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trlProps/ctrlProp2.xml" ContentType="application/vnd.ms-excel.controlproperties+xml"/>
  <Override PartName="/xl/comments2.xml" ContentType="application/vnd.openxmlformats-officedocument.spreadsheetml.comments+xml"/>
  <Override PartName="/xl/drawings/drawing3.xml" ContentType="application/vnd.openxmlformats-officedocument.drawing+xml"/>
  <Override PartName="/xl/ctrlProps/ctrlProp3.xml" ContentType="application/vnd.ms-excel.controlproperties+xml"/>
  <Override PartName="/xl/comments3.xml" ContentType="application/vnd.openxmlformats-officedocument.spreadsheetml.comments+xml"/>
  <Override PartName="/xl/drawings/drawing4.xml" ContentType="application/vnd.openxmlformats-officedocument.drawing+xml"/>
  <Override PartName="/xl/ctrlProps/ctrlProp4.xml" ContentType="application/vnd.ms-excel.controlproperties+xml"/>
  <Override PartName="/xl/comments4.xml" ContentType="application/vnd.openxmlformats-officedocument.spreadsheetml.comments+xml"/>
  <Override PartName="/xl/drawings/drawing5.xml" ContentType="application/vnd.openxmlformats-officedocument.drawing+xml"/>
  <Override PartName="/xl/ctrlProps/ctrlProp5.xml" ContentType="application/vnd.ms-excel.controlproperties+xml"/>
  <Override PartName="/xl/comments5.xml" ContentType="application/vnd.openxmlformats-officedocument.spreadsheetml.comments+xml"/>
  <Override PartName="/xl/drawings/drawing6.xml" ContentType="application/vnd.openxmlformats-officedocument.drawing+xml"/>
  <Override PartName="/xl/ctrlProps/ctrlProp6.xml" ContentType="application/vnd.ms-excel.controlproperties+xml"/>
  <Override PartName="/xl/drawings/drawing7.xml" ContentType="application/vnd.openxmlformats-officedocument.drawing+xml"/>
  <Override PartName="/xl/ctrlProps/ctrlProp7.xml" ContentType="application/vnd.ms-excel.controlproperties+xml"/>
  <Override PartName="/xl/drawings/drawing8.xml" ContentType="application/vnd.openxmlformats-officedocument.drawing+xml"/>
  <Override PartName="/xl/ctrlProps/ctrlProp8.xml" ContentType="application/vnd.ms-excel.controlproperties+xml"/>
  <Override PartName="/xl/drawings/drawing9.xml" ContentType="application/vnd.openxmlformats-officedocument.drawing+xml"/>
  <Override PartName="/xl/ctrlProps/ctrlProp9.xml" ContentType="application/vnd.ms-excel.controlproperties+xml"/>
  <Override PartName="/xl/drawings/drawing10.xml" ContentType="application/vnd.openxmlformats-officedocument.drawing+xml"/>
  <Override PartName="/xl/ctrlProps/ctrlProp10.xml" ContentType="application/vnd.ms-excel.controlproperties+xml"/>
  <Override PartName="/xl/drawings/drawing1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Bismuth\Desktop\"/>
    </mc:Choice>
  </mc:AlternateContent>
  <bookViews>
    <workbookView xWindow="0" yWindow="0" windowWidth="11940" windowHeight="4545" firstSheet="3" activeTab="10"/>
  </bookViews>
  <sheets>
    <sheet name="Station P1" sheetId="1" r:id="rId1"/>
    <sheet name="Station P2" sheetId="4" r:id="rId2"/>
    <sheet name="Station P3" sheetId="5" r:id="rId3"/>
    <sheet name="Station P4" sheetId="6" r:id="rId4"/>
    <sheet name="Station P5" sheetId="7" r:id="rId5"/>
    <sheet name="Route P1" sheetId="2" r:id="rId6"/>
    <sheet name="route P2" sheetId="16" r:id="rId7"/>
    <sheet name="Route P3" sheetId="17" r:id="rId8"/>
    <sheet name="Route P4" sheetId="18" r:id="rId9"/>
    <sheet name="Route P5" sheetId="19" r:id="rId10"/>
    <sheet name="Comparison station" sheetId="28" r:id="rId11"/>
    <sheet name="comparison routes" sheetId="32" r:id="rId12"/>
    <sheet name="SCHEME" sheetId="3" r:id="rId13"/>
  </sheets>
  <definedNames>
    <definedName name="_xlnm._FilterDatabase" localSheetId="5" hidden="1">'Route P1'!$O$1:$P$138</definedName>
    <definedName name="_xlnm._FilterDatabase" localSheetId="0" hidden="1">'Station P1'!$O$2:$P$586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8" i="28" l="1"/>
  <c r="C18" i="28"/>
  <c r="F138" i="19" l="1"/>
  <c r="D138" i="19"/>
  <c r="F137" i="19"/>
  <c r="D137" i="19"/>
  <c r="F136" i="19"/>
  <c r="D136" i="19"/>
  <c r="F135" i="19"/>
  <c r="D135" i="19"/>
  <c r="F134" i="19"/>
  <c r="D134" i="19"/>
  <c r="F133" i="19"/>
  <c r="D133" i="19"/>
  <c r="F132" i="19"/>
  <c r="D132" i="19"/>
  <c r="F131" i="19"/>
  <c r="D131" i="19"/>
  <c r="F130" i="19"/>
  <c r="D130" i="19"/>
  <c r="F129" i="19"/>
  <c r="D129" i="19"/>
  <c r="F128" i="19"/>
  <c r="D128" i="19"/>
  <c r="F127" i="19"/>
  <c r="D127" i="19"/>
  <c r="F126" i="19"/>
  <c r="D126" i="19"/>
  <c r="F125" i="19"/>
  <c r="D125" i="19"/>
  <c r="F124" i="19"/>
  <c r="D124" i="19"/>
  <c r="F123" i="19"/>
  <c r="D123" i="19"/>
  <c r="F122" i="19"/>
  <c r="D122" i="19"/>
  <c r="F121" i="19"/>
  <c r="D121" i="19"/>
  <c r="F120" i="19"/>
  <c r="D120" i="19"/>
  <c r="F119" i="19"/>
  <c r="D119" i="19"/>
  <c r="F118" i="19"/>
  <c r="D118" i="19"/>
  <c r="F117" i="19"/>
  <c r="D117" i="19"/>
  <c r="F116" i="19"/>
  <c r="D116" i="19"/>
  <c r="F115" i="19"/>
  <c r="D115" i="19"/>
  <c r="F114" i="19"/>
  <c r="D114" i="19"/>
  <c r="F113" i="19"/>
  <c r="D113" i="19"/>
  <c r="F112" i="19"/>
  <c r="D112" i="19"/>
  <c r="F111" i="19"/>
  <c r="D111" i="19"/>
  <c r="F110" i="19"/>
  <c r="D110" i="19"/>
  <c r="F109" i="19"/>
  <c r="D109" i="19"/>
  <c r="F108" i="19"/>
  <c r="D108" i="19"/>
  <c r="F107" i="19"/>
  <c r="D107" i="19"/>
  <c r="F106" i="19"/>
  <c r="D106" i="19"/>
  <c r="F105" i="19"/>
  <c r="D105" i="19"/>
  <c r="F104" i="19"/>
  <c r="D104" i="19"/>
  <c r="F103" i="19"/>
  <c r="D103" i="19"/>
  <c r="F102" i="19"/>
  <c r="D102" i="19"/>
  <c r="F101" i="19"/>
  <c r="D101" i="19"/>
  <c r="F100" i="19"/>
  <c r="D100" i="19"/>
  <c r="F99" i="19"/>
  <c r="D99" i="19"/>
  <c r="F98" i="19"/>
  <c r="D98" i="19"/>
  <c r="F97" i="19"/>
  <c r="D97" i="19"/>
  <c r="F96" i="19"/>
  <c r="D96" i="19"/>
  <c r="F95" i="19"/>
  <c r="D95" i="19"/>
  <c r="F94" i="19"/>
  <c r="D94" i="19"/>
  <c r="F93" i="19"/>
  <c r="D93" i="19"/>
  <c r="F92" i="19"/>
  <c r="D92" i="19"/>
  <c r="F91" i="19"/>
  <c r="D91" i="19"/>
  <c r="F90" i="19"/>
  <c r="D90" i="19"/>
  <c r="F89" i="19"/>
  <c r="D89" i="19"/>
  <c r="F88" i="19"/>
  <c r="D88" i="19"/>
  <c r="F87" i="19"/>
  <c r="D87" i="19"/>
  <c r="F86" i="19"/>
  <c r="D86" i="19"/>
  <c r="F85" i="19"/>
  <c r="D85" i="19"/>
  <c r="F84" i="19"/>
  <c r="D84" i="19"/>
  <c r="F83" i="19"/>
  <c r="D83" i="19"/>
  <c r="F82" i="19"/>
  <c r="D82" i="19"/>
  <c r="F81" i="19"/>
  <c r="D81" i="19"/>
  <c r="F80" i="19"/>
  <c r="D80" i="19"/>
  <c r="F79" i="19"/>
  <c r="D79" i="19"/>
  <c r="F78" i="19"/>
  <c r="D78" i="19"/>
  <c r="F77" i="19"/>
  <c r="D77" i="19"/>
  <c r="F76" i="19"/>
  <c r="D76" i="19"/>
  <c r="F75" i="19"/>
  <c r="D75" i="19"/>
  <c r="F74" i="19"/>
  <c r="D74" i="19"/>
  <c r="F73" i="19"/>
  <c r="D73" i="19"/>
  <c r="F72" i="19"/>
  <c r="D72" i="19"/>
  <c r="F71" i="19"/>
  <c r="D71" i="19"/>
  <c r="F70" i="19"/>
  <c r="D70" i="19"/>
  <c r="F69" i="19"/>
  <c r="D69" i="19"/>
  <c r="F68" i="19"/>
  <c r="D68" i="19"/>
  <c r="F67" i="19"/>
  <c r="D67" i="19"/>
  <c r="F66" i="19"/>
  <c r="D66" i="19"/>
  <c r="F65" i="19"/>
  <c r="D65" i="19"/>
  <c r="F64" i="19"/>
  <c r="D64" i="19"/>
  <c r="F63" i="19"/>
  <c r="D63" i="19"/>
  <c r="F62" i="19"/>
  <c r="D62" i="19"/>
  <c r="F61" i="19"/>
  <c r="D61" i="19"/>
  <c r="F60" i="19"/>
  <c r="D60" i="19"/>
  <c r="F59" i="19"/>
  <c r="D59" i="19"/>
  <c r="F58" i="19"/>
  <c r="D58" i="19"/>
  <c r="F57" i="19"/>
  <c r="D57" i="19"/>
  <c r="F56" i="19"/>
  <c r="D56" i="19"/>
  <c r="F55" i="19"/>
  <c r="D55" i="19"/>
  <c r="F54" i="19"/>
  <c r="D54" i="19"/>
  <c r="F53" i="19"/>
  <c r="D53" i="19"/>
  <c r="F52" i="19"/>
  <c r="D52" i="19"/>
  <c r="F51" i="19"/>
  <c r="D51" i="19"/>
  <c r="F50" i="19"/>
  <c r="D50" i="19"/>
  <c r="F49" i="19"/>
  <c r="D49" i="19"/>
  <c r="F48" i="19"/>
  <c r="D48" i="19"/>
  <c r="F47" i="19"/>
  <c r="D47" i="19"/>
  <c r="K46" i="19"/>
  <c r="I46" i="19"/>
  <c r="J46" i="19" s="1"/>
  <c r="F46" i="19"/>
  <c r="D46" i="19"/>
  <c r="K45" i="19"/>
  <c r="I45" i="19"/>
  <c r="J45" i="19" s="1"/>
  <c r="M45" i="19" s="1"/>
  <c r="F45" i="19"/>
  <c r="D45" i="19"/>
  <c r="K44" i="19"/>
  <c r="I44" i="19"/>
  <c r="J44" i="19" s="1"/>
  <c r="M44" i="19" s="1"/>
  <c r="F44" i="19"/>
  <c r="D44" i="19"/>
  <c r="K43" i="19"/>
  <c r="J43" i="19"/>
  <c r="M43" i="19" s="1"/>
  <c r="I43" i="19"/>
  <c r="F43" i="19"/>
  <c r="D43" i="19"/>
  <c r="K42" i="19"/>
  <c r="I42" i="19"/>
  <c r="J42" i="19" s="1"/>
  <c r="F42" i="19"/>
  <c r="D42" i="19"/>
  <c r="K41" i="19"/>
  <c r="I41" i="19"/>
  <c r="J41" i="19" s="1"/>
  <c r="M41" i="19" s="1"/>
  <c r="F41" i="19"/>
  <c r="D41" i="19"/>
  <c r="K40" i="19"/>
  <c r="I40" i="19"/>
  <c r="J40" i="19" s="1"/>
  <c r="M40" i="19" s="1"/>
  <c r="F40" i="19"/>
  <c r="D40" i="19"/>
  <c r="K39" i="19"/>
  <c r="J39" i="19"/>
  <c r="M39" i="19" s="1"/>
  <c r="I39" i="19"/>
  <c r="F39" i="19"/>
  <c r="D39" i="19"/>
  <c r="K38" i="19"/>
  <c r="I38" i="19"/>
  <c r="J38" i="19" s="1"/>
  <c r="F38" i="19"/>
  <c r="D38" i="19"/>
  <c r="K37" i="19"/>
  <c r="I37" i="19"/>
  <c r="J37" i="19" s="1"/>
  <c r="M37" i="19" s="1"/>
  <c r="F37" i="19"/>
  <c r="D37" i="19"/>
  <c r="K36" i="19"/>
  <c r="I36" i="19"/>
  <c r="J36" i="19" s="1"/>
  <c r="M36" i="19" s="1"/>
  <c r="F36" i="19"/>
  <c r="D36" i="19"/>
  <c r="K35" i="19"/>
  <c r="J35" i="19"/>
  <c r="M35" i="19" s="1"/>
  <c r="I35" i="19"/>
  <c r="F35" i="19"/>
  <c r="D35" i="19"/>
  <c r="K34" i="19"/>
  <c r="I34" i="19"/>
  <c r="J34" i="19" s="1"/>
  <c r="F34" i="19"/>
  <c r="D34" i="19"/>
  <c r="K33" i="19"/>
  <c r="I33" i="19"/>
  <c r="J33" i="19" s="1"/>
  <c r="M33" i="19" s="1"/>
  <c r="F33" i="19"/>
  <c r="D33" i="19"/>
  <c r="K32" i="19"/>
  <c r="I32" i="19"/>
  <c r="J32" i="19" s="1"/>
  <c r="M32" i="19" s="1"/>
  <c r="F32" i="19"/>
  <c r="D32" i="19"/>
  <c r="K31" i="19"/>
  <c r="J31" i="19"/>
  <c r="M31" i="19" s="1"/>
  <c r="I31" i="19"/>
  <c r="F31" i="19"/>
  <c r="D31" i="19"/>
  <c r="K30" i="19"/>
  <c r="I30" i="19"/>
  <c r="J30" i="19" s="1"/>
  <c r="F30" i="19"/>
  <c r="D30" i="19"/>
  <c r="K29" i="19"/>
  <c r="I29" i="19"/>
  <c r="J29" i="19" s="1"/>
  <c r="M29" i="19" s="1"/>
  <c r="F29" i="19"/>
  <c r="D29" i="19"/>
  <c r="K28" i="19"/>
  <c r="I28" i="19"/>
  <c r="J28" i="19" s="1"/>
  <c r="M28" i="19" s="1"/>
  <c r="F28" i="19"/>
  <c r="D28" i="19"/>
  <c r="K27" i="19"/>
  <c r="J27" i="19"/>
  <c r="M27" i="19" s="1"/>
  <c r="I27" i="19"/>
  <c r="F27" i="19"/>
  <c r="D27" i="19"/>
  <c r="K26" i="19"/>
  <c r="I26" i="19"/>
  <c r="J26" i="19" s="1"/>
  <c r="F26" i="19"/>
  <c r="D26" i="19"/>
  <c r="K25" i="19"/>
  <c r="I25" i="19"/>
  <c r="J25" i="19" s="1"/>
  <c r="M25" i="19" s="1"/>
  <c r="F25" i="19"/>
  <c r="D25" i="19"/>
  <c r="K24" i="19"/>
  <c r="I24" i="19"/>
  <c r="J24" i="19" s="1"/>
  <c r="M24" i="19" s="1"/>
  <c r="F24" i="19"/>
  <c r="D24" i="19"/>
  <c r="K23" i="19"/>
  <c r="J23" i="19"/>
  <c r="M23" i="19" s="1"/>
  <c r="I23" i="19"/>
  <c r="F23" i="19"/>
  <c r="D23" i="19"/>
  <c r="K22" i="19"/>
  <c r="I22" i="19"/>
  <c r="J22" i="19" s="1"/>
  <c r="F22" i="19"/>
  <c r="D22" i="19"/>
  <c r="K21" i="19"/>
  <c r="I21" i="19"/>
  <c r="J21" i="19" s="1"/>
  <c r="M21" i="19" s="1"/>
  <c r="F21" i="19"/>
  <c r="D21" i="19"/>
  <c r="K20" i="19"/>
  <c r="I20" i="19"/>
  <c r="J20" i="19" s="1"/>
  <c r="M20" i="19" s="1"/>
  <c r="F20" i="19"/>
  <c r="D20" i="19"/>
  <c r="K19" i="19"/>
  <c r="J19" i="19"/>
  <c r="M19" i="19" s="1"/>
  <c r="I19" i="19"/>
  <c r="F19" i="19"/>
  <c r="D19" i="19"/>
  <c r="K18" i="19"/>
  <c r="I18" i="19"/>
  <c r="J18" i="19" s="1"/>
  <c r="F18" i="19"/>
  <c r="D18" i="19"/>
  <c r="K17" i="19"/>
  <c r="I17" i="19"/>
  <c r="J17" i="19" s="1"/>
  <c r="M17" i="19" s="1"/>
  <c r="F17" i="19"/>
  <c r="D17" i="19"/>
  <c r="K16" i="19"/>
  <c r="I16" i="19"/>
  <c r="J16" i="19" s="1"/>
  <c r="M16" i="19" s="1"/>
  <c r="F16" i="19"/>
  <c r="D16" i="19"/>
  <c r="K15" i="19"/>
  <c r="J15" i="19"/>
  <c r="M15" i="19" s="1"/>
  <c r="I15" i="19"/>
  <c r="F15" i="19"/>
  <c r="D15" i="19"/>
  <c r="K14" i="19"/>
  <c r="I14" i="19"/>
  <c r="J14" i="19" s="1"/>
  <c r="F14" i="19"/>
  <c r="D14" i="19"/>
  <c r="K13" i="19"/>
  <c r="I13" i="19"/>
  <c r="J13" i="19" s="1"/>
  <c r="M13" i="19" s="1"/>
  <c r="F13" i="19"/>
  <c r="D13" i="19"/>
  <c r="K12" i="19"/>
  <c r="I12" i="19"/>
  <c r="J12" i="19" s="1"/>
  <c r="M12" i="19" s="1"/>
  <c r="F12" i="19"/>
  <c r="D12" i="19"/>
  <c r="K11" i="19"/>
  <c r="J11" i="19"/>
  <c r="M11" i="19" s="1"/>
  <c r="I11" i="19"/>
  <c r="F11" i="19"/>
  <c r="D11" i="19"/>
  <c r="K10" i="19"/>
  <c r="I10" i="19"/>
  <c r="J10" i="19" s="1"/>
  <c r="F10" i="19"/>
  <c r="D10" i="19"/>
  <c r="K9" i="19"/>
  <c r="I9" i="19"/>
  <c r="J9" i="19" s="1"/>
  <c r="F9" i="19"/>
  <c r="D9" i="19"/>
  <c r="K8" i="19"/>
  <c r="I8" i="19"/>
  <c r="J8" i="19" s="1"/>
  <c r="F8" i="19"/>
  <c r="D8" i="19"/>
  <c r="K7" i="19"/>
  <c r="I7" i="19"/>
  <c r="J7" i="19" s="1"/>
  <c r="F7" i="19"/>
  <c r="D7" i="19"/>
  <c r="K6" i="19"/>
  <c r="I6" i="19"/>
  <c r="J6" i="19" s="1"/>
  <c r="F6" i="19"/>
  <c r="D6" i="19"/>
  <c r="K5" i="19"/>
  <c r="I5" i="19"/>
  <c r="J5" i="19" s="1"/>
  <c r="F5" i="19"/>
  <c r="D5" i="19"/>
  <c r="K4" i="19"/>
  <c r="I4" i="19"/>
  <c r="J4" i="19" s="1"/>
  <c r="F4" i="19"/>
  <c r="D4" i="19"/>
  <c r="K3" i="19"/>
  <c r="I3" i="19"/>
  <c r="J3" i="19" s="1"/>
  <c r="F3" i="19"/>
  <c r="D3" i="19"/>
  <c r="K2" i="19"/>
  <c r="I2" i="19"/>
  <c r="J2" i="19" s="1"/>
  <c r="F2" i="19"/>
  <c r="D2" i="19"/>
  <c r="F138" i="18"/>
  <c r="D138" i="18"/>
  <c r="F137" i="18"/>
  <c r="D137" i="18"/>
  <c r="F136" i="18"/>
  <c r="D136" i="18"/>
  <c r="F135" i="18"/>
  <c r="D135" i="18"/>
  <c r="F134" i="18"/>
  <c r="D134" i="18"/>
  <c r="F133" i="18"/>
  <c r="D133" i="18"/>
  <c r="F132" i="18"/>
  <c r="D132" i="18"/>
  <c r="F131" i="18"/>
  <c r="D131" i="18"/>
  <c r="F130" i="18"/>
  <c r="D130" i="18"/>
  <c r="F129" i="18"/>
  <c r="D129" i="18"/>
  <c r="F128" i="18"/>
  <c r="D128" i="18"/>
  <c r="F127" i="18"/>
  <c r="D127" i="18"/>
  <c r="F126" i="18"/>
  <c r="D126" i="18"/>
  <c r="F125" i="18"/>
  <c r="D125" i="18"/>
  <c r="F124" i="18"/>
  <c r="D124" i="18"/>
  <c r="F123" i="18"/>
  <c r="D123" i="18"/>
  <c r="F122" i="18"/>
  <c r="D122" i="18"/>
  <c r="F121" i="18"/>
  <c r="D121" i="18"/>
  <c r="F120" i="18"/>
  <c r="D120" i="18"/>
  <c r="F119" i="18"/>
  <c r="D119" i="18"/>
  <c r="F118" i="18"/>
  <c r="D118" i="18"/>
  <c r="F117" i="18"/>
  <c r="D117" i="18"/>
  <c r="F116" i="18"/>
  <c r="D116" i="18"/>
  <c r="F115" i="18"/>
  <c r="D115" i="18"/>
  <c r="F114" i="18"/>
  <c r="D114" i="18"/>
  <c r="F113" i="18"/>
  <c r="D113" i="18"/>
  <c r="F112" i="18"/>
  <c r="D112" i="18"/>
  <c r="F111" i="18"/>
  <c r="D111" i="18"/>
  <c r="F110" i="18"/>
  <c r="D110" i="18"/>
  <c r="F109" i="18"/>
  <c r="D109" i="18"/>
  <c r="F108" i="18"/>
  <c r="D108" i="18"/>
  <c r="F107" i="18"/>
  <c r="D107" i="18"/>
  <c r="F106" i="18"/>
  <c r="D106" i="18"/>
  <c r="F105" i="18"/>
  <c r="D105" i="18"/>
  <c r="F104" i="18"/>
  <c r="D104" i="18"/>
  <c r="F103" i="18"/>
  <c r="D103" i="18"/>
  <c r="F102" i="18"/>
  <c r="D102" i="18"/>
  <c r="F101" i="18"/>
  <c r="D101" i="18"/>
  <c r="F100" i="18"/>
  <c r="D100" i="18"/>
  <c r="F99" i="18"/>
  <c r="D99" i="18"/>
  <c r="F98" i="18"/>
  <c r="D98" i="18"/>
  <c r="F97" i="18"/>
  <c r="D97" i="18"/>
  <c r="F96" i="18"/>
  <c r="D96" i="18"/>
  <c r="F95" i="18"/>
  <c r="D95" i="18"/>
  <c r="F94" i="18"/>
  <c r="D94" i="18"/>
  <c r="F93" i="18"/>
  <c r="D93" i="18"/>
  <c r="F92" i="18"/>
  <c r="D92" i="18"/>
  <c r="F91" i="18"/>
  <c r="D91" i="18"/>
  <c r="F90" i="18"/>
  <c r="D90" i="18"/>
  <c r="F89" i="18"/>
  <c r="D89" i="18"/>
  <c r="F88" i="18"/>
  <c r="D88" i="18"/>
  <c r="F87" i="18"/>
  <c r="D87" i="18"/>
  <c r="F86" i="18"/>
  <c r="D86" i="18"/>
  <c r="F85" i="18"/>
  <c r="D85" i="18"/>
  <c r="F84" i="18"/>
  <c r="D84" i="18"/>
  <c r="F83" i="18"/>
  <c r="D83" i="18"/>
  <c r="F82" i="18"/>
  <c r="D82" i="18"/>
  <c r="F81" i="18"/>
  <c r="D81" i="18"/>
  <c r="F80" i="18"/>
  <c r="D80" i="18"/>
  <c r="F79" i="18"/>
  <c r="D79" i="18"/>
  <c r="F78" i="18"/>
  <c r="D78" i="18"/>
  <c r="F77" i="18"/>
  <c r="D77" i="18"/>
  <c r="F76" i="18"/>
  <c r="D76" i="18"/>
  <c r="F75" i="18"/>
  <c r="D75" i="18"/>
  <c r="F74" i="18"/>
  <c r="D74" i="18"/>
  <c r="F73" i="18"/>
  <c r="D73" i="18"/>
  <c r="F72" i="18"/>
  <c r="D72" i="18"/>
  <c r="F71" i="18"/>
  <c r="D71" i="18"/>
  <c r="F70" i="18"/>
  <c r="D70" i="18"/>
  <c r="F69" i="18"/>
  <c r="D69" i="18"/>
  <c r="F68" i="18"/>
  <c r="D68" i="18"/>
  <c r="F67" i="18"/>
  <c r="D67" i="18"/>
  <c r="F66" i="18"/>
  <c r="D66" i="18"/>
  <c r="F65" i="18"/>
  <c r="D65" i="18"/>
  <c r="F64" i="18"/>
  <c r="D64" i="18"/>
  <c r="F63" i="18"/>
  <c r="D63" i="18"/>
  <c r="F62" i="18"/>
  <c r="D62" i="18"/>
  <c r="F61" i="18"/>
  <c r="D61" i="18"/>
  <c r="F60" i="18"/>
  <c r="D60" i="18"/>
  <c r="F59" i="18"/>
  <c r="D59" i="18"/>
  <c r="F58" i="18"/>
  <c r="D58" i="18"/>
  <c r="F57" i="18"/>
  <c r="D57" i="18"/>
  <c r="F56" i="18"/>
  <c r="D56" i="18"/>
  <c r="F55" i="18"/>
  <c r="D55" i="18"/>
  <c r="F54" i="18"/>
  <c r="D54" i="18"/>
  <c r="F53" i="18"/>
  <c r="D53" i="18"/>
  <c r="F52" i="18"/>
  <c r="D52" i="18"/>
  <c r="F51" i="18"/>
  <c r="D51" i="18"/>
  <c r="F50" i="18"/>
  <c r="D50" i="18"/>
  <c r="F49" i="18"/>
  <c r="D49" i="18"/>
  <c r="F48" i="18"/>
  <c r="D48" i="18"/>
  <c r="F47" i="18"/>
  <c r="D47" i="18"/>
  <c r="K46" i="18"/>
  <c r="I46" i="18"/>
  <c r="J46" i="18" s="1"/>
  <c r="M46" i="18" s="1"/>
  <c r="F46" i="18"/>
  <c r="D46" i="18"/>
  <c r="K45" i="18"/>
  <c r="I45" i="18"/>
  <c r="J45" i="18" s="1"/>
  <c r="M45" i="18" s="1"/>
  <c r="F45" i="18"/>
  <c r="D45" i="18"/>
  <c r="K44" i="18"/>
  <c r="J44" i="18"/>
  <c r="M44" i="18" s="1"/>
  <c r="I44" i="18"/>
  <c r="F44" i="18"/>
  <c r="D44" i="18"/>
  <c r="K43" i="18"/>
  <c r="J43" i="18"/>
  <c r="M43" i="18" s="1"/>
  <c r="I43" i="18"/>
  <c r="F43" i="18"/>
  <c r="D43" i="18"/>
  <c r="K42" i="18"/>
  <c r="I42" i="18"/>
  <c r="J42" i="18" s="1"/>
  <c r="M42" i="18" s="1"/>
  <c r="F42" i="18"/>
  <c r="D42" i="18"/>
  <c r="K41" i="18"/>
  <c r="I41" i="18"/>
  <c r="J41" i="18" s="1"/>
  <c r="M41" i="18" s="1"/>
  <c r="F41" i="18"/>
  <c r="D41" i="18"/>
  <c r="K40" i="18"/>
  <c r="J40" i="18"/>
  <c r="M40" i="18" s="1"/>
  <c r="I40" i="18"/>
  <c r="F40" i="18"/>
  <c r="D40" i="18"/>
  <c r="M39" i="18"/>
  <c r="K39" i="18"/>
  <c r="J39" i="18"/>
  <c r="I39" i="18"/>
  <c r="F39" i="18"/>
  <c r="D39" i="18"/>
  <c r="K38" i="18"/>
  <c r="I38" i="18"/>
  <c r="J38" i="18" s="1"/>
  <c r="M38" i="18" s="1"/>
  <c r="F38" i="18"/>
  <c r="D38" i="18"/>
  <c r="K37" i="18"/>
  <c r="I37" i="18"/>
  <c r="J37" i="18" s="1"/>
  <c r="M37" i="18" s="1"/>
  <c r="F37" i="18"/>
  <c r="D37" i="18"/>
  <c r="K36" i="18"/>
  <c r="J36" i="18"/>
  <c r="M36" i="18" s="1"/>
  <c r="I36" i="18"/>
  <c r="F36" i="18"/>
  <c r="D36" i="18"/>
  <c r="K35" i="18"/>
  <c r="J35" i="18"/>
  <c r="M35" i="18" s="1"/>
  <c r="I35" i="18"/>
  <c r="F35" i="18"/>
  <c r="D35" i="18"/>
  <c r="K34" i="18"/>
  <c r="I34" i="18"/>
  <c r="J34" i="18" s="1"/>
  <c r="M34" i="18" s="1"/>
  <c r="F34" i="18"/>
  <c r="D34" i="18"/>
  <c r="K33" i="18"/>
  <c r="I33" i="18"/>
  <c r="J33" i="18" s="1"/>
  <c r="M33" i="18" s="1"/>
  <c r="F33" i="18"/>
  <c r="D33" i="18"/>
  <c r="K32" i="18"/>
  <c r="J32" i="18"/>
  <c r="M32" i="18" s="1"/>
  <c r="I32" i="18"/>
  <c r="F32" i="18"/>
  <c r="D32" i="18"/>
  <c r="M31" i="18"/>
  <c r="K31" i="18"/>
  <c r="J31" i="18"/>
  <c r="I31" i="18"/>
  <c r="F31" i="18"/>
  <c r="D31" i="18"/>
  <c r="K30" i="18"/>
  <c r="I30" i="18"/>
  <c r="J30" i="18" s="1"/>
  <c r="M30" i="18" s="1"/>
  <c r="F30" i="18"/>
  <c r="D30" i="18"/>
  <c r="K29" i="18"/>
  <c r="I29" i="18"/>
  <c r="J29" i="18" s="1"/>
  <c r="M29" i="18" s="1"/>
  <c r="F29" i="18"/>
  <c r="D29" i="18"/>
  <c r="K28" i="18"/>
  <c r="J28" i="18"/>
  <c r="M28" i="18" s="1"/>
  <c r="I28" i="18"/>
  <c r="F28" i="18"/>
  <c r="D28" i="18"/>
  <c r="K27" i="18"/>
  <c r="J27" i="18"/>
  <c r="M27" i="18" s="1"/>
  <c r="I27" i="18"/>
  <c r="F27" i="18"/>
  <c r="D27" i="18"/>
  <c r="K26" i="18"/>
  <c r="I26" i="18"/>
  <c r="J26" i="18" s="1"/>
  <c r="M26" i="18" s="1"/>
  <c r="F26" i="18"/>
  <c r="D26" i="18"/>
  <c r="K25" i="18"/>
  <c r="I25" i="18"/>
  <c r="J25" i="18" s="1"/>
  <c r="M25" i="18" s="1"/>
  <c r="F25" i="18"/>
  <c r="D25" i="18"/>
  <c r="K24" i="18"/>
  <c r="J24" i="18"/>
  <c r="M24" i="18" s="1"/>
  <c r="I24" i="18"/>
  <c r="F24" i="18"/>
  <c r="D24" i="18"/>
  <c r="M23" i="18"/>
  <c r="K23" i="18"/>
  <c r="J23" i="18"/>
  <c r="I23" i="18"/>
  <c r="F23" i="18"/>
  <c r="D23" i="18"/>
  <c r="K22" i="18"/>
  <c r="I22" i="18"/>
  <c r="J22" i="18" s="1"/>
  <c r="M22" i="18" s="1"/>
  <c r="F22" i="18"/>
  <c r="D22" i="18"/>
  <c r="K21" i="18"/>
  <c r="I21" i="18"/>
  <c r="J21" i="18" s="1"/>
  <c r="M21" i="18" s="1"/>
  <c r="F21" i="18"/>
  <c r="D21" i="18"/>
  <c r="K20" i="18"/>
  <c r="J20" i="18"/>
  <c r="M20" i="18" s="1"/>
  <c r="I20" i="18"/>
  <c r="F20" i="18"/>
  <c r="D20" i="18"/>
  <c r="K19" i="18"/>
  <c r="J19" i="18"/>
  <c r="M19" i="18" s="1"/>
  <c r="I19" i="18"/>
  <c r="F19" i="18"/>
  <c r="D19" i="18"/>
  <c r="K18" i="18"/>
  <c r="I18" i="18"/>
  <c r="J18" i="18" s="1"/>
  <c r="M18" i="18" s="1"/>
  <c r="F18" i="18"/>
  <c r="D18" i="18"/>
  <c r="K17" i="18"/>
  <c r="I17" i="18"/>
  <c r="J17" i="18" s="1"/>
  <c r="M17" i="18" s="1"/>
  <c r="F17" i="18"/>
  <c r="D17" i="18"/>
  <c r="K16" i="18"/>
  <c r="J16" i="18"/>
  <c r="M16" i="18" s="1"/>
  <c r="I16" i="18"/>
  <c r="F16" i="18"/>
  <c r="D16" i="18"/>
  <c r="M15" i="18"/>
  <c r="K15" i="18"/>
  <c r="J15" i="18"/>
  <c r="I15" i="18"/>
  <c r="F15" i="18"/>
  <c r="D15" i="18"/>
  <c r="K14" i="18"/>
  <c r="I14" i="18"/>
  <c r="J14" i="18" s="1"/>
  <c r="M14" i="18" s="1"/>
  <c r="F14" i="18"/>
  <c r="D14" i="18"/>
  <c r="K13" i="18"/>
  <c r="I13" i="18"/>
  <c r="J13" i="18" s="1"/>
  <c r="M13" i="18" s="1"/>
  <c r="F13" i="18"/>
  <c r="D13" i="18"/>
  <c r="K12" i="18"/>
  <c r="J12" i="18"/>
  <c r="M12" i="18" s="1"/>
  <c r="I12" i="18"/>
  <c r="F12" i="18"/>
  <c r="D12" i="18"/>
  <c r="K11" i="18"/>
  <c r="J11" i="18"/>
  <c r="M11" i="18" s="1"/>
  <c r="I11" i="18"/>
  <c r="F11" i="18"/>
  <c r="D11" i="18"/>
  <c r="K10" i="18"/>
  <c r="I10" i="18"/>
  <c r="J10" i="18" s="1"/>
  <c r="M10" i="18" s="1"/>
  <c r="F10" i="18"/>
  <c r="D10" i="18"/>
  <c r="K9" i="18"/>
  <c r="I9" i="18"/>
  <c r="J9" i="18" s="1"/>
  <c r="M9" i="18" s="1"/>
  <c r="F9" i="18"/>
  <c r="D9" i="18"/>
  <c r="K8" i="18"/>
  <c r="J8" i="18"/>
  <c r="M8" i="18" s="1"/>
  <c r="I8" i="18"/>
  <c r="F8" i="18"/>
  <c r="D8" i="18"/>
  <c r="M7" i="18"/>
  <c r="K7" i="18"/>
  <c r="J7" i="18"/>
  <c r="I7" i="18"/>
  <c r="F7" i="18"/>
  <c r="D7" i="18"/>
  <c r="K6" i="18"/>
  <c r="I6" i="18"/>
  <c r="J6" i="18" s="1"/>
  <c r="M6" i="18" s="1"/>
  <c r="F6" i="18"/>
  <c r="D6" i="18"/>
  <c r="K5" i="18"/>
  <c r="I5" i="18"/>
  <c r="J5" i="18" s="1"/>
  <c r="M5" i="18" s="1"/>
  <c r="F5" i="18"/>
  <c r="D5" i="18"/>
  <c r="K4" i="18"/>
  <c r="J4" i="18"/>
  <c r="M4" i="18" s="1"/>
  <c r="I4" i="18"/>
  <c r="F4" i="18"/>
  <c r="D4" i="18"/>
  <c r="K3" i="18"/>
  <c r="I3" i="18"/>
  <c r="J3" i="18" s="1"/>
  <c r="F3" i="18"/>
  <c r="D3" i="18"/>
  <c r="K2" i="18"/>
  <c r="I2" i="18"/>
  <c r="J2" i="18" s="1"/>
  <c r="M2" i="18" s="1"/>
  <c r="F2" i="18"/>
  <c r="D2" i="18"/>
  <c r="F138" i="17"/>
  <c r="D138" i="17"/>
  <c r="F137" i="17"/>
  <c r="D137" i="17"/>
  <c r="F136" i="17"/>
  <c r="D136" i="17"/>
  <c r="F135" i="17"/>
  <c r="D135" i="17"/>
  <c r="F134" i="17"/>
  <c r="D134" i="17"/>
  <c r="F133" i="17"/>
  <c r="D133" i="17"/>
  <c r="F132" i="17"/>
  <c r="D132" i="17"/>
  <c r="F131" i="17"/>
  <c r="D131" i="17"/>
  <c r="F130" i="17"/>
  <c r="D130" i="17"/>
  <c r="F129" i="17"/>
  <c r="D129" i="17"/>
  <c r="F128" i="17"/>
  <c r="D128" i="17"/>
  <c r="F127" i="17"/>
  <c r="D127" i="17"/>
  <c r="F126" i="17"/>
  <c r="D126" i="17"/>
  <c r="F125" i="17"/>
  <c r="D125" i="17"/>
  <c r="F124" i="17"/>
  <c r="D124" i="17"/>
  <c r="F123" i="17"/>
  <c r="D123" i="17"/>
  <c r="F122" i="17"/>
  <c r="D122" i="17"/>
  <c r="F121" i="17"/>
  <c r="D121" i="17"/>
  <c r="F120" i="17"/>
  <c r="D120" i="17"/>
  <c r="F119" i="17"/>
  <c r="D119" i="17"/>
  <c r="F118" i="17"/>
  <c r="D118" i="17"/>
  <c r="F117" i="17"/>
  <c r="D117" i="17"/>
  <c r="F116" i="17"/>
  <c r="D116" i="17"/>
  <c r="F115" i="17"/>
  <c r="D115" i="17"/>
  <c r="F114" i="17"/>
  <c r="D114" i="17"/>
  <c r="F113" i="17"/>
  <c r="D113" i="17"/>
  <c r="F112" i="17"/>
  <c r="D112" i="17"/>
  <c r="F111" i="17"/>
  <c r="D111" i="17"/>
  <c r="F110" i="17"/>
  <c r="D110" i="17"/>
  <c r="F109" i="17"/>
  <c r="D109" i="17"/>
  <c r="F108" i="17"/>
  <c r="D108" i="17"/>
  <c r="F107" i="17"/>
  <c r="D107" i="17"/>
  <c r="F106" i="17"/>
  <c r="D106" i="17"/>
  <c r="F105" i="17"/>
  <c r="D105" i="17"/>
  <c r="F104" i="17"/>
  <c r="D104" i="17"/>
  <c r="F103" i="17"/>
  <c r="D103" i="17"/>
  <c r="F102" i="17"/>
  <c r="D102" i="17"/>
  <c r="F101" i="17"/>
  <c r="D101" i="17"/>
  <c r="F100" i="17"/>
  <c r="D100" i="17"/>
  <c r="F99" i="17"/>
  <c r="D99" i="17"/>
  <c r="F98" i="17"/>
  <c r="D98" i="17"/>
  <c r="F97" i="17"/>
  <c r="D97" i="17"/>
  <c r="F96" i="17"/>
  <c r="D96" i="17"/>
  <c r="F95" i="17"/>
  <c r="D95" i="17"/>
  <c r="F94" i="17"/>
  <c r="D94" i="17"/>
  <c r="F93" i="17"/>
  <c r="D93" i="17"/>
  <c r="F92" i="17"/>
  <c r="D92" i="17"/>
  <c r="F91" i="17"/>
  <c r="D91" i="17"/>
  <c r="F90" i="17"/>
  <c r="D90" i="17"/>
  <c r="F89" i="17"/>
  <c r="D89" i="17"/>
  <c r="F88" i="17"/>
  <c r="D88" i="17"/>
  <c r="F87" i="17"/>
  <c r="D87" i="17"/>
  <c r="F86" i="17"/>
  <c r="D86" i="17"/>
  <c r="F85" i="17"/>
  <c r="D85" i="17"/>
  <c r="F84" i="17"/>
  <c r="D84" i="17"/>
  <c r="F83" i="17"/>
  <c r="D83" i="17"/>
  <c r="F82" i="17"/>
  <c r="D82" i="17"/>
  <c r="F81" i="17"/>
  <c r="D81" i="17"/>
  <c r="F80" i="17"/>
  <c r="D80" i="17"/>
  <c r="F79" i="17"/>
  <c r="D79" i="17"/>
  <c r="F78" i="17"/>
  <c r="D78" i="17"/>
  <c r="F77" i="17"/>
  <c r="D77" i="17"/>
  <c r="F76" i="17"/>
  <c r="D76" i="17"/>
  <c r="F75" i="17"/>
  <c r="D75" i="17"/>
  <c r="F74" i="17"/>
  <c r="D74" i="17"/>
  <c r="F73" i="17"/>
  <c r="D73" i="17"/>
  <c r="F72" i="17"/>
  <c r="D72" i="17"/>
  <c r="F71" i="17"/>
  <c r="D71" i="17"/>
  <c r="F70" i="17"/>
  <c r="D70" i="17"/>
  <c r="F69" i="17"/>
  <c r="D69" i="17"/>
  <c r="F68" i="17"/>
  <c r="D68" i="17"/>
  <c r="F67" i="17"/>
  <c r="D67" i="17"/>
  <c r="F66" i="17"/>
  <c r="D66" i="17"/>
  <c r="F65" i="17"/>
  <c r="D65" i="17"/>
  <c r="F64" i="17"/>
  <c r="D64" i="17"/>
  <c r="F63" i="17"/>
  <c r="D63" i="17"/>
  <c r="F62" i="17"/>
  <c r="D62" i="17"/>
  <c r="F61" i="17"/>
  <c r="D61" i="17"/>
  <c r="F60" i="17"/>
  <c r="D60" i="17"/>
  <c r="F59" i="17"/>
  <c r="D59" i="17"/>
  <c r="F58" i="17"/>
  <c r="D58" i="17"/>
  <c r="F57" i="17"/>
  <c r="D57" i="17"/>
  <c r="F56" i="17"/>
  <c r="D56" i="17"/>
  <c r="F55" i="17"/>
  <c r="D55" i="17"/>
  <c r="F54" i="17"/>
  <c r="D54" i="17"/>
  <c r="F53" i="17"/>
  <c r="D53" i="17"/>
  <c r="F52" i="17"/>
  <c r="D52" i="17"/>
  <c r="F51" i="17"/>
  <c r="D51" i="17"/>
  <c r="F50" i="17"/>
  <c r="D50" i="17"/>
  <c r="F49" i="17"/>
  <c r="D49" i="17"/>
  <c r="F48" i="17"/>
  <c r="D48" i="17"/>
  <c r="F47" i="17"/>
  <c r="D47" i="17"/>
  <c r="K46" i="17"/>
  <c r="I46" i="17"/>
  <c r="J46" i="17" s="1"/>
  <c r="M46" i="17" s="1"/>
  <c r="F46" i="17"/>
  <c r="D46" i="17"/>
  <c r="K45" i="17"/>
  <c r="J45" i="17"/>
  <c r="M45" i="17" s="1"/>
  <c r="I45" i="17"/>
  <c r="F45" i="17"/>
  <c r="D45" i="17"/>
  <c r="K44" i="17"/>
  <c r="I44" i="17"/>
  <c r="J44" i="17" s="1"/>
  <c r="M44" i="17" s="1"/>
  <c r="F44" i="17"/>
  <c r="D44" i="17"/>
  <c r="K43" i="17"/>
  <c r="I43" i="17"/>
  <c r="J43" i="17" s="1"/>
  <c r="M43" i="17" s="1"/>
  <c r="F43" i="17"/>
  <c r="D43" i="17"/>
  <c r="K42" i="17"/>
  <c r="J42" i="17"/>
  <c r="M42" i="17" s="1"/>
  <c r="I42" i="17"/>
  <c r="F42" i="17"/>
  <c r="D42" i="17"/>
  <c r="K41" i="17"/>
  <c r="I41" i="17"/>
  <c r="J41" i="17" s="1"/>
  <c r="M41" i="17" s="1"/>
  <c r="F41" i="17"/>
  <c r="D41" i="17"/>
  <c r="K40" i="17"/>
  <c r="J40" i="17"/>
  <c r="M40" i="17" s="1"/>
  <c r="I40" i="17"/>
  <c r="F40" i="17"/>
  <c r="D40" i="17"/>
  <c r="K39" i="17"/>
  <c r="J39" i="17"/>
  <c r="I39" i="17"/>
  <c r="F39" i="17"/>
  <c r="D39" i="17"/>
  <c r="K38" i="17"/>
  <c r="I38" i="17"/>
  <c r="J38" i="17" s="1"/>
  <c r="M38" i="17" s="1"/>
  <c r="F38" i="17"/>
  <c r="D38" i="17"/>
  <c r="K37" i="17"/>
  <c r="J37" i="17"/>
  <c r="M37" i="17" s="1"/>
  <c r="I37" i="17"/>
  <c r="F37" i="17"/>
  <c r="D37" i="17"/>
  <c r="K36" i="17"/>
  <c r="I36" i="17"/>
  <c r="J36" i="17" s="1"/>
  <c r="M36" i="17" s="1"/>
  <c r="F36" i="17"/>
  <c r="D36" i="17"/>
  <c r="K35" i="17"/>
  <c r="I35" i="17"/>
  <c r="J35" i="17" s="1"/>
  <c r="M35" i="17" s="1"/>
  <c r="F35" i="17"/>
  <c r="D35" i="17"/>
  <c r="K34" i="17"/>
  <c r="J34" i="17"/>
  <c r="M34" i="17" s="1"/>
  <c r="I34" i="17"/>
  <c r="F34" i="17"/>
  <c r="D34" i="17"/>
  <c r="K33" i="17"/>
  <c r="I33" i="17"/>
  <c r="J33" i="17" s="1"/>
  <c r="M33" i="17" s="1"/>
  <c r="F33" i="17"/>
  <c r="D33" i="17"/>
  <c r="K32" i="17"/>
  <c r="J32" i="17"/>
  <c r="M32" i="17" s="1"/>
  <c r="I32" i="17"/>
  <c r="F32" i="17"/>
  <c r="D32" i="17"/>
  <c r="K31" i="17"/>
  <c r="J31" i="17"/>
  <c r="I31" i="17"/>
  <c r="F31" i="17"/>
  <c r="D31" i="17"/>
  <c r="K30" i="17"/>
  <c r="I30" i="17"/>
  <c r="J30" i="17" s="1"/>
  <c r="M30" i="17" s="1"/>
  <c r="F30" i="17"/>
  <c r="D30" i="17"/>
  <c r="K29" i="17"/>
  <c r="J29" i="17"/>
  <c r="M29" i="17" s="1"/>
  <c r="I29" i="17"/>
  <c r="F29" i="17"/>
  <c r="D29" i="17"/>
  <c r="K28" i="17"/>
  <c r="I28" i="17"/>
  <c r="J28" i="17" s="1"/>
  <c r="M28" i="17" s="1"/>
  <c r="F28" i="17"/>
  <c r="D28" i="17"/>
  <c r="K27" i="17"/>
  <c r="I27" i="17"/>
  <c r="J27" i="17" s="1"/>
  <c r="M27" i="17" s="1"/>
  <c r="F27" i="17"/>
  <c r="D27" i="17"/>
  <c r="K26" i="17"/>
  <c r="J26" i="17"/>
  <c r="M26" i="17" s="1"/>
  <c r="I26" i="17"/>
  <c r="F26" i="17"/>
  <c r="D26" i="17"/>
  <c r="K25" i="17"/>
  <c r="I25" i="17"/>
  <c r="J25" i="17" s="1"/>
  <c r="M25" i="17" s="1"/>
  <c r="F25" i="17"/>
  <c r="D25" i="17"/>
  <c r="K24" i="17"/>
  <c r="J24" i="17"/>
  <c r="M24" i="17" s="1"/>
  <c r="I24" i="17"/>
  <c r="F24" i="17"/>
  <c r="D24" i="17"/>
  <c r="K23" i="17"/>
  <c r="J23" i="17"/>
  <c r="I23" i="17"/>
  <c r="F23" i="17"/>
  <c r="D23" i="17"/>
  <c r="K22" i="17"/>
  <c r="I22" i="17"/>
  <c r="J22" i="17" s="1"/>
  <c r="M22" i="17" s="1"/>
  <c r="F22" i="17"/>
  <c r="D22" i="17"/>
  <c r="K21" i="17"/>
  <c r="J21" i="17"/>
  <c r="M21" i="17" s="1"/>
  <c r="I21" i="17"/>
  <c r="F21" i="17"/>
  <c r="D21" i="17"/>
  <c r="K20" i="17"/>
  <c r="I20" i="17"/>
  <c r="J20" i="17" s="1"/>
  <c r="M20" i="17" s="1"/>
  <c r="F20" i="17"/>
  <c r="D20" i="17"/>
  <c r="K19" i="17"/>
  <c r="I19" i="17"/>
  <c r="J19" i="17" s="1"/>
  <c r="M19" i="17" s="1"/>
  <c r="F19" i="17"/>
  <c r="D19" i="17"/>
  <c r="K18" i="17"/>
  <c r="J18" i="17"/>
  <c r="M18" i="17" s="1"/>
  <c r="I18" i="17"/>
  <c r="F18" i="17"/>
  <c r="D18" i="17"/>
  <c r="K17" i="17"/>
  <c r="I17" i="17"/>
  <c r="J17" i="17" s="1"/>
  <c r="M17" i="17" s="1"/>
  <c r="F17" i="17"/>
  <c r="D17" i="17"/>
  <c r="K16" i="17"/>
  <c r="J16" i="17"/>
  <c r="M16" i="17" s="1"/>
  <c r="I16" i="17"/>
  <c r="F16" i="17"/>
  <c r="D16" i="17"/>
  <c r="K15" i="17"/>
  <c r="J15" i="17"/>
  <c r="I15" i="17"/>
  <c r="F15" i="17"/>
  <c r="D15" i="17"/>
  <c r="K14" i="17"/>
  <c r="I14" i="17"/>
  <c r="J14" i="17" s="1"/>
  <c r="F14" i="17"/>
  <c r="D14" i="17"/>
  <c r="K13" i="17"/>
  <c r="I13" i="17"/>
  <c r="J13" i="17" s="1"/>
  <c r="M13" i="17" s="1"/>
  <c r="F13" i="17"/>
  <c r="D13" i="17"/>
  <c r="K12" i="17"/>
  <c r="I12" i="17"/>
  <c r="J12" i="17" s="1"/>
  <c r="F12" i="17"/>
  <c r="D12" i="17"/>
  <c r="K11" i="17"/>
  <c r="I11" i="17"/>
  <c r="J11" i="17" s="1"/>
  <c r="M11" i="17" s="1"/>
  <c r="F11" i="17"/>
  <c r="D11" i="17"/>
  <c r="K10" i="17"/>
  <c r="I10" i="17"/>
  <c r="J10" i="17" s="1"/>
  <c r="M10" i="17" s="1"/>
  <c r="F10" i="17"/>
  <c r="D10" i="17"/>
  <c r="K9" i="17"/>
  <c r="I9" i="17"/>
  <c r="J9" i="17" s="1"/>
  <c r="M9" i="17" s="1"/>
  <c r="F9" i="17"/>
  <c r="D9" i="17"/>
  <c r="K8" i="17"/>
  <c r="I8" i="17"/>
  <c r="J8" i="17" s="1"/>
  <c r="M8" i="17" s="1"/>
  <c r="F8" i="17"/>
  <c r="D8" i="17"/>
  <c r="K7" i="17"/>
  <c r="I7" i="17"/>
  <c r="J7" i="17" s="1"/>
  <c r="M7" i="17" s="1"/>
  <c r="F7" i="17"/>
  <c r="D7" i="17"/>
  <c r="K6" i="17"/>
  <c r="I6" i="17"/>
  <c r="J6" i="17" s="1"/>
  <c r="M6" i="17" s="1"/>
  <c r="F6" i="17"/>
  <c r="D6" i="17"/>
  <c r="K5" i="17"/>
  <c r="I5" i="17"/>
  <c r="J5" i="17" s="1"/>
  <c r="M5" i="17" s="1"/>
  <c r="F5" i="17"/>
  <c r="D5" i="17"/>
  <c r="K4" i="17"/>
  <c r="I4" i="17"/>
  <c r="J4" i="17" s="1"/>
  <c r="M4" i="17" s="1"/>
  <c r="F4" i="17"/>
  <c r="D4" i="17"/>
  <c r="K3" i="17"/>
  <c r="I3" i="17"/>
  <c r="J3" i="17" s="1"/>
  <c r="M3" i="17" s="1"/>
  <c r="F3" i="17"/>
  <c r="D3" i="17"/>
  <c r="K2" i="17"/>
  <c r="I2" i="17"/>
  <c r="J2" i="17" s="1"/>
  <c r="M2" i="17" s="1"/>
  <c r="F2" i="17"/>
  <c r="D2" i="17"/>
  <c r="F138" i="16"/>
  <c r="D138" i="16"/>
  <c r="F137" i="16"/>
  <c r="D137" i="16"/>
  <c r="F136" i="16"/>
  <c r="D136" i="16"/>
  <c r="F135" i="16"/>
  <c r="D135" i="16"/>
  <c r="F134" i="16"/>
  <c r="D134" i="16"/>
  <c r="F133" i="16"/>
  <c r="D133" i="16"/>
  <c r="F132" i="16"/>
  <c r="D132" i="16"/>
  <c r="F131" i="16"/>
  <c r="D131" i="16"/>
  <c r="F130" i="16"/>
  <c r="D130" i="16"/>
  <c r="F129" i="16"/>
  <c r="D129" i="16"/>
  <c r="F128" i="16"/>
  <c r="D128" i="16"/>
  <c r="F127" i="16"/>
  <c r="D127" i="16"/>
  <c r="F126" i="16"/>
  <c r="D126" i="16"/>
  <c r="F125" i="16"/>
  <c r="D125" i="16"/>
  <c r="F124" i="16"/>
  <c r="D124" i="16"/>
  <c r="F123" i="16"/>
  <c r="D123" i="16"/>
  <c r="F122" i="16"/>
  <c r="D122" i="16"/>
  <c r="F121" i="16"/>
  <c r="D121" i="16"/>
  <c r="F120" i="16"/>
  <c r="D120" i="16"/>
  <c r="F119" i="16"/>
  <c r="D119" i="16"/>
  <c r="F118" i="16"/>
  <c r="D118" i="16"/>
  <c r="F117" i="16"/>
  <c r="D117" i="16"/>
  <c r="F116" i="16"/>
  <c r="D116" i="16"/>
  <c r="F115" i="16"/>
  <c r="D115" i="16"/>
  <c r="F114" i="16"/>
  <c r="D114" i="16"/>
  <c r="F113" i="16"/>
  <c r="D113" i="16"/>
  <c r="F112" i="16"/>
  <c r="D112" i="16"/>
  <c r="F111" i="16"/>
  <c r="D111" i="16"/>
  <c r="F110" i="16"/>
  <c r="D110" i="16"/>
  <c r="F109" i="16"/>
  <c r="D109" i="16"/>
  <c r="F108" i="16"/>
  <c r="D108" i="16"/>
  <c r="F107" i="16"/>
  <c r="D107" i="16"/>
  <c r="F106" i="16"/>
  <c r="D106" i="16"/>
  <c r="F105" i="16"/>
  <c r="D105" i="16"/>
  <c r="F104" i="16"/>
  <c r="D104" i="16"/>
  <c r="F103" i="16"/>
  <c r="D103" i="16"/>
  <c r="F102" i="16"/>
  <c r="D102" i="16"/>
  <c r="F101" i="16"/>
  <c r="D101" i="16"/>
  <c r="F100" i="16"/>
  <c r="D100" i="16"/>
  <c r="F99" i="16"/>
  <c r="D99" i="16"/>
  <c r="F98" i="16"/>
  <c r="D98" i="16"/>
  <c r="F97" i="16"/>
  <c r="D97" i="16"/>
  <c r="F96" i="16"/>
  <c r="D96" i="16"/>
  <c r="F95" i="16"/>
  <c r="D95" i="16"/>
  <c r="F94" i="16"/>
  <c r="D94" i="16"/>
  <c r="F93" i="16"/>
  <c r="D93" i="16"/>
  <c r="F92" i="16"/>
  <c r="D92" i="16"/>
  <c r="F91" i="16"/>
  <c r="D91" i="16"/>
  <c r="F90" i="16"/>
  <c r="D90" i="16"/>
  <c r="F89" i="16"/>
  <c r="D89" i="16"/>
  <c r="F88" i="16"/>
  <c r="D88" i="16"/>
  <c r="F87" i="16"/>
  <c r="D87" i="16"/>
  <c r="F86" i="16"/>
  <c r="D86" i="16"/>
  <c r="F85" i="16"/>
  <c r="D85" i="16"/>
  <c r="F84" i="16"/>
  <c r="D84" i="16"/>
  <c r="F83" i="16"/>
  <c r="D83" i="16"/>
  <c r="F82" i="16"/>
  <c r="D82" i="16"/>
  <c r="F81" i="16"/>
  <c r="D81" i="16"/>
  <c r="F80" i="16"/>
  <c r="D80" i="16"/>
  <c r="F79" i="16"/>
  <c r="D79" i="16"/>
  <c r="F78" i="16"/>
  <c r="D78" i="16"/>
  <c r="F77" i="16"/>
  <c r="D77" i="16"/>
  <c r="F76" i="16"/>
  <c r="D76" i="16"/>
  <c r="F75" i="16"/>
  <c r="D75" i="16"/>
  <c r="F74" i="16"/>
  <c r="D74" i="16"/>
  <c r="F73" i="16"/>
  <c r="D73" i="16"/>
  <c r="F72" i="16"/>
  <c r="D72" i="16"/>
  <c r="F71" i="16"/>
  <c r="D71" i="16"/>
  <c r="F70" i="16"/>
  <c r="D70" i="16"/>
  <c r="F69" i="16"/>
  <c r="D69" i="16"/>
  <c r="F68" i="16"/>
  <c r="D68" i="16"/>
  <c r="F67" i="16"/>
  <c r="D67" i="16"/>
  <c r="F66" i="16"/>
  <c r="D66" i="16"/>
  <c r="F65" i="16"/>
  <c r="D65" i="16"/>
  <c r="F64" i="16"/>
  <c r="D64" i="16"/>
  <c r="F63" i="16"/>
  <c r="D63" i="16"/>
  <c r="F62" i="16"/>
  <c r="D62" i="16"/>
  <c r="F61" i="16"/>
  <c r="D61" i="16"/>
  <c r="F60" i="16"/>
  <c r="D60" i="16"/>
  <c r="F59" i="16"/>
  <c r="D59" i="16"/>
  <c r="F58" i="16"/>
  <c r="D58" i="16"/>
  <c r="F57" i="16"/>
  <c r="D57" i="16"/>
  <c r="F56" i="16"/>
  <c r="D56" i="16"/>
  <c r="F55" i="16"/>
  <c r="D55" i="16"/>
  <c r="F54" i="16"/>
  <c r="D54" i="16"/>
  <c r="F53" i="16"/>
  <c r="D53" i="16"/>
  <c r="F52" i="16"/>
  <c r="D52" i="16"/>
  <c r="F51" i="16"/>
  <c r="D51" i="16"/>
  <c r="F50" i="16"/>
  <c r="D50" i="16"/>
  <c r="F49" i="16"/>
  <c r="D49" i="16"/>
  <c r="F48" i="16"/>
  <c r="D48" i="16"/>
  <c r="F47" i="16"/>
  <c r="D47" i="16"/>
  <c r="K46" i="16"/>
  <c r="J46" i="16"/>
  <c r="M46" i="16" s="1"/>
  <c r="I46" i="16"/>
  <c r="F46" i="16"/>
  <c r="D46" i="16"/>
  <c r="K45" i="16"/>
  <c r="J45" i="16"/>
  <c r="I45" i="16"/>
  <c r="F45" i="16"/>
  <c r="D45" i="16"/>
  <c r="K44" i="16"/>
  <c r="I44" i="16"/>
  <c r="J44" i="16" s="1"/>
  <c r="M44" i="16" s="1"/>
  <c r="F44" i="16"/>
  <c r="D44" i="16"/>
  <c r="K43" i="16"/>
  <c r="I43" i="16"/>
  <c r="J43" i="16" s="1"/>
  <c r="M43" i="16" s="1"/>
  <c r="F43" i="16"/>
  <c r="D43" i="16"/>
  <c r="K42" i="16"/>
  <c r="J42" i="16"/>
  <c r="M42" i="16" s="1"/>
  <c r="I42" i="16"/>
  <c r="F42" i="16"/>
  <c r="D42" i="16"/>
  <c r="K41" i="16"/>
  <c r="J41" i="16"/>
  <c r="I41" i="16"/>
  <c r="F41" i="16"/>
  <c r="D41" i="16"/>
  <c r="K40" i="16"/>
  <c r="I40" i="16"/>
  <c r="J40" i="16" s="1"/>
  <c r="M40" i="16" s="1"/>
  <c r="F40" i="16"/>
  <c r="D40" i="16"/>
  <c r="K39" i="16"/>
  <c r="I39" i="16"/>
  <c r="J39" i="16" s="1"/>
  <c r="M39" i="16" s="1"/>
  <c r="F39" i="16"/>
  <c r="D39" i="16"/>
  <c r="K38" i="16"/>
  <c r="J38" i="16"/>
  <c r="M38" i="16" s="1"/>
  <c r="I38" i="16"/>
  <c r="F38" i="16"/>
  <c r="D38" i="16"/>
  <c r="K37" i="16"/>
  <c r="J37" i="16"/>
  <c r="I37" i="16"/>
  <c r="F37" i="16"/>
  <c r="D37" i="16"/>
  <c r="K36" i="16"/>
  <c r="I36" i="16"/>
  <c r="J36" i="16" s="1"/>
  <c r="M36" i="16" s="1"/>
  <c r="F36" i="16"/>
  <c r="D36" i="16"/>
  <c r="K35" i="16"/>
  <c r="I35" i="16"/>
  <c r="J35" i="16" s="1"/>
  <c r="M35" i="16" s="1"/>
  <c r="F35" i="16"/>
  <c r="D35" i="16"/>
  <c r="K34" i="16"/>
  <c r="J34" i="16"/>
  <c r="M34" i="16" s="1"/>
  <c r="I34" i="16"/>
  <c r="F34" i="16"/>
  <c r="D34" i="16"/>
  <c r="K33" i="16"/>
  <c r="J33" i="16"/>
  <c r="I33" i="16"/>
  <c r="F33" i="16"/>
  <c r="D33" i="16"/>
  <c r="K32" i="16"/>
  <c r="I32" i="16"/>
  <c r="J32" i="16" s="1"/>
  <c r="M32" i="16" s="1"/>
  <c r="F32" i="16"/>
  <c r="D32" i="16"/>
  <c r="K31" i="16"/>
  <c r="I31" i="16"/>
  <c r="J31" i="16" s="1"/>
  <c r="M31" i="16" s="1"/>
  <c r="F31" i="16"/>
  <c r="D31" i="16"/>
  <c r="K30" i="16"/>
  <c r="J30" i="16"/>
  <c r="M30" i="16" s="1"/>
  <c r="I30" i="16"/>
  <c r="F30" i="16"/>
  <c r="D30" i="16"/>
  <c r="K29" i="16"/>
  <c r="J29" i="16"/>
  <c r="I29" i="16"/>
  <c r="F29" i="16"/>
  <c r="D29" i="16"/>
  <c r="K28" i="16"/>
  <c r="I28" i="16"/>
  <c r="J28" i="16" s="1"/>
  <c r="M28" i="16" s="1"/>
  <c r="F28" i="16"/>
  <c r="D28" i="16"/>
  <c r="K27" i="16"/>
  <c r="I27" i="16"/>
  <c r="J27" i="16" s="1"/>
  <c r="M27" i="16" s="1"/>
  <c r="F27" i="16"/>
  <c r="D27" i="16"/>
  <c r="K26" i="16"/>
  <c r="J26" i="16"/>
  <c r="M26" i="16" s="1"/>
  <c r="I26" i="16"/>
  <c r="F26" i="16"/>
  <c r="D26" i="16"/>
  <c r="K25" i="16"/>
  <c r="J25" i="16"/>
  <c r="I25" i="16"/>
  <c r="F25" i="16"/>
  <c r="D25" i="16"/>
  <c r="K24" i="16"/>
  <c r="I24" i="16"/>
  <c r="J24" i="16" s="1"/>
  <c r="M24" i="16" s="1"/>
  <c r="F24" i="16"/>
  <c r="D24" i="16"/>
  <c r="K23" i="16"/>
  <c r="I23" i="16"/>
  <c r="J23" i="16" s="1"/>
  <c r="M23" i="16" s="1"/>
  <c r="F23" i="16"/>
  <c r="D23" i="16"/>
  <c r="K22" i="16"/>
  <c r="J22" i="16"/>
  <c r="M22" i="16" s="1"/>
  <c r="I22" i="16"/>
  <c r="F22" i="16"/>
  <c r="D22" i="16"/>
  <c r="K21" i="16"/>
  <c r="J21" i="16"/>
  <c r="I21" i="16"/>
  <c r="F21" i="16"/>
  <c r="D21" i="16"/>
  <c r="K20" i="16"/>
  <c r="I20" i="16"/>
  <c r="J20" i="16" s="1"/>
  <c r="M20" i="16" s="1"/>
  <c r="F20" i="16"/>
  <c r="D20" i="16"/>
  <c r="K19" i="16"/>
  <c r="I19" i="16"/>
  <c r="J19" i="16" s="1"/>
  <c r="M19" i="16" s="1"/>
  <c r="F19" i="16"/>
  <c r="D19" i="16"/>
  <c r="K18" i="16"/>
  <c r="J18" i="16"/>
  <c r="M18" i="16" s="1"/>
  <c r="I18" i="16"/>
  <c r="F18" i="16"/>
  <c r="D18" i="16"/>
  <c r="K17" i="16"/>
  <c r="J17" i="16"/>
  <c r="I17" i="16"/>
  <c r="F17" i="16"/>
  <c r="D17" i="16"/>
  <c r="K16" i="16"/>
  <c r="I16" i="16"/>
  <c r="J16" i="16" s="1"/>
  <c r="M16" i="16" s="1"/>
  <c r="F16" i="16"/>
  <c r="D16" i="16"/>
  <c r="K15" i="16"/>
  <c r="I15" i="16"/>
  <c r="J15" i="16" s="1"/>
  <c r="M15" i="16" s="1"/>
  <c r="F15" i="16"/>
  <c r="D15" i="16"/>
  <c r="K14" i="16"/>
  <c r="J14" i="16"/>
  <c r="M14" i="16" s="1"/>
  <c r="I14" i="16"/>
  <c r="F14" i="16"/>
  <c r="D14" i="16"/>
  <c r="K13" i="16"/>
  <c r="J13" i="16"/>
  <c r="I13" i="16"/>
  <c r="F13" i="16"/>
  <c r="D13" i="16"/>
  <c r="K12" i="16"/>
  <c r="I12" i="16"/>
  <c r="J12" i="16" s="1"/>
  <c r="M12" i="16" s="1"/>
  <c r="F12" i="16"/>
  <c r="D12" i="16"/>
  <c r="K11" i="16"/>
  <c r="I11" i="16"/>
  <c r="J11" i="16" s="1"/>
  <c r="M11" i="16" s="1"/>
  <c r="F11" i="16"/>
  <c r="D11" i="16"/>
  <c r="K10" i="16"/>
  <c r="J10" i="16"/>
  <c r="M10" i="16" s="1"/>
  <c r="I10" i="16"/>
  <c r="F10" i="16"/>
  <c r="D10" i="16"/>
  <c r="K9" i="16"/>
  <c r="J9" i="16"/>
  <c r="I9" i="16"/>
  <c r="F9" i="16"/>
  <c r="D9" i="16"/>
  <c r="K8" i="16"/>
  <c r="I8" i="16"/>
  <c r="J8" i="16" s="1"/>
  <c r="M8" i="16" s="1"/>
  <c r="F8" i="16"/>
  <c r="D8" i="16"/>
  <c r="K7" i="16"/>
  <c r="I7" i="16"/>
  <c r="J7" i="16" s="1"/>
  <c r="M7" i="16" s="1"/>
  <c r="F7" i="16"/>
  <c r="D7" i="16"/>
  <c r="K6" i="16"/>
  <c r="I6" i="16"/>
  <c r="J6" i="16" s="1"/>
  <c r="M6" i="16" s="1"/>
  <c r="F6" i="16"/>
  <c r="D6" i="16"/>
  <c r="K5" i="16"/>
  <c r="I5" i="16"/>
  <c r="J5" i="16" s="1"/>
  <c r="M5" i="16" s="1"/>
  <c r="F5" i="16"/>
  <c r="D5" i="16"/>
  <c r="K4" i="16"/>
  <c r="I4" i="16"/>
  <c r="J4" i="16" s="1"/>
  <c r="M4" i="16" s="1"/>
  <c r="F4" i="16"/>
  <c r="D4" i="16"/>
  <c r="K3" i="16"/>
  <c r="I3" i="16"/>
  <c r="J3" i="16" s="1"/>
  <c r="M3" i="16" s="1"/>
  <c r="F3" i="16"/>
  <c r="D3" i="16"/>
  <c r="K2" i="16"/>
  <c r="I2" i="16"/>
  <c r="J2" i="16" s="1"/>
  <c r="M2" i="16" s="1"/>
  <c r="F2" i="16"/>
  <c r="D2" i="16"/>
  <c r="F166" i="7"/>
  <c r="F165" i="7"/>
  <c r="F164" i="7"/>
  <c r="F163" i="7"/>
  <c r="F162" i="7"/>
  <c r="F161" i="7"/>
  <c r="F160" i="7"/>
  <c r="F159" i="7"/>
  <c r="F158" i="7"/>
  <c r="F157" i="7"/>
  <c r="F156" i="7"/>
  <c r="F155" i="7"/>
  <c r="F154" i="7"/>
  <c r="F153" i="7"/>
  <c r="F152" i="7"/>
  <c r="F151" i="7"/>
  <c r="F150" i="7"/>
  <c r="F149" i="7"/>
  <c r="F148" i="7"/>
  <c r="F147" i="7"/>
  <c r="F146" i="7"/>
  <c r="F145" i="7"/>
  <c r="F144" i="7"/>
  <c r="F143" i="7"/>
  <c r="F142" i="7"/>
  <c r="F141" i="7"/>
  <c r="F140" i="7"/>
  <c r="F139" i="7"/>
  <c r="F138" i="7"/>
  <c r="F137" i="7"/>
  <c r="F136" i="7"/>
  <c r="F135" i="7"/>
  <c r="F134" i="7"/>
  <c r="F133" i="7"/>
  <c r="F132" i="7"/>
  <c r="F131" i="7"/>
  <c r="F130" i="7"/>
  <c r="F129" i="7"/>
  <c r="F128" i="7"/>
  <c r="F127" i="7"/>
  <c r="F126" i="7"/>
  <c r="F125" i="7"/>
  <c r="F124" i="7"/>
  <c r="F123" i="7"/>
  <c r="F122" i="7"/>
  <c r="F121" i="7"/>
  <c r="F120" i="7"/>
  <c r="F119" i="7"/>
  <c r="F118" i="7"/>
  <c r="F117" i="7"/>
  <c r="F116" i="7"/>
  <c r="F115" i="7"/>
  <c r="F114" i="7"/>
  <c r="F113" i="7"/>
  <c r="F112" i="7"/>
  <c r="F111" i="7"/>
  <c r="F110" i="7"/>
  <c r="F109" i="7"/>
  <c r="F108" i="7"/>
  <c r="F107" i="7"/>
  <c r="F106" i="7"/>
  <c r="F105" i="7"/>
  <c r="F104" i="7"/>
  <c r="F103" i="7"/>
  <c r="F102" i="7"/>
  <c r="F101" i="7"/>
  <c r="F100" i="7"/>
  <c r="F99" i="7"/>
  <c r="F98" i="7"/>
  <c r="F97" i="7"/>
  <c r="F96" i="7"/>
  <c r="F95" i="7"/>
  <c r="F94" i="7"/>
  <c r="F93" i="7"/>
  <c r="F92" i="7"/>
  <c r="F91" i="7"/>
  <c r="F90" i="7"/>
  <c r="F89" i="7"/>
  <c r="F88" i="7"/>
  <c r="F87" i="7"/>
  <c r="F86" i="7"/>
  <c r="F85" i="7"/>
  <c r="F84" i="7"/>
  <c r="F83" i="7"/>
  <c r="F82" i="7"/>
  <c r="F81" i="7"/>
  <c r="F80" i="7"/>
  <c r="F79" i="7"/>
  <c r="F78" i="7"/>
  <c r="F77" i="7"/>
  <c r="F76" i="7"/>
  <c r="F75" i="7"/>
  <c r="F74" i="7"/>
  <c r="F73" i="7"/>
  <c r="F72" i="7"/>
  <c r="F71" i="7"/>
  <c r="F70" i="7"/>
  <c r="F69" i="7"/>
  <c r="F68" i="7"/>
  <c r="F67" i="7"/>
  <c r="F66" i="7"/>
  <c r="F65" i="7"/>
  <c r="F64" i="7"/>
  <c r="F63" i="7"/>
  <c r="F62" i="7"/>
  <c r="F61" i="7"/>
  <c r="F60" i="7"/>
  <c r="F59" i="7"/>
  <c r="F58" i="7"/>
  <c r="F57" i="7"/>
  <c r="F56" i="7"/>
  <c r="F55" i="7"/>
  <c r="F54" i="7"/>
  <c r="F53" i="7"/>
  <c r="F52" i="7"/>
  <c r="F51" i="7"/>
  <c r="F50" i="7"/>
  <c r="F49" i="7"/>
  <c r="F48" i="7"/>
  <c r="K47" i="7"/>
  <c r="I47" i="7"/>
  <c r="J47" i="7" s="1"/>
  <c r="M47" i="7" s="1"/>
  <c r="F47" i="7"/>
  <c r="K46" i="7"/>
  <c r="I46" i="7"/>
  <c r="J46" i="7" s="1"/>
  <c r="M46" i="7" s="1"/>
  <c r="F46" i="7"/>
  <c r="K45" i="7"/>
  <c r="I45" i="7"/>
  <c r="J45" i="7" s="1"/>
  <c r="M45" i="7" s="1"/>
  <c r="F45" i="7"/>
  <c r="K44" i="7"/>
  <c r="I44" i="7"/>
  <c r="J44" i="7" s="1"/>
  <c r="M44" i="7" s="1"/>
  <c r="F44" i="7"/>
  <c r="K43" i="7"/>
  <c r="I43" i="7"/>
  <c r="J43" i="7" s="1"/>
  <c r="F43" i="7"/>
  <c r="K42" i="7"/>
  <c r="I42" i="7"/>
  <c r="J42" i="7" s="1"/>
  <c r="M42" i="7" s="1"/>
  <c r="F42" i="7"/>
  <c r="K41" i="7"/>
  <c r="I41" i="7"/>
  <c r="J41" i="7" s="1"/>
  <c r="F41" i="7"/>
  <c r="K40" i="7"/>
  <c r="I40" i="7"/>
  <c r="J40" i="7" s="1"/>
  <c r="M40" i="7" s="1"/>
  <c r="F40" i="7"/>
  <c r="K39" i="7"/>
  <c r="I39" i="7"/>
  <c r="J39" i="7" s="1"/>
  <c r="F39" i="7"/>
  <c r="K38" i="7"/>
  <c r="J38" i="7"/>
  <c r="M38" i="7" s="1"/>
  <c r="I38" i="7"/>
  <c r="F38" i="7"/>
  <c r="K37" i="7"/>
  <c r="I37" i="7"/>
  <c r="J37" i="7" s="1"/>
  <c r="M37" i="7" s="1"/>
  <c r="F37" i="7"/>
  <c r="K36" i="7"/>
  <c r="J36" i="7"/>
  <c r="M36" i="7" s="1"/>
  <c r="I36" i="7"/>
  <c r="F36" i="7"/>
  <c r="K35" i="7"/>
  <c r="I35" i="7"/>
  <c r="J35" i="7" s="1"/>
  <c r="M35" i="7" s="1"/>
  <c r="F35" i="7"/>
  <c r="K34" i="7"/>
  <c r="I34" i="7"/>
  <c r="J34" i="7" s="1"/>
  <c r="M34" i="7" s="1"/>
  <c r="F34" i="7"/>
  <c r="K33" i="7"/>
  <c r="I33" i="7"/>
  <c r="J33" i="7" s="1"/>
  <c r="M33" i="7" s="1"/>
  <c r="F33" i="7"/>
  <c r="K32" i="7"/>
  <c r="I32" i="7"/>
  <c r="J32" i="7" s="1"/>
  <c r="M32" i="7" s="1"/>
  <c r="F32" i="7"/>
  <c r="K31" i="7"/>
  <c r="I31" i="7"/>
  <c r="J31" i="7" s="1"/>
  <c r="M31" i="7" s="1"/>
  <c r="F31" i="7"/>
  <c r="K30" i="7"/>
  <c r="I30" i="7"/>
  <c r="J30" i="7" s="1"/>
  <c r="M30" i="7" s="1"/>
  <c r="F30" i="7"/>
  <c r="K29" i="7"/>
  <c r="I29" i="7"/>
  <c r="J29" i="7" s="1"/>
  <c r="M29" i="7" s="1"/>
  <c r="F29" i="7"/>
  <c r="K28" i="7"/>
  <c r="I28" i="7"/>
  <c r="J28" i="7" s="1"/>
  <c r="M28" i="7" s="1"/>
  <c r="F28" i="7"/>
  <c r="K27" i="7"/>
  <c r="I27" i="7"/>
  <c r="J27" i="7" s="1"/>
  <c r="F27" i="7"/>
  <c r="K26" i="7"/>
  <c r="I26" i="7"/>
  <c r="J26" i="7" s="1"/>
  <c r="M26" i="7" s="1"/>
  <c r="F26" i="7"/>
  <c r="K25" i="7"/>
  <c r="I25" i="7"/>
  <c r="J25" i="7" s="1"/>
  <c r="F25" i="7"/>
  <c r="K24" i="7"/>
  <c r="I24" i="7"/>
  <c r="J24" i="7" s="1"/>
  <c r="M24" i="7" s="1"/>
  <c r="F24" i="7"/>
  <c r="K23" i="7"/>
  <c r="I23" i="7"/>
  <c r="J23" i="7" s="1"/>
  <c r="F23" i="7"/>
  <c r="K22" i="7"/>
  <c r="J22" i="7"/>
  <c r="M22" i="7" s="1"/>
  <c r="I22" i="7"/>
  <c r="F22" i="7"/>
  <c r="K21" i="7"/>
  <c r="I21" i="7"/>
  <c r="J21" i="7" s="1"/>
  <c r="M21" i="7" s="1"/>
  <c r="F21" i="7"/>
  <c r="K20" i="7"/>
  <c r="J20" i="7"/>
  <c r="M20" i="7" s="1"/>
  <c r="I20" i="7"/>
  <c r="F20" i="7"/>
  <c r="K19" i="7"/>
  <c r="I19" i="7"/>
  <c r="J19" i="7" s="1"/>
  <c r="M19" i="7" s="1"/>
  <c r="F19" i="7"/>
  <c r="K18" i="7"/>
  <c r="I18" i="7"/>
  <c r="J18" i="7" s="1"/>
  <c r="M18" i="7" s="1"/>
  <c r="F18" i="7"/>
  <c r="K17" i="7"/>
  <c r="I17" i="7"/>
  <c r="J17" i="7" s="1"/>
  <c r="M17" i="7" s="1"/>
  <c r="F17" i="7"/>
  <c r="K16" i="7"/>
  <c r="I16" i="7"/>
  <c r="J16" i="7" s="1"/>
  <c r="M16" i="7" s="1"/>
  <c r="F16" i="7"/>
  <c r="K15" i="7"/>
  <c r="I15" i="7"/>
  <c r="J15" i="7" s="1"/>
  <c r="M15" i="7" s="1"/>
  <c r="F15" i="7"/>
  <c r="K14" i="7"/>
  <c r="I14" i="7"/>
  <c r="J14" i="7" s="1"/>
  <c r="M14" i="7" s="1"/>
  <c r="F14" i="7"/>
  <c r="K13" i="7"/>
  <c r="I13" i="7"/>
  <c r="J13" i="7" s="1"/>
  <c r="M13" i="7" s="1"/>
  <c r="F13" i="7"/>
  <c r="K12" i="7"/>
  <c r="I12" i="7"/>
  <c r="J12" i="7" s="1"/>
  <c r="M12" i="7" s="1"/>
  <c r="F12" i="7"/>
  <c r="K11" i="7"/>
  <c r="I11" i="7"/>
  <c r="J11" i="7" s="1"/>
  <c r="F11" i="7"/>
  <c r="K10" i="7"/>
  <c r="I10" i="7"/>
  <c r="J10" i="7" s="1"/>
  <c r="M10" i="7" s="1"/>
  <c r="F10" i="7"/>
  <c r="K9" i="7"/>
  <c r="I9" i="7"/>
  <c r="J9" i="7" s="1"/>
  <c r="F9" i="7"/>
  <c r="K8" i="7"/>
  <c r="I8" i="7"/>
  <c r="J8" i="7" s="1"/>
  <c r="M8" i="7" s="1"/>
  <c r="F8" i="7"/>
  <c r="K7" i="7"/>
  <c r="I7" i="7"/>
  <c r="J7" i="7" s="1"/>
  <c r="F7" i="7"/>
  <c r="K6" i="7"/>
  <c r="J6" i="7"/>
  <c r="M6" i="7" s="1"/>
  <c r="I6" i="7"/>
  <c r="F6" i="7"/>
  <c r="K5" i="7"/>
  <c r="I5" i="7"/>
  <c r="J5" i="7" s="1"/>
  <c r="M5" i="7" s="1"/>
  <c r="F5" i="7"/>
  <c r="K4" i="7"/>
  <c r="J4" i="7"/>
  <c r="M4" i="7" s="1"/>
  <c r="I4" i="7"/>
  <c r="F4" i="7"/>
  <c r="K3" i="7"/>
  <c r="I3" i="7"/>
  <c r="J3" i="7" s="1"/>
  <c r="M3" i="7" s="1"/>
  <c r="F3" i="7"/>
  <c r="F166" i="6"/>
  <c r="F165" i="6"/>
  <c r="F164" i="6"/>
  <c r="F163" i="6"/>
  <c r="F162" i="6"/>
  <c r="F161" i="6"/>
  <c r="F160" i="6"/>
  <c r="F159" i="6"/>
  <c r="F158" i="6"/>
  <c r="F157" i="6"/>
  <c r="F156" i="6"/>
  <c r="F155" i="6"/>
  <c r="F154" i="6"/>
  <c r="F153" i="6"/>
  <c r="F152" i="6"/>
  <c r="F151" i="6"/>
  <c r="F150" i="6"/>
  <c r="F149" i="6"/>
  <c r="F148" i="6"/>
  <c r="F147" i="6"/>
  <c r="F146" i="6"/>
  <c r="F145" i="6"/>
  <c r="F144" i="6"/>
  <c r="F143" i="6"/>
  <c r="F142" i="6"/>
  <c r="F141" i="6"/>
  <c r="F140" i="6"/>
  <c r="F139" i="6"/>
  <c r="F138" i="6"/>
  <c r="F137" i="6"/>
  <c r="F136" i="6"/>
  <c r="F135" i="6"/>
  <c r="F134" i="6"/>
  <c r="F133" i="6"/>
  <c r="F132" i="6"/>
  <c r="F131" i="6"/>
  <c r="F130" i="6"/>
  <c r="F129" i="6"/>
  <c r="F128" i="6"/>
  <c r="F127" i="6"/>
  <c r="F126" i="6"/>
  <c r="F125" i="6"/>
  <c r="F124" i="6"/>
  <c r="F123" i="6"/>
  <c r="F122" i="6"/>
  <c r="F121" i="6"/>
  <c r="F120" i="6"/>
  <c r="F119" i="6"/>
  <c r="F118" i="6"/>
  <c r="F117" i="6"/>
  <c r="F116" i="6"/>
  <c r="F115" i="6"/>
  <c r="F114" i="6"/>
  <c r="F113" i="6"/>
  <c r="F112" i="6"/>
  <c r="F111" i="6"/>
  <c r="F110" i="6"/>
  <c r="F109" i="6"/>
  <c r="F108" i="6"/>
  <c r="F107" i="6"/>
  <c r="F106" i="6"/>
  <c r="F105" i="6"/>
  <c r="F104" i="6"/>
  <c r="F103" i="6"/>
  <c r="F102" i="6"/>
  <c r="F101" i="6"/>
  <c r="F100" i="6"/>
  <c r="F99" i="6"/>
  <c r="F98" i="6"/>
  <c r="F97" i="6"/>
  <c r="F96" i="6"/>
  <c r="F95" i="6"/>
  <c r="F94" i="6"/>
  <c r="F93" i="6"/>
  <c r="F92" i="6"/>
  <c r="F91" i="6"/>
  <c r="F90" i="6"/>
  <c r="F89" i="6"/>
  <c r="F88" i="6"/>
  <c r="F87" i="6"/>
  <c r="F86" i="6"/>
  <c r="F85" i="6"/>
  <c r="F84" i="6"/>
  <c r="F83" i="6"/>
  <c r="F82" i="6"/>
  <c r="F81" i="6"/>
  <c r="F80" i="6"/>
  <c r="F79" i="6"/>
  <c r="F78" i="6"/>
  <c r="F77" i="6"/>
  <c r="F76" i="6"/>
  <c r="F75" i="6"/>
  <c r="F74" i="6"/>
  <c r="F73" i="6"/>
  <c r="F72" i="6"/>
  <c r="F71" i="6"/>
  <c r="F70" i="6"/>
  <c r="F69" i="6"/>
  <c r="F68" i="6"/>
  <c r="F67" i="6"/>
  <c r="F66" i="6"/>
  <c r="F65" i="6"/>
  <c r="F64" i="6"/>
  <c r="F63" i="6"/>
  <c r="F62" i="6"/>
  <c r="F61" i="6"/>
  <c r="F60" i="6"/>
  <c r="F59" i="6"/>
  <c r="F58" i="6"/>
  <c r="F57" i="6"/>
  <c r="F56" i="6"/>
  <c r="F55" i="6"/>
  <c r="F54" i="6"/>
  <c r="F53" i="6"/>
  <c r="F52" i="6"/>
  <c r="F51" i="6"/>
  <c r="F50" i="6"/>
  <c r="F49" i="6"/>
  <c r="F48" i="6"/>
  <c r="K47" i="6"/>
  <c r="I47" i="6"/>
  <c r="J47" i="6" s="1"/>
  <c r="M47" i="6" s="1"/>
  <c r="F47" i="6"/>
  <c r="K46" i="6"/>
  <c r="I46" i="6"/>
  <c r="J46" i="6" s="1"/>
  <c r="M46" i="6" s="1"/>
  <c r="F46" i="6"/>
  <c r="K45" i="6"/>
  <c r="I45" i="6"/>
  <c r="J45" i="6" s="1"/>
  <c r="M45" i="6" s="1"/>
  <c r="F45" i="6"/>
  <c r="K44" i="6"/>
  <c r="I44" i="6"/>
  <c r="J44" i="6" s="1"/>
  <c r="M44" i="6" s="1"/>
  <c r="F44" i="6"/>
  <c r="K43" i="6"/>
  <c r="I43" i="6"/>
  <c r="J43" i="6" s="1"/>
  <c r="F43" i="6"/>
  <c r="K42" i="6"/>
  <c r="I42" i="6"/>
  <c r="J42" i="6" s="1"/>
  <c r="M42" i="6" s="1"/>
  <c r="F42" i="6"/>
  <c r="K41" i="6"/>
  <c r="I41" i="6"/>
  <c r="J41" i="6" s="1"/>
  <c r="F41" i="6"/>
  <c r="K40" i="6"/>
  <c r="I40" i="6"/>
  <c r="J40" i="6" s="1"/>
  <c r="M40" i="6" s="1"/>
  <c r="F40" i="6"/>
  <c r="K39" i="6"/>
  <c r="I39" i="6"/>
  <c r="J39" i="6" s="1"/>
  <c r="F39" i="6"/>
  <c r="K38" i="6"/>
  <c r="J38" i="6"/>
  <c r="M38" i="6" s="1"/>
  <c r="I38" i="6"/>
  <c r="F38" i="6"/>
  <c r="K37" i="6"/>
  <c r="I37" i="6"/>
  <c r="J37" i="6" s="1"/>
  <c r="M37" i="6" s="1"/>
  <c r="F37" i="6"/>
  <c r="K36" i="6"/>
  <c r="J36" i="6"/>
  <c r="M36" i="6" s="1"/>
  <c r="I36" i="6"/>
  <c r="F36" i="6"/>
  <c r="K35" i="6"/>
  <c r="I35" i="6"/>
  <c r="J35" i="6" s="1"/>
  <c r="M35" i="6" s="1"/>
  <c r="F35" i="6"/>
  <c r="K34" i="6"/>
  <c r="I34" i="6"/>
  <c r="J34" i="6" s="1"/>
  <c r="M34" i="6" s="1"/>
  <c r="F34" i="6"/>
  <c r="K33" i="6"/>
  <c r="I33" i="6"/>
  <c r="J33" i="6" s="1"/>
  <c r="M33" i="6" s="1"/>
  <c r="F33" i="6"/>
  <c r="K32" i="6"/>
  <c r="I32" i="6"/>
  <c r="J32" i="6" s="1"/>
  <c r="M32" i="6" s="1"/>
  <c r="F32" i="6"/>
  <c r="K31" i="6"/>
  <c r="I31" i="6"/>
  <c r="J31" i="6" s="1"/>
  <c r="M31" i="6" s="1"/>
  <c r="F31" i="6"/>
  <c r="K30" i="6"/>
  <c r="I30" i="6"/>
  <c r="J30" i="6" s="1"/>
  <c r="M30" i="6" s="1"/>
  <c r="F30" i="6"/>
  <c r="K29" i="6"/>
  <c r="I29" i="6"/>
  <c r="J29" i="6" s="1"/>
  <c r="M29" i="6" s="1"/>
  <c r="F29" i="6"/>
  <c r="K28" i="6"/>
  <c r="I28" i="6"/>
  <c r="J28" i="6" s="1"/>
  <c r="M28" i="6" s="1"/>
  <c r="F28" i="6"/>
  <c r="K27" i="6"/>
  <c r="I27" i="6"/>
  <c r="J27" i="6" s="1"/>
  <c r="F27" i="6"/>
  <c r="K26" i="6"/>
  <c r="I26" i="6"/>
  <c r="J26" i="6" s="1"/>
  <c r="M26" i="6" s="1"/>
  <c r="F26" i="6"/>
  <c r="K25" i="6"/>
  <c r="I25" i="6"/>
  <c r="J25" i="6" s="1"/>
  <c r="F25" i="6"/>
  <c r="K24" i="6"/>
  <c r="I24" i="6"/>
  <c r="J24" i="6" s="1"/>
  <c r="M24" i="6" s="1"/>
  <c r="F24" i="6"/>
  <c r="K23" i="6"/>
  <c r="I23" i="6"/>
  <c r="J23" i="6" s="1"/>
  <c r="F23" i="6"/>
  <c r="K22" i="6"/>
  <c r="J22" i="6"/>
  <c r="M22" i="6" s="1"/>
  <c r="I22" i="6"/>
  <c r="F22" i="6"/>
  <c r="K21" i="6"/>
  <c r="I21" i="6"/>
  <c r="J21" i="6" s="1"/>
  <c r="M21" i="6" s="1"/>
  <c r="F21" i="6"/>
  <c r="K20" i="6"/>
  <c r="J20" i="6"/>
  <c r="M20" i="6" s="1"/>
  <c r="I20" i="6"/>
  <c r="F20" i="6"/>
  <c r="K19" i="6"/>
  <c r="I19" i="6"/>
  <c r="J19" i="6" s="1"/>
  <c r="M19" i="6" s="1"/>
  <c r="F19" i="6"/>
  <c r="K18" i="6"/>
  <c r="I18" i="6"/>
  <c r="J18" i="6" s="1"/>
  <c r="M18" i="6" s="1"/>
  <c r="F18" i="6"/>
  <c r="K17" i="6"/>
  <c r="I17" i="6"/>
  <c r="J17" i="6" s="1"/>
  <c r="M17" i="6" s="1"/>
  <c r="F17" i="6"/>
  <c r="K16" i="6"/>
  <c r="I16" i="6"/>
  <c r="J16" i="6" s="1"/>
  <c r="M16" i="6" s="1"/>
  <c r="F16" i="6"/>
  <c r="K15" i="6"/>
  <c r="I15" i="6"/>
  <c r="J15" i="6" s="1"/>
  <c r="M15" i="6" s="1"/>
  <c r="F15" i="6"/>
  <c r="K14" i="6"/>
  <c r="I14" i="6"/>
  <c r="J14" i="6" s="1"/>
  <c r="M14" i="6" s="1"/>
  <c r="F14" i="6"/>
  <c r="K13" i="6"/>
  <c r="I13" i="6"/>
  <c r="J13" i="6" s="1"/>
  <c r="M13" i="6" s="1"/>
  <c r="F13" i="6"/>
  <c r="K12" i="6"/>
  <c r="I12" i="6"/>
  <c r="J12" i="6" s="1"/>
  <c r="M12" i="6" s="1"/>
  <c r="F12" i="6"/>
  <c r="K11" i="6"/>
  <c r="I11" i="6"/>
  <c r="J11" i="6" s="1"/>
  <c r="F11" i="6"/>
  <c r="K10" i="6"/>
  <c r="I10" i="6"/>
  <c r="J10" i="6" s="1"/>
  <c r="M10" i="6" s="1"/>
  <c r="F10" i="6"/>
  <c r="K9" i="6"/>
  <c r="I9" i="6"/>
  <c r="J9" i="6" s="1"/>
  <c r="F9" i="6"/>
  <c r="K8" i="6"/>
  <c r="I8" i="6"/>
  <c r="J8" i="6" s="1"/>
  <c r="M8" i="6" s="1"/>
  <c r="F8" i="6"/>
  <c r="K7" i="6"/>
  <c r="I7" i="6"/>
  <c r="J7" i="6" s="1"/>
  <c r="F7" i="6"/>
  <c r="K6" i="6"/>
  <c r="J6" i="6"/>
  <c r="M6" i="6" s="1"/>
  <c r="I6" i="6"/>
  <c r="F6" i="6"/>
  <c r="K5" i="6"/>
  <c r="I5" i="6"/>
  <c r="J5" i="6" s="1"/>
  <c r="M5" i="6" s="1"/>
  <c r="F5" i="6"/>
  <c r="K4" i="6"/>
  <c r="J4" i="6"/>
  <c r="M4" i="6" s="1"/>
  <c r="I4" i="6"/>
  <c r="F4" i="6"/>
  <c r="K3" i="6"/>
  <c r="I3" i="6"/>
  <c r="J3" i="6" s="1"/>
  <c r="M3" i="6" s="1"/>
  <c r="F3" i="6"/>
  <c r="F166" i="5"/>
  <c r="F165" i="5"/>
  <c r="F164" i="5"/>
  <c r="F163" i="5"/>
  <c r="F162" i="5"/>
  <c r="F161" i="5"/>
  <c r="F160" i="5"/>
  <c r="F159" i="5"/>
  <c r="F158" i="5"/>
  <c r="F157" i="5"/>
  <c r="F156" i="5"/>
  <c r="F155" i="5"/>
  <c r="F154" i="5"/>
  <c r="F153" i="5"/>
  <c r="F152" i="5"/>
  <c r="F151" i="5"/>
  <c r="F150" i="5"/>
  <c r="F149" i="5"/>
  <c r="F148" i="5"/>
  <c r="F147" i="5"/>
  <c r="F146" i="5"/>
  <c r="F145" i="5"/>
  <c r="F144" i="5"/>
  <c r="F143" i="5"/>
  <c r="F142" i="5"/>
  <c r="F141" i="5"/>
  <c r="F140" i="5"/>
  <c r="F139" i="5"/>
  <c r="F138" i="5"/>
  <c r="F137" i="5"/>
  <c r="F136" i="5"/>
  <c r="F135" i="5"/>
  <c r="F134" i="5"/>
  <c r="F133" i="5"/>
  <c r="F132" i="5"/>
  <c r="F131" i="5"/>
  <c r="F130" i="5"/>
  <c r="F129" i="5"/>
  <c r="F128" i="5"/>
  <c r="F127" i="5"/>
  <c r="F126" i="5"/>
  <c r="F125" i="5"/>
  <c r="F124" i="5"/>
  <c r="F123" i="5"/>
  <c r="F122" i="5"/>
  <c r="F121" i="5"/>
  <c r="F120" i="5"/>
  <c r="F119" i="5"/>
  <c r="F118" i="5"/>
  <c r="F117" i="5"/>
  <c r="F116" i="5"/>
  <c r="F115" i="5"/>
  <c r="F114" i="5"/>
  <c r="F113" i="5"/>
  <c r="F112" i="5"/>
  <c r="F111" i="5"/>
  <c r="F110" i="5"/>
  <c r="F109" i="5"/>
  <c r="F108" i="5"/>
  <c r="F107" i="5"/>
  <c r="F106" i="5"/>
  <c r="F105" i="5"/>
  <c r="F104" i="5"/>
  <c r="F103" i="5"/>
  <c r="F102" i="5"/>
  <c r="F101" i="5"/>
  <c r="F100" i="5"/>
  <c r="F99" i="5"/>
  <c r="F98" i="5"/>
  <c r="F97" i="5"/>
  <c r="F96" i="5"/>
  <c r="F95" i="5"/>
  <c r="F94" i="5"/>
  <c r="F93" i="5"/>
  <c r="F92" i="5"/>
  <c r="F91" i="5"/>
  <c r="F90" i="5"/>
  <c r="F89" i="5"/>
  <c r="F88" i="5"/>
  <c r="F87" i="5"/>
  <c r="F86" i="5"/>
  <c r="F85" i="5"/>
  <c r="F84" i="5"/>
  <c r="F83" i="5"/>
  <c r="F82" i="5"/>
  <c r="F81" i="5"/>
  <c r="F80" i="5"/>
  <c r="F79" i="5"/>
  <c r="F78" i="5"/>
  <c r="F77" i="5"/>
  <c r="F76" i="5"/>
  <c r="F75" i="5"/>
  <c r="F74" i="5"/>
  <c r="F73" i="5"/>
  <c r="F72" i="5"/>
  <c r="F71" i="5"/>
  <c r="F70" i="5"/>
  <c r="F69" i="5"/>
  <c r="F68" i="5"/>
  <c r="F67" i="5"/>
  <c r="F66" i="5"/>
  <c r="F65" i="5"/>
  <c r="F64" i="5"/>
  <c r="F63" i="5"/>
  <c r="F62" i="5"/>
  <c r="F61" i="5"/>
  <c r="F60" i="5"/>
  <c r="F59" i="5"/>
  <c r="F58" i="5"/>
  <c r="F57" i="5"/>
  <c r="F56" i="5"/>
  <c r="F55" i="5"/>
  <c r="F54" i="5"/>
  <c r="F53" i="5"/>
  <c r="F52" i="5"/>
  <c r="F51" i="5"/>
  <c r="F50" i="5"/>
  <c r="F49" i="5"/>
  <c r="F48" i="5"/>
  <c r="K47" i="5"/>
  <c r="I47" i="5"/>
  <c r="J47" i="5" s="1"/>
  <c r="M47" i="5" s="1"/>
  <c r="F47" i="5"/>
  <c r="K46" i="5"/>
  <c r="I46" i="5"/>
  <c r="J46" i="5" s="1"/>
  <c r="M46" i="5" s="1"/>
  <c r="F46" i="5"/>
  <c r="K45" i="5"/>
  <c r="I45" i="5"/>
  <c r="J45" i="5" s="1"/>
  <c r="F45" i="5"/>
  <c r="K44" i="5"/>
  <c r="I44" i="5"/>
  <c r="J44" i="5" s="1"/>
  <c r="M44" i="5" s="1"/>
  <c r="F44" i="5"/>
  <c r="K43" i="5"/>
  <c r="I43" i="5"/>
  <c r="J43" i="5" s="1"/>
  <c r="F43" i="5"/>
  <c r="K42" i="5"/>
  <c r="J42" i="5"/>
  <c r="M42" i="5" s="1"/>
  <c r="I42" i="5"/>
  <c r="F42" i="5"/>
  <c r="K41" i="5"/>
  <c r="I41" i="5"/>
  <c r="J41" i="5" s="1"/>
  <c r="M41" i="5" s="1"/>
  <c r="F41" i="5"/>
  <c r="K40" i="5"/>
  <c r="J40" i="5"/>
  <c r="M40" i="5" s="1"/>
  <c r="I40" i="5"/>
  <c r="F40" i="5"/>
  <c r="K39" i="5"/>
  <c r="I39" i="5"/>
  <c r="J39" i="5" s="1"/>
  <c r="M39" i="5" s="1"/>
  <c r="F39" i="5"/>
  <c r="K38" i="5"/>
  <c r="I38" i="5"/>
  <c r="J38" i="5" s="1"/>
  <c r="M38" i="5" s="1"/>
  <c r="F38" i="5"/>
  <c r="K37" i="5"/>
  <c r="I37" i="5"/>
  <c r="J37" i="5" s="1"/>
  <c r="F37" i="5"/>
  <c r="K36" i="5"/>
  <c r="I36" i="5"/>
  <c r="J36" i="5" s="1"/>
  <c r="M36" i="5" s="1"/>
  <c r="F36" i="5"/>
  <c r="K35" i="5"/>
  <c r="I35" i="5"/>
  <c r="J35" i="5" s="1"/>
  <c r="F35" i="5"/>
  <c r="K34" i="5"/>
  <c r="J34" i="5"/>
  <c r="M34" i="5" s="1"/>
  <c r="I34" i="5"/>
  <c r="F34" i="5"/>
  <c r="K33" i="5"/>
  <c r="I33" i="5"/>
  <c r="J33" i="5" s="1"/>
  <c r="M33" i="5" s="1"/>
  <c r="F33" i="5"/>
  <c r="M32" i="5"/>
  <c r="K32" i="5"/>
  <c r="J32" i="5"/>
  <c r="I32" i="5"/>
  <c r="F32" i="5"/>
  <c r="K31" i="5"/>
  <c r="I31" i="5"/>
  <c r="J31" i="5" s="1"/>
  <c r="M31" i="5" s="1"/>
  <c r="F31" i="5"/>
  <c r="K30" i="5"/>
  <c r="I30" i="5"/>
  <c r="J30" i="5" s="1"/>
  <c r="M30" i="5" s="1"/>
  <c r="F30" i="5"/>
  <c r="K29" i="5"/>
  <c r="I29" i="5"/>
  <c r="J29" i="5" s="1"/>
  <c r="F29" i="5"/>
  <c r="K28" i="5"/>
  <c r="I28" i="5"/>
  <c r="J28" i="5" s="1"/>
  <c r="M28" i="5" s="1"/>
  <c r="F28" i="5"/>
  <c r="K27" i="5"/>
  <c r="I27" i="5"/>
  <c r="J27" i="5" s="1"/>
  <c r="F27" i="5"/>
  <c r="K26" i="5"/>
  <c r="J26" i="5"/>
  <c r="M26" i="5" s="1"/>
  <c r="I26" i="5"/>
  <c r="F26" i="5"/>
  <c r="K25" i="5"/>
  <c r="I25" i="5"/>
  <c r="J25" i="5" s="1"/>
  <c r="M25" i="5" s="1"/>
  <c r="F25" i="5"/>
  <c r="K24" i="5"/>
  <c r="J24" i="5"/>
  <c r="M24" i="5" s="1"/>
  <c r="I24" i="5"/>
  <c r="F24" i="5"/>
  <c r="K23" i="5"/>
  <c r="I23" i="5"/>
  <c r="J23" i="5" s="1"/>
  <c r="M23" i="5" s="1"/>
  <c r="F23" i="5"/>
  <c r="K22" i="5"/>
  <c r="I22" i="5"/>
  <c r="J22" i="5" s="1"/>
  <c r="M22" i="5" s="1"/>
  <c r="F22" i="5"/>
  <c r="K21" i="5"/>
  <c r="I21" i="5"/>
  <c r="J21" i="5" s="1"/>
  <c r="F21" i="5"/>
  <c r="K20" i="5"/>
  <c r="I20" i="5"/>
  <c r="J20" i="5" s="1"/>
  <c r="M20" i="5" s="1"/>
  <c r="F20" i="5"/>
  <c r="K19" i="5"/>
  <c r="I19" i="5"/>
  <c r="J19" i="5" s="1"/>
  <c r="F19" i="5"/>
  <c r="K18" i="5"/>
  <c r="J18" i="5"/>
  <c r="M18" i="5" s="1"/>
  <c r="I18" i="5"/>
  <c r="F18" i="5"/>
  <c r="K17" i="5"/>
  <c r="I17" i="5"/>
  <c r="J17" i="5" s="1"/>
  <c r="M17" i="5" s="1"/>
  <c r="F17" i="5"/>
  <c r="M16" i="5"/>
  <c r="K16" i="5"/>
  <c r="J16" i="5"/>
  <c r="I16" i="5"/>
  <c r="F16" i="5"/>
  <c r="K15" i="5"/>
  <c r="I15" i="5"/>
  <c r="J15" i="5" s="1"/>
  <c r="M15" i="5" s="1"/>
  <c r="F15" i="5"/>
  <c r="K14" i="5"/>
  <c r="I14" i="5"/>
  <c r="J14" i="5" s="1"/>
  <c r="M14" i="5" s="1"/>
  <c r="F14" i="5"/>
  <c r="K13" i="5"/>
  <c r="I13" i="5"/>
  <c r="J13" i="5" s="1"/>
  <c r="F13" i="5"/>
  <c r="K12" i="5"/>
  <c r="I12" i="5"/>
  <c r="J12" i="5" s="1"/>
  <c r="M12" i="5" s="1"/>
  <c r="F12" i="5"/>
  <c r="K11" i="5"/>
  <c r="I11" i="5"/>
  <c r="J11" i="5" s="1"/>
  <c r="F11" i="5"/>
  <c r="K10" i="5"/>
  <c r="J10" i="5"/>
  <c r="M10" i="5" s="1"/>
  <c r="I10" i="5"/>
  <c r="F10" i="5"/>
  <c r="K9" i="5"/>
  <c r="I9" i="5"/>
  <c r="J9" i="5" s="1"/>
  <c r="M9" i="5" s="1"/>
  <c r="F9" i="5"/>
  <c r="K8" i="5"/>
  <c r="J8" i="5"/>
  <c r="M8" i="5" s="1"/>
  <c r="I8" i="5"/>
  <c r="F8" i="5"/>
  <c r="K7" i="5"/>
  <c r="I7" i="5"/>
  <c r="J7" i="5" s="1"/>
  <c r="M7" i="5" s="1"/>
  <c r="F7" i="5"/>
  <c r="K6" i="5"/>
  <c r="I6" i="5"/>
  <c r="J6" i="5" s="1"/>
  <c r="M6" i="5" s="1"/>
  <c r="F6" i="5"/>
  <c r="K5" i="5"/>
  <c r="I5" i="5"/>
  <c r="J5" i="5" s="1"/>
  <c r="F5" i="5"/>
  <c r="K4" i="5"/>
  <c r="I4" i="5"/>
  <c r="J4" i="5" s="1"/>
  <c r="M4" i="5" s="1"/>
  <c r="F4" i="5"/>
  <c r="K3" i="5"/>
  <c r="I3" i="5"/>
  <c r="J3" i="5" s="1"/>
  <c r="F3" i="5"/>
  <c r="F166" i="4"/>
  <c r="F165" i="4"/>
  <c r="F164" i="4"/>
  <c r="F163" i="4"/>
  <c r="F162" i="4"/>
  <c r="F161" i="4"/>
  <c r="F160" i="4"/>
  <c r="F159" i="4"/>
  <c r="F158" i="4"/>
  <c r="F157" i="4"/>
  <c r="F156" i="4"/>
  <c r="F155" i="4"/>
  <c r="F154" i="4"/>
  <c r="F153" i="4"/>
  <c r="F152" i="4"/>
  <c r="F151" i="4"/>
  <c r="F150" i="4"/>
  <c r="F149" i="4"/>
  <c r="F148" i="4"/>
  <c r="F147" i="4"/>
  <c r="F146" i="4"/>
  <c r="F145" i="4"/>
  <c r="F144" i="4"/>
  <c r="F143" i="4"/>
  <c r="F142" i="4"/>
  <c r="F141" i="4"/>
  <c r="F140" i="4"/>
  <c r="F139" i="4"/>
  <c r="F138" i="4"/>
  <c r="F137" i="4"/>
  <c r="F136" i="4"/>
  <c r="F135" i="4"/>
  <c r="F134" i="4"/>
  <c r="F133" i="4"/>
  <c r="F132" i="4"/>
  <c r="F131" i="4"/>
  <c r="F130" i="4"/>
  <c r="F129" i="4"/>
  <c r="F128" i="4"/>
  <c r="F127" i="4"/>
  <c r="F126" i="4"/>
  <c r="F125" i="4"/>
  <c r="F124" i="4"/>
  <c r="F123" i="4"/>
  <c r="F122" i="4"/>
  <c r="F121" i="4"/>
  <c r="F120" i="4"/>
  <c r="F119" i="4"/>
  <c r="F118" i="4"/>
  <c r="F117" i="4"/>
  <c r="F116" i="4"/>
  <c r="F115" i="4"/>
  <c r="F114" i="4"/>
  <c r="F113" i="4"/>
  <c r="F112" i="4"/>
  <c r="F111" i="4"/>
  <c r="F110" i="4"/>
  <c r="F109" i="4"/>
  <c r="F108" i="4"/>
  <c r="F107" i="4"/>
  <c r="F106" i="4"/>
  <c r="F105" i="4"/>
  <c r="F104" i="4"/>
  <c r="F103" i="4"/>
  <c r="F102" i="4"/>
  <c r="F101" i="4"/>
  <c r="F100" i="4"/>
  <c r="F99" i="4"/>
  <c r="F98" i="4"/>
  <c r="F97" i="4"/>
  <c r="F96" i="4"/>
  <c r="F95" i="4"/>
  <c r="F94" i="4"/>
  <c r="F93" i="4"/>
  <c r="F92" i="4"/>
  <c r="F91" i="4"/>
  <c r="F90" i="4"/>
  <c r="F89" i="4"/>
  <c r="F88" i="4"/>
  <c r="F87" i="4"/>
  <c r="F86" i="4"/>
  <c r="F85" i="4"/>
  <c r="F84" i="4"/>
  <c r="F83" i="4"/>
  <c r="F82" i="4"/>
  <c r="F81" i="4"/>
  <c r="F80" i="4"/>
  <c r="F79" i="4"/>
  <c r="F78" i="4"/>
  <c r="F77" i="4"/>
  <c r="F76" i="4"/>
  <c r="F75" i="4"/>
  <c r="F74" i="4"/>
  <c r="F73" i="4"/>
  <c r="F72" i="4"/>
  <c r="F71" i="4"/>
  <c r="F70" i="4"/>
  <c r="F69" i="4"/>
  <c r="F68" i="4"/>
  <c r="F67" i="4"/>
  <c r="F66" i="4"/>
  <c r="F65" i="4"/>
  <c r="F64" i="4"/>
  <c r="F63" i="4"/>
  <c r="F62" i="4"/>
  <c r="F61" i="4"/>
  <c r="F60" i="4"/>
  <c r="F59" i="4"/>
  <c r="F58" i="4"/>
  <c r="F57" i="4"/>
  <c r="F56" i="4"/>
  <c r="F55" i="4"/>
  <c r="F54" i="4"/>
  <c r="F53" i="4"/>
  <c r="F52" i="4"/>
  <c r="F51" i="4"/>
  <c r="F50" i="4"/>
  <c r="F49" i="4"/>
  <c r="F48" i="4"/>
  <c r="K47" i="4"/>
  <c r="I47" i="4"/>
  <c r="J47" i="4" s="1"/>
  <c r="M47" i="4" s="1"/>
  <c r="F47" i="4"/>
  <c r="K46" i="4"/>
  <c r="I46" i="4"/>
  <c r="J46" i="4" s="1"/>
  <c r="F46" i="4"/>
  <c r="K45" i="4"/>
  <c r="I45" i="4"/>
  <c r="J45" i="4" s="1"/>
  <c r="F45" i="4"/>
  <c r="K44" i="4"/>
  <c r="I44" i="4"/>
  <c r="J44" i="4" s="1"/>
  <c r="M44" i="4" s="1"/>
  <c r="F44" i="4"/>
  <c r="K43" i="4"/>
  <c r="I43" i="4"/>
  <c r="J43" i="4" s="1"/>
  <c r="M43" i="4" s="1"/>
  <c r="F43" i="4"/>
  <c r="K42" i="4"/>
  <c r="I42" i="4"/>
  <c r="J42" i="4" s="1"/>
  <c r="F42" i="4"/>
  <c r="K41" i="4"/>
  <c r="I41" i="4"/>
  <c r="J41" i="4" s="1"/>
  <c r="F41" i="4"/>
  <c r="K40" i="4"/>
  <c r="I40" i="4"/>
  <c r="J40" i="4" s="1"/>
  <c r="M40" i="4" s="1"/>
  <c r="F40" i="4"/>
  <c r="K39" i="4"/>
  <c r="I39" i="4"/>
  <c r="J39" i="4" s="1"/>
  <c r="M39" i="4" s="1"/>
  <c r="F39" i="4"/>
  <c r="K38" i="4"/>
  <c r="I38" i="4"/>
  <c r="J38" i="4" s="1"/>
  <c r="F38" i="4"/>
  <c r="K37" i="4"/>
  <c r="I37" i="4"/>
  <c r="J37" i="4" s="1"/>
  <c r="F37" i="4"/>
  <c r="K36" i="4"/>
  <c r="I36" i="4"/>
  <c r="J36" i="4" s="1"/>
  <c r="M36" i="4" s="1"/>
  <c r="F36" i="4"/>
  <c r="K35" i="4"/>
  <c r="I35" i="4"/>
  <c r="J35" i="4" s="1"/>
  <c r="M35" i="4" s="1"/>
  <c r="F35" i="4"/>
  <c r="K34" i="4"/>
  <c r="I34" i="4"/>
  <c r="J34" i="4" s="1"/>
  <c r="M34" i="4" s="1"/>
  <c r="F34" i="4"/>
  <c r="K33" i="4"/>
  <c r="I33" i="4"/>
  <c r="J33" i="4" s="1"/>
  <c r="F33" i="4"/>
  <c r="K32" i="4"/>
  <c r="I32" i="4"/>
  <c r="J32" i="4" s="1"/>
  <c r="M32" i="4" s="1"/>
  <c r="F32" i="4"/>
  <c r="K31" i="4"/>
  <c r="I31" i="4"/>
  <c r="J31" i="4" s="1"/>
  <c r="M31" i="4" s="1"/>
  <c r="F31" i="4"/>
  <c r="K30" i="4"/>
  <c r="I30" i="4"/>
  <c r="J30" i="4" s="1"/>
  <c r="M30" i="4" s="1"/>
  <c r="F30" i="4"/>
  <c r="K29" i="4"/>
  <c r="I29" i="4"/>
  <c r="J29" i="4" s="1"/>
  <c r="F29" i="4"/>
  <c r="K28" i="4"/>
  <c r="I28" i="4"/>
  <c r="J28" i="4" s="1"/>
  <c r="M28" i="4" s="1"/>
  <c r="F28" i="4"/>
  <c r="K27" i="4"/>
  <c r="I27" i="4"/>
  <c r="J27" i="4" s="1"/>
  <c r="M27" i="4" s="1"/>
  <c r="F27" i="4"/>
  <c r="K26" i="4"/>
  <c r="I26" i="4"/>
  <c r="J26" i="4" s="1"/>
  <c r="M26" i="4" s="1"/>
  <c r="F26" i="4"/>
  <c r="K25" i="4"/>
  <c r="I25" i="4"/>
  <c r="J25" i="4" s="1"/>
  <c r="F25" i="4"/>
  <c r="K24" i="4"/>
  <c r="I24" i="4"/>
  <c r="J24" i="4" s="1"/>
  <c r="M24" i="4" s="1"/>
  <c r="F24" i="4"/>
  <c r="K23" i="4"/>
  <c r="I23" i="4"/>
  <c r="J23" i="4" s="1"/>
  <c r="M23" i="4" s="1"/>
  <c r="F23" i="4"/>
  <c r="K22" i="4"/>
  <c r="I22" i="4"/>
  <c r="J22" i="4" s="1"/>
  <c r="M22" i="4" s="1"/>
  <c r="F22" i="4"/>
  <c r="K21" i="4"/>
  <c r="I21" i="4"/>
  <c r="J21" i="4" s="1"/>
  <c r="F21" i="4"/>
  <c r="K20" i="4"/>
  <c r="I20" i="4"/>
  <c r="J20" i="4" s="1"/>
  <c r="M20" i="4" s="1"/>
  <c r="F20" i="4"/>
  <c r="K19" i="4"/>
  <c r="I19" i="4"/>
  <c r="J19" i="4" s="1"/>
  <c r="M19" i="4" s="1"/>
  <c r="F19" i="4"/>
  <c r="K18" i="4"/>
  <c r="I18" i="4"/>
  <c r="J18" i="4" s="1"/>
  <c r="F18" i="4"/>
  <c r="K17" i="4"/>
  <c r="I17" i="4"/>
  <c r="J17" i="4" s="1"/>
  <c r="F17" i="4"/>
  <c r="K16" i="4"/>
  <c r="I16" i="4"/>
  <c r="J16" i="4" s="1"/>
  <c r="M16" i="4" s="1"/>
  <c r="F16" i="4"/>
  <c r="K15" i="4"/>
  <c r="I15" i="4"/>
  <c r="J15" i="4" s="1"/>
  <c r="M15" i="4" s="1"/>
  <c r="F15" i="4"/>
  <c r="K14" i="4"/>
  <c r="I14" i="4"/>
  <c r="J14" i="4" s="1"/>
  <c r="M14" i="4" s="1"/>
  <c r="F14" i="4"/>
  <c r="K13" i="4"/>
  <c r="I13" i="4"/>
  <c r="J13" i="4" s="1"/>
  <c r="F13" i="4"/>
  <c r="K12" i="4"/>
  <c r="I12" i="4"/>
  <c r="J12" i="4" s="1"/>
  <c r="M12" i="4" s="1"/>
  <c r="F12" i="4"/>
  <c r="K11" i="4"/>
  <c r="I11" i="4"/>
  <c r="J11" i="4" s="1"/>
  <c r="M11" i="4" s="1"/>
  <c r="F11" i="4"/>
  <c r="K10" i="4"/>
  <c r="I10" i="4"/>
  <c r="J10" i="4" s="1"/>
  <c r="M10" i="4" s="1"/>
  <c r="F10" i="4"/>
  <c r="K9" i="4"/>
  <c r="I9" i="4"/>
  <c r="J9" i="4" s="1"/>
  <c r="F9" i="4"/>
  <c r="K8" i="4"/>
  <c r="I8" i="4"/>
  <c r="J8" i="4" s="1"/>
  <c r="M8" i="4" s="1"/>
  <c r="F8" i="4"/>
  <c r="K7" i="4"/>
  <c r="I7" i="4"/>
  <c r="J7" i="4" s="1"/>
  <c r="M7" i="4" s="1"/>
  <c r="F7" i="4"/>
  <c r="K6" i="4"/>
  <c r="I6" i="4"/>
  <c r="J6" i="4" s="1"/>
  <c r="M6" i="4" s="1"/>
  <c r="F6" i="4"/>
  <c r="K5" i="4"/>
  <c r="I5" i="4"/>
  <c r="J5" i="4" s="1"/>
  <c r="F5" i="4"/>
  <c r="K4" i="4"/>
  <c r="I4" i="4"/>
  <c r="J4" i="4" s="1"/>
  <c r="M4" i="4" s="1"/>
  <c r="F4" i="4"/>
  <c r="K3" i="4"/>
  <c r="I3" i="4"/>
  <c r="J3" i="4" s="1"/>
  <c r="M3" i="4" s="1"/>
  <c r="F3" i="4"/>
  <c r="O34" i="32" l="1"/>
  <c r="O14" i="32"/>
  <c r="O30" i="32"/>
  <c r="O46" i="32"/>
  <c r="O18" i="32"/>
  <c r="O22" i="32"/>
  <c r="O38" i="32"/>
  <c r="O26" i="32"/>
  <c r="O42" i="32"/>
  <c r="O12" i="32"/>
  <c r="O20" i="32"/>
  <c r="M14" i="19"/>
  <c r="M22" i="19"/>
  <c r="M30" i="19"/>
  <c r="M38" i="19"/>
  <c r="M46" i="19"/>
  <c r="O17" i="32"/>
  <c r="O25" i="32"/>
  <c r="O33" i="32"/>
  <c r="O41" i="32"/>
  <c r="M2" i="19"/>
  <c r="M3" i="19"/>
  <c r="M4" i="19"/>
  <c r="M5" i="19"/>
  <c r="M6" i="19"/>
  <c r="M7" i="19"/>
  <c r="M8" i="19"/>
  <c r="M9" i="19"/>
  <c r="M10" i="19"/>
  <c r="M18" i="19"/>
  <c r="M26" i="19"/>
  <c r="M34" i="19"/>
  <c r="M42" i="19"/>
  <c r="O16" i="32"/>
  <c r="O24" i="32"/>
  <c r="O32" i="32"/>
  <c r="O40" i="32"/>
  <c r="O13" i="32"/>
  <c r="O21" i="32"/>
  <c r="O28" i="32"/>
  <c r="O29" i="32"/>
  <c r="O36" i="32"/>
  <c r="O37" i="32"/>
  <c r="O44" i="32"/>
  <c r="O45" i="32"/>
  <c r="N18" i="32"/>
  <c r="K18" i="32"/>
  <c r="N44" i="32"/>
  <c r="K44" i="32"/>
  <c r="N3" i="32"/>
  <c r="K3" i="32"/>
  <c r="N10" i="32"/>
  <c r="K10" i="32"/>
  <c r="N11" i="32"/>
  <c r="K11" i="32"/>
  <c r="N30" i="32"/>
  <c r="K30" i="32"/>
  <c r="N31" i="32"/>
  <c r="K31" i="32"/>
  <c r="N36" i="32"/>
  <c r="K36" i="32"/>
  <c r="N42" i="32"/>
  <c r="K42" i="32"/>
  <c r="N43" i="32"/>
  <c r="K43" i="32"/>
  <c r="N19" i="32"/>
  <c r="K19" i="32"/>
  <c r="N39" i="32"/>
  <c r="K39" i="32"/>
  <c r="N14" i="32"/>
  <c r="K14" i="32"/>
  <c r="N15" i="32"/>
  <c r="K15" i="32"/>
  <c r="N20" i="32"/>
  <c r="K20" i="32"/>
  <c r="N26" i="32"/>
  <c r="K26" i="32"/>
  <c r="N27" i="32"/>
  <c r="K27" i="32"/>
  <c r="N46" i="32"/>
  <c r="K46" i="32"/>
  <c r="N47" i="32"/>
  <c r="K47" i="32"/>
  <c r="N7" i="32"/>
  <c r="K7" i="32"/>
  <c r="N12" i="32"/>
  <c r="K12" i="32"/>
  <c r="N38" i="32"/>
  <c r="K38" i="32"/>
  <c r="N22" i="32"/>
  <c r="K22" i="32"/>
  <c r="N23" i="32"/>
  <c r="K23" i="32"/>
  <c r="N28" i="32"/>
  <c r="K28" i="32"/>
  <c r="N34" i="32"/>
  <c r="K34" i="32"/>
  <c r="N35" i="32"/>
  <c r="K35" i="32"/>
  <c r="N16" i="32"/>
  <c r="K16" i="32"/>
  <c r="N17" i="32"/>
  <c r="K17" i="32"/>
  <c r="N32" i="32"/>
  <c r="K32" i="32"/>
  <c r="N33" i="32"/>
  <c r="K33" i="32"/>
  <c r="M3" i="18"/>
  <c r="N5" i="32"/>
  <c r="K5" i="32"/>
  <c r="N8" i="32"/>
  <c r="K8" i="32"/>
  <c r="K9" i="32"/>
  <c r="N9" i="32"/>
  <c r="N24" i="32"/>
  <c r="K24" i="32"/>
  <c r="N25" i="32"/>
  <c r="K25" i="32"/>
  <c r="N41" i="32"/>
  <c r="K41" i="32"/>
  <c r="N6" i="32"/>
  <c r="K6" i="32"/>
  <c r="N40" i="32"/>
  <c r="K40" i="32"/>
  <c r="N13" i="32"/>
  <c r="K13" i="32"/>
  <c r="K21" i="32"/>
  <c r="N21" i="32"/>
  <c r="N29" i="32"/>
  <c r="K29" i="32"/>
  <c r="K37" i="32"/>
  <c r="N37" i="32"/>
  <c r="N45" i="32"/>
  <c r="K45" i="32"/>
  <c r="J34" i="32"/>
  <c r="G34" i="32"/>
  <c r="J18" i="32"/>
  <c r="G18" i="32"/>
  <c r="J25" i="32"/>
  <c r="G25" i="32"/>
  <c r="J42" i="32"/>
  <c r="G42" i="32"/>
  <c r="J19" i="32"/>
  <c r="G19" i="32"/>
  <c r="J20" i="32"/>
  <c r="G20" i="32"/>
  <c r="J21" i="32"/>
  <c r="G21" i="32"/>
  <c r="J27" i="32"/>
  <c r="G27" i="32"/>
  <c r="J28" i="32"/>
  <c r="G28" i="32"/>
  <c r="G29" i="32"/>
  <c r="J29" i="32"/>
  <c r="J35" i="32"/>
  <c r="G35" i="32"/>
  <c r="J36" i="32"/>
  <c r="G36" i="32"/>
  <c r="J37" i="32"/>
  <c r="G37" i="32"/>
  <c r="J43" i="32"/>
  <c r="G43" i="32"/>
  <c r="J44" i="32"/>
  <c r="G44" i="32"/>
  <c r="J45" i="32"/>
  <c r="G45" i="32"/>
  <c r="G17" i="32"/>
  <c r="J17" i="32"/>
  <c r="J26" i="32"/>
  <c r="G26" i="32"/>
  <c r="G33" i="32"/>
  <c r="J33" i="32"/>
  <c r="J41" i="32"/>
  <c r="G41" i="32"/>
  <c r="J23" i="32"/>
  <c r="G23" i="32"/>
  <c r="J31" i="32"/>
  <c r="G31" i="32"/>
  <c r="J39" i="32"/>
  <c r="G39" i="32"/>
  <c r="J47" i="32"/>
  <c r="G47" i="32"/>
  <c r="J4" i="32"/>
  <c r="G4" i="32"/>
  <c r="J7" i="32"/>
  <c r="G7" i="32"/>
  <c r="J10" i="32"/>
  <c r="G10" i="32"/>
  <c r="J30" i="32"/>
  <c r="G30" i="32"/>
  <c r="J38" i="32"/>
  <c r="G38" i="32"/>
  <c r="M14" i="17"/>
  <c r="M15" i="17"/>
  <c r="M23" i="17"/>
  <c r="M31" i="17"/>
  <c r="M39" i="17"/>
  <c r="J5" i="32"/>
  <c r="G5" i="32"/>
  <c r="J8" i="32"/>
  <c r="G8" i="32"/>
  <c r="J11" i="32"/>
  <c r="G11" i="32"/>
  <c r="J46" i="32"/>
  <c r="G46" i="32"/>
  <c r="J14" i="32"/>
  <c r="G14" i="32"/>
  <c r="J3" i="32"/>
  <c r="G3" i="32"/>
  <c r="J6" i="32"/>
  <c r="G6" i="32"/>
  <c r="J9" i="32"/>
  <c r="G9" i="32"/>
  <c r="J12" i="32"/>
  <c r="G12" i="32"/>
  <c r="J22" i="32"/>
  <c r="G22" i="32"/>
  <c r="M12" i="17"/>
  <c r="F16" i="32"/>
  <c r="C16" i="32"/>
  <c r="F40" i="32"/>
  <c r="C40" i="32"/>
  <c r="F9" i="32"/>
  <c r="C9" i="32"/>
  <c r="C25" i="32"/>
  <c r="F25" i="32"/>
  <c r="F33" i="32"/>
  <c r="C33" i="32"/>
  <c r="F41" i="32"/>
  <c r="C41" i="32"/>
  <c r="F17" i="32"/>
  <c r="C17" i="32"/>
  <c r="F24" i="32"/>
  <c r="C24" i="32"/>
  <c r="F32" i="32"/>
  <c r="C32" i="32"/>
  <c r="F12" i="32"/>
  <c r="C12" i="32"/>
  <c r="C13" i="32"/>
  <c r="F13" i="32"/>
  <c r="F20" i="32"/>
  <c r="C20" i="32"/>
  <c r="F21" i="32"/>
  <c r="C21" i="32"/>
  <c r="F28" i="32"/>
  <c r="C28" i="32"/>
  <c r="F29" i="32"/>
  <c r="C29" i="32"/>
  <c r="F36" i="32"/>
  <c r="C36" i="32"/>
  <c r="C37" i="32"/>
  <c r="F37" i="32"/>
  <c r="F44" i="32"/>
  <c r="C44" i="32"/>
  <c r="F45" i="32"/>
  <c r="C45" i="32"/>
  <c r="F35" i="32"/>
  <c r="C35" i="32"/>
  <c r="F39" i="32"/>
  <c r="C39" i="32"/>
  <c r="F43" i="32"/>
  <c r="C43" i="32"/>
  <c r="M9" i="16"/>
  <c r="M13" i="16"/>
  <c r="M17" i="16"/>
  <c r="M21" i="16"/>
  <c r="M25" i="16"/>
  <c r="M29" i="16"/>
  <c r="M33" i="16"/>
  <c r="M37" i="16"/>
  <c r="M41" i="16"/>
  <c r="M45" i="16"/>
  <c r="F11" i="32"/>
  <c r="C11" i="32"/>
  <c r="F15" i="32"/>
  <c r="C15" i="32"/>
  <c r="F19" i="32"/>
  <c r="C19" i="32"/>
  <c r="F31" i="32"/>
  <c r="C31" i="32"/>
  <c r="F3" i="32"/>
  <c r="C3" i="32"/>
  <c r="F5" i="32"/>
  <c r="C5" i="32"/>
  <c r="F7" i="32"/>
  <c r="C7" i="32"/>
  <c r="F23" i="32"/>
  <c r="C23" i="32"/>
  <c r="F27" i="32"/>
  <c r="C27" i="32"/>
  <c r="F47" i="32"/>
  <c r="C47" i="32"/>
  <c r="F4" i="32"/>
  <c r="C4" i="32"/>
  <c r="F6" i="32"/>
  <c r="C6" i="32"/>
  <c r="F8" i="32"/>
  <c r="C8" i="32"/>
  <c r="O8" i="28"/>
  <c r="O44" i="28"/>
  <c r="O20" i="28"/>
  <c r="O12" i="28"/>
  <c r="O26" i="28"/>
  <c r="O30" i="28"/>
  <c r="O34" i="28"/>
  <c r="O10" i="28"/>
  <c r="O14" i="28"/>
  <c r="O18" i="28"/>
  <c r="O24" i="28"/>
  <c r="O28" i="28"/>
  <c r="O32" i="28"/>
  <c r="O42" i="28"/>
  <c r="O46" i="28"/>
  <c r="O16" i="28"/>
  <c r="O40" i="28"/>
  <c r="O4" i="28"/>
  <c r="O36" i="28"/>
  <c r="O3" i="28"/>
  <c r="O19" i="28"/>
  <c r="O37" i="28"/>
  <c r="O38" i="28"/>
  <c r="O17" i="28"/>
  <c r="O31" i="28"/>
  <c r="M11" i="7"/>
  <c r="O13" i="28"/>
  <c r="M27" i="7"/>
  <c r="O29" i="28"/>
  <c r="M43" i="7"/>
  <c r="O45" i="28"/>
  <c r="O5" i="28"/>
  <c r="O6" i="28"/>
  <c r="O21" i="28"/>
  <c r="O22" i="28"/>
  <c r="O35" i="28"/>
  <c r="O15" i="28"/>
  <c r="O33" i="28"/>
  <c r="O47" i="28"/>
  <c r="M7" i="7"/>
  <c r="M9" i="7"/>
  <c r="M23" i="7"/>
  <c r="M25" i="7"/>
  <c r="M39" i="7"/>
  <c r="M41" i="7"/>
  <c r="N16" i="28"/>
  <c r="K16" i="28"/>
  <c r="N30" i="28"/>
  <c r="K30" i="28"/>
  <c r="N40" i="28"/>
  <c r="K40" i="28"/>
  <c r="N10" i="28"/>
  <c r="K10" i="28"/>
  <c r="N18" i="28"/>
  <c r="K18" i="28"/>
  <c r="N28" i="28"/>
  <c r="K28" i="28"/>
  <c r="N32" i="28"/>
  <c r="K32" i="28"/>
  <c r="N42" i="28"/>
  <c r="K42" i="28"/>
  <c r="N4" i="28"/>
  <c r="K4" i="28"/>
  <c r="N36" i="28"/>
  <c r="K36" i="28"/>
  <c r="N8" i="28"/>
  <c r="K8" i="28"/>
  <c r="N44" i="28"/>
  <c r="K44" i="28"/>
  <c r="N20" i="28"/>
  <c r="K20" i="28"/>
  <c r="N12" i="28"/>
  <c r="K12" i="28"/>
  <c r="K26" i="28"/>
  <c r="N26" i="28"/>
  <c r="N34" i="28"/>
  <c r="K34" i="28"/>
  <c r="K14" i="28"/>
  <c r="N14" i="28"/>
  <c r="N24" i="28"/>
  <c r="K24" i="28"/>
  <c r="N46" i="28"/>
  <c r="K46" i="28"/>
  <c r="N3" i="28"/>
  <c r="K3" i="28"/>
  <c r="N19" i="28"/>
  <c r="K19" i="28"/>
  <c r="N35" i="28"/>
  <c r="K35" i="28"/>
  <c r="M7" i="6"/>
  <c r="M9" i="6"/>
  <c r="M23" i="6"/>
  <c r="M25" i="6"/>
  <c r="M39" i="6"/>
  <c r="M41" i="6"/>
  <c r="N21" i="28"/>
  <c r="K21" i="28"/>
  <c r="K22" i="28"/>
  <c r="N22" i="28"/>
  <c r="N15" i="28"/>
  <c r="K15" i="28"/>
  <c r="N17" i="28"/>
  <c r="K17" i="28"/>
  <c r="N31" i="28"/>
  <c r="K31" i="28"/>
  <c r="N33" i="28"/>
  <c r="K33" i="28"/>
  <c r="N47" i="28"/>
  <c r="K47" i="28"/>
  <c r="N5" i="28"/>
  <c r="K5" i="28"/>
  <c r="K6" i="28"/>
  <c r="N6" i="28"/>
  <c r="N37" i="28"/>
  <c r="K37" i="28"/>
  <c r="K38" i="28"/>
  <c r="N38" i="28"/>
  <c r="M11" i="6"/>
  <c r="N13" i="28"/>
  <c r="K13" i="28"/>
  <c r="M27" i="6"/>
  <c r="N29" i="28"/>
  <c r="K29" i="28"/>
  <c r="M43" i="6"/>
  <c r="N45" i="28"/>
  <c r="K45" i="28"/>
  <c r="J14" i="28"/>
  <c r="G14" i="28"/>
  <c r="J44" i="28"/>
  <c r="G44" i="28"/>
  <c r="G6" i="28"/>
  <c r="J6" i="28"/>
  <c r="J12" i="28"/>
  <c r="G12" i="28"/>
  <c r="J24" i="28"/>
  <c r="G24" i="28"/>
  <c r="J36" i="28"/>
  <c r="G36" i="28"/>
  <c r="J46" i="28"/>
  <c r="G46" i="28"/>
  <c r="J22" i="28"/>
  <c r="G22" i="28"/>
  <c r="J28" i="28"/>
  <c r="G28" i="28"/>
  <c r="J40" i="28"/>
  <c r="G40" i="28"/>
  <c r="J38" i="28"/>
  <c r="G38" i="28"/>
  <c r="J4" i="28"/>
  <c r="G4" i="28"/>
  <c r="J8" i="28"/>
  <c r="G8" i="28"/>
  <c r="J20" i="28"/>
  <c r="G20" i="28"/>
  <c r="J30" i="28"/>
  <c r="G30" i="28"/>
  <c r="J7" i="28"/>
  <c r="G7" i="28"/>
  <c r="J16" i="28"/>
  <c r="G16" i="28"/>
  <c r="J25" i="28"/>
  <c r="G25" i="28"/>
  <c r="J26" i="28"/>
  <c r="G26" i="28"/>
  <c r="J32" i="28"/>
  <c r="G32" i="28"/>
  <c r="M11" i="5"/>
  <c r="M13" i="5"/>
  <c r="M27" i="5"/>
  <c r="M29" i="5"/>
  <c r="M43" i="5"/>
  <c r="M45" i="5"/>
  <c r="J23" i="28"/>
  <c r="G23" i="28"/>
  <c r="J39" i="28"/>
  <c r="G39" i="28"/>
  <c r="M3" i="5"/>
  <c r="M5" i="5"/>
  <c r="M19" i="5"/>
  <c r="M21" i="5"/>
  <c r="M35" i="5"/>
  <c r="M37" i="5"/>
  <c r="J9" i="28"/>
  <c r="G9" i="28"/>
  <c r="J10" i="28"/>
  <c r="G10" i="28"/>
  <c r="J41" i="28"/>
  <c r="G41" i="28"/>
  <c r="G42" i="28"/>
  <c r="J42" i="28"/>
  <c r="J15" i="28"/>
  <c r="G15" i="28"/>
  <c r="J17" i="28"/>
  <c r="G17" i="28"/>
  <c r="J18" i="28"/>
  <c r="G18" i="28"/>
  <c r="J31" i="28"/>
  <c r="G31" i="28"/>
  <c r="J33" i="28"/>
  <c r="G33" i="28"/>
  <c r="J34" i="28"/>
  <c r="G34" i="28"/>
  <c r="J47" i="28"/>
  <c r="G47" i="28"/>
  <c r="F10" i="28"/>
  <c r="C10" i="28"/>
  <c r="F30" i="28"/>
  <c r="C30" i="28"/>
  <c r="F34" i="28"/>
  <c r="C34" i="28"/>
  <c r="C3" i="28"/>
  <c r="F3" i="28"/>
  <c r="F7" i="28"/>
  <c r="C7" i="28"/>
  <c r="F11" i="28"/>
  <c r="C11" i="28"/>
  <c r="F15" i="28"/>
  <c r="C15" i="28"/>
  <c r="F19" i="28"/>
  <c r="C19" i="28"/>
  <c r="F23" i="28"/>
  <c r="C23" i="28"/>
  <c r="F27" i="28"/>
  <c r="C27" i="28"/>
  <c r="F31" i="28"/>
  <c r="C31" i="28"/>
  <c r="F35" i="28"/>
  <c r="C35" i="28"/>
  <c r="F39" i="28"/>
  <c r="C39" i="28"/>
  <c r="F43" i="28"/>
  <c r="C43" i="28"/>
  <c r="F47" i="28"/>
  <c r="C47" i="28"/>
  <c r="C14" i="28"/>
  <c r="F14" i="28"/>
  <c r="F26" i="28"/>
  <c r="C26" i="28"/>
  <c r="F6" i="28"/>
  <c r="C6" i="28"/>
  <c r="F22" i="28"/>
  <c r="C22" i="28"/>
  <c r="F4" i="28"/>
  <c r="C4" i="28"/>
  <c r="M38" i="4"/>
  <c r="F44" i="28"/>
  <c r="C44" i="28"/>
  <c r="F16" i="28"/>
  <c r="C16" i="28"/>
  <c r="M5" i="4"/>
  <c r="M13" i="4"/>
  <c r="M21" i="4"/>
  <c r="M29" i="4"/>
  <c r="M37" i="4"/>
  <c r="M45" i="4"/>
  <c r="F20" i="28"/>
  <c r="C20" i="28"/>
  <c r="F28" i="28"/>
  <c r="C28" i="28"/>
  <c r="M9" i="4"/>
  <c r="M17" i="4"/>
  <c r="M25" i="4"/>
  <c r="M33" i="4"/>
  <c r="M41" i="4"/>
  <c r="F12" i="28"/>
  <c r="C12" i="28"/>
  <c r="F36" i="28"/>
  <c r="C36" i="28"/>
  <c r="M46" i="4"/>
  <c r="F8" i="28"/>
  <c r="C8" i="28"/>
  <c r="F24" i="28"/>
  <c r="C24" i="28"/>
  <c r="F32" i="28"/>
  <c r="C32" i="28"/>
  <c r="F40" i="28"/>
  <c r="C40" i="28"/>
  <c r="M42" i="4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O35" i="32" l="1"/>
  <c r="O47" i="32"/>
  <c r="O43" i="32"/>
  <c r="O11" i="32"/>
  <c r="O7" i="32"/>
  <c r="O3" i="32"/>
  <c r="O23" i="32"/>
  <c r="O10" i="32"/>
  <c r="O15" i="32"/>
  <c r="O27" i="32"/>
  <c r="O9" i="32"/>
  <c r="O5" i="32"/>
  <c r="O39" i="32"/>
  <c r="O6" i="32"/>
  <c r="O19" i="32"/>
  <c r="O8" i="32"/>
  <c r="O4" i="32"/>
  <c r="O31" i="32"/>
  <c r="N4" i="32"/>
  <c r="K4" i="32"/>
  <c r="J40" i="32"/>
  <c r="G40" i="32"/>
  <c r="J13" i="32"/>
  <c r="G13" i="32"/>
  <c r="J16" i="32"/>
  <c r="G16" i="32"/>
  <c r="J32" i="32"/>
  <c r="G32" i="32"/>
  <c r="J15" i="32"/>
  <c r="G15" i="32"/>
  <c r="J24" i="32"/>
  <c r="G24" i="32"/>
  <c r="F18" i="32"/>
  <c r="C18" i="32"/>
  <c r="F38" i="32"/>
  <c r="C38" i="32"/>
  <c r="F22" i="32"/>
  <c r="C22" i="32"/>
  <c r="F34" i="32"/>
  <c r="C34" i="32"/>
  <c r="F46" i="32"/>
  <c r="C46" i="32"/>
  <c r="F30" i="32"/>
  <c r="C30" i="32"/>
  <c r="F14" i="32"/>
  <c r="C14" i="32"/>
  <c r="F42" i="32"/>
  <c r="C42" i="32"/>
  <c r="F26" i="32"/>
  <c r="C26" i="32"/>
  <c r="F10" i="32"/>
  <c r="C10" i="32"/>
  <c r="O25" i="28"/>
  <c r="O11" i="28"/>
  <c r="O7" i="28"/>
  <c r="O23" i="28"/>
  <c r="O27" i="28"/>
  <c r="O39" i="28"/>
  <c r="O41" i="28"/>
  <c r="O9" i="28"/>
  <c r="O43" i="28"/>
  <c r="N23" i="28"/>
  <c r="K23" i="28"/>
  <c r="N41" i="28"/>
  <c r="K41" i="28"/>
  <c r="N27" i="28"/>
  <c r="K27" i="28"/>
  <c r="N25" i="28"/>
  <c r="K25" i="28"/>
  <c r="N43" i="28"/>
  <c r="K43" i="28"/>
  <c r="N9" i="28"/>
  <c r="K9" i="28"/>
  <c r="N11" i="28"/>
  <c r="K11" i="28"/>
  <c r="N39" i="28"/>
  <c r="K39" i="28"/>
  <c r="N7" i="28"/>
  <c r="K7" i="28"/>
  <c r="J37" i="28"/>
  <c r="G37" i="28"/>
  <c r="J5" i="28"/>
  <c r="G5" i="28"/>
  <c r="J29" i="28"/>
  <c r="G29" i="28"/>
  <c r="J3" i="28"/>
  <c r="G3" i="28"/>
  <c r="J21" i="28"/>
  <c r="G21" i="28"/>
  <c r="J45" i="28"/>
  <c r="G45" i="28"/>
  <c r="J13" i="28"/>
  <c r="G13" i="28"/>
  <c r="J35" i="28"/>
  <c r="G35" i="28"/>
  <c r="J27" i="28"/>
  <c r="G27" i="28"/>
  <c r="J19" i="28"/>
  <c r="G19" i="28"/>
  <c r="J43" i="28"/>
  <c r="G43" i="28"/>
  <c r="J11" i="28"/>
  <c r="G11" i="28"/>
  <c r="C46" i="28"/>
  <c r="F46" i="28"/>
  <c r="F29" i="28"/>
  <c r="C29" i="28"/>
  <c r="F38" i="28"/>
  <c r="C38" i="28"/>
  <c r="F41" i="28"/>
  <c r="C41" i="28"/>
  <c r="F9" i="28"/>
  <c r="C9" i="28"/>
  <c r="F21" i="28"/>
  <c r="C21" i="28"/>
  <c r="F33" i="28"/>
  <c r="C33" i="28"/>
  <c r="F45" i="28"/>
  <c r="C45" i="28"/>
  <c r="F13" i="28"/>
  <c r="C13" i="28"/>
  <c r="F42" i="28"/>
  <c r="C42" i="28"/>
  <c r="F25" i="28"/>
  <c r="C25" i="28"/>
  <c r="F37" i="28"/>
  <c r="C37" i="28"/>
  <c r="F5" i="28"/>
  <c r="C5" i="28"/>
  <c r="F17" i="28"/>
  <c r="C17" i="28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F46" i="2"/>
  <c r="F47" i="2"/>
  <c r="F48" i="2"/>
  <c r="F49" i="2"/>
  <c r="F50" i="2"/>
  <c r="F51" i="2"/>
  <c r="F52" i="2"/>
  <c r="F53" i="2"/>
  <c r="F54" i="2"/>
  <c r="F55" i="2"/>
  <c r="F56" i="2"/>
  <c r="F57" i="2"/>
  <c r="F58" i="2"/>
  <c r="F59" i="2"/>
  <c r="F60" i="2"/>
  <c r="F61" i="2"/>
  <c r="F62" i="2"/>
  <c r="F63" i="2"/>
  <c r="F64" i="2"/>
  <c r="F65" i="2"/>
  <c r="F66" i="2"/>
  <c r="F67" i="2"/>
  <c r="F68" i="2"/>
  <c r="F69" i="2"/>
  <c r="F70" i="2"/>
  <c r="F71" i="2"/>
  <c r="F72" i="2"/>
  <c r="F73" i="2"/>
  <c r="F74" i="2"/>
  <c r="F75" i="2"/>
  <c r="F76" i="2"/>
  <c r="F77" i="2"/>
  <c r="F78" i="2"/>
  <c r="F79" i="2"/>
  <c r="F80" i="2"/>
  <c r="F81" i="2"/>
  <c r="F82" i="2"/>
  <c r="F83" i="2"/>
  <c r="F84" i="2"/>
  <c r="F85" i="2"/>
  <c r="F86" i="2"/>
  <c r="F87" i="2"/>
  <c r="F88" i="2"/>
  <c r="F89" i="2"/>
  <c r="F90" i="2"/>
  <c r="F91" i="2"/>
  <c r="F92" i="2"/>
  <c r="F93" i="2"/>
  <c r="F94" i="2"/>
  <c r="F95" i="2"/>
  <c r="F96" i="2"/>
  <c r="F97" i="2"/>
  <c r="F98" i="2"/>
  <c r="F99" i="2"/>
  <c r="F100" i="2"/>
  <c r="F101" i="2"/>
  <c r="F102" i="2"/>
  <c r="F103" i="2"/>
  <c r="F104" i="2"/>
  <c r="F105" i="2"/>
  <c r="F106" i="2"/>
  <c r="F107" i="2"/>
  <c r="F108" i="2"/>
  <c r="F109" i="2"/>
  <c r="F110" i="2"/>
  <c r="F111" i="2"/>
  <c r="F112" i="2"/>
  <c r="F113" i="2"/>
  <c r="F114" i="2"/>
  <c r="F115" i="2"/>
  <c r="F116" i="2"/>
  <c r="F117" i="2"/>
  <c r="F118" i="2"/>
  <c r="F119" i="2"/>
  <c r="F120" i="2"/>
  <c r="F121" i="2"/>
  <c r="F122" i="2"/>
  <c r="F123" i="2"/>
  <c r="F124" i="2"/>
  <c r="F125" i="2"/>
  <c r="F126" i="2"/>
  <c r="F127" i="2"/>
  <c r="F128" i="2"/>
  <c r="F129" i="2"/>
  <c r="F130" i="2"/>
  <c r="F131" i="2"/>
  <c r="F132" i="2"/>
  <c r="F133" i="2"/>
  <c r="F134" i="2"/>
  <c r="F135" i="2"/>
  <c r="F136" i="2"/>
  <c r="F137" i="2"/>
  <c r="F138" i="2"/>
  <c r="D2" i="2"/>
  <c r="D3" i="2"/>
  <c r="D4" i="2"/>
  <c r="D5" i="2"/>
  <c r="D6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D33" i="2"/>
  <c r="D34" i="2"/>
  <c r="D35" i="2"/>
  <c r="D36" i="2"/>
  <c r="D37" i="2"/>
  <c r="D38" i="2"/>
  <c r="D39" i="2"/>
  <c r="D40" i="2"/>
  <c r="D41" i="2"/>
  <c r="D42" i="2"/>
  <c r="D43" i="2"/>
  <c r="D44" i="2"/>
  <c r="D45" i="2"/>
  <c r="D46" i="2"/>
  <c r="D47" i="2"/>
  <c r="D48" i="2"/>
  <c r="D49" i="2"/>
  <c r="D50" i="2"/>
  <c r="D51" i="2"/>
  <c r="D52" i="2"/>
  <c r="D53" i="2"/>
  <c r="D54" i="2"/>
  <c r="D55" i="2"/>
  <c r="D56" i="2"/>
  <c r="D57" i="2"/>
  <c r="D58" i="2"/>
  <c r="D59" i="2"/>
  <c r="D60" i="2"/>
  <c r="D61" i="2"/>
  <c r="D62" i="2"/>
  <c r="D63" i="2"/>
  <c r="D64" i="2"/>
  <c r="D65" i="2"/>
  <c r="D66" i="2"/>
  <c r="D67" i="2"/>
  <c r="D68" i="2"/>
  <c r="D69" i="2"/>
  <c r="D70" i="2"/>
  <c r="D71" i="2"/>
  <c r="D72" i="2"/>
  <c r="D73" i="2"/>
  <c r="D74" i="2"/>
  <c r="D75" i="2"/>
  <c r="D76" i="2"/>
  <c r="D77" i="2"/>
  <c r="D78" i="2"/>
  <c r="D79" i="2"/>
  <c r="D80" i="2"/>
  <c r="D81" i="2"/>
  <c r="D82" i="2"/>
  <c r="D83" i="2"/>
  <c r="D84" i="2"/>
  <c r="D85" i="2"/>
  <c r="D86" i="2"/>
  <c r="D87" i="2"/>
  <c r="D88" i="2"/>
  <c r="D89" i="2"/>
  <c r="D90" i="2"/>
  <c r="D91" i="2"/>
  <c r="D92" i="2"/>
  <c r="D93" i="2"/>
  <c r="D94" i="2"/>
  <c r="D95" i="2"/>
  <c r="D96" i="2"/>
  <c r="D97" i="2"/>
  <c r="D98" i="2"/>
  <c r="D99" i="2"/>
  <c r="D100" i="2"/>
  <c r="D101" i="2"/>
  <c r="D102" i="2"/>
  <c r="D103" i="2"/>
  <c r="D104" i="2"/>
  <c r="D105" i="2"/>
  <c r="D106" i="2"/>
  <c r="D107" i="2"/>
  <c r="D108" i="2"/>
  <c r="D109" i="2"/>
  <c r="D110" i="2"/>
  <c r="D111" i="2"/>
  <c r="D112" i="2"/>
  <c r="D113" i="2"/>
  <c r="D114" i="2"/>
  <c r="D115" i="2"/>
  <c r="D116" i="2"/>
  <c r="D117" i="2"/>
  <c r="D118" i="2"/>
  <c r="D119" i="2"/>
  <c r="D120" i="2"/>
  <c r="D121" i="2"/>
  <c r="D122" i="2"/>
  <c r="D123" i="2"/>
  <c r="D124" i="2"/>
  <c r="D125" i="2"/>
  <c r="D126" i="2"/>
  <c r="D127" i="2"/>
  <c r="D128" i="2"/>
  <c r="D129" i="2"/>
  <c r="D130" i="2"/>
  <c r="D131" i="2"/>
  <c r="D132" i="2"/>
  <c r="D133" i="2"/>
  <c r="D134" i="2"/>
  <c r="D135" i="2"/>
  <c r="D136" i="2"/>
  <c r="D137" i="2"/>
  <c r="D138" i="2"/>
  <c r="F4" i="1" l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3" i="1"/>
  <c r="F3" i="2"/>
  <c r="F4" i="2"/>
  <c r="F2" i="2"/>
  <c r="I39" i="2" l="1"/>
  <c r="I38" i="2"/>
  <c r="I8" i="2"/>
  <c r="I4" i="1"/>
  <c r="I3" i="1"/>
  <c r="I7" i="2"/>
  <c r="I46" i="2" l="1"/>
  <c r="J46" i="2" s="1"/>
  <c r="I45" i="2"/>
  <c r="I44" i="2"/>
  <c r="I43" i="2"/>
  <c r="I42" i="2"/>
  <c r="I41" i="2"/>
  <c r="I40" i="2"/>
  <c r="I37" i="2"/>
  <c r="I36" i="2"/>
  <c r="I35" i="2"/>
  <c r="I34" i="2"/>
  <c r="I33" i="2"/>
  <c r="I32" i="2"/>
  <c r="I31" i="2"/>
  <c r="I30" i="2"/>
  <c r="I29" i="2"/>
  <c r="I28" i="2"/>
  <c r="I27" i="2"/>
  <c r="K46" i="2"/>
  <c r="M46" i="2" l="1"/>
  <c r="B47" i="32" s="1"/>
  <c r="K10" i="2"/>
  <c r="I10" i="2"/>
  <c r="J10" i="2" s="1"/>
  <c r="K39" i="2"/>
  <c r="J39" i="2"/>
  <c r="K44" i="2"/>
  <c r="J44" i="2"/>
  <c r="K43" i="2"/>
  <c r="J43" i="2"/>
  <c r="K42" i="2"/>
  <c r="J42" i="2"/>
  <c r="J28" i="2"/>
  <c r="K40" i="2"/>
  <c r="J40" i="2"/>
  <c r="K37" i="2"/>
  <c r="J37" i="2"/>
  <c r="I18" i="2"/>
  <c r="J18" i="2" s="1"/>
  <c r="K35" i="2"/>
  <c r="J35" i="2"/>
  <c r="K34" i="2"/>
  <c r="J34" i="2"/>
  <c r="D32" i="2"/>
  <c r="K31" i="2"/>
  <c r="J31" i="2"/>
  <c r="K32" i="2"/>
  <c r="J32" i="2"/>
  <c r="K30" i="2"/>
  <c r="J30" i="2"/>
  <c r="K7" i="2"/>
  <c r="K20" i="2"/>
  <c r="K28" i="2"/>
  <c r="I14" i="2"/>
  <c r="J14" i="2" s="1"/>
  <c r="K25" i="2"/>
  <c r="I25" i="2"/>
  <c r="J25" i="2" s="1"/>
  <c r="K23" i="2"/>
  <c r="I20" i="2"/>
  <c r="J20" i="2" s="1"/>
  <c r="K19" i="2"/>
  <c r="I19" i="2"/>
  <c r="J19" i="2" s="1"/>
  <c r="K18" i="2"/>
  <c r="K36" i="2"/>
  <c r="J36" i="2"/>
  <c r="K26" i="2"/>
  <c r="K16" i="2"/>
  <c r="I16" i="2"/>
  <c r="J16" i="2" s="1"/>
  <c r="K12" i="2"/>
  <c r="I12" i="2"/>
  <c r="J12" i="2" s="1"/>
  <c r="K15" i="2"/>
  <c r="I15" i="2"/>
  <c r="J15" i="2" s="1"/>
  <c r="K27" i="2"/>
  <c r="J27" i="2"/>
  <c r="K14" i="2"/>
  <c r="K45" i="2"/>
  <c r="J45" i="2"/>
  <c r="K13" i="2"/>
  <c r="I13" i="2"/>
  <c r="J13" i="2" s="1"/>
  <c r="K33" i="2"/>
  <c r="J33" i="2"/>
  <c r="K11" i="2"/>
  <c r="I11" i="2"/>
  <c r="J11" i="2" s="1"/>
  <c r="J7" i="2"/>
  <c r="K8" i="2"/>
  <c r="J8" i="2"/>
  <c r="K17" i="2"/>
  <c r="I17" i="2"/>
  <c r="J17" i="2" s="1"/>
  <c r="K41" i="2"/>
  <c r="K6" i="2"/>
  <c r="I6" i="2"/>
  <c r="J6" i="2" s="1"/>
  <c r="K29" i="2"/>
  <c r="J29" i="2"/>
  <c r="K38" i="2"/>
  <c r="J38" i="2"/>
  <c r="K4" i="2"/>
  <c r="I4" i="2"/>
  <c r="J4" i="2" s="1"/>
  <c r="I24" i="2"/>
  <c r="J24" i="2" s="1"/>
  <c r="K3" i="2"/>
  <c r="I3" i="2"/>
  <c r="J3" i="2" s="1"/>
  <c r="I2" i="2"/>
  <c r="K9" i="2"/>
  <c r="M45" i="2" l="1"/>
  <c r="B46" i="32" s="1"/>
  <c r="M37" i="2"/>
  <c r="B38" i="32" s="1"/>
  <c r="M19" i="2"/>
  <c r="B20" i="32" s="1"/>
  <c r="M3" i="2"/>
  <c r="B4" i="32" s="1"/>
  <c r="M4" i="2"/>
  <c r="B5" i="32" s="1"/>
  <c r="M29" i="2"/>
  <c r="B30" i="32" s="1"/>
  <c r="M8" i="2"/>
  <c r="B9" i="32" s="1"/>
  <c r="K22" i="2"/>
  <c r="M25" i="2"/>
  <c r="B26" i="32" s="1"/>
  <c r="M42" i="2"/>
  <c r="B43" i="32" s="1"/>
  <c r="M43" i="2"/>
  <c r="B44" i="32" s="1"/>
  <c r="M44" i="2"/>
  <c r="B45" i="32" s="1"/>
  <c r="M39" i="2"/>
  <c r="B40" i="32" s="1"/>
  <c r="M10" i="2"/>
  <c r="B11" i="32" s="1"/>
  <c r="K2" i="2"/>
  <c r="I21" i="2"/>
  <c r="J21" i="2" s="1"/>
  <c r="M6" i="2"/>
  <c r="B7" i="32" s="1"/>
  <c r="M12" i="2"/>
  <c r="B13" i="32" s="1"/>
  <c r="I23" i="2"/>
  <c r="J23" i="2" s="1"/>
  <c r="M23" i="2" s="1"/>
  <c r="B24" i="32" s="1"/>
  <c r="M30" i="2"/>
  <c r="B31" i="32" s="1"/>
  <c r="M31" i="2"/>
  <c r="B32" i="32" s="1"/>
  <c r="M40" i="2"/>
  <c r="B41" i="32" s="1"/>
  <c r="K21" i="2"/>
  <c r="K24" i="2"/>
  <c r="M24" i="2" s="1"/>
  <c r="B25" i="32" s="1"/>
  <c r="I22" i="2"/>
  <c r="J22" i="2" s="1"/>
  <c r="K5" i="2"/>
  <c r="M14" i="2"/>
  <c r="B15" i="32" s="1"/>
  <c r="M18" i="2"/>
  <c r="B19" i="32" s="1"/>
  <c r="M38" i="2"/>
  <c r="B39" i="32" s="1"/>
  <c r="M33" i="2"/>
  <c r="B34" i="32" s="1"/>
  <c r="M27" i="2"/>
  <c r="B28" i="32" s="1"/>
  <c r="I26" i="2"/>
  <c r="J26" i="2" s="1"/>
  <c r="M26" i="2" s="1"/>
  <c r="B27" i="32" s="1"/>
  <c r="M17" i="2"/>
  <c r="B18" i="32" s="1"/>
  <c r="M7" i="2"/>
  <c r="B8" i="32" s="1"/>
  <c r="M20" i="2"/>
  <c r="B21" i="32" s="1"/>
  <c r="M28" i="2"/>
  <c r="B29" i="32" s="1"/>
  <c r="M36" i="2"/>
  <c r="B37" i="32" s="1"/>
  <c r="J41" i="2"/>
  <c r="M41" i="2" s="1"/>
  <c r="B42" i="32" s="1"/>
  <c r="M11" i="2"/>
  <c r="B12" i="32" s="1"/>
  <c r="M13" i="2"/>
  <c r="B14" i="32" s="1"/>
  <c r="M15" i="2"/>
  <c r="B16" i="32" s="1"/>
  <c r="M16" i="2"/>
  <c r="B17" i="32" s="1"/>
  <c r="I5" i="2"/>
  <c r="J5" i="2" s="1"/>
  <c r="M32" i="2"/>
  <c r="B33" i="32" s="1"/>
  <c r="M34" i="2"/>
  <c r="B35" i="32" s="1"/>
  <c r="M35" i="2"/>
  <c r="B36" i="32" s="1"/>
  <c r="J2" i="2"/>
  <c r="M2" i="2" s="1"/>
  <c r="B3" i="32" s="1"/>
  <c r="I9" i="2"/>
  <c r="J9" i="2" s="1"/>
  <c r="M9" i="2" s="1"/>
  <c r="B10" i="32" s="1"/>
  <c r="M5" i="2" l="1"/>
  <c r="B6" i="32" s="1"/>
  <c r="M21" i="2"/>
  <c r="B22" i="32" s="1"/>
  <c r="M22" i="2"/>
  <c r="B23" i="32" s="1"/>
  <c r="I47" i="1" l="1"/>
  <c r="J47" i="1" s="1"/>
  <c r="I46" i="1"/>
  <c r="J46" i="1" s="1"/>
  <c r="I45" i="1"/>
  <c r="J45" i="1" s="1"/>
  <c r="I44" i="1"/>
  <c r="J44" i="1" s="1"/>
  <c r="I43" i="1"/>
  <c r="J43" i="1" s="1"/>
  <c r="I42" i="1"/>
  <c r="J42" i="1" s="1"/>
  <c r="I41" i="1"/>
  <c r="J41" i="1" s="1"/>
  <c r="I40" i="1"/>
  <c r="J40" i="1" s="1"/>
  <c r="I39" i="1"/>
  <c r="J39" i="1" s="1"/>
  <c r="I38" i="1"/>
  <c r="J38" i="1" s="1"/>
  <c r="I37" i="1"/>
  <c r="J37" i="1" s="1"/>
  <c r="I36" i="1"/>
  <c r="J36" i="1" s="1"/>
  <c r="I35" i="1"/>
  <c r="J35" i="1" s="1"/>
  <c r="I34" i="1"/>
  <c r="J34" i="1" s="1"/>
  <c r="I33" i="1"/>
  <c r="J33" i="1" s="1"/>
  <c r="I32" i="1"/>
  <c r="J32" i="1" s="1"/>
  <c r="I31" i="1"/>
  <c r="J31" i="1" s="1"/>
  <c r="I30" i="1"/>
  <c r="J30" i="1" s="1"/>
  <c r="I29" i="1"/>
  <c r="J29" i="1" s="1"/>
  <c r="I28" i="1"/>
  <c r="J28" i="1" s="1"/>
  <c r="I27" i="1"/>
  <c r="J27" i="1" s="1"/>
  <c r="I26" i="1"/>
  <c r="J26" i="1" s="1"/>
  <c r="I25" i="1"/>
  <c r="J25" i="1" s="1"/>
  <c r="I24" i="1"/>
  <c r="J24" i="1" s="1"/>
  <c r="I23" i="1"/>
  <c r="J23" i="1" s="1"/>
  <c r="I22" i="1"/>
  <c r="J22" i="1" s="1"/>
  <c r="I21" i="1"/>
  <c r="J21" i="1" s="1"/>
  <c r="I20" i="1"/>
  <c r="J20" i="1" s="1"/>
  <c r="I19" i="1"/>
  <c r="J19" i="1" s="1"/>
  <c r="I18" i="1"/>
  <c r="J18" i="1" s="1"/>
  <c r="I17" i="1"/>
  <c r="J17" i="1" s="1"/>
  <c r="I16" i="1"/>
  <c r="J16" i="1" s="1"/>
  <c r="I15" i="1"/>
  <c r="J15" i="1" s="1"/>
  <c r="I14" i="1"/>
  <c r="J14" i="1" s="1"/>
  <c r="I13" i="1"/>
  <c r="J13" i="1" s="1"/>
  <c r="I12" i="1"/>
  <c r="J12" i="1" s="1"/>
  <c r="I11" i="1"/>
  <c r="J11" i="1" s="1"/>
  <c r="I10" i="1"/>
  <c r="J10" i="1" s="1"/>
  <c r="I9" i="1"/>
  <c r="J9" i="1" s="1"/>
  <c r="I8" i="1"/>
  <c r="J8" i="1" s="1"/>
  <c r="I7" i="1"/>
  <c r="J7" i="1" s="1"/>
  <c r="I6" i="1"/>
  <c r="J6" i="1" s="1"/>
  <c r="I5" i="1"/>
  <c r="J5" i="1" s="1"/>
  <c r="J4" i="1"/>
  <c r="J3" i="1"/>
  <c r="K9" i="1" l="1"/>
  <c r="M9" i="1" s="1"/>
  <c r="B9" i="28" s="1"/>
  <c r="K18" i="1"/>
  <c r="M18" i="1" s="1"/>
  <c r="B18" i="28" s="1"/>
  <c r="K37" i="1"/>
  <c r="K17" i="1" l="1"/>
  <c r="M17" i="1" s="1"/>
  <c r="B17" i="28" s="1"/>
  <c r="K16" i="1"/>
  <c r="M16" i="1" s="1"/>
  <c r="B16" i="28" s="1"/>
  <c r="K44" i="1"/>
  <c r="K43" i="1"/>
  <c r="M43" i="1" s="1"/>
  <c r="B43" i="28" s="1"/>
  <c r="K31" i="1"/>
  <c r="M31" i="1" s="1"/>
  <c r="B31" i="28" s="1"/>
  <c r="K42" i="1"/>
  <c r="K39" i="1"/>
  <c r="M39" i="1" s="1"/>
  <c r="B39" i="28" s="1"/>
  <c r="K34" i="1"/>
  <c r="M34" i="1" s="1"/>
  <c r="B34" i="28" s="1"/>
  <c r="K32" i="1"/>
  <c r="M32" i="1" s="1"/>
  <c r="B32" i="28" s="1"/>
  <c r="K30" i="1"/>
  <c r="M30" i="1" s="1"/>
  <c r="B30" i="28" s="1"/>
  <c r="K26" i="1"/>
  <c r="M26" i="1" s="1"/>
  <c r="B26" i="28" s="1"/>
  <c r="K27" i="1"/>
  <c r="M27" i="1" s="1"/>
  <c r="B27" i="28" s="1"/>
  <c r="K14" i="1"/>
  <c r="M14" i="1" s="1"/>
  <c r="B14" i="28" s="1"/>
  <c r="K23" i="1"/>
  <c r="M23" i="1" s="1"/>
  <c r="B23" i="28" s="1"/>
  <c r="K22" i="1"/>
  <c r="M22" i="1" s="1"/>
  <c r="B22" i="28" s="1"/>
  <c r="K20" i="1"/>
  <c r="M20" i="1" s="1"/>
  <c r="B20" i="28" s="1"/>
  <c r="K8" i="1"/>
  <c r="M8" i="1" s="1"/>
  <c r="B8" i="28" s="1"/>
  <c r="K33" i="1"/>
  <c r="M33" i="1" s="1"/>
  <c r="B33" i="28" s="1"/>
  <c r="K7" i="1"/>
  <c r="M7" i="1" s="1"/>
  <c r="B7" i="28" s="1"/>
  <c r="K10" i="1"/>
  <c r="M10" i="1" s="1"/>
  <c r="B10" i="28" s="1"/>
  <c r="M37" i="1"/>
  <c r="B37" i="28" s="1"/>
  <c r="K28" i="1"/>
  <c r="M28" i="1" s="1"/>
  <c r="B28" i="28" s="1"/>
  <c r="K19" i="1"/>
  <c r="M19" i="1" s="1"/>
  <c r="B19" i="28" s="1"/>
  <c r="K11" i="1"/>
  <c r="M11" i="1" s="1"/>
  <c r="B11" i="28" s="1"/>
  <c r="K6" i="1"/>
  <c r="M6" i="1" s="1"/>
  <c r="B6" i="28" s="1"/>
  <c r="K15" i="1"/>
  <c r="M15" i="1" s="1"/>
  <c r="B15" i="28" s="1"/>
  <c r="K12" i="1"/>
  <c r="M12" i="1" s="1"/>
  <c r="B12" i="28" s="1"/>
  <c r="K21" i="1"/>
  <c r="M21" i="1" s="1"/>
  <c r="B21" i="28" s="1"/>
  <c r="K35" i="1"/>
  <c r="K36" i="1"/>
  <c r="K29" i="1"/>
  <c r="M29" i="1" s="1"/>
  <c r="B29" i="28" s="1"/>
  <c r="K45" i="1"/>
  <c r="K46" i="1"/>
  <c r="K25" i="1"/>
  <c r="M25" i="1" s="1"/>
  <c r="B25" i="28" s="1"/>
  <c r="K24" i="1"/>
  <c r="M24" i="1" s="1"/>
  <c r="B24" i="28" s="1"/>
  <c r="K38" i="1" l="1"/>
  <c r="M38" i="1" s="1"/>
  <c r="B38" i="28" s="1"/>
  <c r="K47" i="1"/>
  <c r="M47" i="1" s="1"/>
  <c r="B47" i="28" s="1"/>
  <c r="K41" i="1"/>
  <c r="M41" i="1" s="1"/>
  <c r="B41" i="28" s="1"/>
  <c r="K13" i="1"/>
  <c r="M13" i="1" s="1"/>
  <c r="B13" i="28" s="1"/>
  <c r="K40" i="1"/>
  <c r="M40" i="1" s="1"/>
  <c r="B40" i="28" s="1"/>
  <c r="K4" i="1"/>
  <c r="M4" i="1" s="1"/>
  <c r="B4" i="28" s="1"/>
  <c r="K3" i="1"/>
  <c r="M3" i="1" s="1"/>
  <c r="B3" i="28" s="1"/>
  <c r="K5" i="1"/>
  <c r="M5" i="1" s="1"/>
  <c r="B5" i="28" s="1"/>
  <c r="M45" i="1"/>
  <c r="B45" i="28" s="1"/>
  <c r="M36" i="1"/>
  <c r="B36" i="28" s="1"/>
  <c r="M44" i="1"/>
  <c r="B44" i="28" s="1"/>
  <c r="M42" i="1"/>
  <c r="B42" i="28" s="1"/>
  <c r="M46" i="1"/>
  <c r="B46" i="28" s="1"/>
  <c r="M35" i="1"/>
  <c r="B35" i="28" s="1"/>
</calcChain>
</file>

<file path=xl/comments1.xml><?xml version="1.0" encoding="utf-8"?>
<comments xmlns="http://schemas.openxmlformats.org/spreadsheetml/2006/main">
  <authors>
    <author>Arnaud Bismuth</author>
  </authors>
  <commentList>
    <comment ref="V26" authorId="0" shapeId="0">
      <text/>
    </comment>
  </commentList>
</comments>
</file>

<file path=xl/comments2.xml><?xml version="1.0" encoding="utf-8"?>
<comments xmlns="http://schemas.openxmlformats.org/spreadsheetml/2006/main">
  <authors>
    <author>Arnaud Bismuth</author>
  </authors>
  <commentList>
    <comment ref="V26" authorId="0" shapeId="0">
      <text/>
    </comment>
  </commentList>
</comments>
</file>

<file path=xl/comments3.xml><?xml version="1.0" encoding="utf-8"?>
<comments xmlns="http://schemas.openxmlformats.org/spreadsheetml/2006/main">
  <authors>
    <author>Arnaud Bismuth</author>
  </authors>
  <commentList>
    <comment ref="V26" authorId="0" shapeId="0">
      <text/>
    </comment>
  </commentList>
</comments>
</file>

<file path=xl/comments4.xml><?xml version="1.0" encoding="utf-8"?>
<comments xmlns="http://schemas.openxmlformats.org/spreadsheetml/2006/main">
  <authors>
    <author>Arnaud Bismuth</author>
  </authors>
  <commentList>
    <comment ref="V26" authorId="0" shapeId="0">
      <text/>
    </comment>
  </commentList>
</comments>
</file>

<file path=xl/comments5.xml><?xml version="1.0" encoding="utf-8"?>
<comments xmlns="http://schemas.openxmlformats.org/spreadsheetml/2006/main">
  <authors>
    <author>Arnaud Bismuth</author>
  </authors>
  <commentList>
    <comment ref="V26" authorId="0" shapeId="0">
      <text/>
    </comment>
  </commentList>
</comments>
</file>

<file path=xl/sharedStrings.xml><?xml version="1.0" encoding="utf-8"?>
<sst xmlns="http://schemas.openxmlformats.org/spreadsheetml/2006/main" count="2494" uniqueCount="146">
  <si>
    <t>Details</t>
  </si>
  <si>
    <t>Station</t>
  </si>
  <si>
    <t>Perception</t>
  </si>
  <si>
    <t>Quotation</t>
  </si>
  <si>
    <t>WIQ</t>
  </si>
  <si>
    <t>BAN</t>
  </si>
  <si>
    <t>LIM</t>
  </si>
  <si>
    <t>ROV</t>
  </si>
  <si>
    <t>STL</t>
  </si>
  <si>
    <t>POP</t>
  </si>
  <si>
    <t>WOA</t>
  </si>
  <si>
    <t>TOG</t>
  </si>
  <si>
    <t>SHA</t>
  </si>
  <si>
    <t>WST</t>
  </si>
  <si>
    <t>etching</t>
  </si>
  <si>
    <t>physical assault</t>
  </si>
  <si>
    <t>grafity</t>
  </si>
  <si>
    <t>pulled door</t>
  </si>
  <si>
    <t>fight</t>
  </si>
  <si>
    <t>drunk passenger</t>
  </si>
  <si>
    <t>revenue dispute</t>
  </si>
  <si>
    <t>spat</t>
  </si>
  <si>
    <t>BTP intervention</t>
  </si>
  <si>
    <t>ALS</t>
  </si>
  <si>
    <t>BEC</t>
  </si>
  <si>
    <t>BEP</t>
  </si>
  <si>
    <t>BLA</t>
  </si>
  <si>
    <t>BOC</t>
  </si>
  <si>
    <t>CAT</t>
  </si>
  <si>
    <t>CAW</t>
  </si>
  <si>
    <t>CBO</t>
  </si>
  <si>
    <t>CUH</t>
  </si>
  <si>
    <t>CUS</t>
  </si>
  <si>
    <t>CYP</t>
  </si>
  <si>
    <t>DEB</t>
  </si>
  <si>
    <t>DER</t>
  </si>
  <si>
    <t>EAI</t>
  </si>
  <si>
    <t>ELR</t>
  </si>
  <si>
    <t>GAR</t>
  </si>
  <si>
    <t>GRE</t>
  </si>
  <si>
    <t>HEQ</t>
  </si>
  <si>
    <t>ISG</t>
  </si>
  <si>
    <t>KGV</t>
  </si>
  <si>
    <t>LAP</t>
  </si>
  <si>
    <t>LCA</t>
  </si>
  <si>
    <t>LEW</t>
  </si>
  <si>
    <t>MUD</t>
  </si>
  <si>
    <t>PDK</t>
  </si>
  <si>
    <t>PML</t>
  </si>
  <si>
    <t>ROA</t>
  </si>
  <si>
    <t>SHS</t>
  </si>
  <si>
    <t>SOQ</t>
  </si>
  <si>
    <t>STI</t>
  </si>
  <si>
    <t>STR</t>
  </si>
  <si>
    <t>WEH</t>
  </si>
  <si>
    <t>WES</t>
  </si>
  <si>
    <t>verbal assault</t>
  </si>
  <si>
    <t>soiled</t>
  </si>
  <si>
    <t>broken window</t>
  </si>
  <si>
    <t>indecent exposure</t>
  </si>
  <si>
    <t>assault with seriously attack</t>
  </si>
  <si>
    <t>steal</t>
  </si>
  <si>
    <t>aggressive passenger</t>
  </si>
  <si>
    <t>distorbing</t>
  </si>
  <si>
    <t>Incident</t>
  </si>
  <si>
    <t>sucidial</t>
  </si>
  <si>
    <t>Routes</t>
  </si>
  <si>
    <t>Severity</t>
  </si>
  <si>
    <t>Frequency</t>
  </si>
  <si>
    <t>severity (average)</t>
  </si>
  <si>
    <t>POP - WIQ</t>
  </si>
  <si>
    <t>STI - STR</t>
  </si>
  <si>
    <t>TOG - SHA</t>
  </si>
  <si>
    <t>STR - PDM</t>
  </si>
  <si>
    <t>LIM - WES</t>
  </si>
  <si>
    <t>PDM - BOC</t>
  </si>
  <si>
    <t>BOC - DER</t>
  </si>
  <si>
    <t>ROV - CUH</t>
  </si>
  <si>
    <t>DER - LAP</t>
  </si>
  <si>
    <t>CAT - WST</t>
  </si>
  <si>
    <t>LAP - ALS</t>
  </si>
  <si>
    <t>CUS - GRE</t>
  </si>
  <si>
    <t>ALS - POP</t>
  </si>
  <si>
    <t>WIQ - CAW</t>
  </si>
  <si>
    <t>CAW - HEQ</t>
  </si>
  <si>
    <t>HEQ - SOQ</t>
  </si>
  <si>
    <t>BEP - CYP</t>
  </si>
  <si>
    <t>SOQ - CRO</t>
  </si>
  <si>
    <t>KGV - WOA</t>
  </si>
  <si>
    <t>CRO - MUD</t>
  </si>
  <si>
    <t>EAI - CAT</t>
  </si>
  <si>
    <t>MUD - ISG</t>
  </si>
  <si>
    <t>ISG - CUS</t>
  </si>
  <si>
    <t>POP - BLA</t>
  </si>
  <si>
    <t>STR - SHS</t>
  </si>
  <si>
    <t>GRE - DEB</t>
  </si>
  <si>
    <t>DEB - ELR</t>
  </si>
  <si>
    <t>BAN - SHA</t>
  </si>
  <si>
    <t>ELR - LEW</t>
  </si>
  <si>
    <t>SHA - LIM</t>
  </si>
  <si>
    <t>WES - POP</t>
  </si>
  <si>
    <t>BLA - EAI</t>
  </si>
  <si>
    <t>CAT - ROV</t>
  </si>
  <si>
    <t>CUH - PRR</t>
  </si>
  <si>
    <t>ROA - BEP</t>
  </si>
  <si>
    <t>CYP - GAR</t>
  </si>
  <si>
    <t>GAR - BEC</t>
  </si>
  <si>
    <t>WEH - STL</t>
  </si>
  <si>
    <t>sleeping vagrant</t>
  </si>
  <si>
    <t>WST - PDK</t>
  </si>
  <si>
    <t>PDK - LCA</t>
  </si>
  <si>
    <t>Severity (average)</t>
  </si>
  <si>
    <t>PRR - ROA</t>
  </si>
  <si>
    <t>STL - CAT</t>
  </si>
  <si>
    <t>LCA  - KGV</t>
  </si>
  <si>
    <t>ABR</t>
  </si>
  <si>
    <t>SHS - ABR</t>
  </si>
  <si>
    <t>ABR - WEH</t>
  </si>
  <si>
    <t>level</t>
  </si>
  <si>
    <t>incident reference</t>
  </si>
  <si>
    <t>no ticket</t>
  </si>
  <si>
    <t xml:space="preserve">period </t>
  </si>
  <si>
    <t xml:space="preserve">Period </t>
  </si>
  <si>
    <t xml:space="preserve">  </t>
  </si>
  <si>
    <t>unstable passenger</t>
  </si>
  <si>
    <t>PRR</t>
  </si>
  <si>
    <t>Column H</t>
  </si>
  <si>
    <t>column I</t>
  </si>
  <si>
    <t>Column J</t>
  </si>
  <si>
    <t>Column K</t>
  </si>
  <si>
    <t>it show the total number of incidents per station per period</t>
  </si>
  <si>
    <t>It show the severity per station, it make the average of all severity per station reported in the first board</t>
  </si>
  <si>
    <t>the perception is given by Bob Gough the 03/08/2015</t>
  </si>
  <si>
    <t xml:space="preserve">total number of incidents </t>
  </si>
  <si>
    <t>it show the frequency per station :
 - when there is 0 incident its 1   
- when there is 1 incident its 2 
 - when there are 2 incidents its 3  
- when there are 3 incident its 4  
- when there are more than 4 incidents its 5</t>
  </si>
  <si>
    <t>it show the frequency per station : 
- when there is 0 incident its 1  
 - when there is 1 incident its 2  
- when there are 2 incidents its 3  
- when there are 3 incident its 4  
- when there are more than 4 incidents its 5</t>
  </si>
  <si>
    <t xml:space="preserve">Station </t>
  </si>
  <si>
    <t>Period 1</t>
  </si>
  <si>
    <t>Period 2</t>
  </si>
  <si>
    <t>Period 3</t>
  </si>
  <si>
    <t>Period 4</t>
  </si>
  <si>
    <t>Period 5</t>
  </si>
  <si>
    <t>it show the frequency per station :
 - when there is 0 incident It's 1   
- when there is 1 incident it's 2 
 - when there are 2 incidents it's 3  
- when there are 3 incident It's 4  
- when there are more than 4 incidents it's 5</t>
  </si>
  <si>
    <t xml:space="preserve">time </t>
  </si>
  <si>
    <t>date</t>
  </si>
  <si>
    <t>time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</si>
</sst>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rgb="FF000000"/>
      <name val="Segoe UI"/>
      <family val="2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5" tint="-0.249977111117893"/>
      <name val="Calibri"/>
      <family val="2"/>
      <scheme val="minor"/>
    </font>
    <font>
      <sz val="16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</fills>
  <borders count="34">
    <border>
      <left/>
      <right/>
      <top/>
      <bottom/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double">
        <color rgb="FF3F3F3F"/>
      </right>
      <top style="medium">
        <color indexed="64"/>
      </top>
      <bottom style="medium">
        <color indexed="64"/>
      </bottom>
      <diagonal/>
    </border>
    <border>
      <left style="double">
        <color rgb="FF3F3F3F"/>
      </left>
      <right style="double">
        <color rgb="FF3F3F3F"/>
      </right>
      <top style="medium">
        <color indexed="64"/>
      </top>
      <bottom style="medium">
        <color indexed="64"/>
      </bottom>
      <diagonal/>
    </border>
    <border>
      <left style="double">
        <color rgb="FF3F3F3F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8">
    <xf numFmtId="0" fontId="0" fillId="0" borderId="0"/>
    <xf numFmtId="0" fontId="1" fillId="2" borderId="1" applyNumberFormat="0" applyAlignment="0" applyProtection="0"/>
    <xf numFmtId="0" fontId="2" fillId="3" borderId="5" applyNumberFormat="0" applyFont="0" applyAlignment="0" applyProtection="0"/>
    <xf numFmtId="0" fontId="4" fillId="4" borderId="0" applyNumberFormat="0" applyBorder="0" applyAlignment="0" applyProtection="0"/>
    <xf numFmtId="0" fontId="5" fillId="5" borderId="0" applyNumberFormat="0" applyBorder="0" applyAlignment="0" applyProtection="0"/>
    <xf numFmtId="0" fontId="6" fillId="6" borderId="0" applyNumberFormat="0" applyBorder="0" applyAlignment="0" applyProtection="0"/>
    <xf numFmtId="0" fontId="7" fillId="7" borderId="6" applyNumberFormat="0" applyAlignment="0" applyProtection="0"/>
    <xf numFmtId="0" fontId="8" fillId="0" borderId="0" applyNumberFormat="0" applyFill="0" applyBorder="0" applyAlignment="0" applyProtection="0"/>
  </cellStyleXfs>
  <cellXfs count="96">
    <xf numFmtId="0" fontId="0" fillId="0" borderId="0" xfId="0"/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0" fillId="3" borderId="5" xfId="2" applyFont="1" applyAlignment="1">
      <alignment horizontal="center"/>
    </xf>
    <xf numFmtId="0" fontId="0" fillId="0" borderId="0" xfId="0" applyBorder="1"/>
    <xf numFmtId="0" fontId="6" fillId="6" borderId="0" xfId="5" applyAlignment="1">
      <alignment horizontal="center"/>
    </xf>
    <xf numFmtId="0" fontId="5" fillId="5" borderId="0" xfId="4" applyAlignment="1">
      <alignment horizontal="center"/>
    </xf>
    <xf numFmtId="0" fontId="5" fillId="5" borderId="0" xfId="4" applyBorder="1" applyAlignment="1">
      <alignment horizontal="center"/>
    </xf>
    <xf numFmtId="0" fontId="8" fillId="0" borderId="0" xfId="7" applyAlignment="1">
      <alignment horizontal="center"/>
    </xf>
    <xf numFmtId="0" fontId="4" fillId="4" borderId="0" xfId="3" applyAlignment="1">
      <alignment horizontal="center"/>
    </xf>
    <xf numFmtId="0" fontId="4" fillId="4" borderId="0" xfId="3" applyBorder="1" applyAlignment="1">
      <alignment horizontal="center"/>
    </xf>
    <xf numFmtId="0" fontId="1" fillId="2" borderId="1" xfId="1"/>
    <xf numFmtId="0" fontId="9" fillId="0" borderId="0" xfId="0" applyFont="1"/>
    <xf numFmtId="0" fontId="9" fillId="0" borderId="0" xfId="0" applyFont="1" applyAlignment="1">
      <alignment horizontal="center"/>
    </xf>
    <xf numFmtId="0" fontId="9" fillId="0" borderId="0" xfId="0" applyFont="1" applyBorder="1" applyAlignment="1">
      <alignment horizontal="center"/>
    </xf>
    <xf numFmtId="0" fontId="9" fillId="0" borderId="0" xfId="0" applyFont="1" applyBorder="1"/>
    <xf numFmtId="0" fontId="8" fillId="0" borderId="0" xfId="7"/>
    <xf numFmtId="0" fontId="8" fillId="0" borderId="0" xfId="7" applyBorder="1" applyAlignment="1">
      <alignment horizontal="center"/>
    </xf>
    <xf numFmtId="0" fontId="0" fillId="3" borderId="0" xfId="2" applyFont="1" applyBorder="1" applyAlignment="1">
      <alignment horizontal="center"/>
    </xf>
    <xf numFmtId="0" fontId="7" fillId="7" borderId="0" xfId="6" applyBorder="1" applyAlignment="1">
      <alignment horizontal="center"/>
    </xf>
    <xf numFmtId="1" fontId="7" fillId="7" borderId="0" xfId="6" applyNumberFormat="1" applyBorder="1" applyAlignment="1">
      <alignment horizontal="center"/>
    </xf>
    <xf numFmtId="0" fontId="0" fillId="0" borderId="15" xfId="0" applyBorder="1" applyAlignment="1">
      <alignment horizontal="center"/>
    </xf>
    <xf numFmtId="0" fontId="4" fillId="4" borderId="8" xfId="3" applyBorder="1" applyAlignment="1">
      <alignment horizontal="center"/>
    </xf>
    <xf numFmtId="1" fontId="0" fillId="0" borderId="15" xfId="0" applyNumberFormat="1" applyBorder="1" applyAlignment="1">
      <alignment horizontal="center"/>
    </xf>
    <xf numFmtId="0" fontId="4" fillId="4" borderId="9" xfId="3" applyBorder="1" applyAlignment="1">
      <alignment horizontal="center"/>
    </xf>
    <xf numFmtId="0" fontId="0" fillId="3" borderId="7" xfId="2" applyFont="1" applyBorder="1" applyAlignment="1">
      <alignment horizontal="center"/>
    </xf>
    <xf numFmtId="0" fontId="7" fillId="7" borderId="7" xfId="6" applyBorder="1" applyAlignment="1">
      <alignment horizontal="center"/>
    </xf>
    <xf numFmtId="1" fontId="0" fillId="0" borderId="16" xfId="0" applyNumberFormat="1" applyBorder="1" applyAlignment="1">
      <alignment horizontal="center"/>
    </xf>
    <xf numFmtId="16" fontId="6" fillId="6" borderId="8" xfId="5" applyNumberFormat="1" applyBorder="1" applyAlignment="1">
      <alignment horizontal="center"/>
    </xf>
    <xf numFmtId="0" fontId="1" fillId="2" borderId="17" xfId="1" applyBorder="1" applyAlignment="1">
      <alignment horizontal="center"/>
    </xf>
    <xf numFmtId="0" fontId="1" fillId="2" borderId="18" xfId="1" applyBorder="1" applyAlignment="1">
      <alignment horizontal="center"/>
    </xf>
    <xf numFmtId="0" fontId="1" fillId="2" borderId="19" xfId="1" applyBorder="1" applyAlignment="1">
      <alignment horizontal="center"/>
    </xf>
    <xf numFmtId="0" fontId="1" fillId="2" borderId="20" xfId="1" applyBorder="1" applyAlignment="1">
      <alignment horizontal="center"/>
    </xf>
    <xf numFmtId="0" fontId="4" fillId="4" borderId="12" xfId="3" applyBorder="1" applyAlignment="1">
      <alignment horizontal="center"/>
    </xf>
    <xf numFmtId="0" fontId="0" fillId="3" borderId="13" xfId="2" applyFont="1" applyBorder="1" applyAlignment="1">
      <alignment horizontal="center"/>
    </xf>
    <xf numFmtId="0" fontId="7" fillId="7" borderId="13" xfId="6" applyBorder="1" applyAlignment="1">
      <alignment horizontal="center"/>
    </xf>
    <xf numFmtId="1" fontId="7" fillId="7" borderId="13" xfId="6" applyNumberFormat="1" applyBorder="1" applyAlignment="1">
      <alignment horizontal="center"/>
    </xf>
    <xf numFmtId="1" fontId="0" fillId="0" borderId="14" xfId="0" applyNumberFormat="1" applyBorder="1" applyAlignment="1">
      <alignment horizontal="center"/>
    </xf>
    <xf numFmtId="0" fontId="0" fillId="3" borderId="2" xfId="2" applyFont="1" applyBorder="1" applyAlignment="1">
      <alignment horizontal="center"/>
    </xf>
    <xf numFmtId="0" fontId="7" fillId="7" borderId="2" xfId="6" applyBorder="1" applyAlignment="1">
      <alignment horizontal="center"/>
    </xf>
    <xf numFmtId="1" fontId="7" fillId="7" borderId="2" xfId="6" applyNumberFormat="1" applyBorder="1" applyAlignment="1">
      <alignment horizontal="center"/>
    </xf>
    <xf numFmtId="0" fontId="0" fillId="3" borderId="4" xfId="2" applyFont="1" applyBorder="1" applyAlignment="1">
      <alignment horizontal="center"/>
    </xf>
    <xf numFmtId="0" fontId="7" fillId="7" borderId="4" xfId="6" applyBorder="1" applyAlignment="1">
      <alignment horizontal="center"/>
    </xf>
    <xf numFmtId="1" fontId="7" fillId="7" borderId="4" xfId="6" applyNumberFormat="1" applyBorder="1" applyAlignment="1">
      <alignment horizontal="center"/>
    </xf>
    <xf numFmtId="0" fontId="0" fillId="3" borderId="3" xfId="2" applyFont="1" applyBorder="1" applyAlignment="1">
      <alignment horizontal="center"/>
    </xf>
    <xf numFmtId="0" fontId="7" fillId="7" borderId="3" xfId="6" applyBorder="1" applyAlignment="1">
      <alignment horizontal="center"/>
    </xf>
    <xf numFmtId="1" fontId="7" fillId="7" borderId="3" xfId="6" applyNumberFormat="1" applyBorder="1" applyAlignment="1">
      <alignment horizontal="center"/>
    </xf>
    <xf numFmtId="0" fontId="4" fillId="4" borderId="10" xfId="3" applyBorder="1" applyAlignment="1">
      <alignment horizontal="center"/>
    </xf>
    <xf numFmtId="1" fontId="0" fillId="0" borderId="11" xfId="0" applyNumberFormat="1" applyBorder="1" applyAlignment="1">
      <alignment horizontal="center"/>
    </xf>
    <xf numFmtId="0" fontId="0" fillId="0" borderId="0" xfId="0" applyBorder="1" applyAlignment="1"/>
    <xf numFmtId="0" fontId="6" fillId="6" borderId="8" xfId="5" applyBorder="1" applyAlignment="1">
      <alignment horizontal="center"/>
    </xf>
    <xf numFmtId="0" fontId="1" fillId="2" borderId="22" xfId="1" applyBorder="1" applyAlignment="1">
      <alignment horizontal="center"/>
    </xf>
    <xf numFmtId="0" fontId="1" fillId="2" borderId="23" xfId="1" applyBorder="1" applyAlignment="1">
      <alignment horizontal="center"/>
    </xf>
    <xf numFmtId="0" fontId="0" fillId="0" borderId="15" xfId="0" applyFill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8" xfId="0" applyFill="1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5" xfId="0" applyBorder="1" applyAlignment="1">
      <alignment horizontal="center"/>
    </xf>
    <xf numFmtId="0" fontId="1" fillId="2" borderId="21" xfId="1" applyBorder="1" applyAlignment="1">
      <alignment horizontal="center"/>
    </xf>
    <xf numFmtId="0" fontId="4" fillId="4" borderId="26" xfId="3" applyBorder="1" applyAlignment="1">
      <alignment horizontal="center"/>
    </xf>
    <xf numFmtId="1" fontId="0" fillId="0" borderId="27" xfId="0" applyNumberFormat="1" applyBorder="1" applyAlignment="1">
      <alignment horizontal="center"/>
    </xf>
    <xf numFmtId="0" fontId="4" fillId="4" borderId="28" xfId="3" applyBorder="1" applyAlignment="1">
      <alignment horizontal="center"/>
    </xf>
    <xf numFmtId="1" fontId="0" fillId="0" borderId="29" xfId="0" applyNumberFormat="1" applyBorder="1" applyAlignment="1">
      <alignment horizontal="center"/>
    </xf>
    <xf numFmtId="1" fontId="7" fillId="7" borderId="7" xfId="6" applyNumberFormat="1" applyBorder="1" applyAlignment="1">
      <alignment horizontal="center"/>
    </xf>
    <xf numFmtId="0" fontId="0" fillId="0" borderId="24" xfId="0" applyBorder="1"/>
    <xf numFmtId="0" fontId="0" fillId="0" borderId="25" xfId="0" applyBorder="1"/>
    <xf numFmtId="0" fontId="0" fillId="0" borderId="8" xfId="0" applyBorder="1"/>
    <xf numFmtId="0" fontId="0" fillId="0" borderId="15" xfId="0" applyBorder="1"/>
    <xf numFmtId="0" fontId="10" fillId="0" borderId="0" xfId="0" applyFont="1" applyBorder="1" applyAlignment="1">
      <alignment horizontal="center"/>
    </xf>
    <xf numFmtId="0" fontId="10" fillId="0" borderId="0" xfId="0" applyFont="1" applyBorder="1"/>
    <xf numFmtId="0" fontId="10" fillId="0" borderId="0" xfId="0" applyFont="1" applyBorder="1" applyAlignment="1">
      <alignment wrapText="1"/>
    </xf>
    <xf numFmtId="0" fontId="10" fillId="0" borderId="0" xfId="0" applyFont="1" applyFill="1" applyBorder="1" applyAlignment="1">
      <alignment wrapText="1"/>
    </xf>
    <xf numFmtId="0" fontId="10" fillId="0" borderId="24" xfId="0" applyFont="1" applyBorder="1" applyAlignment="1">
      <alignment vertical="center"/>
    </xf>
    <xf numFmtId="0" fontId="10" fillId="0" borderId="30" xfId="0" applyFont="1" applyBorder="1" applyAlignment="1"/>
    <xf numFmtId="0" fontId="10" fillId="0" borderId="30" xfId="0" applyFont="1" applyBorder="1" applyAlignment="1">
      <alignment horizontal="center" wrapText="1"/>
    </xf>
    <xf numFmtId="0" fontId="0" fillId="0" borderId="30" xfId="0" applyBorder="1" applyAlignment="1"/>
    <xf numFmtId="0" fontId="0" fillId="0" borderId="30" xfId="0" applyBorder="1"/>
    <xf numFmtId="0" fontId="10" fillId="0" borderId="8" xfId="0" applyFont="1" applyBorder="1" applyAlignment="1">
      <alignment horizontal="center" vertical="center"/>
    </xf>
    <xf numFmtId="0" fontId="10" fillId="0" borderId="8" xfId="0" applyFont="1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7" xfId="0" applyBorder="1"/>
    <xf numFmtId="0" fontId="9" fillId="0" borderId="7" xfId="0" applyFont="1" applyBorder="1"/>
    <xf numFmtId="0" fontId="0" fillId="0" borderId="16" xfId="0" applyBorder="1"/>
    <xf numFmtId="0" fontId="10" fillId="0" borderId="0" xfId="0" applyFont="1" applyFill="1" applyBorder="1" applyAlignment="1">
      <alignment horizontal="center" wrapText="1"/>
    </xf>
    <xf numFmtId="0" fontId="0" fillId="0" borderId="30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16" xfId="0" applyBorder="1" applyAlignment="1">
      <alignment horizontal="center"/>
    </xf>
    <xf numFmtId="0" fontId="11" fillId="0" borderId="0" xfId="0" applyFont="1"/>
    <xf numFmtId="0" fontId="0" fillId="0" borderId="22" xfId="0" applyBorder="1"/>
    <xf numFmtId="0" fontId="0" fillId="0" borderId="21" xfId="0" applyBorder="1"/>
    <xf numFmtId="1" fontId="0" fillId="0" borderId="31" xfId="0" applyNumberFormat="1" applyBorder="1" applyAlignment="1">
      <alignment horizontal="center"/>
    </xf>
    <xf numFmtId="1" fontId="0" fillId="0" borderId="21" xfId="0" applyNumberFormat="1" applyBorder="1" applyAlignment="1">
      <alignment horizontal="center"/>
    </xf>
    <xf numFmtId="1" fontId="0" fillId="0" borderId="32" xfId="0" applyNumberFormat="1" applyBorder="1" applyAlignment="1">
      <alignment horizontal="center"/>
    </xf>
    <xf numFmtId="1" fontId="0" fillId="0" borderId="33" xfId="0" applyNumberFormat="1" applyBorder="1" applyAlignment="1">
      <alignment horizontal="center"/>
    </xf>
    <xf numFmtId="1" fontId="0" fillId="0" borderId="23" xfId="0" applyNumberFormat="1" applyBorder="1" applyAlignment="1">
      <alignment horizontal="center"/>
    </xf>
    <xf numFmtId="0" fontId="6" fillId="6" borderId="0" xfId="5"/>
  </cellXfs>
  <cellStyles count="8">
    <cellStyle name="Bad" xfId="4" builtinId="27"/>
    <cellStyle name="Check Cell" xfId="1" builtinId="23"/>
    <cellStyle name="Explanatory Text" xfId="7" builtinId="53"/>
    <cellStyle name="Good" xfId="3" builtinId="26"/>
    <cellStyle name="Input" xfId="6" builtinId="20"/>
    <cellStyle name="Neutral" xfId="5" builtinId="28"/>
    <cellStyle name="Normal" xfId="0" builtinId="0"/>
    <cellStyle name="Note" xfId="2" builtinId="10"/>
  </cellStyles>
  <dxfs count="135">
    <dxf>
      <fill>
        <patternFill>
          <bgColor rgb="FF28F82D"/>
        </patternFill>
      </fill>
    </dxf>
    <dxf>
      <fill>
        <patternFill>
          <bgColor rgb="FF21A0FF"/>
        </patternFill>
      </fill>
    </dxf>
    <dxf>
      <fill>
        <patternFill>
          <bgColor rgb="FFFFFF00"/>
        </patternFill>
      </fill>
    </dxf>
    <dxf>
      <fill>
        <patternFill>
          <bgColor rgb="FFFA6D1E"/>
        </patternFill>
      </fill>
    </dxf>
    <dxf>
      <fill>
        <patternFill>
          <bgColor rgb="FFFF0000"/>
        </patternFill>
      </fill>
    </dxf>
    <dxf>
      <fill>
        <patternFill>
          <bgColor rgb="FF28F82D"/>
        </patternFill>
      </fill>
    </dxf>
    <dxf>
      <fill>
        <patternFill>
          <bgColor rgb="FF21A0FF"/>
        </patternFill>
      </fill>
    </dxf>
    <dxf>
      <fill>
        <patternFill>
          <bgColor rgb="FFFFFF00"/>
        </patternFill>
      </fill>
    </dxf>
    <dxf>
      <fill>
        <patternFill>
          <bgColor rgb="FFFA6D1E"/>
        </patternFill>
      </fill>
    </dxf>
    <dxf>
      <fill>
        <patternFill>
          <bgColor rgb="FFFF0000"/>
        </patternFill>
      </fill>
    </dxf>
    <dxf>
      <fill>
        <patternFill>
          <bgColor rgb="FF28F82D"/>
        </patternFill>
      </fill>
    </dxf>
    <dxf>
      <fill>
        <patternFill>
          <bgColor rgb="FF21A0FF"/>
        </patternFill>
      </fill>
    </dxf>
    <dxf>
      <fill>
        <patternFill>
          <bgColor rgb="FFFFFF00"/>
        </patternFill>
      </fill>
    </dxf>
    <dxf>
      <fill>
        <patternFill>
          <bgColor rgb="FFFA6D1E"/>
        </patternFill>
      </fill>
    </dxf>
    <dxf>
      <fill>
        <patternFill>
          <bgColor rgb="FFFF0000"/>
        </patternFill>
      </fill>
    </dxf>
    <dxf>
      <fill>
        <patternFill>
          <bgColor rgb="FF28F82D"/>
        </patternFill>
      </fill>
    </dxf>
    <dxf>
      <fill>
        <patternFill>
          <bgColor rgb="FF21A0FF"/>
        </patternFill>
      </fill>
    </dxf>
    <dxf>
      <fill>
        <patternFill>
          <bgColor rgb="FFFFFF00"/>
        </patternFill>
      </fill>
    </dxf>
    <dxf>
      <fill>
        <patternFill>
          <bgColor rgb="FFFA6D1E"/>
        </patternFill>
      </fill>
    </dxf>
    <dxf>
      <fill>
        <patternFill>
          <bgColor rgb="FFFF0000"/>
        </patternFill>
      </fill>
    </dxf>
    <dxf>
      <fill>
        <patternFill>
          <bgColor rgb="FF28F82D"/>
        </patternFill>
      </fill>
    </dxf>
    <dxf>
      <fill>
        <patternFill>
          <bgColor rgb="FF21A0FF"/>
        </patternFill>
      </fill>
    </dxf>
    <dxf>
      <fill>
        <patternFill>
          <bgColor rgb="FFFFFF00"/>
        </patternFill>
      </fill>
    </dxf>
    <dxf>
      <fill>
        <patternFill>
          <bgColor rgb="FFFA6D1E"/>
        </patternFill>
      </fill>
    </dxf>
    <dxf>
      <fill>
        <patternFill>
          <bgColor rgb="FFFF0000"/>
        </patternFill>
      </fill>
    </dxf>
    <dxf>
      <fill>
        <patternFill>
          <bgColor rgb="FF28F82D"/>
        </patternFill>
      </fill>
    </dxf>
    <dxf>
      <fill>
        <patternFill>
          <bgColor rgb="FF21A0FF"/>
        </patternFill>
      </fill>
    </dxf>
    <dxf>
      <fill>
        <patternFill>
          <bgColor rgb="FFFFFF00"/>
        </patternFill>
      </fill>
    </dxf>
    <dxf>
      <fill>
        <patternFill>
          <bgColor rgb="FFFA6D1E"/>
        </patternFill>
      </fill>
    </dxf>
    <dxf>
      <fill>
        <patternFill>
          <bgColor rgb="FFFF0000"/>
        </patternFill>
      </fill>
    </dxf>
    <dxf>
      <fill>
        <patternFill>
          <bgColor rgb="FF28F82D"/>
        </patternFill>
      </fill>
    </dxf>
    <dxf>
      <fill>
        <patternFill>
          <bgColor rgb="FF21A0FF"/>
        </patternFill>
      </fill>
    </dxf>
    <dxf>
      <fill>
        <patternFill>
          <bgColor rgb="FFFFFF00"/>
        </patternFill>
      </fill>
    </dxf>
    <dxf>
      <fill>
        <patternFill>
          <bgColor rgb="FFFA6D1E"/>
        </patternFill>
      </fill>
    </dxf>
    <dxf>
      <fill>
        <patternFill>
          <bgColor rgb="FFFF0000"/>
        </patternFill>
      </fill>
    </dxf>
    <dxf>
      <fill>
        <patternFill>
          <bgColor rgb="FF28F82D"/>
        </patternFill>
      </fill>
    </dxf>
    <dxf>
      <fill>
        <patternFill>
          <bgColor rgb="FF21A0FF"/>
        </patternFill>
      </fill>
    </dxf>
    <dxf>
      <fill>
        <patternFill>
          <bgColor rgb="FFFFFF00"/>
        </patternFill>
      </fill>
    </dxf>
    <dxf>
      <fill>
        <patternFill>
          <bgColor rgb="FFFA6D1E"/>
        </patternFill>
      </fill>
    </dxf>
    <dxf>
      <fill>
        <patternFill>
          <bgColor rgb="FFFF0000"/>
        </patternFill>
      </fill>
    </dxf>
    <dxf>
      <fill>
        <patternFill patternType="solid">
          <bgColor rgb="FF28F82D"/>
        </patternFill>
      </fill>
    </dxf>
    <dxf>
      <fill>
        <patternFill patternType="solid">
          <bgColor rgb="FF21A0FF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A6D1E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28F82D"/>
        </patternFill>
      </fill>
    </dxf>
    <dxf>
      <fill>
        <patternFill patternType="solid">
          <bgColor rgb="FF21A0FF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A6D1E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28F82D"/>
        </patternFill>
      </fill>
    </dxf>
    <dxf>
      <fill>
        <patternFill patternType="solid">
          <bgColor rgb="FF21A0FF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A6D1E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28F82D"/>
        </patternFill>
      </fill>
    </dxf>
    <dxf>
      <fill>
        <patternFill patternType="solid">
          <bgColor rgb="FF21A0FF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A6D1E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28F82D"/>
        </patternFill>
      </fill>
    </dxf>
    <dxf>
      <fill>
        <patternFill patternType="solid">
          <bgColor rgb="FF21A0FF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A6D1E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28F82D"/>
        </patternFill>
      </fill>
    </dxf>
    <dxf>
      <fill>
        <patternFill patternType="solid">
          <bgColor rgb="FF21A0FF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A6D1E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28F82D"/>
        </patternFill>
      </fill>
    </dxf>
    <dxf>
      <fill>
        <patternFill patternType="solid">
          <bgColor rgb="FF21A0FF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A6D1E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28F82D"/>
        </patternFill>
      </fill>
    </dxf>
    <dxf>
      <fill>
        <patternFill patternType="solid">
          <bgColor rgb="FF21A0FF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A6D1E"/>
        </patternFill>
      </fill>
    </dxf>
    <dxf>
      <fill>
        <patternFill patternType="solid">
          <bgColor rgb="FFFF0000"/>
        </patternFill>
      </fill>
    </dxf>
    <dxf>
      <fill>
        <patternFill>
          <bgColor rgb="FF28F82D"/>
        </patternFill>
      </fill>
    </dxf>
    <dxf>
      <fill>
        <patternFill>
          <bgColor rgb="FF21A0FF"/>
        </patternFill>
      </fill>
    </dxf>
    <dxf>
      <fill>
        <patternFill>
          <bgColor rgb="FFFFFF00"/>
        </patternFill>
      </fill>
    </dxf>
    <dxf>
      <fill>
        <patternFill>
          <bgColor rgb="FFFA6D1E"/>
        </patternFill>
      </fill>
    </dxf>
    <dxf>
      <fill>
        <patternFill>
          <bgColor rgb="FFFF0000"/>
        </patternFill>
      </fill>
    </dxf>
    <dxf>
      <fill>
        <patternFill>
          <bgColor rgb="FF28F82D"/>
        </patternFill>
      </fill>
    </dxf>
    <dxf>
      <fill>
        <patternFill>
          <bgColor rgb="FF21A0FF"/>
        </patternFill>
      </fill>
    </dxf>
    <dxf>
      <fill>
        <patternFill>
          <bgColor rgb="FFFFFF00"/>
        </patternFill>
      </fill>
    </dxf>
    <dxf>
      <fill>
        <patternFill>
          <bgColor rgb="FFFA6D1E"/>
        </patternFill>
      </fill>
    </dxf>
    <dxf>
      <fill>
        <patternFill>
          <bgColor rgb="FFFF0000"/>
        </patternFill>
      </fill>
    </dxf>
    <dxf>
      <fill>
        <patternFill>
          <bgColor rgb="FF28F82D"/>
        </patternFill>
      </fill>
    </dxf>
    <dxf>
      <fill>
        <patternFill>
          <bgColor rgb="FF21A0FF"/>
        </patternFill>
      </fill>
    </dxf>
    <dxf>
      <fill>
        <patternFill>
          <bgColor rgb="FFFFFF00"/>
        </patternFill>
      </fill>
    </dxf>
    <dxf>
      <fill>
        <patternFill>
          <bgColor rgb="FFFA6D1E"/>
        </patternFill>
      </fill>
    </dxf>
    <dxf>
      <fill>
        <patternFill>
          <bgColor rgb="FFFF0000"/>
        </patternFill>
      </fill>
    </dxf>
    <dxf>
      <fill>
        <patternFill>
          <bgColor rgb="FF28F82D"/>
        </patternFill>
      </fill>
    </dxf>
    <dxf>
      <fill>
        <patternFill>
          <bgColor rgb="FF21A0FF"/>
        </patternFill>
      </fill>
    </dxf>
    <dxf>
      <fill>
        <patternFill>
          <bgColor rgb="FFFFFF00"/>
        </patternFill>
      </fill>
    </dxf>
    <dxf>
      <fill>
        <patternFill>
          <bgColor rgb="FFFA6D1E"/>
        </patternFill>
      </fill>
    </dxf>
    <dxf>
      <fill>
        <patternFill>
          <bgColor rgb="FFFF0000"/>
        </patternFill>
      </fill>
    </dxf>
    <dxf>
      <fill>
        <patternFill>
          <bgColor rgb="FF28F82D"/>
        </patternFill>
      </fill>
    </dxf>
    <dxf>
      <fill>
        <patternFill>
          <bgColor rgb="FF21A0FF"/>
        </patternFill>
      </fill>
    </dxf>
    <dxf>
      <fill>
        <patternFill>
          <bgColor rgb="FFFFFF00"/>
        </patternFill>
      </fill>
    </dxf>
    <dxf>
      <fill>
        <patternFill>
          <bgColor rgb="FFFA6D1E"/>
        </patternFill>
      </fill>
    </dxf>
    <dxf>
      <fill>
        <patternFill>
          <bgColor rgb="FFFF0000"/>
        </patternFill>
      </fill>
    </dxf>
    <dxf>
      <numFmt numFmtId="1" formatCode="0"/>
    </dxf>
    <dxf>
      <fill>
        <patternFill patternType="solid">
          <bgColor rgb="FF28F82D"/>
        </patternFill>
      </fill>
    </dxf>
    <dxf>
      <fill>
        <patternFill patternType="solid">
          <bgColor rgb="FF21A0FF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A6D1E"/>
        </patternFill>
      </fill>
    </dxf>
    <dxf>
      <fill>
        <patternFill patternType="solid">
          <bgColor rgb="FFFF0000"/>
        </patternFill>
      </fill>
    </dxf>
    <dxf>
      <numFmt numFmtId="1" formatCode="0"/>
    </dxf>
    <dxf>
      <fill>
        <patternFill patternType="solid">
          <bgColor rgb="FF28F82D"/>
        </patternFill>
      </fill>
    </dxf>
    <dxf>
      <fill>
        <patternFill patternType="solid">
          <bgColor rgb="FF21A0FF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A6D1E"/>
        </patternFill>
      </fill>
    </dxf>
    <dxf>
      <fill>
        <patternFill patternType="solid">
          <bgColor rgb="FFFF0000"/>
        </patternFill>
      </fill>
    </dxf>
    <dxf>
      <numFmt numFmtId="1" formatCode="0"/>
    </dxf>
    <dxf>
      <fill>
        <patternFill patternType="solid">
          <bgColor rgb="FF28F82D"/>
        </patternFill>
      </fill>
    </dxf>
    <dxf>
      <fill>
        <patternFill patternType="solid">
          <bgColor rgb="FF21A0FF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A6D1E"/>
        </patternFill>
      </fill>
    </dxf>
    <dxf>
      <fill>
        <patternFill patternType="solid">
          <bgColor rgb="FFFF0000"/>
        </patternFill>
      </fill>
    </dxf>
    <dxf>
      <numFmt numFmtId="1" formatCode="0"/>
    </dxf>
    <dxf>
      <fill>
        <patternFill patternType="solid">
          <bgColor rgb="FF28F82D"/>
        </patternFill>
      </fill>
    </dxf>
    <dxf>
      <fill>
        <patternFill patternType="solid">
          <bgColor rgb="FF21A0FF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A6D1E"/>
        </patternFill>
      </fill>
    </dxf>
    <dxf>
      <fill>
        <patternFill patternType="solid">
          <bgColor rgb="FFFF0000"/>
        </patternFill>
      </fill>
    </dxf>
    <dxf>
      <numFmt numFmtId="1" formatCode="0"/>
    </dxf>
    <dxf>
      <fill>
        <patternFill patternType="solid">
          <bgColor rgb="FF28F82D"/>
        </patternFill>
      </fill>
    </dxf>
    <dxf>
      <fill>
        <patternFill patternType="solid">
          <bgColor rgb="FF21A0FF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A6D1E"/>
        </patternFill>
      </fill>
    </dxf>
    <dxf>
      <fill>
        <patternFill patternType="solid">
          <bgColor rgb="FFFF0000"/>
        </patternFill>
      </fill>
    </dxf>
  </dxfs>
  <tableStyles count="0" defaultTableStyle="TableStyleMedium2" defaultPivotStyle="PivotStyleLight16"/>
  <colors>
    <mruColors>
      <color rgb="FFFF0000"/>
      <color rgb="FFFA6D1E"/>
      <color rgb="FF21A0FF"/>
      <color rgb="FF28F82D"/>
      <color rgb="FFFF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Radio" checked="Checked" firstButton="1" lockText="1" noThreeD="1"/>
</file>

<file path=xl/ctrlProps/ctrlProp2.xml><?xml version="1.0" encoding="utf-8"?>
<formControlPr xmlns="http://schemas.microsoft.com/office/spreadsheetml/2009/9/main" objectType="Radio" checked="Checked" firstButton="1" lockText="1" noThreeD="1"/>
</file>

<file path=xl/ctrlProps/ctrlProp3.xml><?xml version="1.0" encoding="utf-8"?>
<formControlPr xmlns="http://schemas.microsoft.com/office/spreadsheetml/2009/9/main" objectType="Radio" checked="Checked" firstButton="1" lockText="1" noThreeD="1"/>
</file>

<file path=xl/ctrlProps/ctrlProp4.xml><?xml version="1.0" encoding="utf-8"?>
<formControlPr xmlns="http://schemas.microsoft.com/office/spreadsheetml/2009/9/main" objectType="Radio" checked="Checked" firstButton="1" lockText="1" noThreeD="1"/>
</file>

<file path=xl/ctrlProps/ctrlProp5.xml><?xml version="1.0" encoding="utf-8"?>
<formControlPr xmlns="http://schemas.microsoft.com/office/spreadsheetml/2009/9/main" objectType="Radio" checked="Checked" firstButton="1" lockText="1" noThreeD="1"/>
</file>

<file path=xl/ctrlProps/ctrlProp6.xml><?xml version="1.0" encoding="utf-8"?>
<formControlPr xmlns="http://schemas.microsoft.com/office/spreadsheetml/2009/9/main" objectType="Radio" checked="Checked" firstButton="1" lockText="1" noThreeD="1"/>
</file>

<file path=xl/ctrlProps/ctrlProp7.xml><?xml version="1.0" encoding="utf-8"?>
<formControlPr xmlns="http://schemas.microsoft.com/office/spreadsheetml/2009/9/main" objectType="Radio" checked="Checked" firstButton="1" lockText="1" noThreeD="1"/>
</file>

<file path=xl/ctrlProps/ctrlProp8.xml><?xml version="1.0" encoding="utf-8"?>
<formControlPr xmlns="http://schemas.microsoft.com/office/spreadsheetml/2009/9/main" objectType="Radio" checked="Checked" firstButton="1" lockText="1" noThreeD="1"/>
</file>

<file path=xl/ctrlProps/ctrlProp9.xml><?xml version="1.0" encoding="utf-8"?>
<formControlPr xmlns="http://schemas.microsoft.com/office/spreadsheetml/2009/9/main" objectType="Radio" checked="Checked" firstButton="1" lockText="1" noThreeD="1"/>
</file>

<file path=xl/ctrlProps/ctrlProp10.xml><?xml version="1.0" encoding="utf-8"?>
<formControlPr xmlns="http://schemas.microsoft.com/office/spreadsheetml/2009/9/main" objectType="Radio" checked="Checked" firstButton="1" lockText="1" noThreeD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457200</xdr:colOff>
          <xdr:row>47</xdr:row>
          <xdr:rowOff>161925</xdr:rowOff>
        </xdr:from>
        <xdr:to>
          <xdr:col>12</xdr:col>
          <xdr:colOff>2190750</xdr:colOff>
          <xdr:row>50</xdr:row>
          <xdr:rowOff>171450</xdr:rowOff>
        </xdr:to>
        <xdr:sp macro="" textlink="">
          <xdr:nvSpPr>
            <xdr:cNvPr id="1026" name="Option 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9999FF" mc:Ignorable="a14" a14:legacySpreadsheetColorIndex="24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Macro buttom</a:t>
              </a:r>
            </a:p>
          </xdr:txBody>
        </xdr:sp>
        <xdr:clientData/>
      </xdr:twoCellAnchor>
    </mc:Choice>
    <mc:Fallback/>
  </mc:AlternateContent>
  <xdr:twoCellAnchor editAs="oneCell">
    <xdr:from>
      <xdr:col>11</xdr:col>
      <xdr:colOff>2013856</xdr:colOff>
      <xdr:row>51</xdr:row>
      <xdr:rowOff>164345</xdr:rowOff>
    </xdr:from>
    <xdr:to>
      <xdr:col>12</xdr:col>
      <xdr:colOff>582537</xdr:colOff>
      <xdr:row>52</xdr:row>
      <xdr:rowOff>109704</xdr:rowOff>
    </xdr:to>
    <xdr:pic>
      <xdr:nvPicPr>
        <xdr:cNvPr id="56" name="Picture 55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1880285" y="9893452"/>
          <a:ext cx="575281" cy="135859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457200</xdr:colOff>
          <xdr:row>47</xdr:row>
          <xdr:rowOff>161925</xdr:rowOff>
        </xdr:from>
        <xdr:to>
          <xdr:col>12</xdr:col>
          <xdr:colOff>2190750</xdr:colOff>
          <xdr:row>50</xdr:row>
          <xdr:rowOff>171450</xdr:rowOff>
        </xdr:to>
        <xdr:sp macro="" textlink="">
          <xdr:nvSpPr>
            <xdr:cNvPr id="4097" name="Option 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9999FF" mc:Ignorable="a14" a14:legacySpreadsheetColorIndex="24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Macro buttom</a:t>
              </a:r>
            </a:p>
          </xdr:txBody>
        </xdr:sp>
        <xdr:clientData/>
      </xdr:twoCellAnchor>
    </mc:Choice>
    <mc:Fallback/>
  </mc:AlternateContent>
  <xdr:twoCellAnchor editAs="oneCell">
    <xdr:from>
      <xdr:col>11</xdr:col>
      <xdr:colOff>2013856</xdr:colOff>
      <xdr:row>51</xdr:row>
      <xdr:rowOff>164345</xdr:rowOff>
    </xdr:from>
    <xdr:to>
      <xdr:col>12</xdr:col>
      <xdr:colOff>582537</xdr:colOff>
      <xdr:row>52</xdr:row>
      <xdr:rowOff>109704</xdr:rowOff>
    </xdr:to>
    <xdr:pic>
      <xdr:nvPicPr>
        <xdr:cNvPr id="3" name="Picture 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282681" y="9994145"/>
          <a:ext cx="578456" cy="135859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457200</xdr:colOff>
          <xdr:row>47</xdr:row>
          <xdr:rowOff>161925</xdr:rowOff>
        </xdr:from>
        <xdr:to>
          <xdr:col>12</xdr:col>
          <xdr:colOff>2190750</xdr:colOff>
          <xdr:row>50</xdr:row>
          <xdr:rowOff>171450</xdr:rowOff>
        </xdr:to>
        <xdr:sp macro="" textlink="">
          <xdr:nvSpPr>
            <xdr:cNvPr id="5121" name="Option 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9999FF" mc:Ignorable="a14" a14:legacySpreadsheetColorIndex="24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Macro buttom</a:t>
              </a:r>
            </a:p>
          </xdr:txBody>
        </xdr:sp>
        <xdr:clientData/>
      </xdr:twoCellAnchor>
    </mc:Choice>
    <mc:Fallback/>
  </mc:AlternateContent>
  <xdr:twoCellAnchor editAs="oneCell">
    <xdr:from>
      <xdr:col>11</xdr:col>
      <xdr:colOff>2013856</xdr:colOff>
      <xdr:row>51</xdr:row>
      <xdr:rowOff>164345</xdr:rowOff>
    </xdr:from>
    <xdr:to>
      <xdr:col>12</xdr:col>
      <xdr:colOff>582537</xdr:colOff>
      <xdr:row>52</xdr:row>
      <xdr:rowOff>109704</xdr:rowOff>
    </xdr:to>
    <xdr:pic>
      <xdr:nvPicPr>
        <xdr:cNvPr id="3" name="Picture 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282681" y="9994145"/>
          <a:ext cx="578456" cy="135859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457200</xdr:colOff>
          <xdr:row>47</xdr:row>
          <xdr:rowOff>161925</xdr:rowOff>
        </xdr:from>
        <xdr:to>
          <xdr:col>12</xdr:col>
          <xdr:colOff>2190750</xdr:colOff>
          <xdr:row>50</xdr:row>
          <xdr:rowOff>171450</xdr:rowOff>
        </xdr:to>
        <xdr:sp macro="" textlink="">
          <xdr:nvSpPr>
            <xdr:cNvPr id="6145" name="Option 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9999FF" mc:Ignorable="a14" a14:legacySpreadsheetColorIndex="24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Macro buttom</a:t>
              </a:r>
            </a:p>
          </xdr:txBody>
        </xdr:sp>
        <xdr:clientData/>
      </xdr:twoCellAnchor>
    </mc:Choice>
    <mc:Fallback/>
  </mc:AlternateContent>
  <xdr:twoCellAnchor editAs="oneCell">
    <xdr:from>
      <xdr:col>11</xdr:col>
      <xdr:colOff>2013856</xdr:colOff>
      <xdr:row>51</xdr:row>
      <xdr:rowOff>164345</xdr:rowOff>
    </xdr:from>
    <xdr:to>
      <xdr:col>12</xdr:col>
      <xdr:colOff>582537</xdr:colOff>
      <xdr:row>52</xdr:row>
      <xdr:rowOff>109704</xdr:rowOff>
    </xdr:to>
    <xdr:pic>
      <xdr:nvPicPr>
        <xdr:cNvPr id="3" name="Picture 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282681" y="9994145"/>
          <a:ext cx="578456" cy="135859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457200</xdr:colOff>
          <xdr:row>47</xdr:row>
          <xdr:rowOff>161925</xdr:rowOff>
        </xdr:from>
        <xdr:to>
          <xdr:col>12</xdr:col>
          <xdr:colOff>2190750</xdr:colOff>
          <xdr:row>50</xdr:row>
          <xdr:rowOff>171450</xdr:rowOff>
        </xdr:to>
        <xdr:sp macro="" textlink="">
          <xdr:nvSpPr>
            <xdr:cNvPr id="7169" name="Option Button 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9999FF" mc:Ignorable="a14" a14:legacySpreadsheetColorIndex="24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Macro buttom</a:t>
              </a:r>
            </a:p>
          </xdr:txBody>
        </xdr:sp>
        <xdr:clientData/>
      </xdr:twoCellAnchor>
    </mc:Choice>
    <mc:Fallback/>
  </mc:AlternateContent>
  <xdr:twoCellAnchor editAs="oneCell">
    <xdr:from>
      <xdr:col>11</xdr:col>
      <xdr:colOff>2013856</xdr:colOff>
      <xdr:row>51</xdr:row>
      <xdr:rowOff>164345</xdr:rowOff>
    </xdr:from>
    <xdr:to>
      <xdr:col>12</xdr:col>
      <xdr:colOff>582537</xdr:colOff>
      <xdr:row>52</xdr:row>
      <xdr:rowOff>109704</xdr:rowOff>
    </xdr:to>
    <xdr:pic>
      <xdr:nvPicPr>
        <xdr:cNvPr id="3" name="Picture 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282681" y="9994145"/>
          <a:ext cx="578456" cy="135859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180975</xdr:colOff>
          <xdr:row>46</xdr:row>
          <xdr:rowOff>161925</xdr:rowOff>
        </xdr:from>
        <xdr:to>
          <xdr:col>12</xdr:col>
          <xdr:colOff>2286000</xdr:colOff>
          <xdr:row>49</xdr:row>
          <xdr:rowOff>85725</xdr:rowOff>
        </xdr:to>
        <xdr:sp macro="" textlink="">
          <xdr:nvSpPr>
            <xdr:cNvPr id="2049" name="Option 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9999FF" mc:Ignorable="a14" a14:legacySpreadsheetColorIndex="24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Option Button 1</a:t>
              </a:r>
            </a:p>
          </xdr:txBody>
        </xdr:sp>
        <xdr:clientData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180975</xdr:colOff>
          <xdr:row>46</xdr:row>
          <xdr:rowOff>161925</xdr:rowOff>
        </xdr:from>
        <xdr:to>
          <xdr:col>12</xdr:col>
          <xdr:colOff>2286000</xdr:colOff>
          <xdr:row>49</xdr:row>
          <xdr:rowOff>85725</xdr:rowOff>
        </xdr:to>
        <xdr:sp macro="" textlink="">
          <xdr:nvSpPr>
            <xdr:cNvPr id="16385" name="Option Button 1" hidden="1">
              <a:extLst>
                <a:ext uri="{63B3BB69-23CF-44E3-9099-C40C66FF867C}">
                  <a14:compatExt spid="_x0000_s163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9999FF" mc:Ignorable="a14" a14:legacySpreadsheetColorIndex="24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Option Button 1</a:t>
              </a:r>
            </a:p>
          </xdr:txBody>
        </xdr:sp>
        <xdr:clientData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180975</xdr:colOff>
          <xdr:row>46</xdr:row>
          <xdr:rowOff>161925</xdr:rowOff>
        </xdr:from>
        <xdr:to>
          <xdr:col>12</xdr:col>
          <xdr:colOff>2286000</xdr:colOff>
          <xdr:row>49</xdr:row>
          <xdr:rowOff>85725</xdr:rowOff>
        </xdr:to>
        <xdr:sp macro="" textlink="">
          <xdr:nvSpPr>
            <xdr:cNvPr id="17409" name="Option Button 1" hidden="1">
              <a:extLst>
                <a:ext uri="{63B3BB69-23CF-44E3-9099-C40C66FF867C}">
                  <a14:compatExt spid="_x0000_s174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9999FF" mc:Ignorable="a14" a14:legacySpreadsheetColorIndex="24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Option Button 1</a:t>
              </a:r>
            </a:p>
          </xdr:txBody>
        </xdr:sp>
        <xdr:clientData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180975</xdr:colOff>
          <xdr:row>46</xdr:row>
          <xdr:rowOff>161925</xdr:rowOff>
        </xdr:from>
        <xdr:to>
          <xdr:col>12</xdr:col>
          <xdr:colOff>2286000</xdr:colOff>
          <xdr:row>49</xdr:row>
          <xdr:rowOff>85725</xdr:rowOff>
        </xdr:to>
        <xdr:sp macro="" textlink="">
          <xdr:nvSpPr>
            <xdr:cNvPr id="18433" name="Option Button 1" hidden="1">
              <a:extLst>
                <a:ext uri="{63B3BB69-23CF-44E3-9099-C40C66FF867C}">
                  <a14:compatExt spid="_x0000_s184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9999FF" mc:Ignorable="a14" a14:legacySpreadsheetColorIndex="24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Option Button 1</a:t>
              </a:r>
            </a:p>
          </xdr:txBody>
        </xdr:sp>
        <xdr:clientData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180975</xdr:colOff>
          <xdr:row>46</xdr:row>
          <xdr:rowOff>161925</xdr:rowOff>
        </xdr:from>
        <xdr:to>
          <xdr:col>12</xdr:col>
          <xdr:colOff>2286000</xdr:colOff>
          <xdr:row>49</xdr:row>
          <xdr:rowOff>85725</xdr:rowOff>
        </xdr:to>
        <xdr:sp macro="" textlink="">
          <xdr:nvSpPr>
            <xdr:cNvPr id="19457" name="Option Button 1" hidden="1">
              <a:extLst>
                <a:ext uri="{63B3BB69-23CF-44E3-9099-C40C66FF867C}">
                  <a14:compatExt spid="_x0000_s194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9999FF" mc:Ignorable="a14" a14:legacySpreadsheetColorIndex="24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Option Button 1</a:t>
              </a:r>
            </a:p>
          </xdr:txBody>
        </xdr:sp>
        <xdr:clientData/>
      </xdr:twoCellAnchor>
    </mc:Choice>
    <mc:Fallback/>
  </mc:AlternateContent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94</xdr:col>
      <xdr:colOff>478516</xdr:colOff>
      <xdr:row>85</xdr:row>
      <xdr:rowOff>185510</xdr:rowOff>
    </xdr:from>
    <xdr:to>
      <xdr:col>96</xdr:col>
      <xdr:colOff>367891</xdr:colOff>
      <xdr:row>91</xdr:row>
      <xdr:rowOff>122510</xdr:rowOff>
    </xdr:to>
    <xdr:sp macro="" textlink="">
      <xdr:nvSpPr>
        <xdr:cNvPr id="322" name="Oval 1"/>
        <xdr:cNvSpPr/>
      </xdr:nvSpPr>
      <xdr:spPr>
        <a:xfrm>
          <a:off x="54199516" y="16378010"/>
          <a:ext cx="1032375" cy="1080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66</xdr:col>
      <xdr:colOff>447900</xdr:colOff>
      <xdr:row>211</xdr:row>
      <xdr:rowOff>4080</xdr:rowOff>
    </xdr:from>
    <xdr:to>
      <xdr:col>68</xdr:col>
      <xdr:colOff>289650</xdr:colOff>
      <xdr:row>216</xdr:row>
      <xdr:rowOff>131580</xdr:rowOff>
    </xdr:to>
    <xdr:sp macro="" textlink="">
      <xdr:nvSpPr>
        <xdr:cNvPr id="323" name="Oval 2"/>
        <xdr:cNvSpPr/>
      </xdr:nvSpPr>
      <xdr:spPr>
        <a:xfrm>
          <a:off x="38166900" y="40199580"/>
          <a:ext cx="984750" cy="1080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5</xdr:col>
      <xdr:colOff>497793</xdr:colOff>
      <xdr:row>280</xdr:row>
      <xdr:rowOff>121854</xdr:rowOff>
    </xdr:from>
    <xdr:to>
      <xdr:col>7</xdr:col>
      <xdr:colOff>339543</xdr:colOff>
      <xdr:row>286</xdr:row>
      <xdr:rowOff>58854</xdr:rowOff>
    </xdr:to>
    <xdr:sp macro="" textlink="">
      <xdr:nvSpPr>
        <xdr:cNvPr id="324" name="Oval 3"/>
        <xdr:cNvSpPr/>
      </xdr:nvSpPr>
      <xdr:spPr>
        <a:xfrm>
          <a:off x="3355293" y="53461854"/>
          <a:ext cx="984750" cy="1080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295</xdr:col>
      <xdr:colOff>548592</xdr:colOff>
      <xdr:row>129</xdr:row>
      <xdr:rowOff>44449</xdr:rowOff>
    </xdr:from>
    <xdr:to>
      <xdr:col>297</xdr:col>
      <xdr:colOff>485592</xdr:colOff>
      <xdr:row>134</xdr:row>
      <xdr:rowOff>171949</xdr:rowOff>
    </xdr:to>
    <xdr:sp macro="" textlink="">
      <xdr:nvSpPr>
        <xdr:cNvPr id="325" name="Oval 4"/>
        <xdr:cNvSpPr/>
      </xdr:nvSpPr>
      <xdr:spPr>
        <a:xfrm>
          <a:off x="169141092" y="24618949"/>
          <a:ext cx="1080000" cy="1080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246</xdr:col>
      <xdr:colOff>115432</xdr:colOff>
      <xdr:row>152</xdr:row>
      <xdr:rowOff>102051</xdr:rowOff>
    </xdr:from>
    <xdr:to>
      <xdr:col>247</xdr:col>
      <xdr:colOff>528682</xdr:colOff>
      <xdr:row>158</xdr:row>
      <xdr:rowOff>39051</xdr:rowOff>
    </xdr:to>
    <xdr:sp macro="" textlink="">
      <xdr:nvSpPr>
        <xdr:cNvPr id="326" name="Oval 5"/>
        <xdr:cNvSpPr/>
      </xdr:nvSpPr>
      <xdr:spPr>
        <a:xfrm>
          <a:off x="140704432" y="29058051"/>
          <a:ext cx="984750" cy="1080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98</xdr:col>
      <xdr:colOff>53518</xdr:colOff>
      <xdr:row>200</xdr:row>
      <xdr:rowOff>13607</xdr:rowOff>
    </xdr:from>
    <xdr:to>
      <xdr:col>99</xdr:col>
      <xdr:colOff>514393</xdr:colOff>
      <xdr:row>205</xdr:row>
      <xdr:rowOff>141107</xdr:rowOff>
    </xdr:to>
    <xdr:sp macro="" textlink="">
      <xdr:nvSpPr>
        <xdr:cNvPr id="327" name="Oval 6"/>
        <xdr:cNvSpPr/>
      </xdr:nvSpPr>
      <xdr:spPr>
        <a:xfrm>
          <a:off x="56060518" y="38113607"/>
          <a:ext cx="1032375" cy="1080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59</xdr:col>
      <xdr:colOff>13453</xdr:colOff>
      <xdr:row>115</xdr:row>
      <xdr:rowOff>140152</xdr:rowOff>
    </xdr:from>
    <xdr:to>
      <xdr:col>60</xdr:col>
      <xdr:colOff>426703</xdr:colOff>
      <xdr:row>121</xdr:row>
      <xdr:rowOff>77152</xdr:rowOff>
    </xdr:to>
    <xdr:sp macro="" textlink="">
      <xdr:nvSpPr>
        <xdr:cNvPr id="328" name="Oval 7"/>
        <xdr:cNvSpPr/>
      </xdr:nvSpPr>
      <xdr:spPr>
        <a:xfrm>
          <a:off x="33731953" y="22047652"/>
          <a:ext cx="984750" cy="1080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144</xdr:col>
      <xdr:colOff>354238</xdr:colOff>
      <xdr:row>202</xdr:row>
      <xdr:rowOff>168727</xdr:rowOff>
    </xdr:from>
    <xdr:to>
      <xdr:col>146</xdr:col>
      <xdr:colOff>195988</xdr:colOff>
      <xdr:row>208</xdr:row>
      <xdr:rowOff>105727</xdr:rowOff>
    </xdr:to>
    <xdr:sp macro="" textlink="">
      <xdr:nvSpPr>
        <xdr:cNvPr id="329" name="Oval 8"/>
        <xdr:cNvSpPr/>
      </xdr:nvSpPr>
      <xdr:spPr>
        <a:xfrm>
          <a:off x="82650238" y="38649727"/>
          <a:ext cx="984750" cy="1080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56</xdr:col>
      <xdr:colOff>81453</xdr:colOff>
      <xdr:row>317</xdr:row>
      <xdr:rowOff>11264</xdr:rowOff>
    </xdr:from>
    <xdr:to>
      <xdr:col>57</xdr:col>
      <xdr:colOff>494703</xdr:colOff>
      <xdr:row>322</xdr:row>
      <xdr:rowOff>138764</xdr:rowOff>
    </xdr:to>
    <xdr:sp macro="" textlink="">
      <xdr:nvSpPr>
        <xdr:cNvPr id="330" name="Oval 9"/>
        <xdr:cNvSpPr/>
      </xdr:nvSpPr>
      <xdr:spPr>
        <a:xfrm>
          <a:off x="32085453" y="60399764"/>
          <a:ext cx="984750" cy="1080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97</xdr:col>
      <xdr:colOff>481848</xdr:colOff>
      <xdr:row>346</xdr:row>
      <xdr:rowOff>147345</xdr:rowOff>
    </xdr:from>
    <xdr:to>
      <xdr:col>99</xdr:col>
      <xdr:colOff>323598</xdr:colOff>
      <xdr:row>352</xdr:row>
      <xdr:rowOff>84345</xdr:rowOff>
    </xdr:to>
    <xdr:sp macro="" textlink="">
      <xdr:nvSpPr>
        <xdr:cNvPr id="331" name="Oval 10"/>
        <xdr:cNvSpPr/>
      </xdr:nvSpPr>
      <xdr:spPr>
        <a:xfrm>
          <a:off x="55917348" y="66060345"/>
          <a:ext cx="984750" cy="1080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176</xdr:col>
      <xdr:colOff>387210</xdr:colOff>
      <xdr:row>111</xdr:row>
      <xdr:rowOff>155801</xdr:rowOff>
    </xdr:from>
    <xdr:to>
      <xdr:col>178</xdr:col>
      <xdr:colOff>228960</xdr:colOff>
      <xdr:row>117</xdr:row>
      <xdr:rowOff>92801</xdr:rowOff>
    </xdr:to>
    <xdr:sp macro="" textlink="">
      <xdr:nvSpPr>
        <xdr:cNvPr id="332" name="11"/>
        <xdr:cNvSpPr/>
      </xdr:nvSpPr>
      <xdr:spPr>
        <a:xfrm>
          <a:off x="100971210" y="21301301"/>
          <a:ext cx="984750" cy="1080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146</xdr:col>
      <xdr:colOff>309263</xdr:colOff>
      <xdr:row>350</xdr:row>
      <xdr:rowOff>9756</xdr:rowOff>
    </xdr:from>
    <xdr:to>
      <xdr:col>148</xdr:col>
      <xdr:colOff>151013</xdr:colOff>
      <xdr:row>355</xdr:row>
      <xdr:rowOff>137256</xdr:rowOff>
    </xdr:to>
    <xdr:sp macro="" textlink="">
      <xdr:nvSpPr>
        <xdr:cNvPr id="333" name="Oval 12"/>
        <xdr:cNvSpPr/>
      </xdr:nvSpPr>
      <xdr:spPr>
        <a:xfrm>
          <a:off x="83748263" y="66684756"/>
          <a:ext cx="984750" cy="1080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269</xdr:col>
      <xdr:colOff>190500</xdr:colOff>
      <xdr:row>152</xdr:row>
      <xdr:rowOff>174850</xdr:rowOff>
    </xdr:from>
    <xdr:to>
      <xdr:col>271</xdr:col>
      <xdr:colOff>32250</xdr:colOff>
      <xdr:row>158</xdr:row>
      <xdr:rowOff>111850</xdr:rowOff>
    </xdr:to>
    <xdr:sp macro="" textlink="">
      <xdr:nvSpPr>
        <xdr:cNvPr id="334" name="Oval 333"/>
        <xdr:cNvSpPr/>
      </xdr:nvSpPr>
      <xdr:spPr>
        <a:xfrm>
          <a:off x="153924000" y="29130850"/>
          <a:ext cx="984750" cy="1080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185</xdr:col>
      <xdr:colOff>153692</xdr:colOff>
      <xdr:row>353</xdr:row>
      <xdr:rowOff>139783</xdr:rowOff>
    </xdr:from>
    <xdr:to>
      <xdr:col>186</xdr:col>
      <xdr:colOff>566942</xdr:colOff>
      <xdr:row>359</xdr:row>
      <xdr:rowOff>76783</xdr:rowOff>
    </xdr:to>
    <xdr:sp macro="" textlink="">
      <xdr:nvSpPr>
        <xdr:cNvPr id="335" name="Oval 14"/>
        <xdr:cNvSpPr/>
      </xdr:nvSpPr>
      <xdr:spPr>
        <a:xfrm>
          <a:off x="105881192" y="67386283"/>
          <a:ext cx="984750" cy="1080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50</xdr:col>
      <xdr:colOff>386515</xdr:colOff>
      <xdr:row>150</xdr:row>
      <xdr:rowOff>172808</xdr:rowOff>
    </xdr:from>
    <xdr:to>
      <xdr:col>52</xdr:col>
      <xdr:colOff>228265</xdr:colOff>
      <xdr:row>156</xdr:row>
      <xdr:rowOff>109808</xdr:rowOff>
    </xdr:to>
    <xdr:sp macro="" textlink="">
      <xdr:nvSpPr>
        <xdr:cNvPr id="336" name="Oval 15"/>
        <xdr:cNvSpPr/>
      </xdr:nvSpPr>
      <xdr:spPr>
        <a:xfrm>
          <a:off x="28961515" y="28747808"/>
          <a:ext cx="984750" cy="1080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119</xdr:col>
      <xdr:colOff>91392</xdr:colOff>
      <xdr:row>203</xdr:row>
      <xdr:rowOff>108857</xdr:rowOff>
    </xdr:from>
    <xdr:to>
      <xdr:col>120</xdr:col>
      <xdr:colOff>504642</xdr:colOff>
      <xdr:row>209</xdr:row>
      <xdr:rowOff>45857</xdr:rowOff>
    </xdr:to>
    <xdr:sp macro="" textlink="">
      <xdr:nvSpPr>
        <xdr:cNvPr id="337" name="Oval 16"/>
        <xdr:cNvSpPr/>
      </xdr:nvSpPr>
      <xdr:spPr>
        <a:xfrm>
          <a:off x="68099892" y="38780357"/>
          <a:ext cx="984750" cy="1080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211</xdr:col>
      <xdr:colOff>18227</xdr:colOff>
      <xdr:row>353</xdr:row>
      <xdr:rowOff>114909</xdr:rowOff>
    </xdr:from>
    <xdr:to>
      <xdr:col>212</xdr:col>
      <xdr:colOff>431477</xdr:colOff>
      <xdr:row>359</xdr:row>
      <xdr:rowOff>51909</xdr:rowOff>
    </xdr:to>
    <xdr:sp macro="" textlink="">
      <xdr:nvSpPr>
        <xdr:cNvPr id="338" name="Oval 17"/>
        <xdr:cNvSpPr/>
      </xdr:nvSpPr>
      <xdr:spPr>
        <a:xfrm>
          <a:off x="120604727" y="67361409"/>
          <a:ext cx="984750" cy="1080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285</xdr:col>
      <xdr:colOff>86179</xdr:colOff>
      <xdr:row>149</xdr:row>
      <xdr:rowOff>40366</xdr:rowOff>
    </xdr:from>
    <xdr:to>
      <xdr:col>286</xdr:col>
      <xdr:colOff>499429</xdr:colOff>
      <xdr:row>154</xdr:row>
      <xdr:rowOff>167866</xdr:rowOff>
    </xdr:to>
    <xdr:sp macro="" textlink="">
      <xdr:nvSpPr>
        <xdr:cNvPr id="339" name="Oval 338"/>
        <xdr:cNvSpPr/>
      </xdr:nvSpPr>
      <xdr:spPr>
        <a:xfrm>
          <a:off x="162963679" y="28424866"/>
          <a:ext cx="984750" cy="1080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165</xdr:col>
      <xdr:colOff>305559</xdr:colOff>
      <xdr:row>351</xdr:row>
      <xdr:rowOff>16178</xdr:rowOff>
    </xdr:from>
    <xdr:to>
      <xdr:col>167</xdr:col>
      <xdr:colOff>147309</xdr:colOff>
      <xdr:row>356</xdr:row>
      <xdr:rowOff>143678</xdr:rowOff>
    </xdr:to>
    <xdr:sp macro="" textlink="">
      <xdr:nvSpPr>
        <xdr:cNvPr id="340" name="Oval 19"/>
        <xdr:cNvSpPr/>
      </xdr:nvSpPr>
      <xdr:spPr>
        <a:xfrm>
          <a:off x="94603059" y="66881678"/>
          <a:ext cx="984750" cy="1080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66</xdr:col>
      <xdr:colOff>154818</xdr:colOff>
      <xdr:row>341</xdr:row>
      <xdr:rowOff>113092</xdr:rowOff>
    </xdr:from>
    <xdr:to>
      <xdr:col>67</xdr:col>
      <xdr:colOff>520443</xdr:colOff>
      <xdr:row>347</xdr:row>
      <xdr:rowOff>50092</xdr:rowOff>
    </xdr:to>
    <xdr:sp macro="" textlink="">
      <xdr:nvSpPr>
        <xdr:cNvPr id="341" name="Oval 20"/>
        <xdr:cNvSpPr/>
      </xdr:nvSpPr>
      <xdr:spPr>
        <a:xfrm>
          <a:off x="37873818" y="65073592"/>
          <a:ext cx="937125" cy="1080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129</xdr:col>
      <xdr:colOff>25630</xdr:colOff>
      <xdr:row>346</xdr:row>
      <xdr:rowOff>113625</xdr:rowOff>
    </xdr:from>
    <xdr:to>
      <xdr:col>130</xdr:col>
      <xdr:colOff>486505</xdr:colOff>
      <xdr:row>352</xdr:row>
      <xdr:rowOff>50625</xdr:rowOff>
    </xdr:to>
    <xdr:sp macro="" textlink="">
      <xdr:nvSpPr>
        <xdr:cNvPr id="342" name="Oval 21"/>
        <xdr:cNvSpPr/>
      </xdr:nvSpPr>
      <xdr:spPr>
        <a:xfrm>
          <a:off x="73749130" y="66026625"/>
          <a:ext cx="1032375" cy="1080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212</xdr:col>
      <xdr:colOff>58459</xdr:colOff>
      <xdr:row>290</xdr:row>
      <xdr:rowOff>129737</xdr:rowOff>
    </xdr:from>
    <xdr:to>
      <xdr:col>213</xdr:col>
      <xdr:colOff>471709</xdr:colOff>
      <xdr:row>296</xdr:row>
      <xdr:rowOff>66737</xdr:rowOff>
    </xdr:to>
    <xdr:sp macro="" textlink="">
      <xdr:nvSpPr>
        <xdr:cNvPr id="343" name="Oval 22"/>
        <xdr:cNvSpPr/>
      </xdr:nvSpPr>
      <xdr:spPr>
        <a:xfrm>
          <a:off x="121216459" y="55374737"/>
          <a:ext cx="984750" cy="1080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75</xdr:col>
      <xdr:colOff>271156</xdr:colOff>
      <xdr:row>162</xdr:row>
      <xdr:rowOff>38779</xdr:rowOff>
    </xdr:from>
    <xdr:to>
      <xdr:col>77</xdr:col>
      <xdr:colOff>160531</xdr:colOff>
      <xdr:row>167</xdr:row>
      <xdr:rowOff>166279</xdr:rowOff>
    </xdr:to>
    <xdr:sp macro="" textlink="">
      <xdr:nvSpPr>
        <xdr:cNvPr id="344" name="Oval 23"/>
        <xdr:cNvSpPr/>
      </xdr:nvSpPr>
      <xdr:spPr>
        <a:xfrm>
          <a:off x="43133656" y="30899779"/>
          <a:ext cx="1032375" cy="1080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193</xdr:col>
      <xdr:colOff>229995</xdr:colOff>
      <xdr:row>273</xdr:row>
      <xdr:rowOff>88325</xdr:rowOff>
    </xdr:from>
    <xdr:to>
      <xdr:col>195</xdr:col>
      <xdr:colOff>71745</xdr:colOff>
      <xdr:row>279</xdr:row>
      <xdr:rowOff>25325</xdr:rowOff>
    </xdr:to>
    <xdr:sp macro="" textlink="">
      <xdr:nvSpPr>
        <xdr:cNvPr id="345" name="Oval 24"/>
        <xdr:cNvSpPr/>
      </xdr:nvSpPr>
      <xdr:spPr>
        <a:xfrm>
          <a:off x="110529495" y="52094825"/>
          <a:ext cx="984750" cy="1080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232</xdr:col>
      <xdr:colOff>183056</xdr:colOff>
      <xdr:row>352</xdr:row>
      <xdr:rowOff>124812</xdr:rowOff>
    </xdr:from>
    <xdr:to>
      <xdr:col>234</xdr:col>
      <xdr:colOff>24806</xdr:colOff>
      <xdr:row>358</xdr:row>
      <xdr:rowOff>61812</xdr:rowOff>
    </xdr:to>
    <xdr:sp macro="" textlink="">
      <xdr:nvSpPr>
        <xdr:cNvPr id="346" name="Oval 25"/>
        <xdr:cNvSpPr/>
      </xdr:nvSpPr>
      <xdr:spPr>
        <a:xfrm>
          <a:off x="132771056" y="67180812"/>
          <a:ext cx="984750" cy="1080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33</xdr:col>
      <xdr:colOff>191176</xdr:colOff>
      <xdr:row>232</xdr:row>
      <xdr:rowOff>81264</xdr:rowOff>
    </xdr:from>
    <xdr:to>
      <xdr:col>35</xdr:col>
      <xdr:colOff>32926</xdr:colOff>
      <xdr:row>238</xdr:row>
      <xdr:rowOff>18264</xdr:rowOff>
    </xdr:to>
    <xdr:sp macro="" textlink="">
      <xdr:nvSpPr>
        <xdr:cNvPr id="347" name="Oval 26"/>
        <xdr:cNvSpPr/>
      </xdr:nvSpPr>
      <xdr:spPr>
        <a:xfrm>
          <a:off x="19050676" y="44277264"/>
          <a:ext cx="984750" cy="1080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112</xdr:col>
      <xdr:colOff>226789</xdr:colOff>
      <xdr:row>346</xdr:row>
      <xdr:rowOff>50426</xdr:rowOff>
    </xdr:from>
    <xdr:to>
      <xdr:col>114</xdr:col>
      <xdr:colOff>68539</xdr:colOff>
      <xdr:row>351</xdr:row>
      <xdr:rowOff>177926</xdr:rowOff>
    </xdr:to>
    <xdr:sp macro="" textlink="">
      <xdr:nvSpPr>
        <xdr:cNvPr id="348" name="Oval 27"/>
        <xdr:cNvSpPr/>
      </xdr:nvSpPr>
      <xdr:spPr>
        <a:xfrm>
          <a:off x="64234789" y="65963426"/>
          <a:ext cx="984750" cy="1080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173</xdr:col>
      <xdr:colOff>400588</xdr:colOff>
      <xdr:row>245</xdr:row>
      <xdr:rowOff>112626</xdr:rowOff>
    </xdr:from>
    <xdr:to>
      <xdr:col>175</xdr:col>
      <xdr:colOff>289963</xdr:colOff>
      <xdr:row>251</xdr:row>
      <xdr:rowOff>49626</xdr:rowOff>
    </xdr:to>
    <xdr:sp macro="" textlink="">
      <xdr:nvSpPr>
        <xdr:cNvPr id="349" name="Oval 28"/>
        <xdr:cNvSpPr/>
      </xdr:nvSpPr>
      <xdr:spPr>
        <a:xfrm>
          <a:off x="99270088" y="46785126"/>
          <a:ext cx="1032375" cy="1080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en-US" sz="1100"/>
            <a:t>03</a:t>
          </a:r>
        </a:p>
      </xdr:txBody>
    </xdr:sp>
    <xdr:clientData/>
  </xdr:twoCellAnchor>
  <xdr:twoCellAnchor>
    <xdr:from>
      <xdr:col>46</xdr:col>
      <xdr:colOff>442607</xdr:colOff>
      <xdr:row>81</xdr:row>
      <xdr:rowOff>134023</xdr:rowOff>
    </xdr:from>
    <xdr:to>
      <xdr:col>48</xdr:col>
      <xdr:colOff>284357</xdr:colOff>
      <xdr:row>87</xdr:row>
      <xdr:rowOff>71023</xdr:rowOff>
    </xdr:to>
    <xdr:sp macro="" textlink="">
      <xdr:nvSpPr>
        <xdr:cNvPr id="350" name="Oval 29"/>
        <xdr:cNvSpPr/>
      </xdr:nvSpPr>
      <xdr:spPr>
        <a:xfrm>
          <a:off x="26731607" y="15564523"/>
          <a:ext cx="984750" cy="1080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77</xdr:col>
      <xdr:colOff>100463</xdr:colOff>
      <xdr:row>247</xdr:row>
      <xdr:rowOff>23812</xdr:rowOff>
    </xdr:from>
    <xdr:to>
      <xdr:col>78</xdr:col>
      <xdr:colOff>513713</xdr:colOff>
      <xdr:row>252</xdr:row>
      <xdr:rowOff>151312</xdr:rowOff>
    </xdr:to>
    <xdr:sp macro="" textlink="">
      <xdr:nvSpPr>
        <xdr:cNvPr id="351" name="Oval 30"/>
        <xdr:cNvSpPr/>
      </xdr:nvSpPr>
      <xdr:spPr>
        <a:xfrm>
          <a:off x="44105963" y="47077312"/>
          <a:ext cx="984750" cy="1080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FF0000" mc:Ignorable="a14" a14:legacySpreadsheetColorIndex="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196</xdr:col>
      <xdr:colOff>243042</xdr:colOff>
      <xdr:row>131</xdr:row>
      <xdr:rowOff>16554</xdr:rowOff>
    </xdr:from>
    <xdr:to>
      <xdr:col>198</xdr:col>
      <xdr:colOff>84792</xdr:colOff>
      <xdr:row>136</xdr:row>
      <xdr:rowOff>144054</xdr:rowOff>
    </xdr:to>
    <xdr:sp macro="" textlink="">
      <xdr:nvSpPr>
        <xdr:cNvPr id="352" name="Oval 31"/>
        <xdr:cNvSpPr/>
      </xdr:nvSpPr>
      <xdr:spPr>
        <a:xfrm>
          <a:off x="112257042" y="24972054"/>
          <a:ext cx="984750" cy="1080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224</xdr:col>
      <xdr:colOff>212880</xdr:colOff>
      <xdr:row>147</xdr:row>
      <xdr:rowOff>53973</xdr:rowOff>
    </xdr:from>
    <xdr:to>
      <xdr:col>226</xdr:col>
      <xdr:colOff>54630</xdr:colOff>
      <xdr:row>152</xdr:row>
      <xdr:rowOff>181473</xdr:rowOff>
    </xdr:to>
    <xdr:sp macro="" textlink="">
      <xdr:nvSpPr>
        <xdr:cNvPr id="353" name="32"/>
        <xdr:cNvSpPr/>
      </xdr:nvSpPr>
      <xdr:spPr>
        <a:xfrm>
          <a:off x="128228880" y="28057473"/>
          <a:ext cx="984750" cy="1080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158</xdr:col>
      <xdr:colOff>139244</xdr:colOff>
      <xdr:row>125</xdr:row>
      <xdr:rowOff>134710</xdr:rowOff>
    </xdr:from>
    <xdr:to>
      <xdr:col>160</xdr:col>
      <xdr:colOff>12744</xdr:colOff>
      <xdr:row>131</xdr:row>
      <xdr:rowOff>71710</xdr:rowOff>
    </xdr:to>
    <xdr:sp macro="" textlink="">
      <xdr:nvSpPr>
        <xdr:cNvPr id="354" name="Oval 33"/>
        <xdr:cNvSpPr/>
      </xdr:nvSpPr>
      <xdr:spPr>
        <a:xfrm>
          <a:off x="90436244" y="23947210"/>
          <a:ext cx="1016500" cy="1080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12</xdr:col>
      <xdr:colOff>448582</xdr:colOff>
      <xdr:row>234</xdr:row>
      <xdr:rowOff>91848</xdr:rowOff>
    </xdr:from>
    <xdr:to>
      <xdr:col>14</xdr:col>
      <xdr:colOff>290332</xdr:colOff>
      <xdr:row>240</xdr:row>
      <xdr:rowOff>28848</xdr:rowOff>
    </xdr:to>
    <xdr:sp macro="" textlink="">
      <xdr:nvSpPr>
        <xdr:cNvPr id="355" name="Oval 34"/>
        <xdr:cNvSpPr/>
      </xdr:nvSpPr>
      <xdr:spPr>
        <a:xfrm>
          <a:off x="7306582" y="44668848"/>
          <a:ext cx="984750" cy="1080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83</xdr:col>
      <xdr:colOff>312282</xdr:colOff>
      <xdr:row>58</xdr:row>
      <xdr:rowOff>139471</xdr:rowOff>
    </xdr:from>
    <xdr:to>
      <xdr:col>85</xdr:col>
      <xdr:colOff>154032</xdr:colOff>
      <xdr:row>64</xdr:row>
      <xdr:rowOff>76471</xdr:rowOff>
    </xdr:to>
    <xdr:sp macro="" textlink="">
      <xdr:nvSpPr>
        <xdr:cNvPr id="356" name="Oval 35"/>
        <xdr:cNvSpPr/>
      </xdr:nvSpPr>
      <xdr:spPr>
        <a:xfrm>
          <a:off x="47746782" y="11188471"/>
          <a:ext cx="984750" cy="1080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82</xdr:col>
      <xdr:colOff>303971</xdr:colOff>
      <xdr:row>346</xdr:row>
      <xdr:rowOff>19731</xdr:rowOff>
    </xdr:from>
    <xdr:to>
      <xdr:col>84</xdr:col>
      <xdr:colOff>145721</xdr:colOff>
      <xdr:row>351</xdr:row>
      <xdr:rowOff>147231</xdr:rowOff>
    </xdr:to>
    <xdr:sp macro="" textlink="">
      <xdr:nvSpPr>
        <xdr:cNvPr id="357" name="Oval 36"/>
        <xdr:cNvSpPr/>
      </xdr:nvSpPr>
      <xdr:spPr>
        <a:xfrm>
          <a:off x="47166971" y="65932731"/>
          <a:ext cx="984750" cy="1080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34</xdr:col>
      <xdr:colOff>298526</xdr:colOff>
      <xdr:row>31</xdr:row>
      <xdr:rowOff>180974</xdr:rowOff>
    </xdr:from>
    <xdr:to>
      <xdr:col>36</xdr:col>
      <xdr:colOff>140276</xdr:colOff>
      <xdr:row>37</xdr:row>
      <xdr:rowOff>117974</xdr:rowOff>
    </xdr:to>
    <xdr:sp macro="" textlink="">
      <xdr:nvSpPr>
        <xdr:cNvPr id="358" name="Oval 37"/>
        <xdr:cNvSpPr/>
      </xdr:nvSpPr>
      <xdr:spPr>
        <a:xfrm>
          <a:off x="19729526" y="6086474"/>
          <a:ext cx="984750" cy="1080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131</xdr:col>
      <xdr:colOff>95701</xdr:colOff>
      <xdr:row>134</xdr:row>
      <xdr:rowOff>13382</xdr:rowOff>
    </xdr:from>
    <xdr:to>
      <xdr:col>132</xdr:col>
      <xdr:colOff>508951</xdr:colOff>
      <xdr:row>139</xdr:row>
      <xdr:rowOff>140882</xdr:rowOff>
    </xdr:to>
    <xdr:sp macro="" textlink="">
      <xdr:nvSpPr>
        <xdr:cNvPr id="359" name="Oval 38"/>
        <xdr:cNvSpPr/>
      </xdr:nvSpPr>
      <xdr:spPr>
        <a:xfrm>
          <a:off x="74962201" y="25540382"/>
          <a:ext cx="984750" cy="1080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62</xdr:col>
      <xdr:colOff>223380</xdr:colOff>
      <xdr:row>52</xdr:row>
      <xdr:rowOff>185057</xdr:rowOff>
    </xdr:from>
    <xdr:to>
      <xdr:col>64</xdr:col>
      <xdr:colOff>65130</xdr:colOff>
      <xdr:row>58</xdr:row>
      <xdr:rowOff>122057</xdr:rowOff>
    </xdr:to>
    <xdr:sp macro="" textlink="">
      <xdr:nvSpPr>
        <xdr:cNvPr id="360" name="Oval 39"/>
        <xdr:cNvSpPr/>
      </xdr:nvSpPr>
      <xdr:spPr>
        <a:xfrm>
          <a:off x="35656380" y="10091057"/>
          <a:ext cx="984750" cy="1080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6</xdr:col>
      <xdr:colOff>58737</xdr:colOff>
      <xdr:row>180</xdr:row>
      <xdr:rowOff>137431</xdr:rowOff>
    </xdr:from>
    <xdr:to>
      <xdr:col>7</xdr:col>
      <xdr:colOff>471987</xdr:colOff>
      <xdr:row>186</xdr:row>
      <xdr:rowOff>74431</xdr:rowOff>
    </xdr:to>
    <xdr:sp macro="" textlink="">
      <xdr:nvSpPr>
        <xdr:cNvPr id="361" name="Oval 40"/>
        <xdr:cNvSpPr/>
      </xdr:nvSpPr>
      <xdr:spPr>
        <a:xfrm>
          <a:off x="3487737" y="34427431"/>
          <a:ext cx="984750" cy="1080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116</xdr:col>
      <xdr:colOff>361724</xdr:colOff>
      <xdr:row>103</xdr:row>
      <xdr:rowOff>141215</xdr:rowOff>
    </xdr:from>
    <xdr:to>
      <xdr:col>118</xdr:col>
      <xdr:colOff>203474</xdr:colOff>
      <xdr:row>109</xdr:row>
      <xdr:rowOff>78215</xdr:rowOff>
    </xdr:to>
    <xdr:sp macro="" textlink="">
      <xdr:nvSpPr>
        <xdr:cNvPr id="362" name="Oval 41"/>
        <xdr:cNvSpPr/>
      </xdr:nvSpPr>
      <xdr:spPr>
        <a:xfrm>
          <a:off x="72180224" y="19762715"/>
          <a:ext cx="1080000" cy="1080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48</xdr:col>
      <xdr:colOff>362856</xdr:colOff>
      <xdr:row>240</xdr:row>
      <xdr:rowOff>87084</xdr:rowOff>
    </xdr:from>
    <xdr:to>
      <xdr:col>50</xdr:col>
      <xdr:colOff>252231</xdr:colOff>
      <xdr:row>246</xdr:row>
      <xdr:rowOff>24084</xdr:rowOff>
    </xdr:to>
    <xdr:sp macro="" textlink="">
      <xdr:nvSpPr>
        <xdr:cNvPr id="363" name="Oval 42"/>
        <xdr:cNvSpPr/>
      </xdr:nvSpPr>
      <xdr:spPr>
        <a:xfrm>
          <a:off x="27794856" y="45807084"/>
          <a:ext cx="1032375" cy="1080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64</xdr:col>
      <xdr:colOff>440308</xdr:colOff>
      <xdr:row>281</xdr:row>
      <xdr:rowOff>92766</xdr:rowOff>
    </xdr:from>
    <xdr:to>
      <xdr:col>66</xdr:col>
      <xdr:colOff>282058</xdr:colOff>
      <xdr:row>287</xdr:row>
      <xdr:rowOff>29766</xdr:rowOff>
    </xdr:to>
    <xdr:sp macro="" textlink="">
      <xdr:nvSpPr>
        <xdr:cNvPr id="364" name="Oval 43"/>
        <xdr:cNvSpPr/>
      </xdr:nvSpPr>
      <xdr:spPr>
        <a:xfrm>
          <a:off x="37016308" y="53623266"/>
          <a:ext cx="984750" cy="1080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235</xdr:col>
      <xdr:colOff>416933</xdr:colOff>
      <xdr:row>302</xdr:row>
      <xdr:rowOff>155278</xdr:rowOff>
    </xdr:from>
    <xdr:to>
      <xdr:col>237</xdr:col>
      <xdr:colOff>306308</xdr:colOff>
      <xdr:row>308</xdr:row>
      <xdr:rowOff>92278</xdr:rowOff>
    </xdr:to>
    <xdr:sp macro="" textlink="">
      <xdr:nvSpPr>
        <xdr:cNvPr id="365" name="Oval 44"/>
        <xdr:cNvSpPr/>
      </xdr:nvSpPr>
      <xdr:spPr>
        <a:xfrm>
          <a:off x="134719433" y="57686278"/>
          <a:ext cx="1032375" cy="1080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164</xdr:col>
      <xdr:colOff>530223</xdr:colOff>
      <xdr:row>202</xdr:row>
      <xdr:rowOff>163739</xdr:rowOff>
    </xdr:from>
    <xdr:to>
      <xdr:col>166</xdr:col>
      <xdr:colOff>371973</xdr:colOff>
      <xdr:row>208</xdr:row>
      <xdr:rowOff>100739</xdr:rowOff>
    </xdr:to>
    <xdr:sp macro="" textlink="">
      <xdr:nvSpPr>
        <xdr:cNvPr id="366" name="Oval 45"/>
        <xdr:cNvSpPr/>
      </xdr:nvSpPr>
      <xdr:spPr>
        <a:xfrm>
          <a:off x="94256223" y="38644739"/>
          <a:ext cx="984750" cy="1080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36</xdr:col>
      <xdr:colOff>140276</xdr:colOff>
      <xdr:row>34</xdr:row>
      <xdr:rowOff>149474</xdr:rowOff>
    </xdr:from>
    <xdr:to>
      <xdr:col>63</xdr:col>
      <xdr:colOff>0</xdr:colOff>
      <xdr:row>54</xdr:row>
      <xdr:rowOff>83474</xdr:rowOff>
    </xdr:to>
    <xdr:cxnSp macro="">
      <xdr:nvCxnSpPr>
        <xdr:cNvPr id="3" name="Straight Connector 50"/>
        <xdr:cNvCxnSpPr>
          <a:stCxn id="358" idx="6"/>
        </xdr:cNvCxnSpPr>
      </xdr:nvCxnSpPr>
      <xdr:spPr>
        <a:xfrm>
          <a:off x="20714276" y="6626474"/>
          <a:ext cx="15290224" cy="3744000"/>
        </a:xfrm>
        <a:prstGeom prst="line">
          <a:avLst/>
        </a:prstGeom>
        <a:ln w="381000">
          <a:solidFill>
            <a:srgbClr xmlns:mc="http://schemas.openxmlformats.org/markup-compatibility/2006" xmlns:a14="http://schemas.microsoft.com/office/drawing/2010/main" val="00FF00" mc:Ignorable="a14" a14:legacySpreadsheetColorIndex="3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47</xdr:col>
      <xdr:colOff>363482</xdr:colOff>
      <xdr:row>58</xdr:row>
      <xdr:rowOff>122057</xdr:rowOff>
    </xdr:from>
    <xdr:to>
      <xdr:col>63</xdr:col>
      <xdr:colOff>144255</xdr:colOff>
      <xdr:row>81</xdr:row>
      <xdr:rowOff>134023</xdr:rowOff>
    </xdr:to>
    <xdr:cxnSp macro="">
      <xdr:nvCxnSpPr>
        <xdr:cNvPr id="7" name="Straight Connector 51"/>
        <xdr:cNvCxnSpPr>
          <a:stCxn id="360" idx="4"/>
          <a:endCxn id="350" idx="0"/>
        </xdr:cNvCxnSpPr>
      </xdr:nvCxnSpPr>
      <xdr:spPr>
        <a:xfrm flipH="1">
          <a:off x="27223982" y="11171057"/>
          <a:ext cx="8924773" cy="4393466"/>
        </a:xfrm>
        <a:prstGeom prst="line">
          <a:avLst/>
        </a:prstGeom>
        <a:ln w="381000">
          <a:solidFill>
            <a:srgbClr xmlns:mc="http://schemas.openxmlformats.org/markup-compatibility/2006" xmlns:a14="http://schemas.microsoft.com/office/drawing/2010/main" val="00FF00" mc:Ignorable="a14" a14:legacySpreadsheetColorIndex="3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47</xdr:col>
      <xdr:colOff>363482</xdr:colOff>
      <xdr:row>87</xdr:row>
      <xdr:rowOff>71023</xdr:rowOff>
    </xdr:from>
    <xdr:to>
      <xdr:col>59</xdr:col>
      <xdr:colOff>505828</xdr:colOff>
      <xdr:row>115</xdr:row>
      <xdr:rowOff>140152</xdr:rowOff>
    </xdr:to>
    <xdr:cxnSp macro="">
      <xdr:nvCxnSpPr>
        <xdr:cNvPr id="9" name="Straight Connector 52"/>
        <xdr:cNvCxnSpPr>
          <a:stCxn id="350" idx="4"/>
          <a:endCxn id="328" idx="0"/>
        </xdr:cNvCxnSpPr>
      </xdr:nvCxnSpPr>
      <xdr:spPr>
        <a:xfrm>
          <a:off x="27223982" y="16644523"/>
          <a:ext cx="7000346" cy="5403129"/>
        </a:xfrm>
        <a:prstGeom prst="line">
          <a:avLst/>
        </a:prstGeom>
        <a:ln w="381000">
          <a:solidFill>
            <a:srgbClr xmlns:mc="http://schemas.openxmlformats.org/markup-compatibility/2006" xmlns:a14="http://schemas.microsoft.com/office/drawing/2010/main" val="00FF00" mc:Ignorable="a14" a14:legacySpreadsheetColorIndex="3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51</xdr:col>
      <xdr:colOff>307390</xdr:colOff>
      <xdr:row>121</xdr:row>
      <xdr:rowOff>77152</xdr:rowOff>
    </xdr:from>
    <xdr:to>
      <xdr:col>59</xdr:col>
      <xdr:colOff>505828</xdr:colOff>
      <xdr:row>150</xdr:row>
      <xdr:rowOff>172808</xdr:rowOff>
    </xdr:to>
    <xdr:cxnSp macro="">
      <xdr:nvCxnSpPr>
        <xdr:cNvPr id="11" name="Straight Connector 53"/>
        <xdr:cNvCxnSpPr>
          <a:stCxn id="328" idx="4"/>
          <a:endCxn id="336" idx="0"/>
        </xdr:cNvCxnSpPr>
      </xdr:nvCxnSpPr>
      <xdr:spPr>
        <a:xfrm flipH="1">
          <a:off x="29453890" y="23127652"/>
          <a:ext cx="4770438" cy="5620156"/>
        </a:xfrm>
        <a:prstGeom prst="line">
          <a:avLst/>
        </a:prstGeom>
        <a:ln w="381000">
          <a:solidFill>
            <a:srgbClr xmlns:mc="http://schemas.openxmlformats.org/markup-compatibility/2006" xmlns:a14="http://schemas.microsoft.com/office/drawing/2010/main" val="00FF00" mc:Ignorable="a14" a14:legacySpreadsheetColorIndex="3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51</xdr:col>
      <xdr:colOff>307390</xdr:colOff>
      <xdr:row>156</xdr:row>
      <xdr:rowOff>109808</xdr:rowOff>
    </xdr:from>
    <xdr:to>
      <xdr:col>75</xdr:col>
      <xdr:colOff>271156</xdr:colOff>
      <xdr:row>165</xdr:row>
      <xdr:rowOff>7279</xdr:rowOff>
    </xdr:to>
    <xdr:cxnSp macro="">
      <xdr:nvCxnSpPr>
        <xdr:cNvPr id="13" name="Straight Connector 54"/>
        <xdr:cNvCxnSpPr>
          <a:stCxn id="336" idx="4"/>
          <a:endCxn id="344" idx="2"/>
        </xdr:cNvCxnSpPr>
      </xdr:nvCxnSpPr>
      <xdr:spPr>
        <a:xfrm>
          <a:off x="29453890" y="29827808"/>
          <a:ext cx="13679766" cy="1611971"/>
        </a:xfrm>
        <a:prstGeom prst="line">
          <a:avLst/>
        </a:prstGeom>
        <a:ln w="381000">
          <a:solidFill>
            <a:srgbClr xmlns:mc="http://schemas.openxmlformats.org/markup-compatibility/2006" xmlns:a14="http://schemas.microsoft.com/office/drawing/2010/main" val="00FF00" mc:Ignorable="a14" a14:legacySpreadsheetColorIndex="3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67</xdr:col>
      <xdr:colOff>20613</xdr:colOff>
      <xdr:row>167</xdr:row>
      <xdr:rowOff>8117</xdr:rowOff>
    </xdr:from>
    <xdr:to>
      <xdr:col>77</xdr:col>
      <xdr:colOff>9343</xdr:colOff>
      <xdr:row>211</xdr:row>
      <xdr:rowOff>162242</xdr:rowOff>
    </xdr:to>
    <xdr:cxnSp macro="">
      <xdr:nvCxnSpPr>
        <xdr:cNvPr id="15" name="Straight Connector 55"/>
        <xdr:cNvCxnSpPr>
          <a:stCxn id="344" idx="5"/>
          <a:endCxn id="323" idx="1"/>
        </xdr:cNvCxnSpPr>
      </xdr:nvCxnSpPr>
      <xdr:spPr>
        <a:xfrm flipH="1">
          <a:off x="38311113" y="31821617"/>
          <a:ext cx="5703730" cy="8536125"/>
        </a:xfrm>
        <a:prstGeom prst="line">
          <a:avLst/>
        </a:prstGeom>
        <a:ln w="381000">
          <a:solidFill>
            <a:srgbClr xmlns:mc="http://schemas.openxmlformats.org/markup-compatibility/2006" xmlns:a14="http://schemas.microsoft.com/office/drawing/2010/main" val="00FF00" mc:Ignorable="a14" a14:legacySpreadsheetColorIndex="3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68</xdr:col>
      <xdr:colOff>145437</xdr:colOff>
      <xdr:row>215</xdr:row>
      <xdr:rowOff>163918</xdr:rowOff>
    </xdr:from>
    <xdr:to>
      <xdr:col>78</xdr:col>
      <xdr:colOff>21338</xdr:colOff>
      <xdr:row>247</xdr:row>
      <xdr:rowOff>23812</xdr:rowOff>
    </xdr:to>
    <xdr:cxnSp macro="">
      <xdr:nvCxnSpPr>
        <xdr:cNvPr id="17" name="Straight Connector 56"/>
        <xdr:cNvCxnSpPr>
          <a:stCxn id="323" idx="5"/>
          <a:endCxn id="351" idx="0"/>
        </xdr:cNvCxnSpPr>
      </xdr:nvCxnSpPr>
      <xdr:spPr>
        <a:xfrm>
          <a:off x="39007437" y="41121418"/>
          <a:ext cx="5590901" cy="5955894"/>
        </a:xfrm>
        <a:prstGeom prst="line">
          <a:avLst/>
        </a:prstGeom>
        <a:ln w="381000">
          <a:solidFill>
            <a:srgbClr xmlns:mc="http://schemas.openxmlformats.org/markup-compatibility/2006" xmlns:a14="http://schemas.microsoft.com/office/drawing/2010/main" val="00FF00" mc:Ignorable="a14" a14:legacySpreadsheetColorIndex="3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66</xdr:col>
      <xdr:colOff>137845</xdr:colOff>
      <xdr:row>252</xdr:row>
      <xdr:rowOff>151312</xdr:rowOff>
    </xdr:from>
    <xdr:to>
      <xdr:col>78</xdr:col>
      <xdr:colOff>21338</xdr:colOff>
      <xdr:row>282</xdr:row>
      <xdr:rowOff>60428</xdr:rowOff>
    </xdr:to>
    <xdr:cxnSp macro="">
      <xdr:nvCxnSpPr>
        <xdr:cNvPr id="19" name="Straight Connector 57"/>
        <xdr:cNvCxnSpPr>
          <a:stCxn id="351" idx="4"/>
          <a:endCxn id="364" idx="7"/>
        </xdr:cNvCxnSpPr>
      </xdr:nvCxnSpPr>
      <xdr:spPr>
        <a:xfrm flipH="1">
          <a:off x="37856845" y="48157312"/>
          <a:ext cx="6741493" cy="5624116"/>
        </a:xfrm>
        <a:prstGeom prst="line">
          <a:avLst/>
        </a:prstGeom>
        <a:ln w="381000">
          <a:solidFill>
            <a:srgbClr xmlns:mc="http://schemas.openxmlformats.org/markup-compatibility/2006" xmlns:a14="http://schemas.microsoft.com/office/drawing/2010/main" val="00FF00" mc:Ignorable="a14" a14:legacySpreadsheetColorIndex="3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57</xdr:col>
      <xdr:colOff>350490</xdr:colOff>
      <xdr:row>284</xdr:row>
      <xdr:rowOff>61266</xdr:rowOff>
    </xdr:from>
    <xdr:to>
      <xdr:col>64</xdr:col>
      <xdr:colOff>440308</xdr:colOff>
      <xdr:row>317</xdr:row>
      <xdr:rowOff>169426</xdr:rowOff>
    </xdr:to>
    <xdr:cxnSp macro="">
      <xdr:nvCxnSpPr>
        <xdr:cNvPr id="21" name="Straight Connector 58"/>
        <xdr:cNvCxnSpPr>
          <a:stCxn id="364" idx="2"/>
          <a:endCxn id="330" idx="7"/>
        </xdr:cNvCxnSpPr>
      </xdr:nvCxnSpPr>
      <xdr:spPr>
        <a:xfrm flipH="1">
          <a:off x="32925990" y="54163266"/>
          <a:ext cx="4090318" cy="6394660"/>
        </a:xfrm>
        <a:prstGeom prst="line">
          <a:avLst/>
        </a:prstGeom>
        <a:ln w="381000">
          <a:solidFill>
            <a:srgbClr xmlns:mc="http://schemas.openxmlformats.org/markup-compatibility/2006" xmlns:a14="http://schemas.microsoft.com/office/drawing/2010/main" val="00FF00" mc:Ignorable="a14" a14:legacySpreadsheetColorIndex="3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57</xdr:col>
      <xdr:colOff>494703</xdr:colOff>
      <xdr:row>319</xdr:row>
      <xdr:rowOff>170264</xdr:rowOff>
    </xdr:from>
    <xdr:to>
      <xdr:col>66</xdr:col>
      <xdr:colOff>292057</xdr:colOff>
      <xdr:row>342</xdr:row>
      <xdr:rowOff>80754</xdr:rowOff>
    </xdr:to>
    <xdr:cxnSp macro="">
      <xdr:nvCxnSpPr>
        <xdr:cNvPr id="23" name="Straight Connector 59"/>
        <xdr:cNvCxnSpPr>
          <a:stCxn id="330" idx="6"/>
          <a:endCxn id="341" idx="1"/>
        </xdr:cNvCxnSpPr>
      </xdr:nvCxnSpPr>
      <xdr:spPr>
        <a:xfrm>
          <a:off x="33070203" y="60939764"/>
          <a:ext cx="4940854" cy="4291990"/>
        </a:xfrm>
        <a:prstGeom prst="line">
          <a:avLst/>
        </a:prstGeom>
        <a:ln w="381000">
          <a:solidFill>
            <a:srgbClr xmlns:mc="http://schemas.openxmlformats.org/markup-compatibility/2006" xmlns:a14="http://schemas.microsoft.com/office/drawing/2010/main" val="00FF00" mc:Ignorable="a14" a14:legacySpreadsheetColorIndex="3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67</xdr:col>
      <xdr:colOff>383204</xdr:colOff>
      <xdr:row>346</xdr:row>
      <xdr:rowOff>82430</xdr:rowOff>
    </xdr:from>
    <xdr:to>
      <xdr:col>82</xdr:col>
      <xdr:colOff>381000</xdr:colOff>
      <xdr:row>348</xdr:row>
      <xdr:rowOff>0</xdr:rowOff>
    </xdr:to>
    <xdr:cxnSp macro="">
      <xdr:nvCxnSpPr>
        <xdr:cNvPr id="25" name="Straight Connector 60"/>
        <xdr:cNvCxnSpPr>
          <a:stCxn id="341" idx="5"/>
        </xdr:cNvCxnSpPr>
      </xdr:nvCxnSpPr>
      <xdr:spPr>
        <a:xfrm>
          <a:off x="38673704" y="65995430"/>
          <a:ext cx="8570296" cy="298570"/>
        </a:xfrm>
        <a:prstGeom prst="line">
          <a:avLst/>
        </a:prstGeom>
        <a:ln w="381000">
          <a:solidFill>
            <a:srgbClr xmlns:mc="http://schemas.openxmlformats.org/markup-compatibility/2006" xmlns:a14="http://schemas.microsoft.com/office/drawing/2010/main" val="FF0000" mc:Ignorable="a14" a14:legacySpreadsheetColorIndex="2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84</xdr:col>
      <xdr:colOff>145721</xdr:colOff>
      <xdr:row>348</xdr:row>
      <xdr:rowOff>178731</xdr:rowOff>
    </xdr:from>
    <xdr:to>
      <xdr:col>97</xdr:col>
      <xdr:colOff>381000</xdr:colOff>
      <xdr:row>349</xdr:row>
      <xdr:rowOff>95250</xdr:rowOff>
    </xdr:to>
    <xdr:cxnSp macro="">
      <xdr:nvCxnSpPr>
        <xdr:cNvPr id="27" name="Straight Connector 61"/>
        <xdr:cNvCxnSpPr>
          <a:stCxn id="357" idx="6"/>
        </xdr:cNvCxnSpPr>
      </xdr:nvCxnSpPr>
      <xdr:spPr>
        <a:xfrm>
          <a:off x="48151721" y="66472731"/>
          <a:ext cx="7664779" cy="107019"/>
        </a:xfrm>
        <a:prstGeom prst="line">
          <a:avLst/>
        </a:prstGeom>
        <a:ln w="381000">
          <a:solidFill>
            <a:srgbClr xmlns:mc="http://schemas.openxmlformats.org/markup-compatibility/2006" xmlns:a14="http://schemas.microsoft.com/office/drawing/2010/main" val="00FF00" mc:Ignorable="a14" a14:legacySpreadsheetColorIndex="3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99</xdr:col>
      <xdr:colOff>323598</xdr:colOff>
      <xdr:row>349</xdr:row>
      <xdr:rowOff>115845</xdr:rowOff>
    </xdr:from>
    <xdr:to>
      <xdr:col>112</xdr:col>
      <xdr:colOff>371002</xdr:colOff>
      <xdr:row>351</xdr:row>
      <xdr:rowOff>19764</xdr:rowOff>
    </xdr:to>
    <xdr:cxnSp macro="">
      <xdr:nvCxnSpPr>
        <xdr:cNvPr id="29" name="Straight Connector 62"/>
        <xdr:cNvCxnSpPr>
          <a:stCxn id="331" idx="6"/>
          <a:endCxn id="348" idx="3"/>
        </xdr:cNvCxnSpPr>
      </xdr:nvCxnSpPr>
      <xdr:spPr>
        <a:xfrm>
          <a:off x="56902098" y="66600345"/>
          <a:ext cx="7476904" cy="284919"/>
        </a:xfrm>
        <a:prstGeom prst="line">
          <a:avLst/>
        </a:prstGeom>
        <a:ln w="381000">
          <a:solidFill>
            <a:srgbClr xmlns:mc="http://schemas.openxmlformats.org/markup-compatibility/2006" xmlns:a14="http://schemas.microsoft.com/office/drawing/2010/main" val="00FF00" mc:Ignorable="a14" a14:legacySpreadsheetColorIndex="3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114</xdr:col>
      <xdr:colOff>190500</xdr:colOff>
      <xdr:row>349</xdr:row>
      <xdr:rowOff>82125</xdr:rowOff>
    </xdr:from>
    <xdr:to>
      <xdr:col>129</xdr:col>
      <xdr:colOff>25630</xdr:colOff>
      <xdr:row>349</xdr:row>
      <xdr:rowOff>95250</xdr:rowOff>
    </xdr:to>
    <xdr:cxnSp macro="">
      <xdr:nvCxnSpPr>
        <xdr:cNvPr id="31" name="Straight Connector 63"/>
        <xdr:cNvCxnSpPr>
          <a:endCxn id="342" idx="2"/>
        </xdr:cNvCxnSpPr>
      </xdr:nvCxnSpPr>
      <xdr:spPr>
        <a:xfrm flipV="1">
          <a:off x="65341500" y="66566625"/>
          <a:ext cx="8407630" cy="13125"/>
        </a:xfrm>
        <a:prstGeom prst="line">
          <a:avLst/>
        </a:prstGeom>
        <a:ln w="381000">
          <a:solidFill>
            <a:srgbClr xmlns:mc="http://schemas.openxmlformats.org/markup-compatibility/2006" xmlns:a14="http://schemas.microsoft.com/office/drawing/2010/main" val="00FF00" mc:Ignorable="a14" a14:legacySpreadsheetColorIndex="3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130</xdr:col>
      <xdr:colOff>476250</xdr:colOff>
      <xdr:row>350</xdr:row>
      <xdr:rowOff>95250</xdr:rowOff>
    </xdr:from>
    <xdr:to>
      <xdr:col>146</xdr:col>
      <xdr:colOff>453476</xdr:colOff>
      <xdr:row>350</xdr:row>
      <xdr:rowOff>167918</xdr:rowOff>
    </xdr:to>
    <xdr:cxnSp macro="">
      <xdr:nvCxnSpPr>
        <xdr:cNvPr id="449" name="Straight Connector 64"/>
        <xdr:cNvCxnSpPr>
          <a:endCxn id="333" idx="1"/>
        </xdr:cNvCxnSpPr>
      </xdr:nvCxnSpPr>
      <xdr:spPr>
        <a:xfrm>
          <a:off x="74771250" y="66770250"/>
          <a:ext cx="9121226" cy="72668"/>
        </a:xfrm>
        <a:prstGeom prst="line">
          <a:avLst/>
        </a:prstGeom>
        <a:ln w="381000">
          <a:solidFill>
            <a:srgbClr xmlns:mc="http://schemas.openxmlformats.org/markup-compatibility/2006" xmlns:a14="http://schemas.microsoft.com/office/drawing/2010/main" val="00FF00" mc:Ignorable="a14" a14:legacySpreadsheetColorIndex="3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148</xdr:col>
      <xdr:colOff>476250</xdr:colOff>
      <xdr:row>353</xdr:row>
      <xdr:rowOff>0</xdr:rowOff>
    </xdr:from>
    <xdr:to>
      <xdr:col>165</xdr:col>
      <xdr:colOff>190500</xdr:colOff>
      <xdr:row>354</xdr:row>
      <xdr:rowOff>95250</xdr:rowOff>
    </xdr:to>
    <xdr:cxnSp macro="">
      <xdr:nvCxnSpPr>
        <xdr:cNvPr id="451" name="Straight Connector 65"/>
        <xdr:cNvCxnSpPr/>
      </xdr:nvCxnSpPr>
      <xdr:spPr>
        <a:xfrm>
          <a:off x="85058250" y="67246500"/>
          <a:ext cx="9429750" cy="285750"/>
        </a:xfrm>
        <a:prstGeom prst="line">
          <a:avLst/>
        </a:prstGeom>
        <a:ln w="381000">
          <a:solidFill>
            <a:srgbClr xmlns:mc="http://schemas.openxmlformats.org/markup-compatibility/2006" xmlns:a14="http://schemas.microsoft.com/office/drawing/2010/main" val="00FF00" mc:Ignorable="a14" a14:legacySpreadsheetColorIndex="3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167</xdr:col>
      <xdr:colOff>3096</xdr:colOff>
      <xdr:row>355</xdr:row>
      <xdr:rowOff>176016</xdr:rowOff>
    </xdr:from>
    <xdr:to>
      <xdr:col>185</xdr:col>
      <xdr:colOff>153692</xdr:colOff>
      <xdr:row>356</xdr:row>
      <xdr:rowOff>108283</xdr:rowOff>
    </xdr:to>
    <xdr:cxnSp macro="">
      <xdr:nvCxnSpPr>
        <xdr:cNvPr id="453" name="Straight Connector 66"/>
        <xdr:cNvCxnSpPr>
          <a:stCxn id="340" idx="5"/>
          <a:endCxn id="335" idx="2"/>
        </xdr:cNvCxnSpPr>
      </xdr:nvCxnSpPr>
      <xdr:spPr>
        <a:xfrm>
          <a:off x="95443596" y="67803516"/>
          <a:ext cx="10437596" cy="122767"/>
        </a:xfrm>
        <a:prstGeom prst="line">
          <a:avLst/>
        </a:prstGeom>
        <a:ln w="381000">
          <a:solidFill>
            <a:srgbClr xmlns:mc="http://schemas.openxmlformats.org/markup-compatibility/2006" xmlns:a14="http://schemas.microsoft.com/office/drawing/2010/main" val="00FF00" mc:Ignorable="a14" a14:legacySpreadsheetColorIndex="3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186</xdr:col>
      <xdr:colOff>566942</xdr:colOff>
      <xdr:row>356</xdr:row>
      <xdr:rowOff>83409</xdr:rowOff>
    </xdr:from>
    <xdr:to>
      <xdr:col>211</xdr:col>
      <xdr:colOff>18227</xdr:colOff>
      <xdr:row>356</xdr:row>
      <xdr:rowOff>108283</xdr:rowOff>
    </xdr:to>
    <xdr:cxnSp macro="">
      <xdr:nvCxnSpPr>
        <xdr:cNvPr id="455" name="Straight Connector 67"/>
        <xdr:cNvCxnSpPr>
          <a:stCxn id="335" idx="6"/>
          <a:endCxn id="338" idx="2"/>
        </xdr:cNvCxnSpPr>
      </xdr:nvCxnSpPr>
      <xdr:spPr>
        <a:xfrm flipV="1">
          <a:off x="106865942" y="67901409"/>
          <a:ext cx="13738785" cy="24874"/>
        </a:xfrm>
        <a:prstGeom prst="line">
          <a:avLst/>
        </a:prstGeom>
        <a:ln w="381000">
          <a:solidFill>
            <a:srgbClr xmlns:mc="http://schemas.openxmlformats.org/markup-compatibility/2006" xmlns:a14="http://schemas.microsoft.com/office/drawing/2010/main" val="00FF00" mc:Ignorable="a14" a14:legacySpreadsheetColorIndex="3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212</xdr:col>
      <xdr:colOff>431477</xdr:colOff>
      <xdr:row>353</xdr:row>
      <xdr:rowOff>92474</xdr:rowOff>
    </xdr:from>
    <xdr:to>
      <xdr:col>232</xdr:col>
      <xdr:colOff>327269</xdr:colOff>
      <xdr:row>356</xdr:row>
      <xdr:rowOff>83409</xdr:rowOff>
    </xdr:to>
    <xdr:cxnSp macro="">
      <xdr:nvCxnSpPr>
        <xdr:cNvPr id="457" name="Straight Connector 68"/>
        <xdr:cNvCxnSpPr>
          <a:stCxn id="338" idx="6"/>
          <a:endCxn id="346" idx="1"/>
        </xdr:cNvCxnSpPr>
      </xdr:nvCxnSpPr>
      <xdr:spPr>
        <a:xfrm flipV="1">
          <a:off x="121589477" y="67338974"/>
          <a:ext cx="11325792" cy="562435"/>
        </a:xfrm>
        <a:prstGeom prst="line">
          <a:avLst/>
        </a:prstGeom>
        <a:ln w="381000">
          <a:solidFill>
            <a:srgbClr xmlns:mc="http://schemas.openxmlformats.org/markup-compatibility/2006" xmlns:a14="http://schemas.microsoft.com/office/drawing/2010/main" val="00FF00" mc:Ignorable="a14" a14:legacySpreadsheetColorIndex="3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327774</xdr:colOff>
      <xdr:row>185</xdr:row>
      <xdr:rowOff>106769</xdr:rowOff>
    </xdr:from>
    <xdr:to>
      <xdr:col>13</xdr:col>
      <xdr:colOff>21295</xdr:colOff>
      <xdr:row>235</xdr:row>
      <xdr:rowOff>59510</xdr:rowOff>
    </xdr:to>
    <xdr:cxnSp macro="">
      <xdr:nvCxnSpPr>
        <xdr:cNvPr id="459" name="Straight Connector 69"/>
        <xdr:cNvCxnSpPr>
          <a:stCxn id="361" idx="5"/>
          <a:endCxn id="355" idx="1"/>
        </xdr:cNvCxnSpPr>
      </xdr:nvCxnSpPr>
      <xdr:spPr>
        <a:xfrm>
          <a:off x="4328274" y="35349269"/>
          <a:ext cx="3122521" cy="9477741"/>
        </a:xfrm>
        <a:prstGeom prst="line">
          <a:avLst/>
        </a:prstGeom>
        <a:ln w="381000">
          <a:solidFill>
            <a:srgbClr xmlns:mc="http://schemas.openxmlformats.org/markup-compatibility/2006" xmlns:a14="http://schemas.microsoft.com/office/drawing/2010/main" val="00FF00" mc:Ignorable="a14" a14:legacySpreadsheetColorIndex="3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195330</xdr:colOff>
      <xdr:row>239</xdr:row>
      <xdr:rowOff>61186</xdr:rowOff>
    </xdr:from>
    <xdr:to>
      <xdr:col>13</xdr:col>
      <xdr:colOff>21295</xdr:colOff>
      <xdr:row>281</xdr:row>
      <xdr:rowOff>89516</xdr:rowOff>
    </xdr:to>
    <xdr:cxnSp macro="">
      <xdr:nvCxnSpPr>
        <xdr:cNvPr id="462" name="Straight Connector 70"/>
        <xdr:cNvCxnSpPr>
          <a:stCxn id="324" idx="7"/>
          <a:endCxn id="355" idx="3"/>
        </xdr:cNvCxnSpPr>
      </xdr:nvCxnSpPr>
      <xdr:spPr>
        <a:xfrm flipV="1">
          <a:off x="4195830" y="45590686"/>
          <a:ext cx="3254965" cy="8029330"/>
        </a:xfrm>
        <a:prstGeom prst="line">
          <a:avLst/>
        </a:prstGeom>
        <a:ln w="381000">
          <a:solidFill>
            <a:srgbClr xmlns:mc="http://schemas.openxmlformats.org/markup-compatibility/2006" xmlns:a14="http://schemas.microsoft.com/office/drawing/2010/main" val="00FF00" mc:Ignorable="a14" a14:legacySpreadsheetColorIndex="3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290332</xdr:colOff>
      <xdr:row>235</xdr:row>
      <xdr:rowOff>49764</xdr:rowOff>
    </xdr:from>
    <xdr:to>
      <xdr:col>33</xdr:col>
      <xdr:colOff>191176</xdr:colOff>
      <xdr:row>237</xdr:row>
      <xdr:rowOff>60348</xdr:rowOff>
    </xdr:to>
    <xdr:cxnSp macro="">
      <xdr:nvCxnSpPr>
        <xdr:cNvPr id="464" name="Straight Connector 71"/>
        <xdr:cNvCxnSpPr>
          <a:stCxn id="355" idx="6"/>
          <a:endCxn id="347" idx="2"/>
        </xdr:cNvCxnSpPr>
      </xdr:nvCxnSpPr>
      <xdr:spPr>
        <a:xfrm flipV="1">
          <a:off x="8291332" y="44817264"/>
          <a:ext cx="10759344" cy="391584"/>
        </a:xfrm>
        <a:prstGeom prst="line">
          <a:avLst/>
        </a:prstGeom>
        <a:ln w="381000">
          <a:solidFill>
            <a:srgbClr xmlns:mc="http://schemas.openxmlformats.org/markup-compatibility/2006" xmlns:a14="http://schemas.microsoft.com/office/drawing/2010/main" val="00FF00" mc:Ignorable="a14" a14:legacySpreadsheetColorIndex="3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35</xdr:col>
      <xdr:colOff>32926</xdr:colOff>
      <xdr:row>235</xdr:row>
      <xdr:rowOff>49764</xdr:rowOff>
    </xdr:from>
    <xdr:to>
      <xdr:col>48</xdr:col>
      <xdr:colOff>362856</xdr:colOff>
      <xdr:row>243</xdr:row>
      <xdr:rowOff>55584</xdr:rowOff>
    </xdr:to>
    <xdr:cxnSp macro="">
      <xdr:nvCxnSpPr>
        <xdr:cNvPr id="467" name="Straight Connector 72"/>
        <xdr:cNvCxnSpPr>
          <a:stCxn id="347" idx="6"/>
          <a:endCxn id="363" idx="2"/>
        </xdr:cNvCxnSpPr>
      </xdr:nvCxnSpPr>
      <xdr:spPr>
        <a:xfrm>
          <a:off x="20035426" y="44817264"/>
          <a:ext cx="7759430" cy="1529820"/>
        </a:xfrm>
        <a:prstGeom prst="line">
          <a:avLst/>
        </a:prstGeom>
        <a:ln w="381000">
          <a:solidFill>
            <a:srgbClr xmlns:mc="http://schemas.openxmlformats.org/markup-compatibility/2006" xmlns:a14="http://schemas.microsoft.com/office/drawing/2010/main" val="00FF00" mc:Ignorable="a14" a14:legacySpreadsheetColorIndex="3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50</xdr:col>
      <xdr:colOff>252231</xdr:colOff>
      <xdr:row>243</xdr:row>
      <xdr:rowOff>55584</xdr:rowOff>
    </xdr:from>
    <xdr:to>
      <xdr:col>77</xdr:col>
      <xdr:colOff>100463</xdr:colOff>
      <xdr:row>249</xdr:row>
      <xdr:rowOff>182812</xdr:rowOff>
    </xdr:to>
    <xdr:cxnSp macro="">
      <xdr:nvCxnSpPr>
        <xdr:cNvPr id="469" name="Straight Connector 73"/>
        <xdr:cNvCxnSpPr>
          <a:stCxn id="363" idx="6"/>
          <a:endCxn id="351" idx="2"/>
        </xdr:cNvCxnSpPr>
      </xdr:nvCxnSpPr>
      <xdr:spPr>
        <a:xfrm>
          <a:off x="28827231" y="46347084"/>
          <a:ext cx="15278732" cy="1270228"/>
        </a:xfrm>
        <a:prstGeom prst="line">
          <a:avLst/>
        </a:prstGeom>
        <a:ln w="381000">
          <a:solidFill>
            <a:srgbClr xmlns:mc="http://schemas.openxmlformats.org/markup-compatibility/2006" xmlns:a14="http://schemas.microsoft.com/office/drawing/2010/main" val="00FF00" mc:Ignorable="a14" a14:legacySpreadsheetColorIndex="3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78</xdr:col>
      <xdr:colOff>513713</xdr:colOff>
      <xdr:row>202</xdr:row>
      <xdr:rowOff>172607</xdr:rowOff>
    </xdr:from>
    <xdr:to>
      <xdr:col>98</xdr:col>
      <xdr:colOff>53518</xdr:colOff>
      <xdr:row>249</xdr:row>
      <xdr:rowOff>182812</xdr:rowOff>
    </xdr:to>
    <xdr:cxnSp macro="">
      <xdr:nvCxnSpPr>
        <xdr:cNvPr id="471" name="Straight Connector 74"/>
        <xdr:cNvCxnSpPr>
          <a:stCxn id="351" idx="6"/>
          <a:endCxn id="327" idx="2"/>
        </xdr:cNvCxnSpPr>
      </xdr:nvCxnSpPr>
      <xdr:spPr>
        <a:xfrm flipV="1">
          <a:off x="45090713" y="38653607"/>
          <a:ext cx="10969805" cy="8963705"/>
        </a:xfrm>
        <a:prstGeom prst="line">
          <a:avLst/>
        </a:prstGeom>
        <a:ln w="381000">
          <a:solidFill>
            <a:srgbClr xmlns:mc="http://schemas.openxmlformats.org/markup-compatibility/2006" xmlns:a14="http://schemas.microsoft.com/office/drawing/2010/main" val="00FF00" mc:Ignorable="a14" a14:legacySpreadsheetColorIndex="3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99</xdr:col>
      <xdr:colOff>514393</xdr:colOff>
      <xdr:row>202</xdr:row>
      <xdr:rowOff>172607</xdr:rowOff>
    </xdr:from>
    <xdr:to>
      <xdr:col>119</xdr:col>
      <xdr:colOff>91392</xdr:colOff>
      <xdr:row>206</xdr:row>
      <xdr:rowOff>77357</xdr:rowOff>
    </xdr:to>
    <xdr:cxnSp macro="">
      <xdr:nvCxnSpPr>
        <xdr:cNvPr id="473" name="Straight Connector 75"/>
        <xdr:cNvCxnSpPr>
          <a:stCxn id="327" idx="6"/>
          <a:endCxn id="337" idx="2"/>
        </xdr:cNvCxnSpPr>
      </xdr:nvCxnSpPr>
      <xdr:spPr>
        <a:xfrm>
          <a:off x="57092893" y="38653607"/>
          <a:ext cx="11006999" cy="666750"/>
        </a:xfrm>
        <a:prstGeom prst="line">
          <a:avLst/>
        </a:prstGeom>
        <a:ln w="381000">
          <a:solidFill>
            <a:srgbClr xmlns:mc="http://schemas.openxmlformats.org/markup-compatibility/2006" xmlns:a14="http://schemas.microsoft.com/office/drawing/2010/main" val="00FF00" mc:Ignorable="a14" a14:legacySpreadsheetColorIndex="3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120</xdr:col>
      <xdr:colOff>504642</xdr:colOff>
      <xdr:row>205</xdr:row>
      <xdr:rowOff>137227</xdr:rowOff>
    </xdr:from>
    <xdr:to>
      <xdr:col>144</xdr:col>
      <xdr:colOff>354238</xdr:colOff>
      <xdr:row>206</xdr:row>
      <xdr:rowOff>77357</xdr:rowOff>
    </xdr:to>
    <xdr:cxnSp macro="">
      <xdr:nvCxnSpPr>
        <xdr:cNvPr id="475" name="Straight Connector 76"/>
        <xdr:cNvCxnSpPr>
          <a:stCxn id="337" idx="6"/>
          <a:endCxn id="329" idx="2"/>
        </xdr:cNvCxnSpPr>
      </xdr:nvCxnSpPr>
      <xdr:spPr>
        <a:xfrm flipV="1">
          <a:off x="69084642" y="39189727"/>
          <a:ext cx="13565596" cy="130630"/>
        </a:xfrm>
        <a:prstGeom prst="line">
          <a:avLst/>
        </a:prstGeom>
        <a:ln w="381000">
          <a:solidFill>
            <a:srgbClr xmlns:mc="http://schemas.openxmlformats.org/markup-compatibility/2006" xmlns:a14="http://schemas.microsoft.com/office/drawing/2010/main" val="00FF00" mc:Ignorable="a14" a14:legacySpreadsheetColorIndex="3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146</xdr:col>
      <xdr:colOff>51775</xdr:colOff>
      <xdr:row>130</xdr:row>
      <xdr:rowOff>104048</xdr:rowOff>
    </xdr:from>
    <xdr:to>
      <xdr:col>158</xdr:col>
      <xdr:colOff>288107</xdr:colOff>
      <xdr:row>203</xdr:row>
      <xdr:rowOff>136389</xdr:rowOff>
    </xdr:to>
    <xdr:cxnSp macro="">
      <xdr:nvCxnSpPr>
        <xdr:cNvPr id="477" name="Straight Connector 77"/>
        <xdr:cNvCxnSpPr>
          <a:stCxn id="329" idx="7"/>
          <a:endCxn id="354" idx="3"/>
        </xdr:cNvCxnSpPr>
      </xdr:nvCxnSpPr>
      <xdr:spPr>
        <a:xfrm flipV="1">
          <a:off x="83490775" y="24869048"/>
          <a:ext cx="7094332" cy="13938841"/>
        </a:xfrm>
        <a:prstGeom prst="line">
          <a:avLst/>
        </a:prstGeom>
        <a:ln w="381000">
          <a:solidFill>
            <a:srgbClr xmlns:mc="http://schemas.openxmlformats.org/markup-compatibility/2006" xmlns:a14="http://schemas.microsoft.com/office/drawing/2010/main" val="00FF00" mc:Ignorable="a14" a14:legacySpreadsheetColorIndex="3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160</xdr:col>
      <xdr:colOff>12744</xdr:colOff>
      <xdr:row>116</xdr:row>
      <xdr:rowOff>125139</xdr:rowOff>
    </xdr:from>
    <xdr:to>
      <xdr:col>176</xdr:col>
      <xdr:colOff>531423</xdr:colOff>
      <xdr:row>128</xdr:row>
      <xdr:rowOff>103210</xdr:rowOff>
    </xdr:to>
    <xdr:cxnSp macro="">
      <xdr:nvCxnSpPr>
        <xdr:cNvPr id="479" name="Straight Connector 78"/>
        <xdr:cNvCxnSpPr>
          <a:stCxn id="354" idx="6"/>
          <a:endCxn id="332" idx="3"/>
        </xdr:cNvCxnSpPr>
      </xdr:nvCxnSpPr>
      <xdr:spPr>
        <a:xfrm flipV="1">
          <a:off x="91452744" y="22223139"/>
          <a:ext cx="9662679" cy="2264071"/>
        </a:xfrm>
        <a:prstGeom prst="line">
          <a:avLst/>
        </a:prstGeom>
        <a:ln w="381000">
          <a:solidFill>
            <a:srgbClr xmlns:mc="http://schemas.openxmlformats.org/markup-compatibility/2006" xmlns:a14="http://schemas.microsoft.com/office/drawing/2010/main" val="00FF00" mc:Ignorable="a14" a14:legacySpreadsheetColorIndex="3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178</xdr:col>
      <xdr:colOff>228960</xdr:colOff>
      <xdr:row>114</xdr:row>
      <xdr:rowOff>124301</xdr:rowOff>
    </xdr:from>
    <xdr:to>
      <xdr:col>196</xdr:col>
      <xdr:colOff>401204</xdr:colOff>
      <xdr:row>131</xdr:row>
      <xdr:rowOff>174716</xdr:rowOff>
    </xdr:to>
    <xdr:cxnSp macro="">
      <xdr:nvCxnSpPr>
        <xdr:cNvPr id="321" name="Straight Connector 79"/>
        <xdr:cNvCxnSpPr>
          <a:stCxn id="332" idx="6"/>
          <a:endCxn id="352" idx="1"/>
        </xdr:cNvCxnSpPr>
      </xdr:nvCxnSpPr>
      <xdr:spPr>
        <a:xfrm>
          <a:off x="110433210" y="21841301"/>
          <a:ext cx="11316494" cy="3288915"/>
        </a:xfrm>
        <a:prstGeom prst="line">
          <a:avLst/>
        </a:prstGeom>
        <a:ln w="381000">
          <a:solidFill>
            <a:srgbClr xmlns:mc="http://schemas.openxmlformats.org/markup-compatibility/2006" xmlns:a14="http://schemas.microsoft.com/office/drawing/2010/main" val="00FF00" mc:Ignorable="a14" a14:legacySpreadsheetColorIndex="3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198</xdr:col>
      <xdr:colOff>84792</xdr:colOff>
      <xdr:row>133</xdr:row>
      <xdr:rowOff>175554</xdr:rowOff>
    </xdr:from>
    <xdr:to>
      <xdr:col>224</xdr:col>
      <xdr:colOff>357093</xdr:colOff>
      <xdr:row>148</xdr:row>
      <xdr:rowOff>21635</xdr:rowOff>
    </xdr:to>
    <xdr:cxnSp macro="">
      <xdr:nvCxnSpPr>
        <xdr:cNvPr id="368" name="Straight Connector 80"/>
        <xdr:cNvCxnSpPr>
          <a:stCxn id="352" idx="6"/>
          <a:endCxn id="353" idx="1"/>
        </xdr:cNvCxnSpPr>
      </xdr:nvCxnSpPr>
      <xdr:spPr>
        <a:xfrm>
          <a:off x="113241792" y="25512054"/>
          <a:ext cx="15131301" cy="2703581"/>
        </a:xfrm>
        <a:prstGeom prst="line">
          <a:avLst/>
        </a:prstGeom>
        <a:ln w="381000">
          <a:solidFill>
            <a:srgbClr xmlns:mc="http://schemas.openxmlformats.org/markup-compatibility/2006" xmlns:a14="http://schemas.microsoft.com/office/drawing/2010/main" val="00FF00" mc:Ignorable="a14" a14:legacySpreadsheetColorIndex="3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225</xdr:col>
      <xdr:colOff>481917</xdr:colOff>
      <xdr:row>152</xdr:row>
      <xdr:rowOff>23311</xdr:rowOff>
    </xdr:from>
    <xdr:to>
      <xdr:col>246</xdr:col>
      <xdr:colOff>259645</xdr:colOff>
      <xdr:row>153</xdr:row>
      <xdr:rowOff>69713</xdr:rowOff>
    </xdr:to>
    <xdr:cxnSp macro="">
      <xdr:nvCxnSpPr>
        <xdr:cNvPr id="370" name="Straight Connector 81"/>
        <xdr:cNvCxnSpPr>
          <a:stCxn id="353" idx="5"/>
          <a:endCxn id="326" idx="1"/>
        </xdr:cNvCxnSpPr>
      </xdr:nvCxnSpPr>
      <xdr:spPr>
        <a:xfrm>
          <a:off x="129069417" y="28979311"/>
          <a:ext cx="11779228" cy="236902"/>
        </a:xfrm>
        <a:prstGeom prst="line">
          <a:avLst/>
        </a:prstGeom>
        <a:ln w="381000">
          <a:solidFill>
            <a:srgbClr xmlns:mc="http://schemas.openxmlformats.org/markup-compatibility/2006" xmlns:a14="http://schemas.microsoft.com/office/drawing/2010/main" val="00FF00" mc:Ignorable="a14" a14:legacySpreadsheetColorIndex="3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247</xdr:col>
      <xdr:colOff>528682</xdr:colOff>
      <xdr:row>155</xdr:row>
      <xdr:rowOff>70551</xdr:rowOff>
    </xdr:from>
    <xdr:to>
      <xdr:col>269</xdr:col>
      <xdr:colOff>190500</xdr:colOff>
      <xdr:row>155</xdr:row>
      <xdr:rowOff>143350</xdr:rowOff>
    </xdr:to>
    <xdr:cxnSp macro="">
      <xdr:nvCxnSpPr>
        <xdr:cNvPr id="372" name="Straight Connector 82"/>
        <xdr:cNvCxnSpPr>
          <a:stCxn id="326" idx="6"/>
          <a:endCxn id="334" idx="2"/>
        </xdr:cNvCxnSpPr>
      </xdr:nvCxnSpPr>
      <xdr:spPr>
        <a:xfrm>
          <a:off x="141689182" y="29598051"/>
          <a:ext cx="12234818" cy="72799"/>
        </a:xfrm>
        <a:prstGeom prst="line">
          <a:avLst/>
        </a:prstGeom>
        <a:ln w="381000">
          <a:solidFill>
            <a:srgbClr xmlns:mc="http://schemas.openxmlformats.org/markup-compatibility/2006" xmlns:a14="http://schemas.microsoft.com/office/drawing/2010/main" val="00FF00" mc:Ignorable="a14" a14:legacySpreadsheetColorIndex="3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271</xdr:col>
      <xdr:colOff>32250</xdr:colOff>
      <xdr:row>154</xdr:row>
      <xdr:rowOff>9704</xdr:rowOff>
    </xdr:from>
    <xdr:to>
      <xdr:col>285</xdr:col>
      <xdr:colOff>230392</xdr:colOff>
      <xdr:row>155</xdr:row>
      <xdr:rowOff>143350</xdr:rowOff>
    </xdr:to>
    <xdr:cxnSp macro="">
      <xdr:nvCxnSpPr>
        <xdr:cNvPr id="375" name="Straight Connector 83"/>
        <xdr:cNvCxnSpPr>
          <a:stCxn id="334" idx="6"/>
          <a:endCxn id="339" idx="3"/>
        </xdr:cNvCxnSpPr>
      </xdr:nvCxnSpPr>
      <xdr:spPr>
        <a:xfrm flipV="1">
          <a:off x="154908750" y="29346704"/>
          <a:ext cx="8199142" cy="324146"/>
        </a:xfrm>
        <a:prstGeom prst="line">
          <a:avLst/>
        </a:prstGeom>
        <a:ln w="381000">
          <a:solidFill>
            <a:srgbClr xmlns:mc="http://schemas.openxmlformats.org/markup-compatibility/2006" xmlns:a14="http://schemas.microsoft.com/office/drawing/2010/main" val="00FF00" mc:Ignorable="a14" a14:legacySpreadsheetColorIndex="3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286</xdr:col>
      <xdr:colOff>499429</xdr:colOff>
      <xdr:row>134</xdr:row>
      <xdr:rowOff>13787</xdr:rowOff>
    </xdr:from>
    <xdr:to>
      <xdr:col>296</xdr:col>
      <xdr:colOff>135254</xdr:colOff>
      <xdr:row>152</xdr:row>
      <xdr:rowOff>8866</xdr:rowOff>
    </xdr:to>
    <xdr:cxnSp macro="">
      <xdr:nvCxnSpPr>
        <xdr:cNvPr id="378" name="Straight Connector 84"/>
        <xdr:cNvCxnSpPr>
          <a:stCxn id="339" idx="6"/>
          <a:endCxn id="325" idx="3"/>
        </xdr:cNvCxnSpPr>
      </xdr:nvCxnSpPr>
      <xdr:spPr>
        <a:xfrm flipV="1">
          <a:off x="163948429" y="25540787"/>
          <a:ext cx="5350825" cy="3424079"/>
        </a:xfrm>
        <a:prstGeom prst="line">
          <a:avLst/>
        </a:prstGeom>
        <a:ln w="381000">
          <a:solidFill>
            <a:srgbClr xmlns:mc="http://schemas.openxmlformats.org/markup-compatibility/2006" xmlns:a14="http://schemas.microsoft.com/office/drawing/2010/main" val="00FF00" mc:Ignorable="a14" a14:legacySpreadsheetColorIndex="3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64</xdr:col>
      <xdr:colOff>65130</xdr:colOff>
      <xdr:row>55</xdr:row>
      <xdr:rowOff>153557</xdr:rowOff>
    </xdr:from>
    <xdr:to>
      <xdr:col>83</xdr:col>
      <xdr:colOff>330630</xdr:colOff>
      <xdr:row>61</xdr:row>
      <xdr:rowOff>126557</xdr:rowOff>
    </xdr:to>
    <xdr:cxnSp macro="">
      <xdr:nvCxnSpPr>
        <xdr:cNvPr id="380" name="Straight Connector 85"/>
        <xdr:cNvCxnSpPr>
          <a:cxnSpLocks/>
          <a:stCxn id="360" idx="6"/>
          <a:endCxn id="356" idx="2"/>
        </xdr:cNvCxnSpPr>
      </xdr:nvCxnSpPr>
      <xdr:spPr>
        <a:xfrm>
          <a:off x="36641130" y="10631057"/>
          <a:ext cx="11124000" cy="1116000"/>
        </a:xfrm>
        <a:prstGeom prst="line">
          <a:avLst/>
        </a:prstGeom>
        <a:ln w="381000">
          <a:solidFill>
            <a:srgbClr xmlns:mc="http://schemas.openxmlformats.org/markup-compatibility/2006" xmlns:a14="http://schemas.microsoft.com/office/drawing/2010/main" val="00FF00" mc:Ignorable="a14" a14:legacySpreadsheetColorIndex="3"/>
          </a:solidFill>
        </a:ln>
        <a:effectLst>
          <a:outerShdw dist="50800" dir="5400000" sx="1000" sy="1000" algn="ctr" rotWithShape="0">
            <a:srgbClr val="000000">
              <a:alpha val="43137"/>
            </a:srgbClr>
          </a:outerShdw>
        </a:effectLst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85</xdr:col>
      <xdr:colOff>9819</xdr:colOff>
      <xdr:row>63</xdr:row>
      <xdr:rowOff>108809</xdr:rowOff>
    </xdr:from>
    <xdr:to>
      <xdr:col>95</xdr:col>
      <xdr:colOff>58204</xdr:colOff>
      <xdr:row>86</xdr:row>
      <xdr:rowOff>153172</xdr:rowOff>
    </xdr:to>
    <xdr:cxnSp macro="">
      <xdr:nvCxnSpPr>
        <xdr:cNvPr id="382" name="Straight Connector 86"/>
        <xdr:cNvCxnSpPr>
          <a:stCxn id="356" idx="5"/>
          <a:endCxn id="322" idx="1"/>
        </xdr:cNvCxnSpPr>
      </xdr:nvCxnSpPr>
      <xdr:spPr>
        <a:xfrm>
          <a:off x="48587319" y="12110309"/>
          <a:ext cx="5763385" cy="4425863"/>
        </a:xfrm>
        <a:prstGeom prst="line">
          <a:avLst/>
        </a:prstGeom>
        <a:ln w="381000">
          <a:solidFill>
            <a:srgbClr xmlns:mc="http://schemas.openxmlformats.org/markup-compatibility/2006" xmlns:a14="http://schemas.microsoft.com/office/drawing/2010/main" val="00FF00" mc:Ignorable="a14" a14:legacySpreadsheetColorIndex="3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96</xdr:col>
      <xdr:colOff>202754</xdr:colOff>
      <xdr:row>90</xdr:row>
      <xdr:rowOff>154848</xdr:rowOff>
    </xdr:from>
    <xdr:to>
      <xdr:col>116</xdr:col>
      <xdr:colOff>361724</xdr:colOff>
      <xdr:row>106</xdr:row>
      <xdr:rowOff>109715</xdr:rowOff>
    </xdr:to>
    <xdr:cxnSp macro="">
      <xdr:nvCxnSpPr>
        <xdr:cNvPr id="480" name="Straight Connector 87"/>
        <xdr:cNvCxnSpPr>
          <a:stCxn id="322" idx="5"/>
          <a:endCxn id="362" idx="2"/>
        </xdr:cNvCxnSpPr>
      </xdr:nvCxnSpPr>
      <xdr:spPr>
        <a:xfrm>
          <a:off x="59638754" y="17299848"/>
          <a:ext cx="12541470" cy="3002867"/>
        </a:xfrm>
        <a:prstGeom prst="line">
          <a:avLst/>
        </a:prstGeom>
        <a:ln w="381000">
          <a:solidFill>
            <a:srgbClr xmlns:mc="http://schemas.openxmlformats.org/markup-compatibility/2006" xmlns:a14="http://schemas.microsoft.com/office/drawing/2010/main" val="00FF00" mc:Ignorable="a14" a14:legacySpreadsheetColorIndex="3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118</xdr:col>
      <xdr:colOff>45312</xdr:colOff>
      <xdr:row>108</xdr:row>
      <xdr:rowOff>110553</xdr:rowOff>
    </xdr:from>
    <xdr:to>
      <xdr:col>131</xdr:col>
      <xdr:colOff>246889</xdr:colOff>
      <xdr:row>134</xdr:row>
      <xdr:rowOff>171544</xdr:rowOff>
    </xdr:to>
    <xdr:cxnSp macro="">
      <xdr:nvCxnSpPr>
        <xdr:cNvPr id="482" name="Straight Connector 88"/>
        <xdr:cNvCxnSpPr>
          <a:stCxn id="362" idx="5"/>
          <a:endCxn id="359" idx="1"/>
        </xdr:cNvCxnSpPr>
      </xdr:nvCxnSpPr>
      <xdr:spPr>
        <a:xfrm>
          <a:off x="73102062" y="20684553"/>
          <a:ext cx="8250202" cy="5013991"/>
        </a:xfrm>
        <a:prstGeom prst="line">
          <a:avLst/>
        </a:prstGeom>
        <a:ln w="381000">
          <a:solidFill>
            <a:srgbClr xmlns:mc="http://schemas.openxmlformats.org/markup-compatibility/2006" xmlns:a14="http://schemas.microsoft.com/office/drawing/2010/main" val="00FF00" mc:Ignorable="a14" a14:legacySpreadsheetColorIndex="3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132</xdr:col>
      <xdr:colOff>364738</xdr:colOff>
      <xdr:row>138</xdr:row>
      <xdr:rowOff>173220</xdr:rowOff>
    </xdr:from>
    <xdr:to>
      <xdr:col>145</xdr:col>
      <xdr:colOff>275113</xdr:colOff>
      <xdr:row>202</xdr:row>
      <xdr:rowOff>168727</xdr:rowOff>
    </xdr:to>
    <xdr:cxnSp macro="">
      <xdr:nvCxnSpPr>
        <xdr:cNvPr id="484" name="Straight Connector 89"/>
        <xdr:cNvCxnSpPr>
          <a:stCxn id="359" idx="5"/>
          <a:endCxn id="329" idx="0"/>
        </xdr:cNvCxnSpPr>
      </xdr:nvCxnSpPr>
      <xdr:spPr>
        <a:xfrm>
          <a:off x="75802738" y="26462220"/>
          <a:ext cx="7339875" cy="12187507"/>
        </a:xfrm>
        <a:prstGeom prst="line">
          <a:avLst/>
        </a:prstGeom>
        <a:ln w="381000">
          <a:solidFill>
            <a:srgbClr xmlns:mc="http://schemas.openxmlformats.org/markup-compatibility/2006" xmlns:a14="http://schemas.microsoft.com/office/drawing/2010/main" val="00FF00" mc:Ignorable="a14" a14:legacySpreadsheetColorIndex="3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146</xdr:col>
      <xdr:colOff>195988</xdr:colOff>
      <xdr:row>203</xdr:row>
      <xdr:rowOff>131401</xdr:rowOff>
    </xdr:from>
    <xdr:to>
      <xdr:col>165</xdr:col>
      <xdr:colOff>102936</xdr:colOff>
      <xdr:row>205</xdr:row>
      <xdr:rowOff>137227</xdr:rowOff>
    </xdr:to>
    <xdr:cxnSp macro="">
      <xdr:nvCxnSpPr>
        <xdr:cNvPr id="488" name="Straight Connector 90"/>
        <xdr:cNvCxnSpPr>
          <a:stCxn id="329" idx="6"/>
          <a:endCxn id="366" idx="1"/>
        </xdr:cNvCxnSpPr>
      </xdr:nvCxnSpPr>
      <xdr:spPr>
        <a:xfrm flipV="1">
          <a:off x="83634988" y="38802901"/>
          <a:ext cx="10765448" cy="386826"/>
        </a:xfrm>
        <a:prstGeom prst="line">
          <a:avLst/>
        </a:prstGeom>
        <a:ln w="381000">
          <a:solidFill>
            <a:srgbClr xmlns:mc="http://schemas.openxmlformats.org/markup-compatibility/2006" xmlns:a14="http://schemas.microsoft.com/office/drawing/2010/main" val="00FF00" mc:Ignorable="a14" a14:legacySpreadsheetColorIndex="3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166</xdr:col>
      <xdr:colOff>227760</xdr:colOff>
      <xdr:row>207</xdr:row>
      <xdr:rowOff>133077</xdr:rowOff>
    </xdr:from>
    <xdr:to>
      <xdr:col>173</xdr:col>
      <xdr:colOff>400588</xdr:colOff>
      <xdr:row>248</xdr:row>
      <xdr:rowOff>81126</xdr:rowOff>
    </xdr:to>
    <xdr:cxnSp macro="">
      <xdr:nvCxnSpPr>
        <xdr:cNvPr id="490" name="Straight Connector 91"/>
        <xdr:cNvCxnSpPr>
          <a:stCxn id="366" idx="5"/>
          <a:endCxn id="349" idx="2"/>
        </xdr:cNvCxnSpPr>
      </xdr:nvCxnSpPr>
      <xdr:spPr>
        <a:xfrm>
          <a:off x="95096760" y="39566577"/>
          <a:ext cx="4173328" cy="7758549"/>
        </a:xfrm>
        <a:prstGeom prst="line">
          <a:avLst/>
        </a:prstGeom>
        <a:ln w="381000">
          <a:solidFill>
            <a:srgbClr xmlns:mc="http://schemas.openxmlformats.org/markup-compatibility/2006" xmlns:a14="http://schemas.microsoft.com/office/drawing/2010/main" val="00FF00" mc:Ignorable="a14" a14:legacySpreadsheetColorIndex="3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175</xdr:col>
      <xdr:colOff>138775</xdr:colOff>
      <xdr:row>250</xdr:row>
      <xdr:rowOff>81964</xdr:rowOff>
    </xdr:from>
    <xdr:to>
      <xdr:col>193</xdr:col>
      <xdr:colOff>229995</xdr:colOff>
      <xdr:row>276</xdr:row>
      <xdr:rowOff>56825</xdr:rowOff>
    </xdr:to>
    <xdr:cxnSp macro="">
      <xdr:nvCxnSpPr>
        <xdr:cNvPr id="492" name="Straight Connector 92"/>
        <xdr:cNvCxnSpPr>
          <a:stCxn id="349" idx="5"/>
          <a:endCxn id="345" idx="2"/>
        </xdr:cNvCxnSpPr>
      </xdr:nvCxnSpPr>
      <xdr:spPr>
        <a:xfrm>
          <a:off x="100151275" y="47706964"/>
          <a:ext cx="10378220" cy="4927861"/>
        </a:xfrm>
        <a:prstGeom prst="line">
          <a:avLst/>
        </a:prstGeom>
        <a:ln w="381000">
          <a:solidFill>
            <a:srgbClr xmlns:mc="http://schemas.openxmlformats.org/markup-compatibility/2006" xmlns:a14="http://schemas.microsoft.com/office/drawing/2010/main" val="00FF00" mc:Ignorable="a14" a14:legacySpreadsheetColorIndex="3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194</xdr:col>
      <xdr:colOff>499032</xdr:colOff>
      <xdr:row>278</xdr:row>
      <xdr:rowOff>57663</xdr:rowOff>
    </xdr:from>
    <xdr:to>
      <xdr:col>212</xdr:col>
      <xdr:colOff>202672</xdr:colOff>
      <xdr:row>291</xdr:row>
      <xdr:rowOff>97399</xdr:rowOff>
    </xdr:to>
    <xdr:cxnSp macro="">
      <xdr:nvCxnSpPr>
        <xdr:cNvPr id="494" name="Straight Connector 93"/>
        <xdr:cNvCxnSpPr>
          <a:stCxn id="345" idx="5"/>
          <a:endCxn id="343" idx="1"/>
        </xdr:cNvCxnSpPr>
      </xdr:nvCxnSpPr>
      <xdr:spPr>
        <a:xfrm>
          <a:off x="111370032" y="53016663"/>
          <a:ext cx="9990640" cy="2516236"/>
        </a:xfrm>
        <a:prstGeom prst="line">
          <a:avLst/>
        </a:prstGeom>
        <a:ln w="381000">
          <a:solidFill>
            <a:srgbClr xmlns:mc="http://schemas.openxmlformats.org/markup-compatibility/2006" xmlns:a14="http://schemas.microsoft.com/office/drawing/2010/main" val="00FF00" mc:Ignorable="a14" a14:legacySpreadsheetColorIndex="3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213</xdr:col>
      <xdr:colOff>327496</xdr:colOff>
      <xdr:row>291</xdr:row>
      <xdr:rowOff>97399</xdr:rowOff>
    </xdr:from>
    <xdr:to>
      <xdr:col>235</xdr:col>
      <xdr:colOff>416933</xdr:colOff>
      <xdr:row>305</xdr:row>
      <xdr:rowOff>123778</xdr:rowOff>
    </xdr:to>
    <xdr:cxnSp macro="">
      <xdr:nvCxnSpPr>
        <xdr:cNvPr id="496" name="Straight Connector 94"/>
        <xdr:cNvCxnSpPr>
          <a:stCxn id="343" idx="7"/>
          <a:endCxn id="365" idx="2"/>
        </xdr:cNvCxnSpPr>
      </xdr:nvCxnSpPr>
      <xdr:spPr>
        <a:xfrm>
          <a:off x="122056996" y="55532899"/>
          <a:ext cx="12662437" cy="2693379"/>
        </a:xfrm>
        <a:prstGeom prst="line">
          <a:avLst/>
        </a:prstGeom>
        <a:ln w="381000">
          <a:solidFill>
            <a:srgbClr xmlns:mc="http://schemas.openxmlformats.org/markup-compatibility/2006" xmlns:a14="http://schemas.microsoft.com/office/drawing/2010/main" val="00FF00" mc:Ignorable="a14" a14:legacySpreadsheetColorIndex="3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25</xdr:col>
      <xdr:colOff>285750</xdr:colOff>
      <xdr:row>27</xdr:row>
      <xdr:rowOff>95250</xdr:rowOff>
    </xdr:from>
    <xdr:to>
      <xdr:col>33</xdr:col>
      <xdr:colOff>33750</xdr:colOff>
      <xdr:row>42</xdr:row>
      <xdr:rowOff>117750</xdr:rowOff>
    </xdr:to>
    <xdr:sp macro="" textlink="">
      <xdr:nvSpPr>
        <xdr:cNvPr id="914" name="Rounded Rectangle 913"/>
        <xdr:cNvSpPr/>
      </xdr:nvSpPr>
      <xdr:spPr>
        <a:xfrm>
          <a:off x="14573250" y="5238750"/>
          <a:ext cx="4320000" cy="2880000"/>
        </a:xfrm>
        <a:prstGeom prst="round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6600" b="1"/>
            <a:t>S T I</a:t>
          </a:r>
        </a:p>
      </xdr:txBody>
    </xdr:sp>
    <xdr:clientData/>
  </xdr:twoCellAnchor>
  <xdr:twoCellAnchor>
    <xdr:from>
      <xdr:col>59</xdr:col>
      <xdr:colOff>333374</xdr:colOff>
      <xdr:row>32</xdr:row>
      <xdr:rowOff>142875</xdr:rowOff>
    </xdr:from>
    <xdr:to>
      <xdr:col>68</xdr:col>
      <xdr:colOff>0</xdr:colOff>
      <xdr:row>47</xdr:row>
      <xdr:rowOff>165375</xdr:rowOff>
    </xdr:to>
    <xdr:sp macro="" textlink="">
      <xdr:nvSpPr>
        <xdr:cNvPr id="915" name="Rounded Rectangle 914"/>
        <xdr:cNvSpPr/>
      </xdr:nvSpPr>
      <xdr:spPr>
        <a:xfrm>
          <a:off x="34051874" y="6238875"/>
          <a:ext cx="4810126" cy="2880000"/>
        </a:xfrm>
        <a:prstGeom prst="round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6600"/>
            <a:t>S T R</a:t>
          </a:r>
        </a:p>
      </xdr:txBody>
    </xdr:sp>
    <xdr:clientData/>
  </xdr:twoCellAnchor>
  <xdr:twoCellAnchor>
    <xdr:from>
      <xdr:col>36</xdr:col>
      <xdr:colOff>142874</xdr:colOff>
      <xdr:row>75</xdr:row>
      <xdr:rowOff>142875</xdr:rowOff>
    </xdr:from>
    <xdr:to>
      <xdr:col>45</xdr:col>
      <xdr:colOff>381000</xdr:colOff>
      <xdr:row>90</xdr:row>
      <xdr:rowOff>165375</xdr:rowOff>
    </xdr:to>
    <xdr:sp macro="" textlink="">
      <xdr:nvSpPr>
        <xdr:cNvPr id="916" name="Rounded Rectangle 915"/>
        <xdr:cNvSpPr/>
      </xdr:nvSpPr>
      <xdr:spPr>
        <a:xfrm>
          <a:off x="20716874" y="14430375"/>
          <a:ext cx="5381626" cy="2880000"/>
        </a:xfrm>
        <a:prstGeom prst="round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6600"/>
            <a:t>P M L</a:t>
          </a:r>
        </a:p>
      </xdr:txBody>
    </xdr:sp>
    <xdr:clientData/>
  </xdr:twoCellAnchor>
  <xdr:twoCellAnchor>
    <xdr:from>
      <xdr:col>80</xdr:col>
      <xdr:colOff>428624</xdr:colOff>
      <xdr:row>39</xdr:row>
      <xdr:rowOff>142875</xdr:rowOff>
    </xdr:from>
    <xdr:to>
      <xdr:col>88</xdr:col>
      <xdr:colOff>176624</xdr:colOff>
      <xdr:row>54</xdr:row>
      <xdr:rowOff>165375</xdr:rowOff>
    </xdr:to>
    <xdr:sp macro="" textlink="">
      <xdr:nvSpPr>
        <xdr:cNvPr id="917" name="Rounded Rectangle 916"/>
        <xdr:cNvSpPr/>
      </xdr:nvSpPr>
      <xdr:spPr>
        <a:xfrm>
          <a:off x="46148624" y="7572375"/>
          <a:ext cx="4320000" cy="2880000"/>
        </a:xfrm>
        <a:prstGeom prst="round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6600"/>
            <a:t>S</a:t>
          </a:r>
          <a:r>
            <a:rPr lang="fr-FR" sz="16600" baseline="0"/>
            <a:t> HS</a:t>
          </a:r>
          <a:endParaRPr lang="fr-FR" sz="16600"/>
        </a:p>
      </xdr:txBody>
    </xdr:sp>
    <xdr:clientData/>
  </xdr:twoCellAnchor>
  <xdr:twoCellAnchor>
    <xdr:from>
      <xdr:col>62</xdr:col>
      <xdr:colOff>333374</xdr:colOff>
      <xdr:row>108</xdr:row>
      <xdr:rowOff>142875</xdr:rowOff>
    </xdr:from>
    <xdr:to>
      <xdr:col>72</xdr:col>
      <xdr:colOff>95250</xdr:colOff>
      <xdr:row>123</xdr:row>
      <xdr:rowOff>165375</xdr:rowOff>
    </xdr:to>
    <xdr:sp macro="" textlink="">
      <xdr:nvSpPr>
        <xdr:cNvPr id="919" name="Rounded Rectangle 918"/>
        <xdr:cNvSpPr/>
      </xdr:nvSpPr>
      <xdr:spPr>
        <a:xfrm>
          <a:off x="35766374" y="20716875"/>
          <a:ext cx="5476876" cy="2880000"/>
        </a:xfrm>
        <a:prstGeom prst="round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6600"/>
            <a:t>B O C</a:t>
          </a:r>
        </a:p>
      </xdr:txBody>
    </xdr:sp>
    <xdr:clientData/>
  </xdr:twoCellAnchor>
  <xdr:twoCellAnchor>
    <xdr:from>
      <xdr:col>96</xdr:col>
      <xdr:colOff>428624</xdr:colOff>
      <xdr:row>68</xdr:row>
      <xdr:rowOff>142875</xdr:rowOff>
    </xdr:from>
    <xdr:to>
      <xdr:col>106</xdr:col>
      <xdr:colOff>476250</xdr:colOff>
      <xdr:row>83</xdr:row>
      <xdr:rowOff>165375</xdr:rowOff>
    </xdr:to>
    <xdr:sp macro="" textlink="">
      <xdr:nvSpPr>
        <xdr:cNvPr id="920" name="Rounded Rectangle 919"/>
        <xdr:cNvSpPr/>
      </xdr:nvSpPr>
      <xdr:spPr>
        <a:xfrm>
          <a:off x="55292624" y="13096875"/>
          <a:ext cx="5762626" cy="2880000"/>
        </a:xfrm>
        <a:prstGeom prst="round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6600"/>
            <a:t>A B R</a:t>
          </a:r>
        </a:p>
      </xdr:txBody>
    </xdr:sp>
    <xdr:clientData/>
  </xdr:twoCellAnchor>
  <xdr:twoCellAnchor>
    <xdr:from>
      <xdr:col>3</xdr:col>
      <xdr:colOff>333374</xdr:colOff>
      <xdr:row>160</xdr:row>
      <xdr:rowOff>47625</xdr:rowOff>
    </xdr:from>
    <xdr:to>
      <xdr:col>13</xdr:col>
      <xdr:colOff>476250</xdr:colOff>
      <xdr:row>175</xdr:row>
      <xdr:rowOff>70125</xdr:rowOff>
    </xdr:to>
    <xdr:sp macro="" textlink="">
      <xdr:nvSpPr>
        <xdr:cNvPr id="921" name="Rounded Rectangle 920"/>
        <xdr:cNvSpPr/>
      </xdr:nvSpPr>
      <xdr:spPr>
        <a:xfrm>
          <a:off x="2047874" y="30527625"/>
          <a:ext cx="5857876" cy="2880000"/>
        </a:xfrm>
        <a:prstGeom prst="round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6600"/>
            <a:t>T O G</a:t>
          </a:r>
        </a:p>
      </xdr:txBody>
    </xdr:sp>
    <xdr:clientData/>
  </xdr:twoCellAnchor>
  <xdr:twoCellAnchor>
    <xdr:from>
      <xdr:col>13</xdr:col>
      <xdr:colOff>428624</xdr:colOff>
      <xdr:row>216</xdr:row>
      <xdr:rowOff>142875</xdr:rowOff>
    </xdr:from>
    <xdr:to>
      <xdr:col>23</xdr:col>
      <xdr:colOff>95250</xdr:colOff>
      <xdr:row>231</xdr:row>
      <xdr:rowOff>165375</xdr:rowOff>
    </xdr:to>
    <xdr:sp macro="" textlink="">
      <xdr:nvSpPr>
        <xdr:cNvPr id="922" name="Rounded Rectangle 921"/>
        <xdr:cNvSpPr/>
      </xdr:nvSpPr>
      <xdr:spPr>
        <a:xfrm>
          <a:off x="7858124" y="41290875"/>
          <a:ext cx="5381626" cy="2880000"/>
        </a:xfrm>
        <a:prstGeom prst="round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6600"/>
            <a:t>S H A</a:t>
          </a:r>
        </a:p>
      </xdr:txBody>
    </xdr:sp>
    <xdr:clientData/>
  </xdr:twoCellAnchor>
  <xdr:twoCellAnchor>
    <xdr:from>
      <xdr:col>2</xdr:col>
      <xdr:colOff>523874</xdr:colOff>
      <xdr:row>291</xdr:row>
      <xdr:rowOff>47625</xdr:rowOff>
    </xdr:from>
    <xdr:to>
      <xdr:col>12</xdr:col>
      <xdr:colOff>476250</xdr:colOff>
      <xdr:row>306</xdr:row>
      <xdr:rowOff>70125</xdr:rowOff>
    </xdr:to>
    <xdr:sp macro="" textlink="">
      <xdr:nvSpPr>
        <xdr:cNvPr id="923" name="Rounded Rectangle 922"/>
        <xdr:cNvSpPr/>
      </xdr:nvSpPr>
      <xdr:spPr>
        <a:xfrm>
          <a:off x="1666874" y="55483125"/>
          <a:ext cx="5667376" cy="2880000"/>
        </a:xfrm>
        <a:prstGeom prst="round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6600"/>
            <a:t>B A N</a:t>
          </a:r>
        </a:p>
      </xdr:txBody>
    </xdr:sp>
    <xdr:clientData/>
  </xdr:twoCellAnchor>
  <xdr:twoCellAnchor>
    <xdr:from>
      <xdr:col>40</xdr:col>
      <xdr:colOff>428624</xdr:colOff>
      <xdr:row>146</xdr:row>
      <xdr:rowOff>47625</xdr:rowOff>
    </xdr:from>
    <xdr:to>
      <xdr:col>49</xdr:col>
      <xdr:colOff>381000</xdr:colOff>
      <xdr:row>161</xdr:row>
      <xdr:rowOff>70125</xdr:rowOff>
    </xdr:to>
    <xdr:sp macro="" textlink="">
      <xdr:nvSpPr>
        <xdr:cNvPr id="924" name="Rounded Rectangle 923"/>
        <xdr:cNvSpPr/>
      </xdr:nvSpPr>
      <xdr:spPr>
        <a:xfrm>
          <a:off x="23288624" y="27860625"/>
          <a:ext cx="5095876" cy="2880000"/>
        </a:xfrm>
        <a:prstGeom prst="round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6600"/>
            <a:t>D E R</a:t>
          </a:r>
        </a:p>
      </xdr:txBody>
    </xdr:sp>
    <xdr:clientData/>
  </xdr:twoCellAnchor>
  <xdr:twoCellAnchor>
    <xdr:from>
      <xdr:col>29</xdr:col>
      <xdr:colOff>428624</xdr:colOff>
      <xdr:row>244</xdr:row>
      <xdr:rowOff>142875</xdr:rowOff>
    </xdr:from>
    <xdr:to>
      <xdr:col>39</xdr:col>
      <xdr:colOff>95250</xdr:colOff>
      <xdr:row>259</xdr:row>
      <xdr:rowOff>165375</xdr:rowOff>
    </xdr:to>
    <xdr:sp macro="" textlink="">
      <xdr:nvSpPr>
        <xdr:cNvPr id="925" name="Rounded Rectangle 924"/>
        <xdr:cNvSpPr/>
      </xdr:nvSpPr>
      <xdr:spPr>
        <a:xfrm>
          <a:off x="17002124" y="46624875"/>
          <a:ext cx="5381626" cy="2880000"/>
        </a:xfrm>
        <a:prstGeom prst="round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6600"/>
            <a:t>L I M</a:t>
          </a:r>
        </a:p>
      </xdr:txBody>
    </xdr:sp>
    <xdr:clientData/>
  </xdr:twoCellAnchor>
  <xdr:twoCellAnchor>
    <xdr:from>
      <xdr:col>45</xdr:col>
      <xdr:colOff>523874</xdr:colOff>
      <xdr:row>220</xdr:row>
      <xdr:rowOff>142875</xdr:rowOff>
    </xdr:from>
    <xdr:to>
      <xdr:col>53</xdr:col>
      <xdr:colOff>271874</xdr:colOff>
      <xdr:row>235</xdr:row>
      <xdr:rowOff>165375</xdr:rowOff>
    </xdr:to>
    <xdr:sp macro="" textlink="">
      <xdr:nvSpPr>
        <xdr:cNvPr id="926" name="Rounded Rectangle 925"/>
        <xdr:cNvSpPr/>
      </xdr:nvSpPr>
      <xdr:spPr>
        <a:xfrm>
          <a:off x="26241374" y="42052875"/>
          <a:ext cx="4320000" cy="2880000"/>
        </a:xfrm>
        <a:prstGeom prst="round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6600"/>
            <a:t>W E S</a:t>
          </a:r>
        </a:p>
      </xdr:txBody>
    </xdr:sp>
    <xdr:clientData/>
  </xdr:twoCellAnchor>
  <xdr:twoCellAnchor>
    <xdr:from>
      <xdr:col>78</xdr:col>
      <xdr:colOff>47624</xdr:colOff>
      <xdr:row>147</xdr:row>
      <xdr:rowOff>47625</xdr:rowOff>
    </xdr:from>
    <xdr:to>
      <xdr:col>87</xdr:col>
      <xdr:colOff>381000</xdr:colOff>
      <xdr:row>162</xdr:row>
      <xdr:rowOff>70125</xdr:rowOff>
    </xdr:to>
    <xdr:sp macro="" textlink="">
      <xdr:nvSpPr>
        <xdr:cNvPr id="927" name="Rounded Rectangle 926"/>
        <xdr:cNvSpPr/>
      </xdr:nvSpPr>
      <xdr:spPr>
        <a:xfrm>
          <a:off x="44624624" y="28051125"/>
          <a:ext cx="5476876" cy="2880000"/>
        </a:xfrm>
        <a:prstGeom prst="round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6600"/>
            <a:t>L A P</a:t>
          </a:r>
        </a:p>
      </xdr:txBody>
    </xdr:sp>
    <xdr:clientData/>
  </xdr:twoCellAnchor>
  <xdr:twoCellAnchor>
    <xdr:from>
      <xdr:col>59</xdr:col>
      <xdr:colOff>142874</xdr:colOff>
      <xdr:row>191</xdr:row>
      <xdr:rowOff>47625</xdr:rowOff>
    </xdr:from>
    <xdr:to>
      <xdr:col>66</xdr:col>
      <xdr:colOff>462374</xdr:colOff>
      <xdr:row>206</xdr:row>
      <xdr:rowOff>70125</xdr:rowOff>
    </xdr:to>
    <xdr:sp macro="" textlink="">
      <xdr:nvSpPr>
        <xdr:cNvPr id="929" name="Rounded Rectangle 928"/>
        <xdr:cNvSpPr/>
      </xdr:nvSpPr>
      <xdr:spPr>
        <a:xfrm>
          <a:off x="33861374" y="36433125"/>
          <a:ext cx="4320000" cy="2880000"/>
        </a:xfrm>
        <a:prstGeom prst="round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6600"/>
            <a:t>A L S</a:t>
          </a:r>
        </a:p>
      </xdr:txBody>
    </xdr:sp>
    <xdr:clientData/>
  </xdr:twoCellAnchor>
  <xdr:twoCellAnchor>
    <xdr:from>
      <xdr:col>80</xdr:col>
      <xdr:colOff>190500</xdr:colOff>
      <xdr:row>248</xdr:row>
      <xdr:rowOff>0</xdr:rowOff>
    </xdr:from>
    <xdr:to>
      <xdr:col>90</xdr:col>
      <xdr:colOff>190500</xdr:colOff>
      <xdr:row>263</xdr:row>
      <xdr:rowOff>22500</xdr:rowOff>
    </xdr:to>
    <xdr:sp macro="" textlink="">
      <xdr:nvSpPr>
        <xdr:cNvPr id="931" name="Rounded Rectangle 930"/>
        <xdr:cNvSpPr/>
      </xdr:nvSpPr>
      <xdr:spPr>
        <a:xfrm>
          <a:off x="45910500" y="47244000"/>
          <a:ext cx="5715000" cy="2880000"/>
        </a:xfrm>
        <a:prstGeom prst="round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6600"/>
            <a:t>P O P</a:t>
          </a:r>
        </a:p>
      </xdr:txBody>
    </xdr:sp>
    <xdr:clientData/>
  </xdr:twoCellAnchor>
  <xdr:twoCellAnchor>
    <xdr:from>
      <xdr:col>69</xdr:col>
      <xdr:colOff>285750</xdr:colOff>
      <xdr:row>281</xdr:row>
      <xdr:rowOff>95250</xdr:rowOff>
    </xdr:from>
    <xdr:to>
      <xdr:col>79</xdr:col>
      <xdr:colOff>476250</xdr:colOff>
      <xdr:row>296</xdr:row>
      <xdr:rowOff>117750</xdr:rowOff>
    </xdr:to>
    <xdr:sp macro="" textlink="">
      <xdr:nvSpPr>
        <xdr:cNvPr id="933" name="Rounded Rectangle 932"/>
        <xdr:cNvSpPr/>
      </xdr:nvSpPr>
      <xdr:spPr>
        <a:xfrm>
          <a:off x="39719250" y="53625750"/>
          <a:ext cx="5905500" cy="2880000"/>
        </a:xfrm>
        <a:prstGeom prst="round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6600"/>
            <a:t>W I Q</a:t>
          </a:r>
        </a:p>
      </xdr:txBody>
    </xdr:sp>
    <xdr:clientData/>
  </xdr:twoCellAnchor>
  <xdr:twoCellAnchor>
    <xdr:from>
      <xdr:col>44</xdr:col>
      <xdr:colOff>190500</xdr:colOff>
      <xdr:row>311</xdr:row>
      <xdr:rowOff>0</xdr:rowOff>
    </xdr:from>
    <xdr:to>
      <xdr:col>55</xdr:col>
      <xdr:colOff>0</xdr:colOff>
      <xdr:row>326</xdr:row>
      <xdr:rowOff>22500</xdr:rowOff>
    </xdr:to>
    <xdr:sp macro="" textlink="">
      <xdr:nvSpPr>
        <xdr:cNvPr id="934" name="Rounded Rectangle 933"/>
        <xdr:cNvSpPr/>
      </xdr:nvSpPr>
      <xdr:spPr>
        <a:xfrm>
          <a:off x="25336500" y="59245500"/>
          <a:ext cx="6096000" cy="2880000"/>
        </a:xfrm>
        <a:prstGeom prst="round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6600"/>
            <a:t>C A W</a:t>
          </a:r>
        </a:p>
      </xdr:txBody>
    </xdr:sp>
    <xdr:clientData/>
  </xdr:twoCellAnchor>
  <xdr:twoCellAnchor>
    <xdr:from>
      <xdr:col>115</xdr:col>
      <xdr:colOff>381000</xdr:colOff>
      <xdr:row>211</xdr:row>
      <xdr:rowOff>95250</xdr:rowOff>
    </xdr:from>
    <xdr:to>
      <xdr:col>123</xdr:col>
      <xdr:colOff>129000</xdr:colOff>
      <xdr:row>226</xdr:row>
      <xdr:rowOff>117750</xdr:rowOff>
    </xdr:to>
    <xdr:sp macro="" textlink="">
      <xdr:nvSpPr>
        <xdr:cNvPr id="936" name="Rounded Rectangle 935"/>
        <xdr:cNvSpPr/>
      </xdr:nvSpPr>
      <xdr:spPr>
        <a:xfrm>
          <a:off x="66103500" y="40290750"/>
          <a:ext cx="4320000" cy="2880000"/>
        </a:xfrm>
        <a:prstGeom prst="round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6600"/>
            <a:t>E A I</a:t>
          </a:r>
        </a:p>
      </xdr:txBody>
    </xdr:sp>
    <xdr:clientData/>
  </xdr:twoCellAnchor>
  <xdr:twoCellAnchor>
    <xdr:from>
      <xdr:col>131</xdr:col>
      <xdr:colOff>285750</xdr:colOff>
      <xdr:row>112</xdr:row>
      <xdr:rowOff>95250</xdr:rowOff>
    </xdr:from>
    <xdr:to>
      <xdr:col>139</xdr:col>
      <xdr:colOff>33750</xdr:colOff>
      <xdr:row>127</xdr:row>
      <xdr:rowOff>117750</xdr:rowOff>
    </xdr:to>
    <xdr:sp macro="" textlink="">
      <xdr:nvSpPr>
        <xdr:cNvPr id="937" name="Rounded Rectangle 936"/>
        <xdr:cNvSpPr/>
      </xdr:nvSpPr>
      <xdr:spPr>
        <a:xfrm>
          <a:off x="75152250" y="21431250"/>
          <a:ext cx="4320000" cy="2880000"/>
        </a:xfrm>
        <a:prstGeom prst="round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6600"/>
            <a:t>S T L</a:t>
          </a:r>
        </a:p>
      </xdr:txBody>
    </xdr:sp>
    <xdr:clientData/>
  </xdr:twoCellAnchor>
  <xdr:twoCellAnchor>
    <xdr:from>
      <xdr:col>113</xdr:col>
      <xdr:colOff>381000</xdr:colOff>
      <xdr:row>83</xdr:row>
      <xdr:rowOff>95250</xdr:rowOff>
    </xdr:from>
    <xdr:to>
      <xdr:col>123</xdr:col>
      <xdr:colOff>476250</xdr:colOff>
      <xdr:row>98</xdr:row>
      <xdr:rowOff>117750</xdr:rowOff>
    </xdr:to>
    <xdr:sp macro="" textlink="">
      <xdr:nvSpPr>
        <xdr:cNvPr id="939" name="Rounded Rectangle 938"/>
        <xdr:cNvSpPr/>
      </xdr:nvSpPr>
      <xdr:spPr>
        <a:xfrm>
          <a:off x="64960500" y="15906750"/>
          <a:ext cx="5810250" cy="2880000"/>
        </a:xfrm>
        <a:prstGeom prst="round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6600"/>
            <a:t>W E H</a:t>
          </a:r>
        </a:p>
      </xdr:txBody>
    </xdr:sp>
    <xdr:clientData/>
  </xdr:twoCellAnchor>
  <xdr:twoCellAnchor>
    <xdr:from>
      <xdr:col>141</xdr:col>
      <xdr:colOff>285750</xdr:colOff>
      <xdr:row>212</xdr:row>
      <xdr:rowOff>0</xdr:rowOff>
    </xdr:from>
    <xdr:to>
      <xdr:col>151</xdr:col>
      <xdr:colOff>95250</xdr:colOff>
      <xdr:row>227</xdr:row>
      <xdr:rowOff>22500</xdr:rowOff>
    </xdr:to>
    <xdr:sp macro="" textlink="">
      <xdr:nvSpPr>
        <xdr:cNvPr id="940" name="Rounded Rectangle 939"/>
        <xdr:cNvSpPr/>
      </xdr:nvSpPr>
      <xdr:spPr>
        <a:xfrm>
          <a:off x="80867250" y="40386000"/>
          <a:ext cx="5524500" cy="2880000"/>
        </a:xfrm>
        <a:prstGeom prst="round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6600"/>
            <a:t>C A T </a:t>
          </a:r>
        </a:p>
      </xdr:txBody>
    </xdr:sp>
    <xdr:clientData/>
  </xdr:twoCellAnchor>
  <xdr:twoCellAnchor>
    <xdr:from>
      <xdr:col>95</xdr:col>
      <xdr:colOff>190500</xdr:colOff>
      <xdr:row>181</xdr:row>
      <xdr:rowOff>0</xdr:rowOff>
    </xdr:from>
    <xdr:to>
      <xdr:col>104</xdr:col>
      <xdr:colOff>381000</xdr:colOff>
      <xdr:row>196</xdr:row>
      <xdr:rowOff>22500</xdr:rowOff>
    </xdr:to>
    <xdr:sp macro="" textlink="">
      <xdr:nvSpPr>
        <xdr:cNvPr id="941" name="Rounded Rectangle 940"/>
        <xdr:cNvSpPr/>
      </xdr:nvSpPr>
      <xdr:spPr>
        <a:xfrm>
          <a:off x="54483000" y="34480500"/>
          <a:ext cx="5334000" cy="2880000"/>
        </a:xfrm>
        <a:prstGeom prst="round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6600"/>
            <a:t>B L A</a:t>
          </a:r>
        </a:p>
      </xdr:txBody>
    </xdr:sp>
    <xdr:clientData/>
  </xdr:twoCellAnchor>
  <xdr:twoCellAnchor>
    <xdr:from>
      <xdr:col>59</xdr:col>
      <xdr:colOff>0</xdr:colOff>
      <xdr:row>349</xdr:row>
      <xdr:rowOff>95250</xdr:rowOff>
    </xdr:from>
    <xdr:to>
      <xdr:col>68</xdr:col>
      <xdr:colOff>476250</xdr:colOff>
      <xdr:row>364</xdr:row>
      <xdr:rowOff>117750</xdr:rowOff>
    </xdr:to>
    <xdr:sp macro="" textlink="">
      <xdr:nvSpPr>
        <xdr:cNvPr id="942" name="Rounded Rectangle 941"/>
        <xdr:cNvSpPr/>
      </xdr:nvSpPr>
      <xdr:spPr>
        <a:xfrm>
          <a:off x="33718500" y="66579750"/>
          <a:ext cx="5619750" cy="2880000"/>
        </a:xfrm>
        <a:prstGeom prst="round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6600"/>
            <a:t>H E Q</a:t>
          </a:r>
        </a:p>
      </xdr:txBody>
    </xdr:sp>
    <xdr:clientData/>
  </xdr:twoCellAnchor>
  <xdr:twoCellAnchor>
    <xdr:from>
      <xdr:col>77</xdr:col>
      <xdr:colOff>285750</xdr:colOff>
      <xdr:row>357</xdr:row>
      <xdr:rowOff>95250</xdr:rowOff>
    </xdr:from>
    <xdr:to>
      <xdr:col>86</xdr:col>
      <xdr:colOff>476250</xdr:colOff>
      <xdr:row>372</xdr:row>
      <xdr:rowOff>117750</xdr:rowOff>
    </xdr:to>
    <xdr:sp macro="" textlink="">
      <xdr:nvSpPr>
        <xdr:cNvPr id="943" name="Rounded Rectangle 942"/>
        <xdr:cNvSpPr/>
      </xdr:nvSpPr>
      <xdr:spPr>
        <a:xfrm>
          <a:off x="44291250" y="68103750"/>
          <a:ext cx="5334000" cy="2880000"/>
        </a:xfrm>
        <a:prstGeom prst="round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6600"/>
            <a:t>S O Q</a:t>
          </a:r>
        </a:p>
      </xdr:txBody>
    </xdr:sp>
    <xdr:clientData/>
  </xdr:twoCellAnchor>
  <xdr:twoCellAnchor>
    <xdr:from>
      <xdr:col>109</xdr:col>
      <xdr:colOff>0</xdr:colOff>
      <xdr:row>359</xdr:row>
      <xdr:rowOff>0</xdr:rowOff>
    </xdr:from>
    <xdr:to>
      <xdr:col>119</xdr:col>
      <xdr:colOff>381000</xdr:colOff>
      <xdr:row>374</xdr:row>
      <xdr:rowOff>22500</xdr:rowOff>
    </xdr:to>
    <xdr:sp macro="" textlink="">
      <xdr:nvSpPr>
        <xdr:cNvPr id="944" name="Rounded Rectangle 943"/>
        <xdr:cNvSpPr/>
      </xdr:nvSpPr>
      <xdr:spPr>
        <a:xfrm>
          <a:off x="62293500" y="68389500"/>
          <a:ext cx="6096000" cy="2880000"/>
        </a:xfrm>
        <a:prstGeom prst="round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6600"/>
            <a:t>M U D</a:t>
          </a:r>
        </a:p>
      </xdr:txBody>
    </xdr:sp>
    <xdr:clientData/>
  </xdr:twoCellAnchor>
  <xdr:twoCellAnchor>
    <xdr:from>
      <xdr:col>93</xdr:col>
      <xdr:colOff>190500</xdr:colOff>
      <xdr:row>357</xdr:row>
      <xdr:rowOff>95250</xdr:rowOff>
    </xdr:from>
    <xdr:to>
      <xdr:col>102</xdr:col>
      <xdr:colOff>381000</xdr:colOff>
      <xdr:row>372</xdr:row>
      <xdr:rowOff>117750</xdr:rowOff>
    </xdr:to>
    <xdr:sp macro="" textlink="">
      <xdr:nvSpPr>
        <xdr:cNvPr id="945" name="Rounded Rectangle 944"/>
        <xdr:cNvSpPr/>
      </xdr:nvSpPr>
      <xdr:spPr>
        <a:xfrm>
          <a:off x="53340000" y="68103750"/>
          <a:ext cx="5334000" cy="2880000"/>
        </a:xfrm>
        <a:prstGeom prst="round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6600"/>
            <a:t>C R O</a:t>
          </a:r>
        </a:p>
      </xdr:txBody>
    </xdr:sp>
    <xdr:clientData/>
  </xdr:twoCellAnchor>
  <xdr:twoCellAnchor>
    <xdr:from>
      <xdr:col>125</xdr:col>
      <xdr:colOff>285750</xdr:colOff>
      <xdr:row>358</xdr:row>
      <xdr:rowOff>0</xdr:rowOff>
    </xdr:from>
    <xdr:to>
      <xdr:col>133</xdr:col>
      <xdr:colOff>33750</xdr:colOff>
      <xdr:row>373</xdr:row>
      <xdr:rowOff>22500</xdr:rowOff>
    </xdr:to>
    <xdr:sp macro="" textlink="">
      <xdr:nvSpPr>
        <xdr:cNvPr id="946" name="Rounded Rectangle 945"/>
        <xdr:cNvSpPr/>
      </xdr:nvSpPr>
      <xdr:spPr>
        <a:xfrm>
          <a:off x="71723250" y="68199000"/>
          <a:ext cx="4320000" cy="2880000"/>
        </a:xfrm>
        <a:prstGeom prst="round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6600"/>
            <a:t>I S G </a:t>
          </a:r>
        </a:p>
      </xdr:txBody>
    </xdr:sp>
    <xdr:clientData/>
  </xdr:twoCellAnchor>
  <xdr:twoCellAnchor>
    <xdr:from>
      <xdr:col>143</xdr:col>
      <xdr:colOff>381000</xdr:colOff>
      <xdr:row>362</xdr:row>
      <xdr:rowOff>0</xdr:rowOff>
    </xdr:from>
    <xdr:to>
      <xdr:col>153</xdr:col>
      <xdr:colOff>190500</xdr:colOff>
      <xdr:row>377</xdr:row>
      <xdr:rowOff>22500</xdr:rowOff>
    </xdr:to>
    <xdr:sp macro="" textlink="">
      <xdr:nvSpPr>
        <xdr:cNvPr id="947" name="Rounded Rectangle 946"/>
        <xdr:cNvSpPr/>
      </xdr:nvSpPr>
      <xdr:spPr>
        <a:xfrm>
          <a:off x="82105500" y="68961000"/>
          <a:ext cx="5524500" cy="2880000"/>
        </a:xfrm>
        <a:prstGeom prst="round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6600"/>
            <a:t>C U S</a:t>
          </a:r>
        </a:p>
      </xdr:txBody>
    </xdr:sp>
    <xdr:clientData/>
  </xdr:twoCellAnchor>
  <xdr:twoCellAnchor>
    <xdr:from>
      <xdr:col>162</xdr:col>
      <xdr:colOff>381000</xdr:colOff>
      <xdr:row>332</xdr:row>
      <xdr:rowOff>95250</xdr:rowOff>
    </xdr:from>
    <xdr:to>
      <xdr:col>172</xdr:col>
      <xdr:colOff>381000</xdr:colOff>
      <xdr:row>347</xdr:row>
      <xdr:rowOff>117750</xdr:rowOff>
    </xdr:to>
    <xdr:sp macro="" textlink="">
      <xdr:nvSpPr>
        <xdr:cNvPr id="948" name="Rounded Rectangle 947"/>
        <xdr:cNvSpPr/>
      </xdr:nvSpPr>
      <xdr:spPr>
        <a:xfrm>
          <a:off x="92964000" y="63341250"/>
          <a:ext cx="5715000" cy="2880000"/>
        </a:xfrm>
        <a:prstGeom prst="round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6600"/>
            <a:t>G R E</a:t>
          </a:r>
        </a:p>
      </xdr:txBody>
    </xdr:sp>
    <xdr:clientData/>
  </xdr:twoCellAnchor>
  <xdr:twoCellAnchor>
    <xdr:from>
      <xdr:col>208</xdr:col>
      <xdr:colOff>190500</xdr:colOff>
      <xdr:row>334</xdr:row>
      <xdr:rowOff>0</xdr:rowOff>
    </xdr:from>
    <xdr:to>
      <xdr:col>217</xdr:col>
      <xdr:colOff>285750</xdr:colOff>
      <xdr:row>349</xdr:row>
      <xdr:rowOff>22500</xdr:rowOff>
    </xdr:to>
    <xdr:sp macro="" textlink="">
      <xdr:nvSpPr>
        <xdr:cNvPr id="949" name="Rounded Rectangle 948"/>
        <xdr:cNvSpPr/>
      </xdr:nvSpPr>
      <xdr:spPr>
        <a:xfrm>
          <a:off x="119062500" y="63627000"/>
          <a:ext cx="5238750" cy="2880000"/>
        </a:xfrm>
        <a:prstGeom prst="round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6600"/>
            <a:t>E L R</a:t>
          </a:r>
        </a:p>
      </xdr:txBody>
    </xdr:sp>
    <xdr:clientData/>
  </xdr:twoCellAnchor>
  <xdr:twoCellAnchor>
    <xdr:from>
      <xdr:col>238</xdr:col>
      <xdr:colOff>190500</xdr:colOff>
      <xdr:row>289</xdr:row>
      <xdr:rowOff>95250</xdr:rowOff>
    </xdr:from>
    <xdr:to>
      <xdr:col>250</xdr:col>
      <xdr:colOff>0</xdr:colOff>
      <xdr:row>304</xdr:row>
      <xdr:rowOff>117750</xdr:rowOff>
    </xdr:to>
    <xdr:sp macro="" textlink="">
      <xdr:nvSpPr>
        <xdr:cNvPr id="950" name="Rounded Rectangle 949"/>
        <xdr:cNvSpPr/>
      </xdr:nvSpPr>
      <xdr:spPr>
        <a:xfrm>
          <a:off x="136207500" y="55149750"/>
          <a:ext cx="6667500" cy="2880000"/>
        </a:xfrm>
        <a:prstGeom prst="round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6600"/>
            <a:t>W O A</a:t>
          </a:r>
        </a:p>
      </xdr:txBody>
    </xdr:sp>
    <xdr:clientData/>
  </xdr:twoCellAnchor>
  <xdr:twoCellAnchor>
    <xdr:from>
      <xdr:col>235</xdr:col>
      <xdr:colOff>381000</xdr:colOff>
      <xdr:row>346</xdr:row>
      <xdr:rowOff>0</xdr:rowOff>
    </xdr:from>
    <xdr:to>
      <xdr:col>245</xdr:col>
      <xdr:colOff>190500</xdr:colOff>
      <xdr:row>361</xdr:row>
      <xdr:rowOff>22500</xdr:rowOff>
    </xdr:to>
    <xdr:sp macro="" textlink="">
      <xdr:nvSpPr>
        <xdr:cNvPr id="952" name="Rounded Rectangle 951"/>
        <xdr:cNvSpPr/>
      </xdr:nvSpPr>
      <xdr:spPr>
        <a:xfrm>
          <a:off x="134683500" y="65913000"/>
          <a:ext cx="5524500" cy="2880000"/>
        </a:xfrm>
        <a:prstGeom prst="round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6600"/>
            <a:t>L E W</a:t>
          </a:r>
        </a:p>
      </xdr:txBody>
    </xdr:sp>
    <xdr:clientData/>
  </xdr:twoCellAnchor>
  <xdr:twoCellAnchor>
    <xdr:from>
      <xdr:col>182</xdr:col>
      <xdr:colOff>190500</xdr:colOff>
      <xdr:row>334</xdr:row>
      <xdr:rowOff>0</xdr:rowOff>
    </xdr:from>
    <xdr:to>
      <xdr:col>192</xdr:col>
      <xdr:colOff>190500</xdr:colOff>
      <xdr:row>349</xdr:row>
      <xdr:rowOff>22500</xdr:rowOff>
    </xdr:to>
    <xdr:sp macro="" textlink="">
      <xdr:nvSpPr>
        <xdr:cNvPr id="953" name="Rounded Rectangle 952"/>
        <xdr:cNvSpPr/>
      </xdr:nvSpPr>
      <xdr:spPr>
        <a:xfrm>
          <a:off x="104203500" y="63627000"/>
          <a:ext cx="5715000" cy="2880000"/>
        </a:xfrm>
        <a:prstGeom prst="round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6600"/>
            <a:t>D E B</a:t>
          </a:r>
        </a:p>
      </xdr:txBody>
    </xdr:sp>
    <xdr:clientData/>
  </xdr:twoCellAnchor>
  <xdr:twoCellAnchor>
    <xdr:from>
      <xdr:col>166</xdr:col>
      <xdr:colOff>0</xdr:colOff>
      <xdr:row>185</xdr:row>
      <xdr:rowOff>0</xdr:rowOff>
    </xdr:from>
    <xdr:to>
      <xdr:col>175</xdr:col>
      <xdr:colOff>476250</xdr:colOff>
      <xdr:row>200</xdr:row>
      <xdr:rowOff>22500</xdr:rowOff>
    </xdr:to>
    <xdr:sp macro="" textlink="">
      <xdr:nvSpPr>
        <xdr:cNvPr id="954" name="Rounded Rectangle 953"/>
        <xdr:cNvSpPr/>
      </xdr:nvSpPr>
      <xdr:spPr>
        <a:xfrm>
          <a:off x="94869000" y="35242500"/>
          <a:ext cx="5619750" cy="2880000"/>
        </a:xfrm>
        <a:prstGeom prst="round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6600"/>
            <a:t>W S T </a:t>
          </a:r>
        </a:p>
      </xdr:txBody>
    </xdr:sp>
    <xdr:clientData/>
  </xdr:twoCellAnchor>
  <xdr:twoCellAnchor>
    <xdr:from>
      <xdr:col>174</xdr:col>
      <xdr:colOff>476250</xdr:colOff>
      <xdr:row>228</xdr:row>
      <xdr:rowOff>95250</xdr:rowOff>
    </xdr:from>
    <xdr:to>
      <xdr:col>184</xdr:col>
      <xdr:colOff>476250</xdr:colOff>
      <xdr:row>243</xdr:row>
      <xdr:rowOff>117750</xdr:rowOff>
    </xdr:to>
    <xdr:sp macro="" textlink="">
      <xdr:nvSpPr>
        <xdr:cNvPr id="955" name="Rounded Rectangle 954"/>
        <xdr:cNvSpPr/>
      </xdr:nvSpPr>
      <xdr:spPr>
        <a:xfrm>
          <a:off x="99917250" y="43529250"/>
          <a:ext cx="5715000" cy="2880000"/>
        </a:xfrm>
        <a:prstGeom prst="round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6600"/>
            <a:t>P D K</a:t>
          </a:r>
        </a:p>
      </xdr:txBody>
    </xdr:sp>
    <xdr:clientData/>
  </xdr:twoCellAnchor>
  <xdr:twoCellAnchor>
    <xdr:from>
      <xdr:col>190</xdr:col>
      <xdr:colOff>95250</xdr:colOff>
      <xdr:row>251</xdr:row>
      <xdr:rowOff>0</xdr:rowOff>
    </xdr:from>
    <xdr:to>
      <xdr:col>200</xdr:col>
      <xdr:colOff>285750</xdr:colOff>
      <xdr:row>266</xdr:row>
      <xdr:rowOff>22500</xdr:rowOff>
    </xdr:to>
    <xdr:sp macro="" textlink="">
      <xdr:nvSpPr>
        <xdr:cNvPr id="956" name="Rounded Rectangle 955"/>
        <xdr:cNvSpPr/>
      </xdr:nvSpPr>
      <xdr:spPr>
        <a:xfrm>
          <a:off x="108680250" y="47815500"/>
          <a:ext cx="5905500" cy="2880000"/>
        </a:xfrm>
        <a:prstGeom prst="round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6600"/>
            <a:t>L C A</a:t>
          </a:r>
        </a:p>
      </xdr:txBody>
    </xdr:sp>
    <xdr:clientData/>
  </xdr:twoCellAnchor>
  <xdr:twoCellAnchor>
    <xdr:from>
      <xdr:col>209</xdr:col>
      <xdr:colOff>285750</xdr:colOff>
      <xdr:row>270</xdr:row>
      <xdr:rowOff>95250</xdr:rowOff>
    </xdr:from>
    <xdr:to>
      <xdr:col>219</xdr:col>
      <xdr:colOff>190500</xdr:colOff>
      <xdr:row>285</xdr:row>
      <xdr:rowOff>117750</xdr:rowOff>
    </xdr:to>
    <xdr:sp macro="" textlink="">
      <xdr:nvSpPr>
        <xdr:cNvPr id="957" name="Rounded Rectangle 956"/>
        <xdr:cNvSpPr/>
      </xdr:nvSpPr>
      <xdr:spPr>
        <a:xfrm>
          <a:off x="119729250" y="51530250"/>
          <a:ext cx="5619750" cy="2880000"/>
        </a:xfrm>
        <a:prstGeom prst="round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6600"/>
            <a:t>K G V</a:t>
          </a:r>
        </a:p>
      </xdr:txBody>
    </xdr:sp>
    <xdr:clientData/>
  </xdr:twoCellAnchor>
  <xdr:twoCellAnchor>
    <xdr:from>
      <xdr:col>174</xdr:col>
      <xdr:colOff>0</xdr:colOff>
      <xdr:row>95</xdr:row>
      <xdr:rowOff>0</xdr:rowOff>
    </xdr:from>
    <xdr:to>
      <xdr:col>183</xdr:col>
      <xdr:colOff>476250</xdr:colOff>
      <xdr:row>110</xdr:row>
      <xdr:rowOff>22500</xdr:rowOff>
    </xdr:to>
    <xdr:sp macro="" textlink="">
      <xdr:nvSpPr>
        <xdr:cNvPr id="959" name="Rounded Rectangle 958"/>
        <xdr:cNvSpPr/>
      </xdr:nvSpPr>
      <xdr:spPr>
        <a:xfrm>
          <a:off x="99441000" y="18097500"/>
          <a:ext cx="5619750" cy="2880000"/>
        </a:xfrm>
        <a:prstGeom prst="round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6600"/>
            <a:t>C U H</a:t>
          </a:r>
        </a:p>
      </xdr:txBody>
    </xdr:sp>
    <xdr:clientData/>
  </xdr:twoCellAnchor>
  <xdr:twoCellAnchor>
    <xdr:from>
      <xdr:col>190</xdr:col>
      <xdr:colOff>381000</xdr:colOff>
      <xdr:row>140</xdr:row>
      <xdr:rowOff>95250</xdr:rowOff>
    </xdr:from>
    <xdr:to>
      <xdr:col>200</xdr:col>
      <xdr:colOff>285750</xdr:colOff>
      <xdr:row>155</xdr:row>
      <xdr:rowOff>117750</xdr:rowOff>
    </xdr:to>
    <xdr:sp macro="" textlink="">
      <xdr:nvSpPr>
        <xdr:cNvPr id="960" name="Rounded Rectangle 959"/>
        <xdr:cNvSpPr/>
      </xdr:nvSpPr>
      <xdr:spPr>
        <a:xfrm>
          <a:off x="108966000" y="26765250"/>
          <a:ext cx="5619750" cy="2880000"/>
        </a:xfrm>
        <a:prstGeom prst="round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6600"/>
            <a:t>P R R</a:t>
          </a:r>
        </a:p>
      </xdr:txBody>
    </xdr:sp>
    <xdr:clientData/>
  </xdr:twoCellAnchor>
  <xdr:twoCellAnchor>
    <xdr:from>
      <xdr:col>216</xdr:col>
      <xdr:colOff>476250</xdr:colOff>
      <xdr:row>156</xdr:row>
      <xdr:rowOff>0</xdr:rowOff>
    </xdr:from>
    <xdr:to>
      <xdr:col>226</xdr:col>
      <xdr:colOff>285750</xdr:colOff>
      <xdr:row>171</xdr:row>
      <xdr:rowOff>22500</xdr:rowOff>
    </xdr:to>
    <xdr:sp macro="" textlink="">
      <xdr:nvSpPr>
        <xdr:cNvPr id="961" name="Rounded Rectangle 960"/>
        <xdr:cNvSpPr/>
      </xdr:nvSpPr>
      <xdr:spPr>
        <a:xfrm>
          <a:off x="123920250" y="29718000"/>
          <a:ext cx="5524500" cy="2880000"/>
        </a:xfrm>
        <a:prstGeom prst="round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6600"/>
            <a:t>R O</a:t>
          </a:r>
          <a:r>
            <a:rPr lang="fr-FR" sz="16600" baseline="0"/>
            <a:t> A</a:t>
          </a:r>
          <a:endParaRPr lang="fr-FR" sz="16600"/>
        </a:p>
      </xdr:txBody>
    </xdr:sp>
    <xdr:clientData/>
  </xdr:twoCellAnchor>
  <xdr:twoCellAnchor>
    <xdr:from>
      <xdr:col>152</xdr:col>
      <xdr:colOff>190500</xdr:colOff>
      <xdr:row>106</xdr:row>
      <xdr:rowOff>95250</xdr:rowOff>
    </xdr:from>
    <xdr:to>
      <xdr:col>162</xdr:col>
      <xdr:colOff>0</xdr:colOff>
      <xdr:row>121</xdr:row>
      <xdr:rowOff>117750</xdr:rowOff>
    </xdr:to>
    <xdr:sp macro="" textlink="">
      <xdr:nvSpPr>
        <xdr:cNvPr id="962" name="Rounded Rectangle 961"/>
        <xdr:cNvSpPr/>
      </xdr:nvSpPr>
      <xdr:spPr>
        <a:xfrm>
          <a:off x="87058500" y="20288250"/>
          <a:ext cx="5524500" cy="2880000"/>
        </a:xfrm>
        <a:prstGeom prst="round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6600"/>
            <a:t>R O V</a:t>
          </a:r>
        </a:p>
      </xdr:txBody>
    </xdr:sp>
    <xdr:clientData/>
  </xdr:twoCellAnchor>
  <xdr:twoCellAnchor>
    <xdr:from>
      <xdr:col>291</xdr:col>
      <xdr:colOff>381000</xdr:colOff>
      <xdr:row>104</xdr:row>
      <xdr:rowOff>0</xdr:rowOff>
    </xdr:from>
    <xdr:to>
      <xdr:col>300</xdr:col>
      <xdr:colOff>476250</xdr:colOff>
      <xdr:row>119</xdr:row>
      <xdr:rowOff>22500</xdr:rowOff>
    </xdr:to>
    <xdr:sp macro="" textlink="">
      <xdr:nvSpPr>
        <xdr:cNvPr id="964" name="Rounded Rectangle 963"/>
        <xdr:cNvSpPr/>
      </xdr:nvSpPr>
      <xdr:spPr>
        <a:xfrm>
          <a:off x="166687500" y="19812000"/>
          <a:ext cx="5238750" cy="2880000"/>
        </a:xfrm>
        <a:prstGeom prst="round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6600"/>
            <a:t>B E C</a:t>
          </a:r>
        </a:p>
      </xdr:txBody>
    </xdr:sp>
    <xdr:clientData/>
  </xdr:twoCellAnchor>
  <xdr:twoCellAnchor>
    <xdr:from>
      <xdr:col>279</xdr:col>
      <xdr:colOff>95250</xdr:colOff>
      <xdr:row>129</xdr:row>
      <xdr:rowOff>0</xdr:rowOff>
    </xdr:from>
    <xdr:to>
      <xdr:col>288</xdr:col>
      <xdr:colOff>381000</xdr:colOff>
      <xdr:row>144</xdr:row>
      <xdr:rowOff>22500</xdr:rowOff>
    </xdr:to>
    <xdr:sp macro="" textlink="">
      <xdr:nvSpPr>
        <xdr:cNvPr id="965" name="Rounded Rectangle 964"/>
        <xdr:cNvSpPr/>
      </xdr:nvSpPr>
      <xdr:spPr>
        <a:xfrm>
          <a:off x="159543750" y="24574500"/>
          <a:ext cx="5429250" cy="2880000"/>
        </a:xfrm>
        <a:prstGeom prst="round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6600"/>
            <a:t>G A</a:t>
          </a:r>
          <a:r>
            <a:rPr lang="fr-FR" sz="16600" baseline="0"/>
            <a:t> R</a:t>
          </a:r>
          <a:endParaRPr lang="fr-FR" sz="16600"/>
        </a:p>
      </xdr:txBody>
    </xdr:sp>
    <xdr:clientData/>
  </xdr:twoCellAnchor>
  <xdr:twoCellAnchor>
    <xdr:from>
      <xdr:col>240</xdr:col>
      <xdr:colOff>476250</xdr:colOff>
      <xdr:row>132</xdr:row>
      <xdr:rowOff>0</xdr:rowOff>
    </xdr:from>
    <xdr:to>
      <xdr:col>250</xdr:col>
      <xdr:colOff>0</xdr:colOff>
      <xdr:row>147</xdr:row>
      <xdr:rowOff>22500</xdr:rowOff>
    </xdr:to>
    <xdr:sp macro="" textlink="">
      <xdr:nvSpPr>
        <xdr:cNvPr id="966" name="Rounded Rectangle 965"/>
        <xdr:cNvSpPr/>
      </xdr:nvSpPr>
      <xdr:spPr>
        <a:xfrm>
          <a:off x="137636250" y="25146000"/>
          <a:ext cx="5238750" cy="2880000"/>
        </a:xfrm>
        <a:prstGeom prst="round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6600"/>
            <a:t>B E P</a:t>
          </a:r>
        </a:p>
      </xdr:txBody>
    </xdr:sp>
    <xdr:clientData/>
  </xdr:twoCellAnchor>
  <xdr:twoCellAnchor>
    <xdr:from>
      <xdr:col>262</xdr:col>
      <xdr:colOff>381000</xdr:colOff>
      <xdr:row>134</xdr:row>
      <xdr:rowOff>95250</xdr:rowOff>
    </xdr:from>
    <xdr:to>
      <xdr:col>271</xdr:col>
      <xdr:colOff>381000</xdr:colOff>
      <xdr:row>149</xdr:row>
      <xdr:rowOff>117750</xdr:rowOff>
    </xdr:to>
    <xdr:sp macro="" textlink="">
      <xdr:nvSpPr>
        <xdr:cNvPr id="968" name="Rounded Rectangle 967"/>
        <xdr:cNvSpPr/>
      </xdr:nvSpPr>
      <xdr:spPr>
        <a:xfrm>
          <a:off x="150114000" y="25622250"/>
          <a:ext cx="5143500" cy="2880000"/>
        </a:xfrm>
        <a:prstGeom prst="round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6600"/>
            <a:t>C Y P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comments" Target="../comments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4" Type="http://schemas.openxmlformats.org/officeDocument/2006/relationships/comments" Target="../comments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Relationship Id="rId4" Type="http://schemas.openxmlformats.org/officeDocument/2006/relationships/comments" Target="../comments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Relationship Id="rId4" Type="http://schemas.openxmlformats.org/officeDocument/2006/relationships/comments" Target="../comments5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6.xml"/><Relationship Id="rId2" Type="http://schemas.openxmlformats.org/officeDocument/2006/relationships/vmlDrawing" Target="../drawings/vmlDrawing6.vml"/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7.xml"/><Relationship Id="rId2" Type="http://schemas.openxmlformats.org/officeDocument/2006/relationships/vmlDrawing" Target="../drawings/vmlDrawing7.vml"/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8.xml"/><Relationship Id="rId2" Type="http://schemas.openxmlformats.org/officeDocument/2006/relationships/vmlDrawing" Target="../drawings/vmlDrawing8.vml"/><Relationship Id="rId1" Type="http://schemas.openxmlformats.org/officeDocument/2006/relationships/drawing" Target="../drawings/drawing8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9.xml"/><Relationship Id="rId2" Type="http://schemas.openxmlformats.org/officeDocument/2006/relationships/vmlDrawing" Target="../drawings/vmlDrawing9.vml"/><Relationship Id="rId1" Type="http://schemas.openxmlformats.org/officeDocument/2006/relationships/drawing" Target="../drawings/drawing9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0.xml"/><Relationship Id="rId2" Type="http://schemas.openxmlformats.org/officeDocument/2006/relationships/vmlDrawing" Target="../drawings/vmlDrawing10.vml"/><Relationship Id="rId1" Type="http://schemas.openxmlformats.org/officeDocument/2006/relationships/drawing" Target="../drawings/drawing10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1:OE586"/>
  <sheetViews>
    <sheetView zoomScale="60" zoomScaleNormal="60" workbookViewId="0">
      <selection activeCell="E27" sqref="E27"/>
    </sheetView>
  </sheetViews>
  <sheetFormatPr defaultColWidth="9.140625" defaultRowHeight="15" x14ac:dyDescent="0.25"/>
  <cols>
    <col min="1" max="1" width="9.140625" style="95"/>
    <col min="2" max="2" width="35.85546875" style="5" customWidth="1"/>
    <col min="3" max="3" width="47.28515625" style="6" customWidth="1"/>
    <col min="4" max="4" width="19.28515625" style="8" hidden="1" customWidth="1"/>
    <col min="5" max="5" width="22.85546875" style="9" customWidth="1"/>
    <col min="6" max="6" width="14.140625" style="1" customWidth="1"/>
    <col min="7" max="7" width="6.42578125" style="1" customWidth="1"/>
    <col min="8" max="8" width="32" style="9" customWidth="1"/>
    <col min="9" max="9" width="30.42578125" style="3" customWidth="1"/>
    <col min="10" max="10" width="34.5703125" style="1" customWidth="1"/>
    <col min="11" max="11" width="39.5703125" style="1" customWidth="1"/>
    <col min="12" max="12" width="26" style="13" customWidth="1"/>
    <col min="13" max="13" width="40.7109375" customWidth="1"/>
    <col min="14" max="14" width="3.85546875" customWidth="1"/>
    <col min="15" max="15" width="9.140625" style="66" customWidth="1"/>
    <col min="16" max="16" width="33.7109375" style="67" customWidth="1"/>
  </cols>
  <sheetData>
    <row r="1" spans="1:395" ht="15" customHeight="1" thickBot="1" x14ac:dyDescent="0.3">
      <c r="B1"/>
      <c r="C1"/>
      <c r="D1"/>
      <c r="E1" s="1"/>
      <c r="F1"/>
      <c r="G1"/>
      <c r="H1" s="1"/>
      <c r="I1"/>
      <c r="J1"/>
      <c r="K1"/>
      <c r="L1"/>
      <c r="O1" s="64"/>
      <c r="P1" s="65"/>
    </row>
    <row r="2" spans="1:395" s="11" customFormat="1" ht="16.5" thickTop="1" thickBot="1" x14ac:dyDescent="0.3">
      <c r="A2" s="11" t="s">
        <v>144</v>
      </c>
      <c r="B2" s="29" t="s">
        <v>143</v>
      </c>
      <c r="C2" s="30" t="s">
        <v>0</v>
      </c>
      <c r="D2" s="30" t="s">
        <v>64</v>
      </c>
      <c r="E2" s="30" t="s">
        <v>1</v>
      </c>
      <c r="F2" s="31" t="s">
        <v>67</v>
      </c>
      <c r="G2" s="49"/>
      <c r="H2" s="29" t="s">
        <v>1</v>
      </c>
      <c r="I2" s="30" t="s">
        <v>133</v>
      </c>
      <c r="J2" s="30" t="s">
        <v>68</v>
      </c>
      <c r="K2" s="30" t="s">
        <v>111</v>
      </c>
      <c r="L2" s="30" t="s">
        <v>2</v>
      </c>
      <c r="M2" s="31" t="s">
        <v>3</v>
      </c>
      <c r="N2" s="4"/>
      <c r="O2" s="58" t="s">
        <v>118</v>
      </c>
      <c r="P2" s="58" t="s">
        <v>119</v>
      </c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/>
      <c r="AH2"/>
      <c r="AI2"/>
      <c r="AJ2"/>
      <c r="AK2"/>
      <c r="AL2"/>
      <c r="AM2"/>
      <c r="AN2"/>
      <c r="AO2"/>
      <c r="AP2"/>
      <c r="AQ2"/>
      <c r="AR2"/>
      <c r="AS2"/>
      <c r="AT2"/>
      <c r="AU2"/>
      <c r="AV2"/>
      <c r="AW2"/>
      <c r="AX2"/>
      <c r="AY2"/>
      <c r="AZ2"/>
      <c r="BA2"/>
      <c r="BB2"/>
      <c r="BC2"/>
      <c r="BD2"/>
      <c r="BE2"/>
      <c r="BF2"/>
      <c r="BG2"/>
      <c r="BH2"/>
      <c r="BI2"/>
      <c r="BJ2"/>
      <c r="BK2"/>
      <c r="BL2"/>
      <c r="BM2"/>
      <c r="BN2"/>
      <c r="BO2"/>
      <c r="BP2"/>
      <c r="BQ2"/>
      <c r="BR2"/>
      <c r="BS2"/>
      <c r="BT2"/>
      <c r="BU2"/>
      <c r="BV2"/>
      <c r="BW2"/>
      <c r="BX2"/>
      <c r="BY2"/>
      <c r="BZ2"/>
      <c r="CA2"/>
      <c r="CB2"/>
      <c r="CC2"/>
      <c r="CD2"/>
      <c r="CE2"/>
      <c r="CF2"/>
      <c r="CG2"/>
      <c r="CH2"/>
      <c r="CI2"/>
      <c r="CJ2"/>
      <c r="CK2"/>
      <c r="CL2"/>
      <c r="CM2"/>
      <c r="CN2"/>
      <c r="CO2"/>
      <c r="CP2"/>
      <c r="CQ2"/>
      <c r="CR2"/>
      <c r="CS2"/>
      <c r="CT2"/>
      <c r="CU2"/>
      <c r="CV2"/>
      <c r="CW2"/>
      <c r="CX2"/>
      <c r="CY2"/>
      <c r="CZ2"/>
      <c r="DA2"/>
      <c r="DB2"/>
      <c r="DC2"/>
      <c r="DD2"/>
      <c r="DE2"/>
      <c r="DF2"/>
      <c r="DG2"/>
      <c r="DH2"/>
      <c r="DI2"/>
      <c r="DJ2"/>
      <c r="DK2"/>
      <c r="DL2"/>
      <c r="DM2"/>
      <c r="DN2"/>
      <c r="DO2"/>
      <c r="DP2"/>
      <c r="DQ2"/>
      <c r="DR2"/>
      <c r="DS2"/>
      <c r="DT2"/>
      <c r="DU2"/>
      <c r="DV2"/>
      <c r="DW2"/>
      <c r="DX2"/>
      <c r="DY2"/>
      <c r="DZ2"/>
      <c r="EA2"/>
      <c r="EB2"/>
      <c r="EC2"/>
      <c r="ED2"/>
      <c r="EE2"/>
      <c r="EF2"/>
      <c r="EG2"/>
      <c r="EH2"/>
      <c r="EI2"/>
      <c r="EJ2"/>
      <c r="EK2"/>
      <c r="EL2"/>
      <c r="EM2"/>
      <c r="EN2"/>
      <c r="EO2"/>
      <c r="EP2"/>
      <c r="EQ2"/>
      <c r="ER2"/>
      <c r="ES2"/>
      <c r="ET2"/>
      <c r="EU2"/>
      <c r="EV2"/>
      <c r="EW2"/>
      <c r="EX2"/>
      <c r="EY2"/>
      <c r="EZ2"/>
      <c r="FA2"/>
      <c r="FB2"/>
      <c r="FC2"/>
      <c r="FD2"/>
      <c r="FE2"/>
      <c r="FF2"/>
      <c r="FG2"/>
      <c r="FH2"/>
      <c r="FI2"/>
      <c r="FJ2"/>
      <c r="FK2"/>
      <c r="FL2"/>
      <c r="FM2"/>
      <c r="FN2"/>
      <c r="FO2"/>
      <c r="FP2"/>
      <c r="FQ2"/>
      <c r="FR2"/>
      <c r="FS2"/>
      <c r="FT2"/>
      <c r="FU2"/>
      <c r="FV2"/>
      <c r="FW2"/>
      <c r="FX2"/>
      <c r="FY2"/>
      <c r="FZ2"/>
      <c r="GA2"/>
      <c r="GB2"/>
      <c r="GC2"/>
      <c r="GD2"/>
      <c r="GE2"/>
      <c r="GF2"/>
      <c r="GG2"/>
      <c r="GH2"/>
      <c r="GI2"/>
      <c r="GJ2"/>
      <c r="GK2"/>
      <c r="GL2"/>
      <c r="GM2"/>
      <c r="GN2"/>
      <c r="GO2"/>
      <c r="GP2"/>
      <c r="GQ2"/>
      <c r="GR2"/>
      <c r="GS2"/>
      <c r="GT2"/>
      <c r="GU2"/>
      <c r="GV2"/>
      <c r="GW2"/>
      <c r="GX2"/>
      <c r="GY2"/>
      <c r="GZ2"/>
      <c r="HA2"/>
      <c r="HB2"/>
      <c r="HC2"/>
      <c r="HD2"/>
      <c r="HE2"/>
      <c r="HF2"/>
      <c r="HG2"/>
      <c r="HH2"/>
      <c r="HI2"/>
      <c r="HJ2"/>
      <c r="HK2"/>
      <c r="HL2"/>
      <c r="HM2"/>
      <c r="HN2"/>
      <c r="HO2"/>
      <c r="HP2"/>
      <c r="HQ2"/>
      <c r="HR2"/>
      <c r="HS2"/>
      <c r="HT2"/>
      <c r="HU2"/>
      <c r="HV2"/>
      <c r="HW2"/>
      <c r="HX2"/>
      <c r="HY2"/>
      <c r="HZ2"/>
      <c r="IA2"/>
      <c r="IB2"/>
      <c r="IC2"/>
      <c r="ID2"/>
      <c r="IE2"/>
      <c r="IF2"/>
      <c r="IG2"/>
      <c r="IH2"/>
      <c r="II2"/>
      <c r="IJ2"/>
      <c r="IK2"/>
      <c r="IL2"/>
      <c r="IM2"/>
      <c r="IN2"/>
      <c r="IO2"/>
      <c r="IP2"/>
      <c r="IQ2"/>
      <c r="IR2"/>
      <c r="IS2"/>
      <c r="IT2"/>
      <c r="IU2"/>
      <c r="IV2"/>
      <c r="IW2"/>
      <c r="IX2"/>
      <c r="IY2"/>
      <c r="IZ2"/>
      <c r="JA2"/>
      <c r="JB2"/>
      <c r="JC2"/>
      <c r="JD2"/>
      <c r="JE2"/>
      <c r="JF2"/>
      <c r="JG2"/>
      <c r="JH2"/>
      <c r="JI2"/>
      <c r="JJ2"/>
      <c r="JK2"/>
      <c r="JL2"/>
      <c r="JM2"/>
      <c r="JN2"/>
      <c r="JO2"/>
      <c r="JP2"/>
      <c r="JQ2"/>
      <c r="JR2"/>
      <c r="JS2"/>
      <c r="JT2"/>
      <c r="JU2"/>
      <c r="JV2"/>
      <c r="JW2"/>
      <c r="JX2"/>
      <c r="JY2"/>
      <c r="JZ2"/>
      <c r="KA2"/>
      <c r="KB2"/>
      <c r="KC2"/>
      <c r="KD2"/>
      <c r="KE2"/>
      <c r="KF2"/>
      <c r="KG2"/>
      <c r="KH2"/>
      <c r="KI2"/>
      <c r="KJ2"/>
      <c r="KK2"/>
      <c r="KL2"/>
      <c r="KM2"/>
      <c r="KN2"/>
      <c r="KO2"/>
      <c r="KP2"/>
      <c r="KQ2"/>
      <c r="KR2"/>
      <c r="KS2"/>
      <c r="KT2"/>
      <c r="KU2"/>
      <c r="KV2"/>
      <c r="KW2"/>
      <c r="KX2"/>
      <c r="KY2"/>
      <c r="KZ2"/>
      <c r="LA2"/>
      <c r="LB2"/>
      <c r="LC2"/>
      <c r="LD2"/>
      <c r="LE2"/>
      <c r="LF2"/>
      <c r="LG2"/>
      <c r="LH2"/>
      <c r="LI2"/>
      <c r="LJ2"/>
      <c r="LK2"/>
      <c r="LL2"/>
      <c r="LM2"/>
      <c r="LN2"/>
      <c r="LO2"/>
      <c r="LP2"/>
      <c r="LQ2"/>
      <c r="LR2"/>
      <c r="LS2"/>
      <c r="LT2"/>
      <c r="LU2"/>
      <c r="LV2"/>
      <c r="LW2"/>
      <c r="LX2"/>
      <c r="LY2"/>
      <c r="LZ2"/>
      <c r="MA2"/>
      <c r="MB2"/>
      <c r="MC2"/>
      <c r="MD2"/>
      <c r="ME2"/>
      <c r="MF2"/>
      <c r="MG2"/>
      <c r="MH2"/>
      <c r="MI2"/>
      <c r="MJ2"/>
      <c r="MK2"/>
      <c r="ML2"/>
      <c r="MM2"/>
      <c r="MN2"/>
      <c r="MO2"/>
      <c r="MP2"/>
      <c r="MQ2"/>
      <c r="MR2"/>
      <c r="MS2"/>
      <c r="MT2"/>
      <c r="MU2"/>
      <c r="MV2"/>
      <c r="MW2"/>
      <c r="MX2"/>
      <c r="MY2"/>
      <c r="MZ2"/>
      <c r="NA2"/>
      <c r="NB2"/>
      <c r="NC2"/>
      <c r="ND2"/>
      <c r="NE2"/>
      <c r="NF2"/>
      <c r="NG2"/>
      <c r="NH2"/>
      <c r="NI2"/>
      <c r="NJ2"/>
      <c r="NK2"/>
      <c r="NL2"/>
      <c r="NM2"/>
      <c r="NN2"/>
      <c r="NO2"/>
      <c r="NP2"/>
      <c r="NQ2"/>
      <c r="NR2"/>
      <c r="NS2"/>
      <c r="NT2"/>
      <c r="NU2"/>
      <c r="NV2"/>
      <c r="NW2"/>
      <c r="NX2"/>
      <c r="NY2"/>
      <c r="NZ2"/>
      <c r="OA2"/>
      <c r="OB2"/>
      <c r="OC2"/>
      <c r="OD2"/>
      <c r="OE2"/>
    </row>
    <row r="3" spans="1:395" ht="15.75" thickTop="1" x14ac:dyDescent="0.25">
      <c r="B3" s="28" t="s">
        <v>121</v>
      </c>
      <c r="C3" s="7"/>
      <c r="D3" s="17">
        <v>1</v>
      </c>
      <c r="E3" s="10"/>
      <c r="F3" s="21" t="e">
        <f>INDEX(O:O,MATCH(C3,P:P,0),1)</f>
        <v>#N/A</v>
      </c>
      <c r="G3" s="2"/>
      <c r="H3" s="22" t="s">
        <v>115</v>
      </c>
      <c r="I3" s="18">
        <f>SUMIF(E:E,"ABR",D:D)</f>
        <v>0</v>
      </c>
      <c r="J3" s="19">
        <f>IF(I3&gt;4, 4,I3)+1</f>
        <v>1</v>
      </c>
      <c r="K3" s="20">
        <f t="shared" ref="K3:K47" si="0">IFERROR(AVERAGEIF($E$3:$E$958,H3,$F$3:$F$958),1)</f>
        <v>1</v>
      </c>
      <c r="L3" s="19">
        <v>1</v>
      </c>
      <c r="M3" s="23">
        <f>J3*K3*L3</f>
        <v>1</v>
      </c>
      <c r="N3" s="4"/>
      <c r="O3" s="56">
        <v>1</v>
      </c>
      <c r="P3" s="57" t="s">
        <v>120</v>
      </c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</row>
    <row r="4" spans="1:395" x14ac:dyDescent="0.25">
      <c r="B4" s="28" t="s">
        <v>121</v>
      </c>
      <c r="C4" s="7"/>
      <c r="D4" s="17">
        <v>1</v>
      </c>
      <c r="E4" s="10"/>
      <c r="F4" s="21" t="e">
        <f t="shared" ref="F4:F67" si="1">INDEX(O:O,MATCH(C4,P:P,0),1)</f>
        <v>#N/A</v>
      </c>
      <c r="G4" s="2"/>
      <c r="H4" s="59" t="s">
        <v>23</v>
      </c>
      <c r="I4" s="41">
        <f>SUMIF(E:E,"ALS",D:D)</f>
        <v>0</v>
      </c>
      <c r="J4" s="42">
        <f t="shared" ref="J4:J47" si="2">IF(I4&gt;4, 4,I4)+1</f>
        <v>1</v>
      </c>
      <c r="K4" s="43">
        <f t="shared" si="0"/>
        <v>1</v>
      </c>
      <c r="L4" s="42">
        <v>1</v>
      </c>
      <c r="M4" s="60">
        <f t="shared" ref="M4:M34" si="3">J4*K4*L4</f>
        <v>1</v>
      </c>
      <c r="N4" s="4"/>
      <c r="O4" s="54">
        <v>1</v>
      </c>
      <c r="P4" s="21" t="s">
        <v>17</v>
      </c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</row>
    <row r="5" spans="1:395" x14ac:dyDescent="0.25">
      <c r="B5" s="28" t="s">
        <v>121</v>
      </c>
      <c r="C5" s="7"/>
      <c r="D5" s="17">
        <v>1</v>
      </c>
      <c r="E5" s="10"/>
      <c r="F5" s="21" t="e">
        <f t="shared" si="1"/>
        <v>#N/A</v>
      </c>
      <c r="G5" s="2"/>
      <c r="H5" s="59" t="s">
        <v>5</v>
      </c>
      <c r="I5" s="41">
        <f>SUMIF(E:E,"BAN",D:D)</f>
        <v>0</v>
      </c>
      <c r="J5" s="42">
        <f t="shared" si="2"/>
        <v>1</v>
      </c>
      <c r="K5" s="43">
        <f t="shared" si="0"/>
        <v>1</v>
      </c>
      <c r="L5" s="42">
        <v>1</v>
      </c>
      <c r="M5" s="60">
        <f t="shared" si="3"/>
        <v>1</v>
      </c>
      <c r="N5" s="4"/>
      <c r="O5" s="54">
        <v>1</v>
      </c>
      <c r="P5" s="21" t="s">
        <v>16</v>
      </c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</row>
    <row r="6" spans="1:395" x14ac:dyDescent="0.25">
      <c r="B6" s="28" t="s">
        <v>121</v>
      </c>
      <c r="C6" s="7"/>
      <c r="D6" s="17">
        <v>1</v>
      </c>
      <c r="E6" s="10"/>
      <c r="F6" s="21" t="e">
        <f t="shared" si="1"/>
        <v>#N/A</v>
      </c>
      <c r="G6" s="2"/>
      <c r="H6" s="59" t="s">
        <v>24</v>
      </c>
      <c r="I6" s="41">
        <f>SUMIF(E:E,"BEC",D:D)</f>
        <v>0</v>
      </c>
      <c r="J6" s="42">
        <f t="shared" si="2"/>
        <v>1</v>
      </c>
      <c r="K6" s="43">
        <f t="shared" si="0"/>
        <v>1</v>
      </c>
      <c r="L6" s="42">
        <v>1</v>
      </c>
      <c r="M6" s="60">
        <f t="shared" si="3"/>
        <v>1</v>
      </c>
      <c r="N6" s="4"/>
      <c r="O6" s="55">
        <v>2</v>
      </c>
      <c r="P6" s="53" t="s">
        <v>20</v>
      </c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</row>
    <row r="7" spans="1:395" x14ac:dyDescent="0.25">
      <c r="B7" s="28" t="s">
        <v>121</v>
      </c>
      <c r="C7" s="7"/>
      <c r="D7" s="17">
        <v>1</v>
      </c>
      <c r="E7" s="10"/>
      <c r="F7" s="21" t="e">
        <f t="shared" si="1"/>
        <v>#N/A</v>
      </c>
      <c r="G7" s="2"/>
      <c r="H7" s="59" t="s">
        <v>25</v>
      </c>
      <c r="I7" s="41">
        <f>SUMIF(E:E,"BEP",D:D)</f>
        <v>0</v>
      </c>
      <c r="J7" s="42">
        <f t="shared" si="2"/>
        <v>1</v>
      </c>
      <c r="K7" s="43">
        <f t="shared" si="0"/>
        <v>1</v>
      </c>
      <c r="L7" s="42">
        <v>1</v>
      </c>
      <c r="M7" s="60">
        <f t="shared" si="3"/>
        <v>1</v>
      </c>
      <c r="N7" s="4"/>
      <c r="O7" s="55">
        <v>2</v>
      </c>
      <c r="P7" s="53" t="s">
        <v>21</v>
      </c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4"/>
      <c r="AE7" s="4"/>
      <c r="AF7" s="4"/>
    </row>
    <row r="8" spans="1:395" x14ac:dyDescent="0.25">
      <c r="B8" s="28" t="s">
        <v>121</v>
      </c>
      <c r="C8" s="7"/>
      <c r="D8" s="17">
        <v>1</v>
      </c>
      <c r="E8" s="10"/>
      <c r="F8" s="21" t="e">
        <f t="shared" si="1"/>
        <v>#N/A</v>
      </c>
      <c r="G8" s="2"/>
      <c r="H8" s="59" t="s">
        <v>26</v>
      </c>
      <c r="I8" s="41">
        <f>SUMIF(E:E,"BLA",D:D)</f>
        <v>0</v>
      </c>
      <c r="J8" s="42">
        <f t="shared" si="2"/>
        <v>1</v>
      </c>
      <c r="K8" s="43">
        <f t="shared" si="0"/>
        <v>1</v>
      </c>
      <c r="L8" s="42">
        <v>1</v>
      </c>
      <c r="M8" s="60">
        <f t="shared" si="3"/>
        <v>1</v>
      </c>
      <c r="N8" s="4"/>
      <c r="O8" s="55">
        <v>2</v>
      </c>
      <c r="P8" s="53" t="s">
        <v>14</v>
      </c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</row>
    <row r="9" spans="1:395" x14ac:dyDescent="0.25">
      <c r="B9" s="28" t="s">
        <v>121</v>
      </c>
      <c r="C9" s="7"/>
      <c r="D9" s="17">
        <v>1</v>
      </c>
      <c r="E9" s="10"/>
      <c r="F9" s="21" t="e">
        <f t="shared" si="1"/>
        <v>#N/A</v>
      </c>
      <c r="G9" s="2"/>
      <c r="H9" s="59" t="s">
        <v>27</v>
      </c>
      <c r="I9" s="41">
        <f>SUMIF(E:E,"BOC",D:D)</f>
        <v>0</v>
      </c>
      <c r="J9" s="42">
        <f t="shared" si="2"/>
        <v>1</v>
      </c>
      <c r="K9" s="43">
        <f t="shared" si="0"/>
        <v>1</v>
      </c>
      <c r="L9" s="42">
        <v>5</v>
      </c>
      <c r="M9" s="60">
        <f t="shared" si="3"/>
        <v>5</v>
      </c>
      <c r="N9" s="4"/>
      <c r="O9" s="55">
        <v>2</v>
      </c>
      <c r="P9" s="53" t="s">
        <v>108</v>
      </c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</row>
    <row r="10" spans="1:395" x14ac:dyDescent="0.25">
      <c r="B10" s="28" t="s">
        <v>121</v>
      </c>
      <c r="C10" s="7"/>
      <c r="D10" s="17">
        <v>1</v>
      </c>
      <c r="E10" s="10"/>
      <c r="F10" s="21" t="e">
        <f t="shared" si="1"/>
        <v>#N/A</v>
      </c>
      <c r="G10" s="2"/>
      <c r="H10" s="59" t="s">
        <v>28</v>
      </c>
      <c r="I10" s="41">
        <f>SUMIF(E:E,"CAT",D:D)</f>
        <v>0</v>
      </c>
      <c r="J10" s="42">
        <f t="shared" si="2"/>
        <v>1</v>
      </c>
      <c r="K10" s="43">
        <f t="shared" si="0"/>
        <v>1</v>
      </c>
      <c r="L10" s="42">
        <v>1</v>
      </c>
      <c r="M10" s="60">
        <f t="shared" si="3"/>
        <v>1</v>
      </c>
      <c r="N10" s="4"/>
      <c r="O10" s="55">
        <v>2</v>
      </c>
      <c r="P10" s="53" t="s">
        <v>57</v>
      </c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</row>
    <row r="11" spans="1:395" x14ac:dyDescent="0.25">
      <c r="B11" s="28" t="s">
        <v>121</v>
      </c>
      <c r="C11" s="7"/>
      <c r="D11" s="17">
        <v>1</v>
      </c>
      <c r="E11" s="10"/>
      <c r="F11" s="21" t="e">
        <f t="shared" si="1"/>
        <v>#N/A</v>
      </c>
      <c r="G11" s="2"/>
      <c r="H11" s="59" t="s">
        <v>29</v>
      </c>
      <c r="I11" s="41">
        <f>SUMIF(E:E,"CAW",D:D)</f>
        <v>0</v>
      </c>
      <c r="J11" s="42">
        <f t="shared" si="2"/>
        <v>1</v>
      </c>
      <c r="K11" s="43">
        <f t="shared" si="0"/>
        <v>1</v>
      </c>
      <c r="L11" s="42">
        <v>1</v>
      </c>
      <c r="M11" s="60">
        <f t="shared" si="3"/>
        <v>1</v>
      </c>
      <c r="N11" s="4"/>
      <c r="O11" s="55">
        <v>2</v>
      </c>
      <c r="P11" s="53" t="s">
        <v>65</v>
      </c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</row>
    <row r="12" spans="1:395" x14ac:dyDescent="0.25">
      <c r="B12" s="28" t="s">
        <v>121</v>
      </c>
      <c r="C12" s="7"/>
      <c r="D12" s="17">
        <v>1</v>
      </c>
      <c r="E12" s="10"/>
      <c r="F12" s="21" t="e">
        <f t="shared" si="1"/>
        <v>#N/A</v>
      </c>
      <c r="G12" s="2"/>
      <c r="H12" s="59" t="s">
        <v>30</v>
      </c>
      <c r="I12" s="41">
        <f>SUMIF(E:E,"CBO",D:D)</f>
        <v>0</v>
      </c>
      <c r="J12" s="42">
        <f t="shared" si="2"/>
        <v>1</v>
      </c>
      <c r="K12" s="43">
        <f t="shared" si="0"/>
        <v>1</v>
      </c>
      <c r="L12" s="42">
        <v>1</v>
      </c>
      <c r="M12" s="60">
        <f t="shared" si="3"/>
        <v>1</v>
      </c>
      <c r="N12" s="4"/>
      <c r="O12" s="55">
        <v>3</v>
      </c>
      <c r="P12" s="53" t="s">
        <v>56</v>
      </c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</row>
    <row r="13" spans="1:395" x14ac:dyDescent="0.25">
      <c r="B13" s="28" t="s">
        <v>121</v>
      </c>
      <c r="C13" s="7"/>
      <c r="D13" s="17">
        <v>1</v>
      </c>
      <c r="E13" s="10"/>
      <c r="F13" s="21" t="e">
        <f t="shared" si="1"/>
        <v>#N/A</v>
      </c>
      <c r="G13" s="2"/>
      <c r="H13" s="59" t="s">
        <v>31</v>
      </c>
      <c r="I13" s="41">
        <f>SUMIF(E:E,"CUH",D:D)</f>
        <v>0</v>
      </c>
      <c r="J13" s="42">
        <f t="shared" si="2"/>
        <v>1</v>
      </c>
      <c r="K13" s="43">
        <f t="shared" si="0"/>
        <v>1</v>
      </c>
      <c r="L13" s="42">
        <v>1</v>
      </c>
      <c r="M13" s="60">
        <f t="shared" si="3"/>
        <v>1</v>
      </c>
      <c r="N13" s="4"/>
      <c r="O13" s="55">
        <v>3</v>
      </c>
      <c r="P13" s="53" t="s">
        <v>62</v>
      </c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</row>
    <row r="14" spans="1:395" x14ac:dyDescent="0.25">
      <c r="B14" s="28" t="s">
        <v>121</v>
      </c>
      <c r="C14" s="7"/>
      <c r="D14" s="17">
        <v>1</v>
      </c>
      <c r="E14" s="10"/>
      <c r="F14" s="21" t="e">
        <f t="shared" si="1"/>
        <v>#N/A</v>
      </c>
      <c r="G14" s="2"/>
      <c r="H14" s="47" t="s">
        <v>32</v>
      </c>
      <c r="I14" s="38">
        <f>SUMIF(E:E,"CUS",D:D)</f>
        <v>0</v>
      </c>
      <c r="J14" s="39">
        <f t="shared" si="2"/>
        <v>1</v>
      </c>
      <c r="K14" s="40">
        <f t="shared" si="0"/>
        <v>1</v>
      </c>
      <c r="L14" s="39">
        <v>1</v>
      </c>
      <c r="M14" s="48">
        <f t="shared" si="3"/>
        <v>1</v>
      </c>
      <c r="N14" s="4"/>
      <c r="O14" s="55">
        <v>3</v>
      </c>
      <c r="P14" s="53" t="s">
        <v>19</v>
      </c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</row>
    <row r="15" spans="1:395" x14ac:dyDescent="0.25">
      <c r="B15" s="28" t="s">
        <v>121</v>
      </c>
      <c r="C15" s="7"/>
      <c r="D15" s="17">
        <v>1</v>
      </c>
      <c r="E15" s="10"/>
      <c r="F15" s="21" t="e">
        <f t="shared" si="1"/>
        <v>#N/A</v>
      </c>
      <c r="G15" s="2"/>
      <c r="H15" s="22" t="s">
        <v>33</v>
      </c>
      <c r="I15" s="18">
        <f>SUMIF(E:E,"CYP",D:D)</f>
        <v>0</v>
      </c>
      <c r="J15" s="19">
        <f t="shared" si="2"/>
        <v>1</v>
      </c>
      <c r="K15" s="20">
        <f t="shared" si="0"/>
        <v>1</v>
      </c>
      <c r="L15" s="19">
        <v>1</v>
      </c>
      <c r="M15" s="23">
        <f t="shared" si="3"/>
        <v>1</v>
      </c>
      <c r="N15" s="4"/>
      <c r="O15" s="55">
        <v>3</v>
      </c>
      <c r="P15" s="53" t="s">
        <v>63</v>
      </c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</row>
    <row r="16" spans="1:395" x14ac:dyDescent="0.25">
      <c r="B16" s="28" t="s">
        <v>121</v>
      </c>
      <c r="C16" s="7"/>
      <c r="D16" s="17">
        <v>1</v>
      </c>
      <c r="E16" s="10"/>
      <c r="F16" s="21" t="e">
        <f t="shared" si="1"/>
        <v>#N/A</v>
      </c>
      <c r="G16" s="2"/>
      <c r="H16" s="47" t="s">
        <v>34</v>
      </c>
      <c r="I16" s="38">
        <f>SUMIF(E:E,"DER",D:D)</f>
        <v>0</v>
      </c>
      <c r="J16" s="39">
        <f t="shared" si="2"/>
        <v>1</v>
      </c>
      <c r="K16" s="40">
        <f t="shared" si="0"/>
        <v>1</v>
      </c>
      <c r="L16" s="39">
        <v>1</v>
      </c>
      <c r="M16" s="48">
        <f t="shared" si="3"/>
        <v>1</v>
      </c>
      <c r="N16" s="4"/>
      <c r="O16" s="55">
        <v>3</v>
      </c>
      <c r="P16" s="53" t="s">
        <v>58</v>
      </c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  <c r="AC16" s="4"/>
      <c r="AD16" s="4"/>
      <c r="AE16" s="4"/>
      <c r="AF16" s="4"/>
    </row>
    <row r="17" spans="2:32" x14ac:dyDescent="0.25">
      <c r="B17" s="28" t="s">
        <v>121</v>
      </c>
      <c r="C17" s="7"/>
      <c r="D17" s="17">
        <v>1</v>
      </c>
      <c r="E17" s="10"/>
      <c r="F17" s="21" t="e">
        <f t="shared" si="1"/>
        <v>#N/A</v>
      </c>
      <c r="G17" s="2"/>
      <c r="H17" s="59" t="s">
        <v>35</v>
      </c>
      <c r="I17" s="41">
        <f>SUMIF(E:E,"DER",D:D)</f>
        <v>0</v>
      </c>
      <c r="J17" s="42">
        <f t="shared" si="2"/>
        <v>1</v>
      </c>
      <c r="K17" s="43">
        <f t="shared" si="0"/>
        <v>1</v>
      </c>
      <c r="L17" s="42">
        <v>1</v>
      </c>
      <c r="M17" s="60">
        <f t="shared" si="3"/>
        <v>1</v>
      </c>
      <c r="N17" s="4"/>
      <c r="O17" s="54">
        <v>3</v>
      </c>
      <c r="P17" s="21" t="s">
        <v>124</v>
      </c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4"/>
    </row>
    <row r="18" spans="2:32" x14ac:dyDescent="0.25">
      <c r="B18" s="28" t="s">
        <v>121</v>
      </c>
      <c r="C18" s="7"/>
      <c r="D18" s="17">
        <v>1</v>
      </c>
      <c r="E18" s="10"/>
      <c r="F18" s="21" t="e">
        <f t="shared" si="1"/>
        <v>#N/A</v>
      </c>
      <c r="G18" s="2"/>
      <c r="H18" s="47" t="s">
        <v>36</v>
      </c>
      <c r="I18" s="38">
        <f>SUMIF(E:E,"EAI",D:D)</f>
        <v>0</v>
      </c>
      <c r="J18" s="39">
        <f t="shared" si="2"/>
        <v>1</v>
      </c>
      <c r="K18" s="40">
        <f t="shared" si="0"/>
        <v>1</v>
      </c>
      <c r="L18" s="39">
        <v>1</v>
      </c>
      <c r="M18" s="48">
        <f t="shared" si="3"/>
        <v>1</v>
      </c>
      <c r="N18" s="4"/>
      <c r="O18" s="55">
        <v>4</v>
      </c>
      <c r="P18" s="53" t="s">
        <v>61</v>
      </c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4"/>
    </row>
    <row r="19" spans="2:32" x14ac:dyDescent="0.25">
      <c r="B19" s="28" t="s">
        <v>121</v>
      </c>
      <c r="C19" s="7"/>
      <c r="D19" s="17">
        <v>1</v>
      </c>
      <c r="E19" s="10"/>
      <c r="F19" s="21" t="e">
        <f t="shared" si="1"/>
        <v>#N/A</v>
      </c>
      <c r="G19" s="2"/>
      <c r="H19" s="61" t="s">
        <v>37</v>
      </c>
      <c r="I19" s="44">
        <f>SUMIF(E:E,"ELR",D:D)</f>
        <v>0</v>
      </c>
      <c r="J19" s="45">
        <f t="shared" si="2"/>
        <v>1</v>
      </c>
      <c r="K19" s="46">
        <f t="shared" si="0"/>
        <v>1</v>
      </c>
      <c r="L19" s="45">
        <v>1</v>
      </c>
      <c r="M19" s="62">
        <f t="shared" si="3"/>
        <v>1</v>
      </c>
      <c r="N19" s="4"/>
      <c r="O19" s="55">
        <v>4</v>
      </c>
      <c r="P19" s="53" t="s">
        <v>18</v>
      </c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4"/>
    </row>
    <row r="20" spans="2:32" x14ac:dyDescent="0.25">
      <c r="B20" s="28" t="s">
        <v>121</v>
      </c>
      <c r="C20" s="7"/>
      <c r="D20" s="17">
        <v>1</v>
      </c>
      <c r="E20" s="10"/>
      <c r="F20" s="21" t="e">
        <f t="shared" si="1"/>
        <v>#N/A</v>
      </c>
      <c r="G20" s="2"/>
      <c r="H20" s="22" t="s">
        <v>38</v>
      </c>
      <c r="I20" s="18">
        <f>SUMIF(E:E,"GAR",D:D)</f>
        <v>0</v>
      </c>
      <c r="J20" s="19">
        <f t="shared" si="2"/>
        <v>1</v>
      </c>
      <c r="K20" s="20">
        <f t="shared" si="0"/>
        <v>1</v>
      </c>
      <c r="L20" s="19">
        <v>1</v>
      </c>
      <c r="M20" s="23">
        <f t="shared" si="3"/>
        <v>1</v>
      </c>
      <c r="N20" s="4"/>
      <c r="O20" s="55">
        <v>4</v>
      </c>
      <c r="P20" s="53" t="s">
        <v>59</v>
      </c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4"/>
    </row>
    <row r="21" spans="2:32" x14ac:dyDescent="0.25">
      <c r="B21" s="28" t="s">
        <v>121</v>
      </c>
      <c r="C21" s="7"/>
      <c r="D21" s="17">
        <v>1</v>
      </c>
      <c r="E21" s="10"/>
      <c r="F21" s="21" t="e">
        <f t="shared" si="1"/>
        <v>#N/A</v>
      </c>
      <c r="G21" s="2"/>
      <c r="H21" s="47" t="s">
        <v>39</v>
      </c>
      <c r="I21" s="38">
        <f>SUMIF(E:E,"GRE",D:D)</f>
        <v>0</v>
      </c>
      <c r="J21" s="39">
        <f t="shared" si="2"/>
        <v>1</v>
      </c>
      <c r="K21" s="40">
        <f t="shared" si="0"/>
        <v>1</v>
      </c>
      <c r="L21" s="39">
        <v>1</v>
      </c>
      <c r="M21" s="48">
        <f t="shared" si="3"/>
        <v>1</v>
      </c>
      <c r="N21" s="4"/>
      <c r="O21" s="55">
        <v>4</v>
      </c>
      <c r="P21" s="53" t="s">
        <v>15</v>
      </c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  <c r="AC21" s="4"/>
      <c r="AD21" s="4"/>
      <c r="AE21" s="4"/>
      <c r="AF21" s="4"/>
    </row>
    <row r="22" spans="2:32" x14ac:dyDescent="0.25">
      <c r="B22" s="28" t="s">
        <v>121</v>
      </c>
      <c r="C22" s="7"/>
      <c r="D22" s="17">
        <v>1</v>
      </c>
      <c r="E22" s="10"/>
      <c r="F22" s="21" t="e">
        <f t="shared" si="1"/>
        <v>#N/A</v>
      </c>
      <c r="G22" s="2"/>
      <c r="H22" s="47" t="s">
        <v>40</v>
      </c>
      <c r="I22" s="38">
        <f>SUMIF(E:E,"HEQ",D:D)</f>
        <v>0</v>
      </c>
      <c r="J22" s="39">
        <f t="shared" si="2"/>
        <v>1</v>
      </c>
      <c r="K22" s="40">
        <f t="shared" si="0"/>
        <v>1</v>
      </c>
      <c r="L22" s="39">
        <v>1</v>
      </c>
      <c r="M22" s="48">
        <f t="shared" si="3"/>
        <v>1</v>
      </c>
      <c r="N22" s="4"/>
      <c r="O22" s="55">
        <v>5</v>
      </c>
      <c r="P22" s="53" t="s">
        <v>22</v>
      </c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  <c r="AC22" s="4"/>
      <c r="AD22" s="4"/>
      <c r="AE22" s="4"/>
      <c r="AF22" s="4"/>
    </row>
    <row r="23" spans="2:32" x14ac:dyDescent="0.25">
      <c r="B23" s="28" t="s">
        <v>121</v>
      </c>
      <c r="C23" s="7"/>
      <c r="D23" s="17">
        <v>1</v>
      </c>
      <c r="E23" s="10"/>
      <c r="F23" s="21" t="e">
        <f t="shared" si="1"/>
        <v>#N/A</v>
      </c>
      <c r="G23" s="2"/>
      <c r="H23" s="61" t="s">
        <v>41</v>
      </c>
      <c r="I23" s="44">
        <f>SUMIF(E:E,"ISG",D:D)</f>
        <v>0</v>
      </c>
      <c r="J23" s="45">
        <f t="shared" si="2"/>
        <v>1</v>
      </c>
      <c r="K23" s="46">
        <f t="shared" si="0"/>
        <v>1</v>
      </c>
      <c r="L23" s="45">
        <v>1</v>
      </c>
      <c r="M23" s="62">
        <f t="shared" si="3"/>
        <v>1</v>
      </c>
      <c r="N23" s="4"/>
      <c r="O23" s="55">
        <v>5</v>
      </c>
      <c r="P23" s="53" t="s">
        <v>60</v>
      </c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  <c r="AC23" s="4"/>
      <c r="AD23" s="4"/>
      <c r="AE23" s="4"/>
      <c r="AF23" s="4"/>
    </row>
    <row r="24" spans="2:32" x14ac:dyDescent="0.25">
      <c r="B24" s="28" t="s">
        <v>121</v>
      </c>
      <c r="C24" s="7"/>
      <c r="D24" s="17">
        <v>1</v>
      </c>
      <c r="E24" s="10"/>
      <c r="F24" s="21" t="e">
        <f t="shared" si="1"/>
        <v>#N/A</v>
      </c>
      <c r="G24" s="2"/>
      <c r="H24" s="22" t="s">
        <v>42</v>
      </c>
      <c r="I24" s="18">
        <f>SUMIF(E:E,"KGV",D:D)</f>
        <v>0</v>
      </c>
      <c r="J24" s="19">
        <f t="shared" si="2"/>
        <v>1</v>
      </c>
      <c r="K24" s="20">
        <f t="shared" si="0"/>
        <v>1</v>
      </c>
      <c r="L24" s="19">
        <v>1</v>
      </c>
      <c r="M24" s="23">
        <f t="shared" si="3"/>
        <v>1</v>
      </c>
      <c r="N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  <c r="AC24" s="4"/>
      <c r="AD24" s="4"/>
      <c r="AE24" s="4"/>
      <c r="AF24" s="4"/>
    </row>
    <row r="25" spans="2:32" x14ac:dyDescent="0.25">
      <c r="B25" s="28" t="s">
        <v>121</v>
      </c>
      <c r="C25" s="7"/>
      <c r="D25" s="17">
        <v>1</v>
      </c>
      <c r="E25" s="10"/>
      <c r="F25" s="21" t="e">
        <f t="shared" si="1"/>
        <v>#N/A</v>
      </c>
      <c r="G25" s="2"/>
      <c r="H25" s="47" t="s">
        <v>43</v>
      </c>
      <c r="I25" s="38">
        <f>SUMIF(E:E,"LAP",D:D)</f>
        <v>0</v>
      </c>
      <c r="J25" s="39">
        <f t="shared" si="2"/>
        <v>1</v>
      </c>
      <c r="K25" s="40">
        <f t="shared" si="0"/>
        <v>1</v>
      </c>
      <c r="L25" s="39">
        <v>1</v>
      </c>
      <c r="M25" s="48">
        <f t="shared" si="3"/>
        <v>1</v>
      </c>
      <c r="N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  <c r="AC25" s="4"/>
      <c r="AD25" s="4"/>
      <c r="AE25" s="4"/>
      <c r="AF25" s="4"/>
    </row>
    <row r="26" spans="2:32" x14ac:dyDescent="0.25">
      <c r="B26" s="28" t="s">
        <v>121</v>
      </c>
      <c r="C26" s="7"/>
      <c r="D26" s="17">
        <v>1</v>
      </c>
      <c r="E26" s="10"/>
      <c r="F26" s="21" t="e">
        <f t="shared" si="1"/>
        <v>#N/A</v>
      </c>
      <c r="G26" s="2"/>
      <c r="H26" s="22" t="s">
        <v>44</v>
      </c>
      <c r="I26" s="18">
        <f>SUMIF(E:E,"LCA",D:D)</f>
        <v>0</v>
      </c>
      <c r="J26" s="19">
        <f t="shared" si="2"/>
        <v>1</v>
      </c>
      <c r="K26" s="20">
        <f t="shared" si="0"/>
        <v>1</v>
      </c>
      <c r="L26" s="19">
        <v>1</v>
      </c>
      <c r="M26" s="23">
        <f t="shared" si="3"/>
        <v>1</v>
      </c>
      <c r="N26" s="4"/>
      <c r="Q26" s="4"/>
      <c r="R26" s="4"/>
      <c r="S26" s="4"/>
      <c r="T26" s="4"/>
      <c r="U26" s="4"/>
      <c r="V26" s="4"/>
      <c r="W26" s="4"/>
      <c r="X26" s="4"/>
      <c r="Y26" s="4"/>
      <c r="Z26" s="4"/>
      <c r="AA26" s="4"/>
      <c r="AB26" s="4"/>
      <c r="AC26" s="4"/>
      <c r="AD26" s="4"/>
      <c r="AE26" s="4"/>
      <c r="AF26" s="4"/>
    </row>
    <row r="27" spans="2:32" x14ac:dyDescent="0.25">
      <c r="B27" s="28" t="s">
        <v>121</v>
      </c>
      <c r="C27" s="7"/>
      <c r="D27" s="17">
        <v>1</v>
      </c>
      <c r="E27" s="10"/>
      <c r="F27" s="21" t="e">
        <f t="shared" si="1"/>
        <v>#N/A</v>
      </c>
      <c r="G27" s="2"/>
      <c r="H27" s="47" t="s">
        <v>45</v>
      </c>
      <c r="I27" s="38">
        <f>SUMIF(E:E,"LEW",D:D)</f>
        <v>0</v>
      </c>
      <c r="J27" s="39">
        <f t="shared" si="2"/>
        <v>1</v>
      </c>
      <c r="K27" s="40">
        <f t="shared" si="0"/>
        <v>1</v>
      </c>
      <c r="L27" s="39">
        <v>1</v>
      </c>
      <c r="M27" s="48">
        <f t="shared" si="3"/>
        <v>1</v>
      </c>
      <c r="N27" s="4"/>
      <c r="Q27" s="4"/>
      <c r="R27" s="4"/>
      <c r="S27" s="4"/>
      <c r="T27" s="4"/>
      <c r="U27" s="4"/>
      <c r="V27" s="4"/>
      <c r="W27" s="4"/>
      <c r="X27" s="4"/>
      <c r="Y27" s="4"/>
      <c r="Z27" s="4"/>
      <c r="AA27" s="4"/>
      <c r="AB27" s="4"/>
      <c r="AC27" s="4"/>
      <c r="AD27" s="4"/>
      <c r="AE27" s="4"/>
      <c r="AF27" s="4"/>
    </row>
    <row r="28" spans="2:32" x14ac:dyDescent="0.25">
      <c r="B28" s="28" t="s">
        <v>121</v>
      </c>
      <c r="C28" s="7"/>
      <c r="D28" s="17">
        <v>1</v>
      </c>
      <c r="E28" s="10"/>
      <c r="F28" s="21" t="e">
        <f t="shared" si="1"/>
        <v>#N/A</v>
      </c>
      <c r="G28" s="2"/>
      <c r="H28" s="59" t="s">
        <v>6</v>
      </c>
      <c r="I28" s="41">
        <f>SUMIF(E:E,"LIM",D:D)</f>
        <v>0</v>
      </c>
      <c r="J28" s="42">
        <f t="shared" si="2"/>
        <v>1</v>
      </c>
      <c r="K28" s="43">
        <f t="shared" si="0"/>
        <v>1</v>
      </c>
      <c r="L28" s="42">
        <v>1</v>
      </c>
      <c r="M28" s="60">
        <f t="shared" si="3"/>
        <v>1</v>
      </c>
      <c r="N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  <c r="AC28" s="4"/>
      <c r="AD28" s="4"/>
      <c r="AE28" s="4"/>
      <c r="AF28" s="4"/>
    </row>
    <row r="29" spans="2:32" x14ac:dyDescent="0.25">
      <c r="B29" s="28" t="s">
        <v>121</v>
      </c>
      <c r="C29" s="7"/>
      <c r="D29" s="17">
        <v>1</v>
      </c>
      <c r="E29" s="10"/>
      <c r="F29" s="21" t="e">
        <f t="shared" si="1"/>
        <v>#N/A</v>
      </c>
      <c r="G29" s="2"/>
      <c r="H29" s="47" t="s">
        <v>46</v>
      </c>
      <c r="I29" s="38">
        <f>SUMIF(E:E,"MUD",D:D)</f>
        <v>0</v>
      </c>
      <c r="J29" s="39">
        <f t="shared" si="2"/>
        <v>1</v>
      </c>
      <c r="K29" s="40">
        <f t="shared" si="0"/>
        <v>1</v>
      </c>
      <c r="L29" s="39">
        <v>1</v>
      </c>
      <c r="M29" s="48">
        <f t="shared" si="3"/>
        <v>1</v>
      </c>
      <c r="N29" s="4"/>
      <c r="Q29" s="4"/>
      <c r="R29" s="4"/>
      <c r="S29" s="4"/>
      <c r="T29" s="4"/>
      <c r="U29" s="4"/>
      <c r="V29" s="4"/>
      <c r="W29" s="4"/>
      <c r="X29" s="4"/>
      <c r="Y29" s="4"/>
      <c r="Z29" s="4"/>
      <c r="AA29" s="4"/>
      <c r="AB29" s="4"/>
      <c r="AC29" s="4"/>
      <c r="AD29" s="4"/>
      <c r="AE29" s="4"/>
      <c r="AF29" s="4"/>
    </row>
    <row r="30" spans="2:32" x14ac:dyDescent="0.25">
      <c r="B30" s="28" t="s">
        <v>121</v>
      </c>
      <c r="C30" s="7"/>
      <c r="D30" s="17">
        <v>1</v>
      </c>
      <c r="E30" s="10"/>
      <c r="F30" s="21" t="e">
        <f t="shared" si="1"/>
        <v>#N/A</v>
      </c>
      <c r="G30" s="2"/>
      <c r="H30" s="61" t="s">
        <v>47</v>
      </c>
      <c r="I30" s="44">
        <f>SUMIF(E:E,"PDK",D:D)</f>
        <v>0</v>
      </c>
      <c r="J30" s="45">
        <f t="shared" si="2"/>
        <v>1</v>
      </c>
      <c r="K30" s="46">
        <f t="shared" si="0"/>
        <v>1</v>
      </c>
      <c r="L30" s="45">
        <v>1</v>
      </c>
      <c r="M30" s="62">
        <f t="shared" si="3"/>
        <v>1</v>
      </c>
      <c r="N30" s="4"/>
      <c r="Q30" s="4"/>
      <c r="R30" s="4"/>
      <c r="S30" s="4"/>
      <c r="T30" s="4"/>
      <c r="U30" s="4"/>
      <c r="V30" s="4"/>
      <c r="W30" s="4"/>
      <c r="X30" s="4"/>
      <c r="Y30" s="4"/>
      <c r="Z30" s="4"/>
      <c r="AA30" s="4"/>
      <c r="AB30" s="4"/>
      <c r="AC30" s="4"/>
      <c r="AD30" s="4"/>
      <c r="AE30" s="4"/>
      <c r="AF30" s="4"/>
    </row>
    <row r="31" spans="2:32" x14ac:dyDescent="0.25">
      <c r="B31" s="28" t="s">
        <v>121</v>
      </c>
      <c r="C31" s="7"/>
      <c r="D31" s="17">
        <v>1</v>
      </c>
      <c r="E31" s="10"/>
      <c r="F31" s="21" t="e">
        <f t="shared" si="1"/>
        <v>#N/A</v>
      </c>
      <c r="G31" s="2"/>
      <c r="H31" s="61" t="s">
        <v>48</v>
      </c>
      <c r="I31" s="44">
        <f>SUMIF(E:E,"PML",D:D)</f>
        <v>0</v>
      </c>
      <c r="J31" s="45">
        <f t="shared" si="2"/>
        <v>1</v>
      </c>
      <c r="K31" s="46">
        <f t="shared" si="0"/>
        <v>1</v>
      </c>
      <c r="L31" s="45">
        <v>1</v>
      </c>
      <c r="M31" s="62">
        <f t="shared" si="3"/>
        <v>1</v>
      </c>
      <c r="N31" s="4"/>
      <c r="Q31" s="4"/>
      <c r="R31" s="4"/>
      <c r="S31" s="4"/>
      <c r="T31" s="4"/>
      <c r="U31" s="4"/>
      <c r="V31" s="4"/>
      <c r="W31" s="4"/>
      <c r="X31" s="4"/>
      <c r="Y31" s="4"/>
      <c r="Z31" s="4"/>
      <c r="AA31" s="4"/>
      <c r="AB31" s="4"/>
      <c r="AC31" s="4"/>
      <c r="AD31" s="4"/>
      <c r="AE31" s="4"/>
      <c r="AF31" s="4"/>
    </row>
    <row r="32" spans="2:32" x14ac:dyDescent="0.25">
      <c r="B32" s="28" t="s">
        <v>121</v>
      </c>
      <c r="C32" s="7"/>
      <c r="D32" s="17">
        <v>1</v>
      </c>
      <c r="E32" s="10"/>
      <c r="F32" s="21" t="e">
        <f t="shared" si="1"/>
        <v>#N/A</v>
      </c>
      <c r="G32" s="2"/>
      <c r="H32" s="22" t="s">
        <v>9</v>
      </c>
      <c r="I32" s="18">
        <f>SUMIF(E:E,"POP",D:D)</f>
        <v>0</v>
      </c>
      <c r="J32" s="19">
        <f t="shared" si="2"/>
        <v>1</v>
      </c>
      <c r="K32" s="20">
        <f t="shared" si="0"/>
        <v>1</v>
      </c>
      <c r="L32" s="19">
        <v>100</v>
      </c>
      <c r="M32" s="23">
        <f t="shared" si="3"/>
        <v>100</v>
      </c>
      <c r="N32" s="4"/>
      <c r="Q32" s="4"/>
      <c r="R32" s="4"/>
      <c r="S32" s="4"/>
      <c r="T32" s="4"/>
      <c r="U32" s="4"/>
      <c r="V32" s="4"/>
      <c r="W32" s="4"/>
      <c r="X32" s="4"/>
      <c r="Y32" s="4"/>
      <c r="Z32" s="4"/>
      <c r="AA32" s="4"/>
      <c r="AB32" s="4"/>
      <c r="AC32" s="4"/>
      <c r="AD32" s="4"/>
      <c r="AE32" s="4"/>
      <c r="AF32" s="4"/>
    </row>
    <row r="33" spans="2:32" x14ac:dyDescent="0.25">
      <c r="B33" s="28" t="s">
        <v>121</v>
      </c>
      <c r="C33" s="7"/>
      <c r="D33" s="17">
        <v>1</v>
      </c>
      <c r="E33" s="10"/>
      <c r="F33" s="21" t="e">
        <f t="shared" si="1"/>
        <v>#N/A</v>
      </c>
      <c r="G33" s="2"/>
      <c r="H33" s="47" t="s">
        <v>125</v>
      </c>
      <c r="I33" s="38">
        <f>SUMIF(E:E,"PPR",D:D)</f>
        <v>0</v>
      </c>
      <c r="J33" s="39">
        <f t="shared" si="2"/>
        <v>1</v>
      </c>
      <c r="K33" s="40">
        <f t="shared" si="0"/>
        <v>1</v>
      </c>
      <c r="L33" s="39">
        <v>1</v>
      </c>
      <c r="M33" s="48">
        <f t="shared" si="3"/>
        <v>1</v>
      </c>
      <c r="N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  <c r="AC33" s="4"/>
      <c r="AD33" s="4"/>
      <c r="AE33" s="4"/>
      <c r="AF33" s="4"/>
    </row>
    <row r="34" spans="2:32" x14ac:dyDescent="0.25">
      <c r="B34" s="28" t="s">
        <v>121</v>
      </c>
      <c r="C34" s="7"/>
      <c r="D34" s="17">
        <v>1</v>
      </c>
      <c r="E34" s="10"/>
      <c r="F34" s="21" t="e">
        <f t="shared" si="1"/>
        <v>#N/A</v>
      </c>
      <c r="G34" s="2"/>
      <c r="H34" s="61" t="s">
        <v>49</v>
      </c>
      <c r="I34" s="44">
        <f>SUMIF(E:E,"ROA",D:D)</f>
        <v>0</v>
      </c>
      <c r="J34" s="45">
        <f t="shared" si="2"/>
        <v>1</v>
      </c>
      <c r="K34" s="46">
        <f t="shared" si="0"/>
        <v>1</v>
      </c>
      <c r="L34" s="45">
        <v>1</v>
      </c>
      <c r="M34" s="62">
        <f t="shared" si="3"/>
        <v>1</v>
      </c>
      <c r="N34" s="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  <c r="AC34" s="4"/>
      <c r="AD34" s="4"/>
      <c r="AE34" s="4"/>
      <c r="AF34" s="4"/>
    </row>
    <row r="35" spans="2:32" x14ac:dyDescent="0.25">
      <c r="B35" s="28" t="s">
        <v>121</v>
      </c>
      <c r="C35" s="7"/>
      <c r="D35" s="17">
        <v>1</v>
      </c>
      <c r="E35" s="10"/>
      <c r="F35" s="21" t="e">
        <f t="shared" si="1"/>
        <v>#N/A</v>
      </c>
      <c r="G35" s="2"/>
      <c r="H35" s="61" t="s">
        <v>7</v>
      </c>
      <c r="I35" s="44">
        <f>SUMIF(E:E,"ROV",D:D)</f>
        <v>0</v>
      </c>
      <c r="J35" s="45">
        <f t="shared" si="2"/>
        <v>1</v>
      </c>
      <c r="K35" s="46">
        <f t="shared" si="0"/>
        <v>1</v>
      </c>
      <c r="L35" s="45">
        <v>1</v>
      </c>
      <c r="M35" s="62">
        <f t="shared" ref="M35:M46" si="4">J35*K35*L35</f>
        <v>1</v>
      </c>
      <c r="N35" s="4"/>
      <c r="Q35" s="4"/>
      <c r="R35" s="4"/>
      <c r="S35" s="4"/>
      <c r="T35" s="4"/>
      <c r="U35" s="4"/>
      <c r="V35" s="4"/>
      <c r="W35" s="4"/>
      <c r="X35" s="4"/>
      <c r="Y35" s="4"/>
      <c r="Z35" s="4"/>
      <c r="AA35" s="4"/>
      <c r="AB35" s="4"/>
      <c r="AC35" s="4"/>
      <c r="AD35" s="4"/>
      <c r="AE35" s="4"/>
      <c r="AF35" s="4"/>
    </row>
    <row r="36" spans="2:32" x14ac:dyDescent="0.25">
      <c r="B36" s="28" t="s">
        <v>121</v>
      </c>
      <c r="C36" s="7"/>
      <c r="D36" s="17">
        <v>1</v>
      </c>
      <c r="E36" s="10"/>
      <c r="F36" s="21" t="e">
        <f t="shared" si="1"/>
        <v>#N/A</v>
      </c>
      <c r="G36" s="2"/>
      <c r="H36" s="47" t="s">
        <v>12</v>
      </c>
      <c r="I36" s="38">
        <f>SUMIF(E:E,"SHA",D:D)</f>
        <v>0</v>
      </c>
      <c r="J36" s="39">
        <f t="shared" si="2"/>
        <v>1</v>
      </c>
      <c r="K36" s="40">
        <f t="shared" si="0"/>
        <v>1</v>
      </c>
      <c r="L36" s="39">
        <v>1</v>
      </c>
      <c r="M36" s="48">
        <f t="shared" si="4"/>
        <v>1</v>
      </c>
      <c r="N36" s="4"/>
      <c r="Q36" s="4"/>
      <c r="R36" s="4"/>
      <c r="S36" s="4"/>
      <c r="T36" s="4"/>
      <c r="U36" s="4"/>
      <c r="V36" s="4"/>
      <c r="W36" s="4"/>
      <c r="X36" s="4"/>
      <c r="Y36" s="4"/>
      <c r="Z36" s="4"/>
      <c r="AA36" s="4"/>
      <c r="AB36" s="4"/>
      <c r="AC36" s="4"/>
      <c r="AD36" s="4"/>
      <c r="AE36" s="4"/>
      <c r="AF36" s="4"/>
    </row>
    <row r="37" spans="2:32" x14ac:dyDescent="0.25">
      <c r="B37" s="28" t="s">
        <v>121</v>
      </c>
      <c r="C37" s="7"/>
      <c r="D37" s="17">
        <v>1</v>
      </c>
      <c r="E37" s="10"/>
      <c r="F37" s="21" t="e">
        <f t="shared" si="1"/>
        <v>#N/A</v>
      </c>
      <c r="G37" s="2"/>
      <c r="H37" s="61" t="s">
        <v>50</v>
      </c>
      <c r="I37" s="44">
        <f>SUMIF(E:E,"SHS",D:D)</f>
        <v>0</v>
      </c>
      <c r="J37" s="45">
        <f t="shared" si="2"/>
        <v>1</v>
      </c>
      <c r="K37" s="46">
        <f t="shared" si="0"/>
        <v>1</v>
      </c>
      <c r="L37" s="45">
        <v>1</v>
      </c>
      <c r="M37" s="62">
        <f t="shared" si="4"/>
        <v>1</v>
      </c>
      <c r="N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4"/>
      <c r="AD37" s="4"/>
      <c r="AE37" s="4"/>
      <c r="AF37" s="4"/>
    </row>
    <row r="38" spans="2:32" x14ac:dyDescent="0.25">
      <c r="B38" s="28" t="s">
        <v>121</v>
      </c>
      <c r="C38" s="7"/>
      <c r="D38" s="17">
        <v>1</v>
      </c>
      <c r="E38" s="10"/>
      <c r="F38" s="21" t="e">
        <f t="shared" si="1"/>
        <v>#N/A</v>
      </c>
      <c r="G38" s="2"/>
      <c r="H38" s="61" t="s">
        <v>51</v>
      </c>
      <c r="I38" s="44">
        <f>SUMIF(E:E,"SOQ",D:D)</f>
        <v>0</v>
      </c>
      <c r="J38" s="45">
        <f t="shared" si="2"/>
        <v>1</v>
      </c>
      <c r="K38" s="46">
        <f t="shared" si="0"/>
        <v>1</v>
      </c>
      <c r="L38" s="45">
        <v>1</v>
      </c>
      <c r="M38" s="62">
        <f t="shared" si="4"/>
        <v>1</v>
      </c>
      <c r="N38" s="4"/>
      <c r="Q38" s="4"/>
      <c r="R38" s="4"/>
      <c r="S38" s="4"/>
      <c r="T38" s="4"/>
      <c r="U38" s="4"/>
      <c r="V38" s="4"/>
      <c r="W38" s="4"/>
      <c r="X38" s="4"/>
      <c r="Y38" s="4"/>
      <c r="Z38" s="4"/>
      <c r="AA38" s="4"/>
      <c r="AB38" s="4"/>
      <c r="AC38" s="4"/>
      <c r="AD38" s="4"/>
      <c r="AE38" s="4"/>
      <c r="AF38" s="4"/>
    </row>
    <row r="39" spans="2:32" x14ac:dyDescent="0.25">
      <c r="B39" s="28" t="s">
        <v>121</v>
      </c>
      <c r="C39" s="7"/>
      <c r="D39" s="17">
        <v>1</v>
      </c>
      <c r="E39" s="10"/>
      <c r="F39" s="21" t="e">
        <f t="shared" si="1"/>
        <v>#N/A</v>
      </c>
      <c r="G39" s="2"/>
      <c r="H39" s="61" t="s">
        <v>52</v>
      </c>
      <c r="I39" s="44">
        <f>SUMIF(E:E,"STI",D:D)</f>
        <v>0</v>
      </c>
      <c r="J39" s="45">
        <f t="shared" si="2"/>
        <v>1</v>
      </c>
      <c r="K39" s="46">
        <f t="shared" si="0"/>
        <v>1</v>
      </c>
      <c r="L39" s="45">
        <v>1</v>
      </c>
      <c r="M39" s="62">
        <f t="shared" si="4"/>
        <v>1</v>
      </c>
      <c r="N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  <c r="AC39" s="4"/>
      <c r="AD39" s="4"/>
      <c r="AE39" s="4"/>
      <c r="AF39" s="4"/>
    </row>
    <row r="40" spans="2:32" x14ac:dyDescent="0.25">
      <c r="B40" s="28" t="s">
        <v>121</v>
      </c>
      <c r="C40" s="7"/>
      <c r="D40" s="17">
        <v>1</v>
      </c>
      <c r="E40" s="10"/>
      <c r="F40" s="21" t="e">
        <f t="shared" si="1"/>
        <v>#N/A</v>
      </c>
      <c r="G40" s="2"/>
      <c r="H40" s="47" t="s">
        <v>8</v>
      </c>
      <c r="I40" s="38">
        <f>SUMIF(E:E,"STL",D:D)</f>
        <v>0</v>
      </c>
      <c r="J40" s="39">
        <f t="shared" si="2"/>
        <v>1</v>
      </c>
      <c r="K40" s="40">
        <f t="shared" si="0"/>
        <v>1</v>
      </c>
      <c r="L40" s="39">
        <v>1</v>
      </c>
      <c r="M40" s="48">
        <f t="shared" si="4"/>
        <v>1</v>
      </c>
      <c r="N40" s="4"/>
      <c r="Q40" s="4"/>
      <c r="R40" s="4"/>
      <c r="S40" s="4"/>
      <c r="T40" s="4"/>
      <c r="U40" s="4"/>
      <c r="V40" s="4"/>
      <c r="W40" s="4"/>
      <c r="X40" s="4"/>
      <c r="Y40" s="4"/>
      <c r="Z40" s="4"/>
      <c r="AA40" s="4"/>
      <c r="AB40" s="4"/>
      <c r="AC40" s="4"/>
      <c r="AD40" s="4"/>
      <c r="AE40" s="4"/>
      <c r="AF40" s="4"/>
    </row>
    <row r="41" spans="2:32" x14ac:dyDescent="0.25">
      <c r="B41" s="28" t="s">
        <v>121</v>
      </c>
      <c r="C41" s="7"/>
      <c r="D41" s="17">
        <v>1</v>
      </c>
      <c r="E41" s="10"/>
      <c r="F41" s="21" t="e">
        <f t="shared" si="1"/>
        <v>#N/A</v>
      </c>
      <c r="G41" s="2"/>
      <c r="H41" s="61" t="s">
        <v>53</v>
      </c>
      <c r="I41" s="44">
        <f>SUMIF(E:E,"STR",D:D)</f>
        <v>0</v>
      </c>
      <c r="J41" s="45">
        <f t="shared" si="2"/>
        <v>1</v>
      </c>
      <c r="K41" s="46">
        <f t="shared" si="0"/>
        <v>1</v>
      </c>
      <c r="L41" s="45">
        <v>1</v>
      </c>
      <c r="M41" s="62">
        <f>J41*K41*L41</f>
        <v>1</v>
      </c>
      <c r="N41" s="4"/>
      <c r="Q41" s="4"/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  <c r="AC41" s="4"/>
      <c r="AD41" s="4"/>
      <c r="AE41" s="4"/>
      <c r="AF41" s="4"/>
    </row>
    <row r="42" spans="2:32" x14ac:dyDescent="0.25">
      <c r="B42" s="28" t="s">
        <v>121</v>
      </c>
      <c r="C42" s="7"/>
      <c r="D42" s="17">
        <v>1</v>
      </c>
      <c r="E42" s="10"/>
      <c r="F42" s="21" t="e">
        <f t="shared" si="1"/>
        <v>#N/A</v>
      </c>
      <c r="G42" s="2"/>
      <c r="H42" s="61" t="s">
        <v>11</v>
      </c>
      <c r="I42" s="44">
        <f>SUMIF(E:E,"TOG",D:D)</f>
        <v>0</v>
      </c>
      <c r="J42" s="45">
        <f t="shared" si="2"/>
        <v>1</v>
      </c>
      <c r="K42" s="46">
        <f t="shared" si="0"/>
        <v>1</v>
      </c>
      <c r="L42" s="45">
        <v>1</v>
      </c>
      <c r="M42" s="62">
        <f t="shared" si="4"/>
        <v>1</v>
      </c>
      <c r="N42" s="4"/>
      <c r="Q42" s="4"/>
      <c r="R42" s="4"/>
      <c r="S42" s="4"/>
      <c r="T42" s="4"/>
      <c r="U42" s="4"/>
      <c r="V42" s="4"/>
      <c r="W42" s="4"/>
      <c r="X42" s="4"/>
      <c r="Y42" s="4"/>
      <c r="Z42" s="4"/>
      <c r="AA42" s="4"/>
      <c r="AB42" s="4"/>
      <c r="AC42" s="4"/>
      <c r="AD42" s="4"/>
      <c r="AE42" s="4"/>
      <c r="AF42" s="4"/>
    </row>
    <row r="43" spans="2:32" x14ac:dyDescent="0.25">
      <c r="B43" s="28" t="s">
        <v>121</v>
      </c>
      <c r="C43" s="7"/>
      <c r="D43" s="17">
        <v>1</v>
      </c>
      <c r="E43" s="10"/>
      <c r="F43" s="21" t="e">
        <f t="shared" si="1"/>
        <v>#N/A</v>
      </c>
      <c r="G43" s="2"/>
      <c r="H43" s="61" t="s">
        <v>54</v>
      </c>
      <c r="I43" s="44">
        <f>SUMIF(E:E,"WEH",D:D)</f>
        <v>0</v>
      </c>
      <c r="J43" s="45">
        <f t="shared" si="2"/>
        <v>1</v>
      </c>
      <c r="K43" s="46">
        <f t="shared" si="0"/>
        <v>1</v>
      </c>
      <c r="L43" s="45">
        <v>1</v>
      </c>
      <c r="M43" s="62">
        <f t="shared" si="4"/>
        <v>1</v>
      </c>
      <c r="N43" s="4"/>
      <c r="Q43" s="4"/>
      <c r="R43" s="4"/>
      <c r="S43" s="4"/>
      <c r="T43" s="4"/>
      <c r="U43" s="4"/>
      <c r="V43" s="4"/>
      <c r="W43" s="4"/>
      <c r="X43" s="4"/>
      <c r="Y43" s="4"/>
      <c r="Z43" s="4"/>
      <c r="AA43" s="4"/>
      <c r="AB43" s="4"/>
      <c r="AC43" s="4"/>
      <c r="AD43" s="4"/>
      <c r="AE43" s="4"/>
      <c r="AF43" s="4"/>
    </row>
    <row r="44" spans="2:32" x14ac:dyDescent="0.25">
      <c r="B44" s="28" t="s">
        <v>121</v>
      </c>
      <c r="C44" s="7"/>
      <c r="D44" s="17">
        <v>1</v>
      </c>
      <c r="E44" s="10"/>
      <c r="F44" s="21" t="e">
        <f t="shared" si="1"/>
        <v>#N/A</v>
      </c>
      <c r="G44" s="2"/>
      <c r="H44" s="47" t="s">
        <v>55</v>
      </c>
      <c r="I44" s="38">
        <f>SUMIF(E:E,"WES",D:D)</f>
        <v>0</v>
      </c>
      <c r="J44" s="39">
        <f t="shared" si="2"/>
        <v>1</v>
      </c>
      <c r="K44" s="40">
        <f t="shared" si="0"/>
        <v>1</v>
      </c>
      <c r="L44" s="39">
        <v>1</v>
      </c>
      <c r="M44" s="48">
        <f t="shared" si="4"/>
        <v>1</v>
      </c>
      <c r="N44" s="4"/>
      <c r="Q44" s="4"/>
      <c r="R44" s="4"/>
      <c r="S44" s="4"/>
      <c r="T44" s="4"/>
      <c r="U44" s="4"/>
      <c r="V44" s="4"/>
      <c r="W44" s="4"/>
      <c r="X44" s="4"/>
      <c r="Y44" s="4"/>
      <c r="Z44" s="4"/>
      <c r="AA44" s="4"/>
      <c r="AB44" s="4"/>
      <c r="AC44" s="4"/>
      <c r="AD44" s="4"/>
      <c r="AE44" s="4"/>
      <c r="AF44" s="4"/>
    </row>
    <row r="45" spans="2:32" x14ac:dyDescent="0.25">
      <c r="B45" s="28" t="s">
        <v>121</v>
      </c>
      <c r="C45" s="7"/>
      <c r="D45" s="17">
        <v>1</v>
      </c>
      <c r="E45" s="10"/>
      <c r="F45" s="21" t="e">
        <f t="shared" si="1"/>
        <v>#N/A</v>
      </c>
      <c r="G45" s="2"/>
      <c r="H45" s="61" t="s">
        <v>4</v>
      </c>
      <c r="I45" s="44">
        <f>SUMIF(E:E,"WIQ",D:D)</f>
        <v>0</v>
      </c>
      <c r="J45" s="45">
        <f t="shared" si="2"/>
        <v>1</v>
      </c>
      <c r="K45" s="46">
        <f t="shared" si="0"/>
        <v>1</v>
      </c>
      <c r="L45" s="45">
        <v>1</v>
      </c>
      <c r="M45" s="62">
        <f t="shared" si="4"/>
        <v>1</v>
      </c>
      <c r="N45" s="4"/>
      <c r="Q45" s="4"/>
      <c r="R45" s="4"/>
      <c r="S45" s="4"/>
      <c r="T45" s="4"/>
      <c r="U45" s="4"/>
      <c r="V45" s="4"/>
      <c r="W45" s="4"/>
      <c r="X45" s="4"/>
      <c r="Y45" s="4"/>
      <c r="Z45" s="4"/>
      <c r="AA45" s="4"/>
      <c r="AB45" s="4"/>
      <c r="AC45" s="4"/>
      <c r="AD45" s="4"/>
      <c r="AE45" s="4"/>
      <c r="AF45" s="4"/>
    </row>
    <row r="46" spans="2:32" x14ac:dyDescent="0.25">
      <c r="B46" s="28" t="s">
        <v>121</v>
      </c>
      <c r="C46" s="7"/>
      <c r="D46" s="17">
        <v>1</v>
      </c>
      <c r="E46" s="10"/>
      <c r="F46" s="21" t="e">
        <f t="shared" si="1"/>
        <v>#N/A</v>
      </c>
      <c r="G46" s="2"/>
      <c r="H46" s="61" t="s">
        <v>10</v>
      </c>
      <c r="I46" s="44">
        <f>SUMIF(E:E,"WOA",D:D)</f>
        <v>0</v>
      </c>
      <c r="J46" s="45">
        <f t="shared" si="2"/>
        <v>1</v>
      </c>
      <c r="K46" s="46">
        <f t="shared" si="0"/>
        <v>1</v>
      </c>
      <c r="L46" s="45">
        <v>1</v>
      </c>
      <c r="M46" s="62">
        <f t="shared" si="4"/>
        <v>1</v>
      </c>
      <c r="N46" s="4"/>
      <c r="Q46" s="4"/>
      <c r="R46" s="4"/>
      <c r="S46" s="4"/>
      <c r="T46" s="4"/>
      <c r="U46" s="4"/>
      <c r="V46" s="4"/>
      <c r="W46" s="4"/>
      <c r="X46" s="4"/>
      <c r="Y46" s="4"/>
      <c r="Z46" s="4"/>
      <c r="AA46" s="4"/>
      <c r="AB46" s="4"/>
      <c r="AC46" s="4"/>
      <c r="AD46" s="4"/>
      <c r="AE46" s="4"/>
      <c r="AF46" s="4"/>
    </row>
    <row r="47" spans="2:32" ht="15.75" thickBot="1" x14ac:dyDescent="0.3">
      <c r="B47" s="28" t="s">
        <v>121</v>
      </c>
      <c r="C47" s="7"/>
      <c r="D47" s="17">
        <v>1</v>
      </c>
      <c r="E47" s="10"/>
      <c r="F47" s="21" t="e">
        <f t="shared" si="1"/>
        <v>#N/A</v>
      </c>
      <c r="G47" s="2"/>
      <c r="H47" s="24" t="s">
        <v>13</v>
      </c>
      <c r="I47" s="25">
        <f>SUMIF(E:E,"WST",D:D)</f>
        <v>0</v>
      </c>
      <c r="J47" s="26">
        <f t="shared" si="2"/>
        <v>1</v>
      </c>
      <c r="K47" s="63">
        <f t="shared" si="0"/>
        <v>1</v>
      </c>
      <c r="L47" s="26">
        <v>1</v>
      </c>
      <c r="M47" s="27">
        <f>J47*K47*L47</f>
        <v>1</v>
      </c>
      <c r="N47" s="4"/>
      <c r="Q47" s="4"/>
      <c r="R47" s="4"/>
      <c r="S47" s="4"/>
      <c r="T47" s="4"/>
      <c r="U47" s="4"/>
      <c r="V47" s="4"/>
      <c r="W47" s="4"/>
      <c r="X47" s="4"/>
      <c r="Y47" s="4"/>
      <c r="Z47" s="4"/>
      <c r="AA47" s="4"/>
      <c r="AB47" s="4"/>
      <c r="AC47" s="4"/>
      <c r="AD47" s="4"/>
      <c r="AE47" s="4"/>
      <c r="AF47" s="4"/>
    </row>
    <row r="48" spans="2:32" x14ac:dyDescent="0.25">
      <c r="B48" s="28" t="s">
        <v>121</v>
      </c>
      <c r="C48" s="7"/>
      <c r="D48" s="17">
        <v>1</v>
      </c>
      <c r="E48" s="10"/>
      <c r="F48" s="21" t="e">
        <f t="shared" si="1"/>
        <v>#N/A</v>
      </c>
      <c r="G48" s="2"/>
      <c r="H48" s="2"/>
      <c r="I48" s="4"/>
      <c r="J48" s="2"/>
      <c r="K48" s="2"/>
      <c r="L48" s="14"/>
      <c r="M48" s="4"/>
      <c r="N48" s="4"/>
      <c r="Q48" s="4"/>
      <c r="R48" s="4"/>
      <c r="S48" s="4"/>
      <c r="T48" s="4"/>
      <c r="U48" s="4"/>
      <c r="V48" s="4"/>
      <c r="W48" s="4"/>
      <c r="X48" s="4"/>
      <c r="Y48" s="4"/>
      <c r="Z48" s="4"/>
      <c r="AA48" s="4"/>
      <c r="AB48" s="4"/>
      <c r="AC48" s="4"/>
      <c r="AD48" s="4"/>
      <c r="AE48" s="4"/>
      <c r="AF48" s="4"/>
    </row>
    <row r="49" spans="2:32" x14ac:dyDescent="0.25">
      <c r="B49" s="28" t="s">
        <v>121</v>
      </c>
      <c r="C49" s="7"/>
      <c r="D49" s="17">
        <v>1</v>
      </c>
      <c r="E49" s="10"/>
      <c r="F49" s="21" t="e">
        <f t="shared" si="1"/>
        <v>#N/A</v>
      </c>
      <c r="G49" s="2"/>
      <c r="H49" s="2"/>
      <c r="I49" s="4"/>
      <c r="J49" s="2"/>
      <c r="K49" s="2"/>
      <c r="L49" s="14"/>
      <c r="M49" s="4"/>
      <c r="N49" s="4"/>
      <c r="Q49" s="4"/>
      <c r="R49" s="4"/>
      <c r="S49" s="4"/>
      <c r="T49" s="4"/>
      <c r="U49" s="4"/>
      <c r="V49" s="4"/>
      <c r="W49" s="4"/>
      <c r="X49" s="4"/>
      <c r="Y49" s="4"/>
      <c r="Z49" s="4"/>
      <c r="AA49" s="4"/>
      <c r="AB49" s="4"/>
      <c r="AC49" s="4"/>
      <c r="AD49" s="4"/>
      <c r="AE49" s="4"/>
      <c r="AF49" s="4"/>
    </row>
    <row r="50" spans="2:32" x14ac:dyDescent="0.25">
      <c r="B50" s="28" t="s">
        <v>121</v>
      </c>
      <c r="C50" s="7"/>
      <c r="D50" s="17">
        <v>1</v>
      </c>
      <c r="E50" s="10"/>
      <c r="F50" s="21" t="e">
        <f t="shared" si="1"/>
        <v>#N/A</v>
      </c>
      <c r="G50" s="2"/>
      <c r="H50" s="2"/>
      <c r="I50" s="4"/>
      <c r="J50" s="2"/>
      <c r="K50" s="2"/>
      <c r="L50" s="14"/>
      <c r="M50" s="4"/>
      <c r="N50" s="4"/>
      <c r="Q50" s="4"/>
      <c r="R50" s="4"/>
      <c r="S50" s="4"/>
      <c r="T50" s="4"/>
      <c r="U50" s="4"/>
      <c r="V50" s="4"/>
      <c r="W50" s="4"/>
      <c r="X50" s="4"/>
      <c r="Y50" s="4"/>
      <c r="Z50" s="4"/>
      <c r="AA50" s="4"/>
      <c r="AB50" s="4"/>
      <c r="AC50" s="4"/>
      <c r="AD50" s="4"/>
      <c r="AE50" s="4"/>
      <c r="AF50" s="4"/>
    </row>
    <row r="51" spans="2:32" ht="21.75" thickBot="1" x14ac:dyDescent="0.4">
      <c r="B51" s="28" t="s">
        <v>121</v>
      </c>
      <c r="C51" s="7"/>
      <c r="D51" s="17">
        <v>1</v>
      </c>
      <c r="E51" s="10"/>
      <c r="F51" s="21" t="e">
        <f t="shared" si="1"/>
        <v>#N/A</v>
      </c>
      <c r="G51" s="2"/>
      <c r="H51" s="68"/>
      <c r="I51" s="69"/>
      <c r="J51" s="2"/>
      <c r="K51" s="2"/>
      <c r="L51" s="14"/>
      <c r="M51" s="4"/>
      <c r="N51" s="4"/>
      <c r="Q51" s="4"/>
      <c r="R51" s="4"/>
      <c r="S51" s="4"/>
      <c r="T51" s="4"/>
      <c r="U51" s="4"/>
      <c r="V51" s="4"/>
      <c r="W51" s="4"/>
      <c r="X51" s="4"/>
      <c r="Y51" s="4"/>
      <c r="Z51" s="4"/>
      <c r="AA51" s="4"/>
      <c r="AB51" s="4"/>
      <c r="AC51" s="4"/>
      <c r="AD51" s="4"/>
      <c r="AE51" s="4"/>
      <c r="AF51" s="4"/>
    </row>
    <row r="52" spans="2:32" ht="15" customHeight="1" x14ac:dyDescent="0.35">
      <c r="B52" s="28" t="s">
        <v>121</v>
      </c>
      <c r="C52" s="7"/>
      <c r="D52" s="17">
        <v>1</v>
      </c>
      <c r="E52" s="10"/>
      <c r="F52" s="21" t="e">
        <f t="shared" si="1"/>
        <v>#N/A</v>
      </c>
      <c r="G52" s="4"/>
      <c r="H52" s="72"/>
      <c r="I52" s="73"/>
      <c r="J52" s="74"/>
      <c r="K52" s="75"/>
      <c r="L52" s="76"/>
      <c r="M52" s="65"/>
      <c r="N52" s="4"/>
      <c r="O52" s="67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  <c r="AA52" s="4"/>
      <c r="AB52" s="4"/>
      <c r="AC52" s="4"/>
      <c r="AD52" s="4"/>
      <c r="AE52" s="4"/>
    </row>
    <row r="53" spans="2:32" ht="15" customHeight="1" x14ac:dyDescent="0.35">
      <c r="B53" s="28" t="s">
        <v>121</v>
      </c>
      <c r="C53" s="7"/>
      <c r="D53" s="17">
        <v>1</v>
      </c>
      <c r="E53" s="10"/>
      <c r="F53" s="21" t="e">
        <f t="shared" si="1"/>
        <v>#N/A</v>
      </c>
      <c r="G53" s="4"/>
      <c r="H53" s="77" t="s">
        <v>126</v>
      </c>
      <c r="I53" s="69" t="s">
        <v>130</v>
      </c>
      <c r="J53" s="70"/>
      <c r="K53" s="4"/>
      <c r="L53" s="15"/>
      <c r="M53" s="67"/>
      <c r="N53" s="4"/>
      <c r="Q53" s="4"/>
      <c r="R53" s="4"/>
      <c r="S53" s="4"/>
      <c r="T53" s="4"/>
      <c r="U53" s="4"/>
      <c r="V53" s="4"/>
      <c r="W53" s="4"/>
      <c r="X53" s="4"/>
      <c r="Y53" s="4"/>
      <c r="Z53" s="4"/>
      <c r="AA53" s="4"/>
      <c r="AB53" s="4"/>
      <c r="AC53" s="4"/>
      <c r="AD53" s="4"/>
      <c r="AE53" s="4"/>
      <c r="AF53" s="4"/>
    </row>
    <row r="54" spans="2:32" ht="15" customHeight="1" x14ac:dyDescent="0.35">
      <c r="B54" s="28" t="s">
        <v>121</v>
      </c>
      <c r="C54" s="7"/>
      <c r="D54" s="17">
        <v>1</v>
      </c>
      <c r="E54" s="10"/>
      <c r="F54" s="21" t="e">
        <f t="shared" si="1"/>
        <v>#N/A</v>
      </c>
      <c r="G54" s="4"/>
      <c r="H54" s="77" t="s">
        <v>127</v>
      </c>
      <c r="I54" s="83" t="s">
        <v>135</v>
      </c>
      <c r="J54" s="4"/>
      <c r="K54" s="4"/>
      <c r="L54" s="15"/>
      <c r="M54" s="67"/>
      <c r="N54" s="4"/>
      <c r="Q54" s="4"/>
      <c r="R54" s="4"/>
      <c r="S54" s="4"/>
      <c r="T54" s="4"/>
      <c r="U54" s="4"/>
      <c r="V54" s="4"/>
      <c r="W54" s="4"/>
      <c r="X54" s="4"/>
      <c r="Y54" s="4"/>
      <c r="Z54" s="4"/>
      <c r="AA54" s="4"/>
      <c r="AB54" s="4"/>
      <c r="AC54" s="4"/>
      <c r="AD54" s="4"/>
      <c r="AE54" s="4"/>
      <c r="AF54" s="4"/>
    </row>
    <row r="55" spans="2:32" ht="21" x14ac:dyDescent="0.35">
      <c r="B55" s="28" t="s">
        <v>121</v>
      </c>
      <c r="C55" s="7"/>
      <c r="D55" s="17">
        <v>1</v>
      </c>
      <c r="E55" s="10"/>
      <c r="F55" s="21" t="e">
        <f t="shared" si="1"/>
        <v>#N/A</v>
      </c>
      <c r="G55" s="4"/>
      <c r="H55" s="78" t="s">
        <v>128</v>
      </c>
      <c r="I55" s="69" t="s">
        <v>131</v>
      </c>
      <c r="J55" s="4"/>
      <c r="K55" s="4"/>
      <c r="L55" s="15"/>
      <c r="M55" s="67"/>
      <c r="N55" s="4"/>
      <c r="Q55" s="4"/>
      <c r="R55" s="4"/>
      <c r="S55" s="4"/>
      <c r="T55" s="4"/>
      <c r="U55" s="4"/>
      <c r="V55" s="4"/>
      <c r="W55" s="4"/>
      <c r="X55" s="4"/>
      <c r="Y55" s="4"/>
      <c r="Z55" s="4"/>
      <c r="AA55" s="4"/>
      <c r="AB55" s="4"/>
      <c r="AC55" s="4"/>
      <c r="AD55" s="4"/>
      <c r="AE55" s="4"/>
      <c r="AF55" s="4"/>
    </row>
    <row r="56" spans="2:32" ht="21" x14ac:dyDescent="0.35">
      <c r="B56" s="28" t="s">
        <v>121</v>
      </c>
      <c r="C56" s="7"/>
      <c r="D56" s="17">
        <v>1</v>
      </c>
      <c r="E56" s="10"/>
      <c r="F56" s="21" t="e">
        <f t="shared" si="1"/>
        <v>#N/A</v>
      </c>
      <c r="G56" s="4"/>
      <c r="H56" s="78" t="s">
        <v>129</v>
      </c>
      <c r="I56" s="69" t="s">
        <v>132</v>
      </c>
      <c r="J56" s="15"/>
      <c r="K56" s="4"/>
      <c r="L56" s="15"/>
      <c r="M56" s="67"/>
      <c r="N56" s="4"/>
      <c r="Q56" s="4"/>
      <c r="R56" s="4"/>
      <c r="S56" s="4"/>
      <c r="T56" s="4"/>
      <c r="U56" s="4"/>
      <c r="V56" s="4"/>
      <c r="W56" s="4"/>
      <c r="X56" s="4"/>
      <c r="Y56" s="4"/>
      <c r="Z56" s="4"/>
      <c r="AA56" s="4"/>
      <c r="AB56" s="4"/>
      <c r="AC56" s="4"/>
      <c r="AD56" s="4"/>
      <c r="AE56" s="4"/>
      <c r="AF56" s="4"/>
    </row>
    <row r="57" spans="2:32" x14ac:dyDescent="0.25">
      <c r="B57" s="28" t="s">
        <v>121</v>
      </c>
      <c r="C57" s="7"/>
      <c r="D57" s="17">
        <v>1</v>
      </c>
      <c r="E57" s="10"/>
      <c r="F57" s="21" t="e">
        <f t="shared" si="1"/>
        <v>#N/A</v>
      </c>
      <c r="G57" s="4"/>
      <c r="H57" s="54"/>
      <c r="I57" s="4"/>
      <c r="J57" s="4"/>
      <c r="K57" s="4"/>
      <c r="L57" s="4"/>
      <c r="M57" s="67"/>
      <c r="N57" s="67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  <c r="AA57" s="4"/>
      <c r="AB57" s="4"/>
      <c r="AC57" s="4"/>
      <c r="AD57" s="4"/>
    </row>
    <row r="58" spans="2:32" x14ac:dyDescent="0.25">
      <c r="B58" s="28" t="s">
        <v>121</v>
      </c>
      <c r="C58" s="7"/>
      <c r="D58" s="17">
        <v>1</v>
      </c>
      <c r="E58" s="10"/>
      <c r="F58" s="21" t="e">
        <f t="shared" si="1"/>
        <v>#N/A</v>
      </c>
      <c r="G58" s="4"/>
      <c r="H58" s="54"/>
      <c r="I58" s="4"/>
      <c r="J58" s="4"/>
      <c r="K58" s="4"/>
      <c r="L58" s="15"/>
      <c r="M58" s="67"/>
      <c r="N58" s="4"/>
      <c r="Q58" s="4"/>
      <c r="R58" s="4"/>
      <c r="S58" s="4"/>
      <c r="T58" s="4"/>
      <c r="U58" s="4"/>
      <c r="V58" s="4"/>
      <c r="W58" s="4"/>
      <c r="X58" s="4"/>
      <c r="Y58" s="4"/>
      <c r="Z58" s="4"/>
      <c r="AA58" s="4"/>
      <c r="AB58" s="4"/>
      <c r="AC58" s="4"/>
      <c r="AD58" s="4"/>
      <c r="AE58" s="4"/>
      <c r="AF58" s="4"/>
    </row>
    <row r="59" spans="2:32" x14ac:dyDescent="0.25">
      <c r="B59" s="28" t="s">
        <v>121</v>
      </c>
      <c r="C59" s="7"/>
      <c r="D59" s="17">
        <v>1</v>
      </c>
      <c r="E59" s="10"/>
      <c r="F59" s="21" t="e">
        <f t="shared" si="1"/>
        <v>#N/A</v>
      </c>
      <c r="G59" s="4"/>
      <c r="H59" s="54"/>
      <c r="I59" s="4"/>
      <c r="J59" s="4"/>
      <c r="K59" s="4"/>
      <c r="L59" s="15"/>
      <c r="M59" s="67"/>
      <c r="N59" s="4"/>
      <c r="Q59" s="4"/>
      <c r="R59" s="4"/>
      <c r="S59" s="4"/>
      <c r="T59" s="4"/>
      <c r="U59" s="4"/>
      <c r="V59" s="4"/>
      <c r="W59" s="4"/>
      <c r="X59" s="4"/>
      <c r="Y59" s="4"/>
      <c r="Z59" s="4"/>
      <c r="AA59" s="4"/>
      <c r="AB59" s="4"/>
      <c r="AC59" s="4"/>
      <c r="AD59" s="4"/>
      <c r="AE59" s="4"/>
      <c r="AF59" s="4"/>
    </row>
    <row r="60" spans="2:32" ht="15.75" thickBot="1" x14ac:dyDescent="0.3">
      <c r="B60" s="28" t="s">
        <v>121</v>
      </c>
      <c r="C60" s="7"/>
      <c r="D60" s="17">
        <v>1</v>
      </c>
      <c r="E60" s="10"/>
      <c r="F60" s="21" t="e">
        <f t="shared" si="1"/>
        <v>#N/A</v>
      </c>
      <c r="G60" s="4"/>
      <c r="H60" s="79"/>
      <c r="I60" s="80"/>
      <c r="J60" s="80"/>
      <c r="K60" s="80"/>
      <c r="L60" s="81"/>
      <c r="M60" s="82"/>
      <c r="N60" s="4"/>
      <c r="Q60" s="4"/>
      <c r="R60" s="4"/>
      <c r="S60" s="4"/>
      <c r="T60" s="4"/>
      <c r="U60" s="4"/>
      <c r="V60" s="4"/>
      <c r="W60" s="4"/>
      <c r="X60" s="4"/>
      <c r="Y60" s="4"/>
      <c r="Z60" s="4"/>
      <c r="AA60" s="4"/>
      <c r="AB60" s="4"/>
      <c r="AC60" s="4"/>
      <c r="AD60" s="4"/>
      <c r="AE60" s="4"/>
      <c r="AF60" s="4"/>
    </row>
    <row r="61" spans="2:32" x14ac:dyDescent="0.25">
      <c r="B61" s="28" t="s">
        <v>121</v>
      </c>
      <c r="C61" s="7"/>
      <c r="D61" s="17">
        <v>1</v>
      </c>
      <c r="E61" s="10"/>
      <c r="F61" s="21" t="e">
        <f t="shared" si="1"/>
        <v>#N/A</v>
      </c>
      <c r="G61" s="4"/>
      <c r="H61" s="2"/>
      <c r="I61" s="4"/>
      <c r="J61" s="4"/>
      <c r="K61" s="4"/>
      <c r="L61" s="15"/>
      <c r="M61" s="4"/>
      <c r="N61" s="4"/>
      <c r="Q61" s="4"/>
      <c r="R61" s="4"/>
      <c r="S61" s="4"/>
      <c r="T61" s="4"/>
      <c r="U61" s="4"/>
      <c r="V61" s="4"/>
      <c r="W61" s="4"/>
      <c r="X61" s="4"/>
      <c r="Y61" s="4"/>
      <c r="Z61" s="4"/>
      <c r="AA61" s="4"/>
      <c r="AB61" s="4"/>
      <c r="AC61" s="4"/>
      <c r="AD61" s="4"/>
      <c r="AE61" s="4"/>
      <c r="AF61" s="4"/>
    </row>
    <row r="62" spans="2:32" x14ac:dyDescent="0.25">
      <c r="B62" s="28" t="s">
        <v>121</v>
      </c>
      <c r="C62" s="7"/>
      <c r="D62" s="17">
        <v>1</v>
      </c>
      <c r="E62" s="10"/>
      <c r="F62" s="21" t="e">
        <f t="shared" si="1"/>
        <v>#N/A</v>
      </c>
      <c r="G62" s="4"/>
      <c r="H62" s="2"/>
      <c r="I62" s="4"/>
      <c r="J62" s="4"/>
      <c r="K62" s="4"/>
      <c r="L62" s="15"/>
      <c r="M62" s="4"/>
      <c r="N62" s="4"/>
      <c r="Q62" s="4"/>
      <c r="R62" s="4"/>
      <c r="S62" s="4"/>
      <c r="T62" s="4"/>
      <c r="U62" s="4"/>
      <c r="V62" s="4"/>
      <c r="W62" s="4"/>
      <c r="X62" s="4"/>
      <c r="Y62" s="4"/>
      <c r="Z62" s="4"/>
      <c r="AA62" s="4"/>
      <c r="AB62" s="4"/>
      <c r="AC62" s="4"/>
      <c r="AD62" s="4"/>
      <c r="AE62" s="4"/>
      <c r="AF62" s="4"/>
    </row>
    <row r="63" spans="2:32" x14ac:dyDescent="0.25">
      <c r="B63" s="28" t="s">
        <v>121</v>
      </c>
      <c r="C63" s="7"/>
      <c r="D63" s="17">
        <v>1</v>
      </c>
      <c r="E63" s="10"/>
      <c r="F63" s="21" t="e">
        <f t="shared" si="1"/>
        <v>#N/A</v>
      </c>
      <c r="G63" s="4"/>
      <c r="H63" s="2"/>
      <c r="I63" s="4"/>
      <c r="J63" s="4"/>
      <c r="K63" s="4"/>
      <c r="L63" s="15"/>
      <c r="M63" s="4"/>
      <c r="N63" s="4"/>
      <c r="Q63" s="4"/>
      <c r="R63" s="4"/>
      <c r="S63" s="4"/>
      <c r="T63" s="4"/>
      <c r="U63" s="4"/>
      <c r="V63" s="4"/>
      <c r="W63" s="4"/>
      <c r="X63" s="4"/>
      <c r="Y63" s="4"/>
      <c r="Z63" s="4"/>
      <c r="AA63" s="4"/>
      <c r="AB63" s="4"/>
      <c r="AC63" s="4"/>
      <c r="AD63" s="4"/>
      <c r="AE63" s="4"/>
      <c r="AF63" s="4"/>
    </row>
    <row r="64" spans="2:32" x14ac:dyDescent="0.25">
      <c r="B64" s="28" t="s">
        <v>121</v>
      </c>
      <c r="C64" s="7"/>
      <c r="D64" s="17">
        <v>1</v>
      </c>
      <c r="E64" s="10"/>
      <c r="F64" s="21" t="e">
        <f t="shared" si="1"/>
        <v>#N/A</v>
      </c>
      <c r="G64" s="4"/>
      <c r="H64" s="2"/>
      <c r="I64" s="4"/>
      <c r="J64" s="4"/>
      <c r="K64" s="4"/>
      <c r="L64" s="15"/>
      <c r="M64" s="4"/>
      <c r="N64" s="4"/>
      <c r="Q64" s="4"/>
      <c r="R64" s="4"/>
      <c r="S64" s="4"/>
      <c r="T64" s="4"/>
      <c r="U64" s="4"/>
      <c r="V64" s="4"/>
      <c r="W64" s="4"/>
      <c r="X64" s="4"/>
      <c r="Y64" s="4"/>
      <c r="Z64" s="4"/>
      <c r="AA64" s="4"/>
      <c r="AB64" s="4"/>
      <c r="AC64" s="4"/>
      <c r="AD64" s="4"/>
      <c r="AE64" s="4"/>
      <c r="AF64" s="4"/>
    </row>
    <row r="65" spans="2:32" x14ac:dyDescent="0.25">
      <c r="B65" s="28" t="s">
        <v>121</v>
      </c>
      <c r="C65" s="7"/>
      <c r="D65" s="17">
        <v>1</v>
      </c>
      <c r="E65" s="10"/>
      <c r="F65" s="21" t="e">
        <f t="shared" si="1"/>
        <v>#N/A</v>
      </c>
      <c r="G65" s="4"/>
      <c r="H65" s="2"/>
      <c r="I65" s="4"/>
      <c r="J65" s="4"/>
      <c r="K65" s="4"/>
      <c r="L65" s="15"/>
      <c r="M65" s="4"/>
      <c r="N65" s="4"/>
      <c r="Q65" s="4"/>
      <c r="R65" s="4"/>
      <c r="S65" s="4"/>
      <c r="T65" s="4"/>
      <c r="U65" s="4"/>
      <c r="V65" s="4"/>
      <c r="W65" s="4"/>
      <c r="X65" s="4"/>
      <c r="Y65" s="4"/>
      <c r="Z65" s="4"/>
      <c r="AA65" s="4"/>
      <c r="AB65" s="4"/>
      <c r="AC65" s="4"/>
      <c r="AD65" s="4"/>
      <c r="AE65" s="4"/>
      <c r="AF65" s="4"/>
    </row>
    <row r="66" spans="2:32" x14ac:dyDescent="0.25">
      <c r="B66" s="28" t="s">
        <v>121</v>
      </c>
      <c r="C66" s="7"/>
      <c r="D66" s="17">
        <v>1</v>
      </c>
      <c r="E66" s="10"/>
      <c r="F66" s="21" t="e">
        <f t="shared" si="1"/>
        <v>#N/A</v>
      </c>
      <c r="G66" s="4"/>
      <c r="H66" s="2"/>
      <c r="I66" s="4"/>
      <c r="J66" s="4"/>
      <c r="K66" s="4"/>
      <c r="L66" s="15"/>
      <c r="M66" s="4"/>
      <c r="N66" s="4"/>
      <c r="Q66" s="4"/>
      <c r="R66" s="4"/>
      <c r="S66" s="4"/>
      <c r="T66" s="4"/>
      <c r="U66" s="4"/>
      <c r="V66" s="4"/>
      <c r="W66" s="4"/>
      <c r="X66" s="4"/>
      <c r="Y66" s="4"/>
      <c r="Z66" s="4"/>
      <c r="AA66" s="4"/>
      <c r="AB66" s="4"/>
      <c r="AC66" s="4"/>
      <c r="AD66" s="4"/>
      <c r="AE66" s="4"/>
      <c r="AF66" s="4"/>
    </row>
    <row r="67" spans="2:32" x14ac:dyDescent="0.25">
      <c r="B67" s="28" t="s">
        <v>121</v>
      </c>
      <c r="C67" s="7"/>
      <c r="D67" s="17">
        <v>1</v>
      </c>
      <c r="E67" s="10"/>
      <c r="F67" s="21" t="e">
        <f t="shared" si="1"/>
        <v>#N/A</v>
      </c>
      <c r="G67" s="4"/>
      <c r="H67" s="2"/>
      <c r="I67" s="4"/>
      <c r="J67" s="4"/>
      <c r="K67" s="4"/>
      <c r="L67" s="15"/>
      <c r="M67" s="4"/>
      <c r="N67" s="4"/>
      <c r="Q67" s="4"/>
      <c r="R67" s="4"/>
      <c r="S67" s="4"/>
      <c r="T67" s="4"/>
      <c r="U67" s="4"/>
      <c r="V67" s="4"/>
      <c r="W67" s="4"/>
      <c r="X67" s="4"/>
      <c r="Y67" s="4"/>
      <c r="Z67" s="4"/>
      <c r="AA67" s="4"/>
      <c r="AB67" s="4"/>
      <c r="AC67" s="4"/>
      <c r="AD67" s="4"/>
      <c r="AE67" s="4"/>
      <c r="AF67" s="4"/>
    </row>
    <row r="68" spans="2:32" x14ac:dyDescent="0.25">
      <c r="B68" s="28" t="s">
        <v>121</v>
      </c>
      <c r="C68" s="7"/>
      <c r="D68" s="17">
        <v>1</v>
      </c>
      <c r="E68" s="10"/>
      <c r="F68" s="21" t="e">
        <f t="shared" ref="F68:F131" si="5">INDEX(O:O,MATCH(C68,P:P,0),1)</f>
        <v>#N/A</v>
      </c>
      <c r="G68" s="4"/>
      <c r="H68" s="2"/>
      <c r="I68" s="4"/>
      <c r="J68" s="4"/>
      <c r="K68" s="4"/>
      <c r="L68" s="15"/>
      <c r="M68" s="4"/>
      <c r="N68" s="4"/>
      <c r="Q68" s="4"/>
      <c r="R68" s="4"/>
      <c r="S68" s="4"/>
      <c r="T68" s="4"/>
      <c r="U68" s="4"/>
      <c r="V68" s="4"/>
      <c r="W68" s="4"/>
      <c r="X68" s="4"/>
      <c r="Y68" s="4"/>
      <c r="Z68" s="4"/>
      <c r="AA68" s="4"/>
      <c r="AB68" s="4"/>
      <c r="AC68" s="4"/>
      <c r="AD68" s="4"/>
      <c r="AE68" s="4"/>
      <c r="AF68" s="4"/>
    </row>
    <row r="69" spans="2:32" x14ac:dyDescent="0.25">
      <c r="B69" s="28" t="s">
        <v>121</v>
      </c>
      <c r="C69" s="7"/>
      <c r="D69" s="17">
        <v>1</v>
      </c>
      <c r="E69" s="10"/>
      <c r="F69" s="21" t="e">
        <f t="shared" si="5"/>
        <v>#N/A</v>
      </c>
      <c r="G69" s="4"/>
      <c r="H69" s="2"/>
      <c r="I69" s="4"/>
      <c r="J69" s="4"/>
      <c r="K69" s="4"/>
      <c r="L69" s="15"/>
      <c r="M69" s="4"/>
      <c r="N69" s="4"/>
      <c r="Q69" s="4"/>
      <c r="R69" s="4"/>
      <c r="S69" s="4"/>
      <c r="T69" s="4"/>
      <c r="U69" s="4"/>
      <c r="V69" s="4"/>
      <c r="W69" s="4"/>
      <c r="X69" s="4"/>
      <c r="Y69" s="4"/>
      <c r="Z69" s="4"/>
      <c r="AA69" s="4"/>
      <c r="AB69" s="4"/>
      <c r="AC69" s="4"/>
      <c r="AD69" s="4"/>
      <c r="AE69" s="4"/>
      <c r="AF69" s="4"/>
    </row>
    <row r="70" spans="2:32" x14ac:dyDescent="0.25">
      <c r="B70" s="28" t="s">
        <v>121</v>
      </c>
      <c r="C70" s="7"/>
      <c r="D70" s="17">
        <v>1</v>
      </c>
      <c r="E70" s="10"/>
      <c r="F70" s="21" t="e">
        <f t="shared" si="5"/>
        <v>#N/A</v>
      </c>
      <c r="G70" s="4"/>
      <c r="H70" s="2"/>
      <c r="I70" s="4"/>
      <c r="J70" s="4"/>
      <c r="K70" s="4"/>
      <c r="L70" s="15"/>
      <c r="M70" s="4"/>
      <c r="N70" s="4"/>
      <c r="Q70" s="4"/>
      <c r="R70" s="4"/>
      <c r="S70" s="4"/>
      <c r="T70" s="4"/>
      <c r="U70" s="4"/>
      <c r="V70" s="4"/>
      <c r="W70" s="4"/>
      <c r="X70" s="4"/>
      <c r="Y70" s="4"/>
      <c r="Z70" s="4"/>
      <c r="AA70" s="4"/>
      <c r="AB70" s="4"/>
      <c r="AC70" s="4"/>
      <c r="AD70" s="4"/>
      <c r="AE70" s="4"/>
      <c r="AF70" s="4"/>
    </row>
    <row r="71" spans="2:32" x14ac:dyDescent="0.25">
      <c r="B71" s="28" t="s">
        <v>121</v>
      </c>
      <c r="C71" s="7"/>
      <c r="D71" s="17">
        <v>1</v>
      </c>
      <c r="E71" s="10"/>
      <c r="F71" s="21" t="e">
        <f t="shared" si="5"/>
        <v>#N/A</v>
      </c>
      <c r="G71" s="4"/>
      <c r="H71" s="2"/>
      <c r="I71" s="4"/>
      <c r="J71" s="4"/>
      <c r="K71" s="4"/>
      <c r="L71" s="15"/>
      <c r="M71" s="4"/>
      <c r="N71" s="4"/>
      <c r="Q71" s="4"/>
      <c r="R71" s="4"/>
      <c r="S71" s="4"/>
      <c r="T71" s="4"/>
      <c r="U71" s="4"/>
      <c r="V71" s="4"/>
      <c r="W71" s="4"/>
      <c r="X71" s="4"/>
      <c r="Y71" s="4"/>
      <c r="Z71" s="4"/>
      <c r="AA71" s="4"/>
      <c r="AB71" s="4"/>
      <c r="AC71" s="4"/>
      <c r="AD71" s="4"/>
      <c r="AE71" s="4"/>
      <c r="AF71" s="4"/>
    </row>
    <row r="72" spans="2:32" x14ac:dyDescent="0.25">
      <c r="B72" s="28" t="s">
        <v>121</v>
      </c>
      <c r="C72" s="7"/>
      <c r="D72" s="17">
        <v>1</v>
      </c>
      <c r="E72" s="10"/>
      <c r="F72" s="21" t="e">
        <f t="shared" si="5"/>
        <v>#N/A</v>
      </c>
      <c r="G72" s="4"/>
      <c r="H72" s="2"/>
      <c r="I72" s="4"/>
      <c r="J72" s="4"/>
      <c r="K72" s="4"/>
      <c r="L72" s="15"/>
      <c r="M72" s="4"/>
      <c r="N72" s="4"/>
      <c r="Q72" s="4"/>
      <c r="R72" s="4"/>
      <c r="S72" s="4"/>
      <c r="T72" s="4"/>
      <c r="U72" s="4"/>
      <c r="V72" s="4"/>
      <c r="W72" s="4"/>
      <c r="X72" s="4"/>
      <c r="Y72" s="4"/>
      <c r="Z72" s="4"/>
      <c r="AA72" s="4"/>
      <c r="AB72" s="4"/>
      <c r="AC72" s="4"/>
      <c r="AD72" s="4"/>
      <c r="AE72" s="4"/>
      <c r="AF72" s="4"/>
    </row>
    <row r="73" spans="2:32" x14ac:dyDescent="0.25">
      <c r="B73" s="28" t="s">
        <v>121</v>
      </c>
      <c r="C73" s="7"/>
      <c r="D73" s="17">
        <v>1</v>
      </c>
      <c r="E73" s="10"/>
      <c r="F73" s="21" t="e">
        <f t="shared" si="5"/>
        <v>#N/A</v>
      </c>
      <c r="G73" s="4"/>
      <c r="H73" s="2"/>
      <c r="I73" s="4"/>
      <c r="J73" s="4"/>
      <c r="K73" s="4"/>
      <c r="L73" s="15"/>
      <c r="M73" s="4"/>
      <c r="N73" s="4"/>
      <c r="Q73" s="4"/>
      <c r="R73" s="4"/>
      <c r="S73" s="4"/>
      <c r="T73" s="4"/>
      <c r="U73" s="4"/>
      <c r="V73" s="4"/>
      <c r="W73" s="4"/>
      <c r="X73" s="4"/>
      <c r="Y73" s="4"/>
      <c r="Z73" s="4"/>
      <c r="AA73" s="4"/>
      <c r="AB73" s="4"/>
      <c r="AC73" s="4"/>
      <c r="AD73" s="4"/>
      <c r="AE73" s="4"/>
      <c r="AF73" s="4"/>
    </row>
    <row r="74" spans="2:32" x14ac:dyDescent="0.25">
      <c r="B74" s="28" t="s">
        <v>121</v>
      </c>
      <c r="C74" s="7"/>
      <c r="D74" s="17">
        <v>1</v>
      </c>
      <c r="E74" s="10"/>
      <c r="F74" s="21" t="e">
        <f t="shared" si="5"/>
        <v>#N/A</v>
      </c>
      <c r="G74" s="4"/>
      <c r="H74" s="2"/>
      <c r="I74" s="4"/>
      <c r="J74" s="4"/>
      <c r="K74" s="4"/>
      <c r="L74" s="15"/>
      <c r="M74" s="4"/>
      <c r="N74" s="4"/>
      <c r="Q74" s="4"/>
      <c r="R74" s="4"/>
      <c r="S74" s="4"/>
      <c r="T74" s="4"/>
      <c r="U74" s="4"/>
      <c r="V74" s="4"/>
      <c r="W74" s="4"/>
      <c r="X74" s="4"/>
      <c r="Y74" s="4"/>
      <c r="Z74" s="4"/>
      <c r="AA74" s="4"/>
      <c r="AB74" s="4"/>
      <c r="AC74" s="4"/>
      <c r="AD74" s="4"/>
      <c r="AE74" s="4"/>
      <c r="AF74" s="4"/>
    </row>
    <row r="75" spans="2:32" x14ac:dyDescent="0.25">
      <c r="B75" s="28" t="s">
        <v>121</v>
      </c>
      <c r="C75" s="7"/>
      <c r="D75" s="17">
        <v>1</v>
      </c>
      <c r="E75" s="10"/>
      <c r="F75" s="21" t="e">
        <f t="shared" si="5"/>
        <v>#N/A</v>
      </c>
      <c r="G75" s="4"/>
      <c r="H75" s="2"/>
      <c r="I75" s="4"/>
      <c r="J75" s="4"/>
      <c r="K75" s="4"/>
      <c r="L75" s="15"/>
      <c r="M75" s="4"/>
      <c r="N75" s="4"/>
      <c r="Q75" s="4"/>
      <c r="R75" s="4"/>
      <c r="S75" s="4"/>
      <c r="T75" s="4"/>
      <c r="U75" s="4"/>
      <c r="V75" s="4"/>
      <c r="W75" s="4"/>
      <c r="X75" s="4"/>
      <c r="Y75" s="4"/>
      <c r="Z75" s="4"/>
      <c r="AA75" s="4"/>
      <c r="AB75" s="4"/>
      <c r="AC75" s="4"/>
      <c r="AD75" s="4"/>
      <c r="AE75" s="4"/>
      <c r="AF75" s="4"/>
    </row>
    <row r="76" spans="2:32" x14ac:dyDescent="0.25">
      <c r="B76" s="28" t="s">
        <v>121</v>
      </c>
      <c r="C76" s="7"/>
      <c r="D76" s="17">
        <v>1</v>
      </c>
      <c r="E76" s="10"/>
      <c r="F76" s="21" t="e">
        <f t="shared" si="5"/>
        <v>#N/A</v>
      </c>
      <c r="G76" s="4"/>
      <c r="H76" s="2"/>
      <c r="I76" s="4"/>
      <c r="J76" s="4"/>
      <c r="K76" s="4"/>
      <c r="L76" s="15"/>
      <c r="M76" s="4"/>
      <c r="N76" s="4"/>
      <c r="Q76" s="4"/>
      <c r="R76" s="4"/>
      <c r="S76" s="4"/>
      <c r="T76" s="4"/>
      <c r="U76" s="4"/>
      <c r="V76" s="4"/>
      <c r="W76" s="4"/>
      <c r="X76" s="4"/>
      <c r="Y76" s="4"/>
      <c r="Z76" s="4"/>
      <c r="AA76" s="4"/>
      <c r="AB76" s="4"/>
      <c r="AC76" s="4"/>
      <c r="AD76" s="4"/>
      <c r="AE76" s="4"/>
      <c r="AF76" s="4"/>
    </row>
    <row r="77" spans="2:32" x14ac:dyDescent="0.25">
      <c r="B77" s="28" t="s">
        <v>121</v>
      </c>
      <c r="C77" s="7"/>
      <c r="D77" s="17">
        <v>1</v>
      </c>
      <c r="E77" s="10"/>
      <c r="F77" s="21" t="e">
        <f t="shared" si="5"/>
        <v>#N/A</v>
      </c>
      <c r="G77" s="4"/>
      <c r="H77" s="2"/>
      <c r="I77" s="4"/>
      <c r="J77" s="4"/>
      <c r="K77" s="4"/>
      <c r="L77" s="15"/>
      <c r="M77" s="4"/>
      <c r="N77" s="4"/>
      <c r="Q77" s="4"/>
      <c r="R77" s="4"/>
      <c r="S77" s="4"/>
      <c r="T77" s="4"/>
      <c r="U77" s="4"/>
      <c r="V77" s="4"/>
      <c r="W77" s="4"/>
      <c r="X77" s="4"/>
      <c r="Y77" s="4"/>
      <c r="Z77" s="4"/>
      <c r="AA77" s="4"/>
      <c r="AB77" s="4"/>
      <c r="AC77" s="4"/>
      <c r="AD77" s="4"/>
      <c r="AE77" s="4"/>
      <c r="AF77" s="4"/>
    </row>
    <row r="78" spans="2:32" x14ac:dyDescent="0.25">
      <c r="B78" s="28" t="s">
        <v>121</v>
      </c>
      <c r="C78" s="7"/>
      <c r="D78" s="17">
        <v>1</v>
      </c>
      <c r="E78" s="10"/>
      <c r="F78" s="21" t="e">
        <f t="shared" si="5"/>
        <v>#N/A</v>
      </c>
      <c r="G78" s="4"/>
      <c r="H78" s="2"/>
      <c r="I78" s="4"/>
      <c r="J78" s="4"/>
      <c r="K78" s="4"/>
      <c r="L78" s="15"/>
      <c r="M78" s="4"/>
      <c r="N78" s="4"/>
      <c r="Q78" s="4"/>
      <c r="R78" s="4"/>
      <c r="S78" s="4"/>
      <c r="T78" s="4"/>
      <c r="U78" s="4"/>
      <c r="V78" s="4"/>
      <c r="W78" s="4"/>
      <c r="X78" s="4"/>
      <c r="Y78" s="4"/>
      <c r="Z78" s="4"/>
      <c r="AA78" s="4"/>
      <c r="AB78" s="4"/>
      <c r="AC78" s="4"/>
      <c r="AD78" s="4"/>
      <c r="AE78" s="4"/>
      <c r="AF78" s="4"/>
    </row>
    <row r="79" spans="2:32" x14ac:dyDescent="0.25">
      <c r="B79" s="28" t="s">
        <v>121</v>
      </c>
      <c r="C79" s="7"/>
      <c r="D79" s="17">
        <v>1</v>
      </c>
      <c r="E79" s="10"/>
      <c r="F79" s="21" t="e">
        <f t="shared" si="5"/>
        <v>#N/A</v>
      </c>
      <c r="G79" s="4"/>
      <c r="H79" s="2"/>
      <c r="I79" s="4"/>
      <c r="J79" s="4"/>
      <c r="K79" s="4"/>
      <c r="L79" s="15"/>
      <c r="M79" s="4"/>
      <c r="N79" s="4"/>
      <c r="Q79" s="4"/>
      <c r="R79" s="4"/>
      <c r="S79" s="4"/>
      <c r="T79" s="4"/>
      <c r="U79" s="4"/>
      <c r="V79" s="4"/>
      <c r="W79" s="4"/>
      <c r="X79" s="4"/>
      <c r="Y79" s="4"/>
      <c r="Z79" s="4"/>
      <c r="AA79" s="4"/>
      <c r="AB79" s="4"/>
      <c r="AC79" s="4"/>
      <c r="AD79" s="4"/>
      <c r="AE79" s="4"/>
      <c r="AF79" s="4"/>
    </row>
    <row r="80" spans="2:32" x14ac:dyDescent="0.25">
      <c r="B80" s="28" t="s">
        <v>121</v>
      </c>
      <c r="C80" s="7"/>
      <c r="D80" s="17">
        <v>1</v>
      </c>
      <c r="E80" s="10"/>
      <c r="F80" s="21" t="e">
        <f t="shared" si="5"/>
        <v>#N/A</v>
      </c>
      <c r="G80" s="4"/>
      <c r="H80" s="2"/>
      <c r="I80" s="4"/>
      <c r="J80" s="4"/>
      <c r="K80" s="4"/>
      <c r="L80" s="15"/>
      <c r="M80" s="4"/>
      <c r="N80" s="4"/>
      <c r="Q80" s="4"/>
      <c r="R80" s="4"/>
      <c r="S80" s="4"/>
      <c r="T80" s="4"/>
      <c r="U80" s="4"/>
      <c r="V80" s="4"/>
      <c r="W80" s="4"/>
      <c r="X80" s="4"/>
      <c r="Y80" s="4"/>
      <c r="Z80" s="4"/>
      <c r="AA80" s="4"/>
      <c r="AB80" s="4"/>
      <c r="AC80" s="4"/>
      <c r="AD80" s="4"/>
      <c r="AE80" s="4"/>
      <c r="AF80" s="4"/>
    </row>
    <row r="81" spans="2:32" x14ac:dyDescent="0.25">
      <c r="B81" s="28" t="s">
        <v>121</v>
      </c>
      <c r="C81" s="7"/>
      <c r="D81" s="17">
        <v>1</v>
      </c>
      <c r="E81" s="10"/>
      <c r="F81" s="21" t="e">
        <f t="shared" si="5"/>
        <v>#N/A</v>
      </c>
      <c r="G81" s="4"/>
      <c r="H81" s="2"/>
      <c r="I81" s="4"/>
      <c r="J81" s="4"/>
      <c r="K81" s="4"/>
      <c r="L81" s="15"/>
      <c r="M81" s="4"/>
      <c r="N81" s="4"/>
      <c r="Q81" s="4"/>
      <c r="R81" s="4"/>
      <c r="S81" s="4"/>
      <c r="T81" s="4"/>
      <c r="U81" s="4"/>
      <c r="V81" s="4"/>
      <c r="W81" s="4"/>
      <c r="X81" s="4"/>
      <c r="Y81" s="4"/>
      <c r="Z81" s="4"/>
      <c r="AA81" s="4"/>
      <c r="AB81" s="4"/>
      <c r="AC81" s="4"/>
      <c r="AD81" s="4"/>
      <c r="AE81" s="4"/>
      <c r="AF81" s="4"/>
    </row>
    <row r="82" spans="2:32" x14ac:dyDescent="0.25">
      <c r="B82" s="28" t="s">
        <v>121</v>
      </c>
      <c r="C82" s="7"/>
      <c r="D82" s="17">
        <v>1</v>
      </c>
      <c r="E82" s="10"/>
      <c r="F82" s="21" t="e">
        <f t="shared" si="5"/>
        <v>#N/A</v>
      </c>
      <c r="G82" s="4"/>
      <c r="H82" s="2"/>
      <c r="I82" s="4"/>
      <c r="J82" s="4"/>
      <c r="K82" s="4"/>
      <c r="L82" s="15"/>
      <c r="M82" s="4"/>
      <c r="N82" s="4"/>
      <c r="Q82" s="4"/>
      <c r="R82" s="4"/>
      <c r="S82" s="4"/>
      <c r="T82" s="4"/>
      <c r="U82" s="4"/>
      <c r="V82" s="4"/>
      <c r="W82" s="4"/>
      <c r="X82" s="4"/>
      <c r="Y82" s="4"/>
      <c r="Z82" s="4"/>
      <c r="AA82" s="4"/>
      <c r="AB82" s="4"/>
      <c r="AC82" s="4"/>
      <c r="AD82" s="4"/>
      <c r="AE82" s="4"/>
      <c r="AF82" s="4"/>
    </row>
    <row r="83" spans="2:32" x14ac:dyDescent="0.25">
      <c r="B83" s="28" t="s">
        <v>121</v>
      </c>
      <c r="C83" s="7"/>
      <c r="D83" s="17">
        <v>1</v>
      </c>
      <c r="E83" s="10"/>
      <c r="F83" s="21" t="e">
        <f t="shared" si="5"/>
        <v>#N/A</v>
      </c>
      <c r="G83" s="4"/>
      <c r="H83" s="2"/>
      <c r="I83" s="4"/>
      <c r="J83" s="4"/>
      <c r="K83" s="4"/>
      <c r="L83" s="15"/>
      <c r="M83" s="4"/>
      <c r="N83" s="4"/>
      <c r="Q83" s="4"/>
      <c r="R83" s="4"/>
      <c r="S83" s="4"/>
      <c r="T83" s="4"/>
      <c r="U83" s="4"/>
      <c r="V83" s="4"/>
      <c r="W83" s="4"/>
      <c r="X83" s="4"/>
      <c r="Y83" s="4"/>
      <c r="Z83" s="4"/>
      <c r="AA83" s="4"/>
      <c r="AB83" s="4"/>
      <c r="AC83" s="4"/>
      <c r="AD83" s="4"/>
      <c r="AE83" s="4"/>
      <c r="AF83" s="4"/>
    </row>
    <row r="84" spans="2:32" x14ac:dyDescent="0.25">
      <c r="B84" s="28" t="s">
        <v>121</v>
      </c>
      <c r="C84" s="7"/>
      <c r="D84" s="17">
        <v>1</v>
      </c>
      <c r="E84" s="10"/>
      <c r="F84" s="21" t="e">
        <f t="shared" si="5"/>
        <v>#N/A</v>
      </c>
      <c r="G84" s="4"/>
      <c r="H84" s="2"/>
      <c r="I84" s="4"/>
      <c r="J84" s="4"/>
      <c r="K84" s="4"/>
      <c r="L84" s="15"/>
      <c r="M84" s="4"/>
      <c r="N84" s="4"/>
      <c r="Q84" s="4"/>
      <c r="R84" s="4"/>
      <c r="S84" s="4"/>
      <c r="T84" s="4"/>
      <c r="U84" s="4"/>
      <c r="V84" s="4"/>
      <c r="W84" s="4"/>
      <c r="X84" s="4"/>
      <c r="Y84" s="4"/>
      <c r="Z84" s="4"/>
      <c r="AA84" s="4"/>
      <c r="AB84" s="4"/>
      <c r="AC84" s="4"/>
      <c r="AD84" s="4"/>
      <c r="AE84" s="4"/>
      <c r="AF84" s="4"/>
    </row>
    <row r="85" spans="2:32" x14ac:dyDescent="0.25">
      <c r="B85" s="28" t="s">
        <v>121</v>
      </c>
      <c r="C85" s="7"/>
      <c r="D85" s="17">
        <v>1</v>
      </c>
      <c r="E85" s="10"/>
      <c r="F85" s="21" t="e">
        <f t="shared" si="5"/>
        <v>#N/A</v>
      </c>
      <c r="G85" s="4"/>
      <c r="H85" s="2"/>
      <c r="I85" s="4"/>
      <c r="J85" s="4"/>
      <c r="K85" s="4"/>
      <c r="L85" s="15"/>
      <c r="M85" s="4"/>
      <c r="N85" s="4"/>
      <c r="Q85" s="4"/>
      <c r="R85" s="4"/>
      <c r="S85" s="4"/>
      <c r="T85" s="4"/>
      <c r="U85" s="4"/>
      <c r="V85" s="4"/>
      <c r="W85" s="4"/>
      <c r="X85" s="4"/>
      <c r="Y85" s="4"/>
      <c r="Z85" s="4"/>
      <c r="AA85" s="4"/>
      <c r="AB85" s="4"/>
      <c r="AC85" s="4"/>
      <c r="AD85" s="4"/>
      <c r="AE85" s="4"/>
      <c r="AF85" s="4"/>
    </row>
    <row r="86" spans="2:32" x14ac:dyDescent="0.25">
      <c r="B86" s="28" t="s">
        <v>121</v>
      </c>
      <c r="C86" s="7"/>
      <c r="D86" s="17">
        <v>1</v>
      </c>
      <c r="E86" s="10"/>
      <c r="F86" s="21" t="e">
        <f t="shared" si="5"/>
        <v>#N/A</v>
      </c>
      <c r="G86" s="4"/>
      <c r="H86" s="2"/>
      <c r="I86" s="4"/>
      <c r="J86" s="4"/>
      <c r="K86" s="4"/>
      <c r="L86" s="15"/>
      <c r="M86" s="4"/>
      <c r="N86" s="4"/>
      <c r="Q86" s="4"/>
      <c r="R86" s="4"/>
      <c r="S86" s="4"/>
      <c r="T86" s="4"/>
      <c r="U86" s="4"/>
      <c r="V86" s="4"/>
      <c r="W86" s="4"/>
      <c r="X86" s="4"/>
      <c r="Y86" s="4"/>
      <c r="Z86" s="4"/>
      <c r="AA86" s="4"/>
      <c r="AB86" s="4"/>
      <c r="AC86" s="4"/>
      <c r="AD86" s="4"/>
      <c r="AE86" s="4"/>
      <c r="AF86" s="4"/>
    </row>
    <row r="87" spans="2:32" x14ac:dyDescent="0.25">
      <c r="B87" s="28" t="s">
        <v>121</v>
      </c>
      <c r="C87" s="7"/>
      <c r="D87" s="17">
        <v>1</v>
      </c>
      <c r="E87" s="10"/>
      <c r="F87" s="21" t="e">
        <f t="shared" si="5"/>
        <v>#N/A</v>
      </c>
      <c r="G87" s="4"/>
      <c r="H87" s="2"/>
      <c r="I87" s="4"/>
      <c r="J87" s="4"/>
      <c r="K87" s="4"/>
      <c r="L87" s="15"/>
      <c r="M87" s="4"/>
      <c r="N87" s="4"/>
      <c r="Q87" s="4"/>
      <c r="R87" s="4"/>
      <c r="S87" s="4"/>
      <c r="T87" s="4"/>
      <c r="U87" s="4"/>
      <c r="V87" s="4"/>
      <c r="W87" s="4"/>
      <c r="X87" s="4"/>
      <c r="Y87" s="4"/>
      <c r="Z87" s="4"/>
      <c r="AA87" s="4"/>
      <c r="AB87" s="4"/>
      <c r="AC87" s="4"/>
      <c r="AD87" s="4"/>
      <c r="AE87" s="4"/>
      <c r="AF87" s="4"/>
    </row>
    <row r="88" spans="2:32" x14ac:dyDescent="0.25">
      <c r="B88" s="28" t="s">
        <v>121</v>
      </c>
      <c r="C88" s="7"/>
      <c r="D88" s="17">
        <v>1</v>
      </c>
      <c r="E88" s="10"/>
      <c r="F88" s="21" t="e">
        <f t="shared" si="5"/>
        <v>#N/A</v>
      </c>
      <c r="G88" s="4"/>
      <c r="H88" s="2"/>
      <c r="I88" s="4"/>
      <c r="J88" s="4"/>
      <c r="K88" s="4"/>
      <c r="L88" s="15"/>
      <c r="M88" s="4"/>
      <c r="N88" s="4"/>
      <c r="Q88" s="4"/>
      <c r="R88" s="4"/>
      <c r="S88" s="4"/>
      <c r="T88" s="4"/>
      <c r="U88" s="4"/>
      <c r="V88" s="4"/>
      <c r="W88" s="4"/>
      <c r="X88" s="4"/>
      <c r="Y88" s="4"/>
      <c r="Z88" s="4"/>
      <c r="AA88" s="4"/>
      <c r="AB88" s="4"/>
      <c r="AC88" s="4"/>
      <c r="AD88" s="4"/>
      <c r="AE88" s="4"/>
      <c r="AF88" s="4"/>
    </row>
    <row r="89" spans="2:32" x14ac:dyDescent="0.25">
      <c r="B89" s="28" t="s">
        <v>121</v>
      </c>
      <c r="C89" s="7"/>
      <c r="D89" s="17">
        <v>1</v>
      </c>
      <c r="E89" s="10"/>
      <c r="F89" s="21" t="e">
        <f t="shared" si="5"/>
        <v>#N/A</v>
      </c>
      <c r="G89" s="4"/>
      <c r="H89" s="2"/>
      <c r="I89" s="4"/>
      <c r="J89" s="4"/>
      <c r="K89" s="4"/>
      <c r="L89" s="15"/>
      <c r="M89" s="4"/>
      <c r="N89" s="4"/>
      <c r="Q89" s="4"/>
      <c r="R89" s="4"/>
      <c r="S89" s="4"/>
      <c r="T89" s="4"/>
      <c r="U89" s="4"/>
      <c r="V89" s="4"/>
      <c r="W89" s="4"/>
      <c r="X89" s="4"/>
      <c r="Y89" s="4"/>
      <c r="Z89" s="4"/>
      <c r="AA89" s="4"/>
      <c r="AB89" s="4"/>
      <c r="AC89" s="4"/>
      <c r="AD89" s="4"/>
      <c r="AE89" s="4"/>
      <c r="AF89" s="4"/>
    </row>
    <row r="90" spans="2:32" x14ac:dyDescent="0.25">
      <c r="B90" s="28" t="s">
        <v>121</v>
      </c>
      <c r="C90" s="7"/>
      <c r="D90" s="17">
        <v>1</v>
      </c>
      <c r="E90" s="10"/>
      <c r="F90" s="21" t="e">
        <f t="shared" si="5"/>
        <v>#N/A</v>
      </c>
      <c r="G90" s="4"/>
      <c r="H90" s="2"/>
      <c r="I90" s="4"/>
      <c r="J90" s="4"/>
      <c r="K90" s="4"/>
      <c r="L90" s="15"/>
      <c r="M90" s="4"/>
      <c r="N90" s="4"/>
      <c r="Q90" s="4"/>
      <c r="R90" s="4"/>
      <c r="S90" s="4"/>
      <c r="T90" s="4"/>
      <c r="U90" s="4"/>
      <c r="V90" s="4"/>
      <c r="W90" s="4"/>
      <c r="X90" s="4"/>
      <c r="Y90" s="4"/>
      <c r="Z90" s="4"/>
      <c r="AA90" s="4"/>
      <c r="AB90" s="4"/>
      <c r="AC90" s="4"/>
      <c r="AD90" s="4"/>
      <c r="AE90" s="4"/>
      <c r="AF90" s="4"/>
    </row>
    <row r="91" spans="2:32" x14ac:dyDescent="0.25">
      <c r="B91" s="28" t="s">
        <v>121</v>
      </c>
      <c r="C91" s="7"/>
      <c r="D91" s="17">
        <v>1</v>
      </c>
      <c r="E91" s="10"/>
      <c r="F91" s="21" t="e">
        <f t="shared" si="5"/>
        <v>#N/A</v>
      </c>
      <c r="G91" s="4"/>
      <c r="H91" s="2"/>
      <c r="I91" s="4"/>
      <c r="J91" s="4"/>
      <c r="K91" s="4"/>
      <c r="L91" s="15"/>
      <c r="M91" s="4"/>
      <c r="N91" s="4"/>
      <c r="Q91" s="4"/>
      <c r="R91" s="4"/>
      <c r="S91" s="4"/>
    </row>
    <row r="92" spans="2:32" x14ac:dyDescent="0.25">
      <c r="B92" s="28" t="s">
        <v>121</v>
      </c>
      <c r="C92" s="7"/>
      <c r="D92" s="17">
        <v>1</v>
      </c>
      <c r="E92" s="10"/>
      <c r="F92" s="21" t="e">
        <f t="shared" si="5"/>
        <v>#N/A</v>
      </c>
      <c r="G92" s="4"/>
      <c r="H92" s="2"/>
      <c r="I92" s="4"/>
      <c r="J92" s="4"/>
      <c r="K92" s="4"/>
      <c r="L92" s="15"/>
      <c r="M92" s="4"/>
      <c r="N92" s="4"/>
      <c r="Q92" s="4"/>
      <c r="R92" s="4"/>
      <c r="S92" s="4"/>
    </row>
    <row r="93" spans="2:32" x14ac:dyDescent="0.25">
      <c r="B93" s="28" t="s">
        <v>121</v>
      </c>
      <c r="C93" s="7"/>
      <c r="D93" s="17">
        <v>1</v>
      </c>
      <c r="E93" s="10"/>
      <c r="F93" s="21" t="e">
        <f t="shared" si="5"/>
        <v>#N/A</v>
      </c>
      <c r="G93" s="4"/>
      <c r="H93" s="2"/>
      <c r="I93" s="4"/>
      <c r="J93" s="4"/>
      <c r="K93" s="4"/>
      <c r="L93" s="15"/>
      <c r="M93" s="4"/>
      <c r="N93" s="4"/>
      <c r="Q93" s="4"/>
      <c r="R93" s="4"/>
      <c r="S93" s="4"/>
    </row>
    <row r="94" spans="2:32" x14ac:dyDescent="0.25">
      <c r="B94" s="28" t="s">
        <v>121</v>
      </c>
      <c r="C94" s="7"/>
      <c r="D94" s="17">
        <v>1</v>
      </c>
      <c r="E94" s="10"/>
      <c r="F94" s="21" t="e">
        <f t="shared" si="5"/>
        <v>#N/A</v>
      </c>
      <c r="G94" s="4"/>
      <c r="H94" s="2"/>
      <c r="I94" s="4"/>
      <c r="J94" s="4"/>
      <c r="K94" s="4"/>
      <c r="L94" s="15"/>
      <c r="M94" s="4"/>
      <c r="N94" s="4"/>
      <c r="Q94" s="4"/>
      <c r="R94" s="4"/>
      <c r="S94" s="4"/>
    </row>
    <row r="95" spans="2:32" x14ac:dyDescent="0.25">
      <c r="B95" s="28" t="s">
        <v>121</v>
      </c>
      <c r="C95" s="7"/>
      <c r="D95" s="17">
        <v>1</v>
      </c>
      <c r="E95" s="10"/>
      <c r="F95" s="21" t="e">
        <f t="shared" si="5"/>
        <v>#N/A</v>
      </c>
      <c r="G95" s="4"/>
      <c r="H95" s="2"/>
      <c r="I95" s="4"/>
      <c r="J95" s="4"/>
      <c r="K95" s="4"/>
      <c r="L95" s="15"/>
      <c r="M95" s="4"/>
      <c r="N95" s="4"/>
    </row>
    <row r="96" spans="2:32" x14ac:dyDescent="0.25">
      <c r="B96" s="28" t="s">
        <v>121</v>
      </c>
      <c r="C96" s="7"/>
      <c r="D96" s="17">
        <v>1</v>
      </c>
      <c r="E96" s="10"/>
      <c r="F96" s="21" t="e">
        <f t="shared" si="5"/>
        <v>#N/A</v>
      </c>
      <c r="G96" s="4"/>
      <c r="H96" s="2"/>
      <c r="I96" s="4"/>
      <c r="J96" s="4"/>
      <c r="K96" s="4"/>
      <c r="L96" s="15"/>
      <c r="M96" s="4"/>
      <c r="N96" s="4"/>
    </row>
    <row r="97" spans="2:14" x14ac:dyDescent="0.25">
      <c r="B97" s="28" t="s">
        <v>121</v>
      </c>
      <c r="C97" s="7"/>
      <c r="D97" s="17">
        <v>1</v>
      </c>
      <c r="E97" s="10"/>
      <c r="F97" s="21" t="e">
        <f t="shared" si="5"/>
        <v>#N/A</v>
      </c>
      <c r="G97" s="4"/>
      <c r="H97" s="2"/>
      <c r="I97" s="4"/>
      <c r="J97" s="4"/>
      <c r="K97" s="4"/>
      <c r="L97" s="15"/>
      <c r="M97" s="4"/>
      <c r="N97" s="4"/>
    </row>
    <row r="98" spans="2:14" x14ac:dyDescent="0.25">
      <c r="B98" s="28" t="s">
        <v>121</v>
      </c>
      <c r="C98" s="7"/>
      <c r="D98" s="17">
        <v>1</v>
      </c>
      <c r="E98" s="10"/>
      <c r="F98" s="21" t="e">
        <f t="shared" si="5"/>
        <v>#N/A</v>
      </c>
      <c r="G98" s="4"/>
      <c r="H98" s="2"/>
      <c r="I98" s="4"/>
      <c r="J98" s="4"/>
      <c r="K98" s="4"/>
      <c r="L98" s="15"/>
      <c r="M98" s="4"/>
      <c r="N98" s="4"/>
    </row>
    <row r="99" spans="2:14" x14ac:dyDescent="0.25">
      <c r="B99" s="28" t="s">
        <v>121</v>
      </c>
      <c r="C99" s="7"/>
      <c r="D99" s="17">
        <v>1</v>
      </c>
      <c r="E99" s="10"/>
      <c r="F99" s="21" t="e">
        <f t="shared" si="5"/>
        <v>#N/A</v>
      </c>
      <c r="G99" s="4"/>
      <c r="H99" s="2"/>
      <c r="I99" s="4"/>
      <c r="J99" s="4"/>
      <c r="K99" s="4"/>
      <c r="L99" s="15"/>
      <c r="M99" s="4"/>
      <c r="N99" s="4"/>
    </row>
    <row r="100" spans="2:14" x14ac:dyDescent="0.25">
      <c r="B100" s="28" t="s">
        <v>121</v>
      </c>
      <c r="C100" s="7"/>
      <c r="D100" s="17">
        <v>1</v>
      </c>
      <c r="E100" s="10"/>
      <c r="F100" s="21" t="e">
        <f t="shared" si="5"/>
        <v>#N/A</v>
      </c>
      <c r="G100" s="4"/>
      <c r="H100" s="2"/>
      <c r="I100" s="4"/>
      <c r="J100" s="4"/>
      <c r="K100" s="4"/>
      <c r="L100" s="15"/>
      <c r="M100" s="4"/>
      <c r="N100" s="4"/>
    </row>
    <row r="101" spans="2:14" x14ac:dyDescent="0.25">
      <c r="B101" s="28" t="s">
        <v>121</v>
      </c>
      <c r="C101" s="7"/>
      <c r="D101" s="17">
        <v>1</v>
      </c>
      <c r="E101" s="10"/>
      <c r="F101" s="21" t="e">
        <f t="shared" si="5"/>
        <v>#N/A</v>
      </c>
      <c r="G101" s="4"/>
      <c r="H101" s="2"/>
      <c r="I101" s="4"/>
      <c r="J101" s="4"/>
      <c r="K101" s="4"/>
      <c r="L101" s="15"/>
      <c r="M101" s="4"/>
      <c r="N101" s="4"/>
    </row>
    <row r="102" spans="2:14" x14ac:dyDescent="0.25">
      <c r="B102" s="28" t="s">
        <v>121</v>
      </c>
      <c r="C102" s="7"/>
      <c r="D102" s="17">
        <v>1</v>
      </c>
      <c r="E102" s="10"/>
      <c r="F102" s="21" t="e">
        <f t="shared" si="5"/>
        <v>#N/A</v>
      </c>
      <c r="G102" s="4"/>
      <c r="H102" s="2"/>
      <c r="I102" s="4"/>
      <c r="J102" s="4"/>
      <c r="K102" s="4"/>
      <c r="L102" s="15"/>
      <c r="M102" s="4"/>
      <c r="N102" s="4"/>
    </row>
    <row r="103" spans="2:14" x14ac:dyDescent="0.25">
      <c r="B103" s="28" t="s">
        <v>121</v>
      </c>
      <c r="C103" s="7"/>
      <c r="D103" s="17">
        <v>1</v>
      </c>
      <c r="E103" s="10"/>
      <c r="F103" s="21" t="e">
        <f t="shared" si="5"/>
        <v>#N/A</v>
      </c>
      <c r="G103" s="4"/>
      <c r="H103" s="2"/>
      <c r="I103" s="4"/>
      <c r="J103" s="4"/>
      <c r="K103" s="4"/>
      <c r="L103" s="15"/>
      <c r="M103" s="4"/>
      <c r="N103" s="4"/>
    </row>
    <row r="104" spans="2:14" x14ac:dyDescent="0.25">
      <c r="B104" s="28" t="s">
        <v>121</v>
      </c>
      <c r="C104" s="7"/>
      <c r="D104" s="17">
        <v>1</v>
      </c>
      <c r="E104" s="10"/>
      <c r="F104" s="21" t="e">
        <f t="shared" si="5"/>
        <v>#N/A</v>
      </c>
      <c r="G104" s="4"/>
      <c r="H104" s="2"/>
      <c r="I104" s="4"/>
      <c r="J104" s="4"/>
      <c r="K104" s="4"/>
      <c r="L104" s="15"/>
      <c r="M104" s="4"/>
      <c r="N104" s="4"/>
    </row>
    <row r="105" spans="2:14" x14ac:dyDescent="0.25">
      <c r="B105" s="28" t="s">
        <v>121</v>
      </c>
      <c r="C105" s="7"/>
      <c r="D105" s="17">
        <v>1</v>
      </c>
      <c r="E105" s="10"/>
      <c r="F105" s="21" t="e">
        <f t="shared" si="5"/>
        <v>#N/A</v>
      </c>
      <c r="G105" s="4"/>
      <c r="H105" s="2"/>
      <c r="I105" s="4"/>
      <c r="J105" s="4"/>
      <c r="K105" s="4"/>
      <c r="L105" s="15"/>
      <c r="M105" s="4"/>
      <c r="N105" s="4"/>
    </row>
    <row r="106" spans="2:14" x14ac:dyDescent="0.25">
      <c r="B106" s="28" t="s">
        <v>121</v>
      </c>
      <c r="C106" s="7"/>
      <c r="D106" s="17">
        <v>1</v>
      </c>
      <c r="E106" s="10"/>
      <c r="F106" s="21" t="e">
        <f t="shared" si="5"/>
        <v>#N/A</v>
      </c>
      <c r="G106" s="4"/>
      <c r="H106" s="2"/>
      <c r="I106" s="4"/>
      <c r="J106" s="4"/>
      <c r="K106" s="4"/>
      <c r="L106" s="15"/>
      <c r="M106" s="4"/>
      <c r="N106" s="4"/>
    </row>
    <row r="107" spans="2:14" x14ac:dyDescent="0.25">
      <c r="B107" s="28" t="s">
        <v>121</v>
      </c>
      <c r="C107" s="7"/>
      <c r="D107" s="17">
        <v>1</v>
      </c>
      <c r="E107" s="10"/>
      <c r="F107" s="21" t="e">
        <f t="shared" si="5"/>
        <v>#N/A</v>
      </c>
      <c r="G107" s="4"/>
      <c r="H107" s="2"/>
      <c r="I107" s="4"/>
      <c r="J107" s="4"/>
      <c r="K107" s="4"/>
      <c r="L107" s="15"/>
      <c r="M107" s="4"/>
      <c r="N107" s="4"/>
    </row>
    <row r="108" spans="2:14" x14ac:dyDescent="0.25">
      <c r="B108" s="28" t="s">
        <v>121</v>
      </c>
      <c r="C108" s="7"/>
      <c r="D108" s="17">
        <v>1</v>
      </c>
      <c r="E108" s="10"/>
      <c r="F108" s="21" t="e">
        <f t="shared" si="5"/>
        <v>#N/A</v>
      </c>
      <c r="G108" s="4"/>
      <c r="H108" s="2"/>
      <c r="I108" s="4"/>
      <c r="J108" s="4"/>
      <c r="K108" s="4"/>
      <c r="L108" s="15"/>
      <c r="M108" s="4"/>
      <c r="N108" s="4"/>
    </row>
    <row r="109" spans="2:14" x14ac:dyDescent="0.25">
      <c r="B109" s="28" t="s">
        <v>121</v>
      </c>
      <c r="C109" s="7"/>
      <c r="D109" s="17">
        <v>1</v>
      </c>
      <c r="E109" s="10"/>
      <c r="F109" s="21" t="e">
        <f t="shared" si="5"/>
        <v>#N/A</v>
      </c>
      <c r="G109" s="4"/>
      <c r="H109" s="2"/>
      <c r="I109" s="4"/>
      <c r="J109" s="4"/>
      <c r="K109" s="4"/>
      <c r="L109" s="15"/>
      <c r="M109" s="4"/>
      <c r="N109" s="4"/>
    </row>
    <row r="110" spans="2:14" x14ac:dyDescent="0.25">
      <c r="B110" s="28" t="s">
        <v>121</v>
      </c>
      <c r="C110" s="7"/>
      <c r="D110" s="17">
        <v>1</v>
      </c>
      <c r="E110" s="10"/>
      <c r="F110" s="21" t="e">
        <f t="shared" si="5"/>
        <v>#N/A</v>
      </c>
      <c r="G110" s="4"/>
      <c r="H110" s="2"/>
      <c r="I110" s="4"/>
      <c r="J110" s="4"/>
      <c r="K110" s="4"/>
      <c r="L110" s="15"/>
      <c r="M110" s="4"/>
      <c r="N110" s="4"/>
    </row>
    <row r="111" spans="2:14" x14ac:dyDescent="0.25">
      <c r="B111" s="28" t="s">
        <v>121</v>
      </c>
      <c r="C111" s="7"/>
      <c r="D111" s="17">
        <v>1</v>
      </c>
      <c r="E111" s="10"/>
      <c r="F111" s="21" t="e">
        <f t="shared" si="5"/>
        <v>#N/A</v>
      </c>
      <c r="G111" s="4"/>
      <c r="H111" s="2"/>
      <c r="I111" s="4"/>
      <c r="J111" s="4"/>
      <c r="K111" s="4"/>
      <c r="L111" s="15"/>
      <c r="M111" s="4"/>
      <c r="N111" s="4"/>
    </row>
    <row r="112" spans="2:14" x14ac:dyDescent="0.25">
      <c r="B112" s="28" t="s">
        <v>121</v>
      </c>
      <c r="C112" s="7"/>
      <c r="D112" s="17">
        <v>1</v>
      </c>
      <c r="E112" s="10"/>
      <c r="F112" s="21" t="e">
        <f t="shared" si="5"/>
        <v>#N/A</v>
      </c>
      <c r="G112" s="4"/>
      <c r="H112" s="2"/>
      <c r="I112" s="4"/>
      <c r="J112" s="4"/>
      <c r="K112" s="4"/>
      <c r="L112" s="15"/>
      <c r="M112" s="4"/>
      <c r="N112" s="4"/>
    </row>
    <row r="113" spans="2:14" x14ac:dyDescent="0.25">
      <c r="B113" s="28" t="s">
        <v>121</v>
      </c>
      <c r="C113" s="7"/>
      <c r="D113" s="17">
        <v>1</v>
      </c>
      <c r="E113" s="10"/>
      <c r="F113" s="21" t="e">
        <f t="shared" si="5"/>
        <v>#N/A</v>
      </c>
      <c r="G113" s="4"/>
      <c r="H113" s="2"/>
      <c r="I113" s="4"/>
      <c r="J113" s="4"/>
      <c r="K113" s="4"/>
      <c r="L113" s="15"/>
      <c r="M113" s="4"/>
      <c r="N113" s="4"/>
    </row>
    <row r="114" spans="2:14" x14ac:dyDescent="0.25">
      <c r="B114" s="28" t="s">
        <v>121</v>
      </c>
      <c r="C114" s="7"/>
      <c r="D114" s="17">
        <v>1</v>
      </c>
      <c r="E114" s="10"/>
      <c r="F114" s="21" t="e">
        <f t="shared" si="5"/>
        <v>#N/A</v>
      </c>
      <c r="G114" s="4"/>
      <c r="H114" s="2"/>
      <c r="I114" s="4"/>
      <c r="J114" s="4"/>
      <c r="K114" s="4"/>
      <c r="L114" s="15"/>
      <c r="M114" s="4"/>
      <c r="N114" s="4"/>
    </row>
    <row r="115" spans="2:14" x14ac:dyDescent="0.25">
      <c r="B115" s="28" t="s">
        <v>121</v>
      </c>
      <c r="C115" s="7"/>
      <c r="D115" s="17">
        <v>1</v>
      </c>
      <c r="E115" s="10"/>
      <c r="F115" s="21" t="e">
        <f t="shared" si="5"/>
        <v>#N/A</v>
      </c>
      <c r="G115" s="4"/>
      <c r="H115" s="2"/>
      <c r="I115" s="4"/>
      <c r="J115" s="4"/>
      <c r="K115" s="4"/>
      <c r="L115" s="15"/>
      <c r="M115" s="4"/>
      <c r="N115" s="4"/>
    </row>
    <row r="116" spans="2:14" x14ac:dyDescent="0.25">
      <c r="B116" s="28" t="s">
        <v>121</v>
      </c>
      <c r="C116" s="7"/>
      <c r="D116" s="17">
        <v>1</v>
      </c>
      <c r="E116" s="10"/>
      <c r="F116" s="21" t="e">
        <f t="shared" si="5"/>
        <v>#N/A</v>
      </c>
      <c r="G116" s="4"/>
      <c r="H116" s="2"/>
      <c r="I116" s="4"/>
      <c r="J116" s="4"/>
      <c r="K116" s="4"/>
      <c r="L116" s="15"/>
      <c r="M116" s="4"/>
      <c r="N116" s="4"/>
    </row>
    <row r="117" spans="2:14" x14ac:dyDescent="0.25">
      <c r="B117" s="28" t="s">
        <v>121</v>
      </c>
      <c r="C117" s="7"/>
      <c r="D117" s="17">
        <v>1</v>
      </c>
      <c r="E117" s="10"/>
      <c r="F117" s="21" t="e">
        <f t="shared" si="5"/>
        <v>#N/A</v>
      </c>
      <c r="G117" s="4"/>
      <c r="H117" s="2"/>
      <c r="I117" s="4"/>
      <c r="J117" s="4"/>
      <c r="K117" s="4"/>
      <c r="L117" s="15"/>
      <c r="M117" s="4"/>
      <c r="N117" s="4"/>
    </row>
    <row r="118" spans="2:14" x14ac:dyDescent="0.25">
      <c r="B118" s="28" t="s">
        <v>121</v>
      </c>
      <c r="C118" s="7"/>
      <c r="D118" s="17">
        <v>1</v>
      </c>
      <c r="E118" s="10"/>
      <c r="F118" s="21" t="e">
        <f t="shared" si="5"/>
        <v>#N/A</v>
      </c>
      <c r="G118" s="4"/>
      <c r="H118" s="2"/>
      <c r="I118" s="4"/>
      <c r="J118" s="4"/>
      <c r="K118" s="4"/>
      <c r="L118" s="15"/>
      <c r="M118" s="4"/>
      <c r="N118" s="4"/>
    </row>
    <row r="119" spans="2:14" x14ac:dyDescent="0.25">
      <c r="B119" s="28" t="s">
        <v>121</v>
      </c>
      <c r="C119" s="7"/>
      <c r="D119" s="17">
        <v>1</v>
      </c>
      <c r="E119" s="10"/>
      <c r="F119" s="21" t="e">
        <f t="shared" si="5"/>
        <v>#N/A</v>
      </c>
      <c r="G119" s="4"/>
      <c r="H119" s="2"/>
      <c r="I119" s="4"/>
      <c r="J119" s="4"/>
      <c r="K119" s="4"/>
      <c r="L119" s="15"/>
      <c r="M119" s="4"/>
      <c r="N119" s="4"/>
    </row>
    <row r="120" spans="2:14" x14ac:dyDescent="0.25">
      <c r="B120" s="28" t="s">
        <v>121</v>
      </c>
      <c r="C120" s="7"/>
      <c r="D120" s="17">
        <v>1</v>
      </c>
      <c r="E120" s="10"/>
      <c r="F120" s="21" t="e">
        <f t="shared" si="5"/>
        <v>#N/A</v>
      </c>
      <c r="G120" s="4"/>
      <c r="H120" s="2"/>
      <c r="I120" s="4"/>
      <c r="J120" s="4"/>
      <c r="K120" s="4"/>
      <c r="L120" s="15"/>
      <c r="M120" s="4"/>
      <c r="N120" s="4"/>
    </row>
    <row r="121" spans="2:14" x14ac:dyDescent="0.25">
      <c r="B121" s="28" t="s">
        <v>121</v>
      </c>
      <c r="C121" s="7"/>
      <c r="D121" s="17">
        <v>1</v>
      </c>
      <c r="E121" s="10"/>
      <c r="F121" s="21" t="e">
        <f t="shared" si="5"/>
        <v>#N/A</v>
      </c>
      <c r="G121" s="4"/>
      <c r="H121" s="2"/>
      <c r="I121" s="4"/>
      <c r="J121" s="4"/>
      <c r="K121" s="4"/>
      <c r="L121" s="15"/>
      <c r="M121" s="4"/>
      <c r="N121" s="4"/>
    </row>
    <row r="122" spans="2:14" x14ac:dyDescent="0.25">
      <c r="B122" s="28" t="s">
        <v>121</v>
      </c>
      <c r="C122" s="7"/>
      <c r="D122" s="17">
        <v>1</v>
      </c>
      <c r="E122" s="10"/>
      <c r="F122" s="21" t="e">
        <f t="shared" si="5"/>
        <v>#N/A</v>
      </c>
      <c r="G122" s="4"/>
      <c r="H122" s="2"/>
      <c r="I122" s="4"/>
      <c r="J122" s="4"/>
      <c r="K122" s="4"/>
      <c r="L122" s="15"/>
      <c r="M122" s="4"/>
      <c r="N122" s="4"/>
    </row>
    <row r="123" spans="2:14" x14ac:dyDescent="0.25">
      <c r="B123" s="28" t="s">
        <v>121</v>
      </c>
      <c r="C123" s="7"/>
      <c r="D123" s="17">
        <v>1</v>
      </c>
      <c r="E123" s="10"/>
      <c r="F123" s="21" t="e">
        <f t="shared" si="5"/>
        <v>#N/A</v>
      </c>
      <c r="G123" s="4"/>
      <c r="H123" s="2"/>
      <c r="I123" s="4"/>
      <c r="J123" s="4"/>
      <c r="K123" s="4"/>
      <c r="L123" s="15"/>
      <c r="M123" s="4"/>
      <c r="N123" s="4"/>
    </row>
    <row r="124" spans="2:14" x14ac:dyDescent="0.25">
      <c r="B124" s="28" t="s">
        <v>121</v>
      </c>
      <c r="C124" s="7"/>
      <c r="D124" s="17">
        <v>1</v>
      </c>
      <c r="E124" s="10"/>
      <c r="F124" s="21" t="e">
        <f t="shared" si="5"/>
        <v>#N/A</v>
      </c>
      <c r="G124" s="4"/>
      <c r="H124" s="2"/>
      <c r="I124" s="4"/>
      <c r="J124" s="4"/>
      <c r="K124" s="4"/>
      <c r="L124" s="15"/>
      <c r="M124" s="4"/>
      <c r="N124" s="4"/>
    </row>
    <row r="125" spans="2:14" x14ac:dyDescent="0.25">
      <c r="B125" s="28" t="s">
        <v>121</v>
      </c>
      <c r="C125" s="7"/>
      <c r="D125" s="17">
        <v>1</v>
      </c>
      <c r="E125" s="10"/>
      <c r="F125" s="21" t="e">
        <f t="shared" si="5"/>
        <v>#N/A</v>
      </c>
      <c r="G125" s="4"/>
      <c r="H125" s="2"/>
      <c r="I125" s="4"/>
      <c r="J125" s="4"/>
      <c r="K125" s="4"/>
      <c r="L125" s="15"/>
      <c r="M125" s="4"/>
      <c r="N125" s="4"/>
    </row>
    <row r="126" spans="2:14" x14ac:dyDescent="0.25">
      <c r="B126" s="28" t="s">
        <v>121</v>
      </c>
      <c r="C126" s="7"/>
      <c r="D126" s="17">
        <v>1</v>
      </c>
      <c r="E126" s="10"/>
      <c r="F126" s="21" t="e">
        <f t="shared" si="5"/>
        <v>#N/A</v>
      </c>
      <c r="G126" s="4"/>
      <c r="H126" s="2"/>
      <c r="I126" s="4"/>
      <c r="J126" s="4"/>
      <c r="K126" s="4"/>
      <c r="L126" s="15"/>
      <c r="M126" s="4"/>
      <c r="N126" s="4"/>
    </row>
    <row r="127" spans="2:14" x14ac:dyDescent="0.25">
      <c r="B127" s="28" t="s">
        <v>121</v>
      </c>
      <c r="C127" s="7"/>
      <c r="D127" s="17">
        <v>1</v>
      </c>
      <c r="E127" s="10"/>
      <c r="F127" s="21" t="e">
        <f t="shared" si="5"/>
        <v>#N/A</v>
      </c>
      <c r="G127" s="4"/>
      <c r="H127" s="2"/>
      <c r="I127" s="4"/>
      <c r="J127" s="4"/>
      <c r="K127" s="4"/>
      <c r="L127" s="15"/>
      <c r="M127" s="4"/>
      <c r="N127" s="4"/>
    </row>
    <row r="128" spans="2:14" x14ac:dyDescent="0.25">
      <c r="B128" s="28" t="s">
        <v>121</v>
      </c>
      <c r="C128" s="7"/>
      <c r="D128" s="17">
        <v>1</v>
      </c>
      <c r="E128" s="10"/>
      <c r="F128" s="21" t="e">
        <f t="shared" si="5"/>
        <v>#N/A</v>
      </c>
      <c r="G128" s="4"/>
      <c r="H128" s="2"/>
      <c r="I128" s="4"/>
      <c r="J128" s="4"/>
      <c r="K128" s="4"/>
      <c r="L128" s="15"/>
      <c r="M128" s="4"/>
      <c r="N128" s="4"/>
    </row>
    <row r="129" spans="2:14" x14ac:dyDescent="0.25">
      <c r="B129" s="28" t="s">
        <v>121</v>
      </c>
      <c r="C129" s="7"/>
      <c r="D129" s="17">
        <v>1</v>
      </c>
      <c r="E129" s="10"/>
      <c r="F129" s="21" t="e">
        <f t="shared" si="5"/>
        <v>#N/A</v>
      </c>
      <c r="G129" s="4"/>
      <c r="H129" s="2"/>
      <c r="I129" s="4"/>
      <c r="J129" s="4"/>
      <c r="K129" s="4"/>
      <c r="L129" s="15"/>
      <c r="M129" s="4"/>
      <c r="N129" s="4"/>
    </row>
    <row r="130" spans="2:14" x14ac:dyDescent="0.25">
      <c r="B130" s="28" t="s">
        <v>121</v>
      </c>
      <c r="C130" s="7"/>
      <c r="D130" s="17">
        <v>1</v>
      </c>
      <c r="E130" s="10"/>
      <c r="F130" s="21" t="e">
        <f t="shared" si="5"/>
        <v>#N/A</v>
      </c>
      <c r="G130" s="4"/>
      <c r="H130" s="2"/>
      <c r="I130" s="4"/>
      <c r="J130" s="4"/>
      <c r="K130" s="4"/>
      <c r="L130" s="15"/>
      <c r="M130" s="4"/>
      <c r="N130" s="4"/>
    </row>
    <row r="131" spans="2:14" x14ac:dyDescent="0.25">
      <c r="B131" s="28" t="s">
        <v>121</v>
      </c>
      <c r="C131" s="7"/>
      <c r="D131" s="17">
        <v>1</v>
      </c>
      <c r="E131" s="10"/>
      <c r="F131" s="21" t="e">
        <f t="shared" si="5"/>
        <v>#N/A</v>
      </c>
      <c r="G131" s="4"/>
      <c r="H131" s="2"/>
      <c r="I131" s="4"/>
      <c r="J131" s="4"/>
      <c r="K131" s="4"/>
      <c r="L131" s="15"/>
      <c r="M131" s="4"/>
      <c r="N131" s="4"/>
    </row>
    <row r="132" spans="2:14" x14ac:dyDescent="0.25">
      <c r="B132" s="28" t="s">
        <v>121</v>
      </c>
      <c r="C132" s="7"/>
      <c r="D132" s="17">
        <v>1</v>
      </c>
      <c r="E132" s="10"/>
      <c r="F132" s="21" t="e">
        <f t="shared" ref="F132:F166" si="6">INDEX(O:O,MATCH(C132,P:P,0),1)</f>
        <v>#N/A</v>
      </c>
      <c r="G132" s="4"/>
      <c r="H132" s="2"/>
      <c r="I132" s="4"/>
      <c r="J132" s="4"/>
      <c r="K132" s="4"/>
      <c r="L132" s="15"/>
      <c r="M132" s="4"/>
      <c r="N132" s="4"/>
    </row>
    <row r="133" spans="2:14" x14ac:dyDescent="0.25">
      <c r="B133" s="28" t="s">
        <v>121</v>
      </c>
      <c r="C133" s="7"/>
      <c r="D133" s="17">
        <v>1</v>
      </c>
      <c r="E133" s="10"/>
      <c r="F133" s="21" t="e">
        <f t="shared" si="6"/>
        <v>#N/A</v>
      </c>
      <c r="G133" s="4"/>
      <c r="H133" s="2"/>
      <c r="I133" s="4"/>
      <c r="J133" s="4"/>
      <c r="K133" s="4"/>
      <c r="L133" s="15"/>
      <c r="M133" s="4"/>
      <c r="N133" s="4"/>
    </row>
    <row r="134" spans="2:14" x14ac:dyDescent="0.25">
      <c r="B134" s="28" t="s">
        <v>121</v>
      </c>
      <c r="C134" s="7"/>
      <c r="D134" s="17">
        <v>1</v>
      </c>
      <c r="E134" s="10"/>
      <c r="F134" s="21" t="e">
        <f t="shared" si="6"/>
        <v>#N/A</v>
      </c>
      <c r="G134" s="4"/>
      <c r="H134" s="2"/>
      <c r="I134" s="4"/>
      <c r="J134" s="4"/>
      <c r="K134" s="4"/>
      <c r="L134" s="15"/>
      <c r="M134" s="4"/>
      <c r="N134" s="4"/>
    </row>
    <row r="135" spans="2:14" x14ac:dyDescent="0.25">
      <c r="B135" s="28" t="s">
        <v>121</v>
      </c>
      <c r="C135" s="7"/>
      <c r="D135" s="17">
        <v>1</v>
      </c>
      <c r="E135" s="10"/>
      <c r="F135" s="21" t="e">
        <f t="shared" si="6"/>
        <v>#N/A</v>
      </c>
      <c r="G135" s="4"/>
      <c r="H135" s="2"/>
      <c r="I135" s="4"/>
      <c r="J135" s="4"/>
      <c r="K135" s="4"/>
      <c r="L135" s="15"/>
      <c r="M135" s="4"/>
      <c r="N135" s="4"/>
    </row>
    <row r="136" spans="2:14" x14ac:dyDescent="0.25">
      <c r="B136" s="28" t="s">
        <v>121</v>
      </c>
      <c r="C136" s="7"/>
      <c r="D136" s="17">
        <v>1</v>
      </c>
      <c r="E136" s="10"/>
      <c r="F136" s="21" t="e">
        <f t="shared" si="6"/>
        <v>#N/A</v>
      </c>
      <c r="G136" s="4"/>
      <c r="H136" s="2"/>
      <c r="I136" s="4"/>
      <c r="J136" s="4"/>
      <c r="K136" s="4"/>
      <c r="L136" s="15"/>
      <c r="M136" s="4"/>
      <c r="N136" s="4"/>
    </row>
    <row r="137" spans="2:14" x14ac:dyDescent="0.25">
      <c r="B137" s="28" t="s">
        <v>121</v>
      </c>
      <c r="C137" s="7"/>
      <c r="D137" s="17">
        <v>1</v>
      </c>
      <c r="E137" s="10"/>
      <c r="F137" s="21" t="e">
        <f t="shared" si="6"/>
        <v>#N/A</v>
      </c>
      <c r="G137" s="4"/>
      <c r="H137" s="2"/>
      <c r="I137" s="4"/>
      <c r="J137" s="4"/>
      <c r="K137" s="4"/>
      <c r="L137" s="15"/>
      <c r="M137" s="4"/>
      <c r="N137" s="4"/>
    </row>
    <row r="138" spans="2:14" x14ac:dyDescent="0.25">
      <c r="B138" s="28" t="s">
        <v>121</v>
      </c>
      <c r="C138" s="7"/>
      <c r="D138" s="17">
        <v>1</v>
      </c>
      <c r="E138" s="10"/>
      <c r="F138" s="21" t="e">
        <f t="shared" si="6"/>
        <v>#N/A</v>
      </c>
      <c r="G138" s="4"/>
      <c r="H138" s="2"/>
      <c r="I138" s="4"/>
      <c r="J138" s="4"/>
      <c r="K138" s="4"/>
      <c r="L138" s="15"/>
      <c r="M138" s="4"/>
      <c r="N138" s="4"/>
    </row>
    <row r="139" spans="2:14" x14ac:dyDescent="0.25">
      <c r="B139" s="28" t="s">
        <v>121</v>
      </c>
      <c r="C139" s="7"/>
      <c r="D139" s="17">
        <v>1</v>
      </c>
      <c r="E139" s="10"/>
      <c r="F139" s="21" t="e">
        <f t="shared" si="6"/>
        <v>#N/A</v>
      </c>
      <c r="G139" s="4"/>
      <c r="H139" s="2"/>
      <c r="I139" s="4"/>
      <c r="J139" s="4"/>
      <c r="K139" s="4"/>
      <c r="L139" s="15"/>
      <c r="M139" s="4"/>
      <c r="N139" s="4"/>
    </row>
    <row r="140" spans="2:14" x14ac:dyDescent="0.25">
      <c r="B140" s="28" t="s">
        <v>121</v>
      </c>
      <c r="C140" s="7"/>
      <c r="D140" s="17">
        <v>1</v>
      </c>
      <c r="E140" s="10"/>
      <c r="F140" s="21" t="e">
        <f t="shared" si="6"/>
        <v>#N/A</v>
      </c>
      <c r="G140" s="4"/>
      <c r="H140" s="2"/>
      <c r="I140" s="4"/>
      <c r="J140" s="4"/>
      <c r="K140" s="4"/>
      <c r="L140" s="15"/>
      <c r="M140" s="4"/>
      <c r="N140" s="4"/>
    </row>
    <row r="141" spans="2:14" x14ac:dyDescent="0.25">
      <c r="B141" s="28" t="s">
        <v>121</v>
      </c>
      <c r="C141" s="7"/>
      <c r="D141" s="17">
        <v>1</v>
      </c>
      <c r="E141" s="10"/>
      <c r="F141" s="21" t="e">
        <f t="shared" si="6"/>
        <v>#N/A</v>
      </c>
      <c r="G141" s="4"/>
      <c r="H141" s="2"/>
      <c r="I141" s="4"/>
      <c r="J141" s="4"/>
      <c r="K141" s="4"/>
      <c r="L141" s="15"/>
      <c r="M141" s="4"/>
      <c r="N141" s="4"/>
    </row>
    <row r="142" spans="2:14" x14ac:dyDescent="0.25">
      <c r="B142" s="28" t="s">
        <v>121</v>
      </c>
      <c r="C142" s="7"/>
      <c r="D142" s="17">
        <v>1</v>
      </c>
      <c r="E142" s="10"/>
      <c r="F142" s="21" t="e">
        <f t="shared" si="6"/>
        <v>#N/A</v>
      </c>
      <c r="G142" s="4"/>
      <c r="H142" s="2"/>
      <c r="I142" s="4"/>
      <c r="J142" s="4"/>
      <c r="K142" s="4"/>
      <c r="L142" s="15"/>
      <c r="M142" s="4"/>
      <c r="N142" s="4"/>
    </row>
    <row r="143" spans="2:14" x14ac:dyDescent="0.25">
      <c r="B143" s="28" t="s">
        <v>121</v>
      </c>
      <c r="C143" s="7"/>
      <c r="D143" s="17">
        <v>1</v>
      </c>
      <c r="E143" s="10"/>
      <c r="F143" s="21" t="e">
        <f t="shared" si="6"/>
        <v>#N/A</v>
      </c>
      <c r="G143" s="4"/>
      <c r="H143" s="2"/>
      <c r="I143" s="4"/>
      <c r="J143" s="4"/>
      <c r="K143" s="4"/>
      <c r="L143" s="15"/>
      <c r="M143" s="4"/>
      <c r="N143" s="4"/>
    </row>
    <row r="144" spans="2:14" x14ac:dyDescent="0.25">
      <c r="B144" s="28" t="s">
        <v>121</v>
      </c>
      <c r="C144" s="7"/>
      <c r="D144" s="17">
        <v>1</v>
      </c>
      <c r="E144" s="10"/>
      <c r="F144" s="21" t="e">
        <f t="shared" si="6"/>
        <v>#N/A</v>
      </c>
      <c r="G144" s="4"/>
      <c r="H144" s="2"/>
      <c r="I144" s="4"/>
      <c r="J144" s="4"/>
      <c r="K144" s="4"/>
      <c r="L144" s="15"/>
      <c r="M144" s="4"/>
      <c r="N144" s="4"/>
    </row>
    <row r="145" spans="2:14" x14ac:dyDescent="0.25">
      <c r="B145" s="28" t="s">
        <v>121</v>
      </c>
      <c r="C145" s="7"/>
      <c r="D145" s="17">
        <v>1</v>
      </c>
      <c r="E145" s="10"/>
      <c r="F145" s="21" t="e">
        <f t="shared" si="6"/>
        <v>#N/A</v>
      </c>
      <c r="G145" s="4"/>
      <c r="H145" s="2"/>
      <c r="I145" s="4"/>
      <c r="J145" s="4"/>
      <c r="K145" s="4"/>
      <c r="L145" s="15"/>
      <c r="M145" s="4"/>
      <c r="N145" s="4"/>
    </row>
    <row r="146" spans="2:14" x14ac:dyDescent="0.25">
      <c r="B146" s="28" t="s">
        <v>121</v>
      </c>
      <c r="C146" s="7"/>
      <c r="D146" s="17">
        <v>1</v>
      </c>
      <c r="E146" s="10"/>
      <c r="F146" s="21" t="e">
        <f t="shared" si="6"/>
        <v>#N/A</v>
      </c>
      <c r="G146" s="4"/>
      <c r="H146" s="2"/>
      <c r="I146" s="4"/>
      <c r="J146" s="4"/>
      <c r="K146" s="4"/>
      <c r="L146" s="15"/>
      <c r="M146" s="4"/>
      <c r="N146" s="4"/>
    </row>
    <row r="147" spans="2:14" x14ac:dyDescent="0.25">
      <c r="B147" s="28" t="s">
        <v>121</v>
      </c>
      <c r="C147" s="7"/>
      <c r="D147" s="17">
        <v>1</v>
      </c>
      <c r="E147" s="10"/>
      <c r="F147" s="21" t="e">
        <f t="shared" si="6"/>
        <v>#N/A</v>
      </c>
      <c r="G147" s="4"/>
      <c r="H147" s="2"/>
      <c r="I147" s="4"/>
      <c r="J147" s="4"/>
      <c r="K147" s="4"/>
      <c r="L147" s="15"/>
      <c r="M147" s="4"/>
      <c r="N147" s="4"/>
    </row>
    <row r="148" spans="2:14" x14ac:dyDescent="0.25">
      <c r="B148" s="28" t="s">
        <v>121</v>
      </c>
      <c r="C148" s="7"/>
      <c r="D148" s="17">
        <v>1</v>
      </c>
      <c r="E148" s="10"/>
      <c r="F148" s="21" t="e">
        <f t="shared" si="6"/>
        <v>#N/A</v>
      </c>
      <c r="G148" s="4"/>
      <c r="H148" s="2"/>
      <c r="I148" s="4"/>
      <c r="J148" s="4"/>
      <c r="K148" s="4"/>
      <c r="L148" s="15"/>
      <c r="M148" s="4"/>
      <c r="N148" s="4"/>
    </row>
    <row r="149" spans="2:14" x14ac:dyDescent="0.25">
      <c r="B149" s="28" t="s">
        <v>121</v>
      </c>
      <c r="C149" s="7"/>
      <c r="D149" s="17">
        <v>1</v>
      </c>
      <c r="E149" s="10"/>
      <c r="F149" s="21" t="e">
        <f t="shared" si="6"/>
        <v>#N/A</v>
      </c>
      <c r="G149" s="4"/>
      <c r="H149" s="2"/>
      <c r="I149" s="4"/>
      <c r="J149" s="4"/>
      <c r="K149" s="4"/>
      <c r="L149" s="15"/>
      <c r="M149" s="4"/>
      <c r="N149" s="4"/>
    </row>
    <row r="150" spans="2:14" x14ac:dyDescent="0.25">
      <c r="B150" s="28" t="s">
        <v>121</v>
      </c>
      <c r="C150" s="7"/>
      <c r="D150" s="17">
        <v>1</v>
      </c>
      <c r="E150" s="10"/>
      <c r="F150" s="21" t="e">
        <f t="shared" si="6"/>
        <v>#N/A</v>
      </c>
      <c r="G150" s="4"/>
      <c r="H150" s="2"/>
      <c r="I150" s="4"/>
      <c r="J150" s="4"/>
      <c r="K150" s="4"/>
      <c r="L150" s="15"/>
      <c r="M150" s="4"/>
      <c r="N150" s="4"/>
    </row>
    <row r="151" spans="2:14" x14ac:dyDescent="0.25">
      <c r="B151" s="28" t="s">
        <v>121</v>
      </c>
      <c r="C151" s="7"/>
      <c r="D151" s="17">
        <v>1</v>
      </c>
      <c r="E151" s="10"/>
      <c r="F151" s="21" t="e">
        <f t="shared" si="6"/>
        <v>#N/A</v>
      </c>
      <c r="G151" s="4"/>
      <c r="H151" s="2"/>
      <c r="I151" s="4"/>
      <c r="J151" s="4"/>
      <c r="K151" s="4"/>
      <c r="L151" s="15"/>
      <c r="M151" s="4"/>
      <c r="N151" s="4"/>
    </row>
    <row r="152" spans="2:14" x14ac:dyDescent="0.25">
      <c r="B152" s="28" t="s">
        <v>121</v>
      </c>
      <c r="C152" s="7"/>
      <c r="D152" s="17">
        <v>1</v>
      </c>
      <c r="E152" s="10"/>
      <c r="F152" s="21" t="e">
        <f t="shared" si="6"/>
        <v>#N/A</v>
      </c>
      <c r="G152" s="4"/>
      <c r="H152" s="2"/>
      <c r="I152" s="4"/>
      <c r="J152" s="4"/>
      <c r="K152" s="4"/>
      <c r="L152" s="15"/>
      <c r="M152" s="4"/>
      <c r="N152" s="4"/>
    </row>
    <row r="153" spans="2:14" x14ac:dyDescent="0.25">
      <c r="B153" s="28" t="s">
        <v>121</v>
      </c>
      <c r="C153" s="7"/>
      <c r="D153" s="17">
        <v>1</v>
      </c>
      <c r="E153" s="10"/>
      <c r="F153" s="21" t="e">
        <f t="shared" si="6"/>
        <v>#N/A</v>
      </c>
      <c r="G153" s="4"/>
      <c r="H153" s="2"/>
      <c r="I153" s="4"/>
      <c r="J153" s="4"/>
      <c r="K153" s="4"/>
      <c r="L153" s="15"/>
      <c r="M153" s="4"/>
      <c r="N153" s="4"/>
    </row>
    <row r="154" spans="2:14" x14ac:dyDescent="0.25">
      <c r="B154" s="28" t="s">
        <v>121</v>
      </c>
      <c r="C154" s="7"/>
      <c r="D154" s="17">
        <v>1</v>
      </c>
      <c r="E154" s="10"/>
      <c r="F154" s="21" t="e">
        <f t="shared" si="6"/>
        <v>#N/A</v>
      </c>
      <c r="G154" s="4"/>
      <c r="H154" s="2"/>
      <c r="I154" s="4"/>
      <c r="J154" s="4"/>
      <c r="K154" s="4"/>
      <c r="L154" s="15"/>
      <c r="M154" s="4"/>
      <c r="N154" s="4"/>
    </row>
    <row r="155" spans="2:14" x14ac:dyDescent="0.25">
      <c r="B155" s="28" t="s">
        <v>121</v>
      </c>
      <c r="C155" s="7"/>
      <c r="D155" s="17">
        <v>1</v>
      </c>
      <c r="E155" s="10"/>
      <c r="F155" s="21" t="e">
        <f t="shared" si="6"/>
        <v>#N/A</v>
      </c>
      <c r="G155" s="4"/>
      <c r="H155" s="2"/>
      <c r="I155" s="4"/>
      <c r="J155" s="4"/>
      <c r="K155" s="4"/>
      <c r="L155" s="15"/>
      <c r="M155" s="4"/>
      <c r="N155" s="4"/>
    </row>
    <row r="156" spans="2:14" x14ac:dyDescent="0.25">
      <c r="B156" s="28" t="s">
        <v>121</v>
      </c>
      <c r="C156" s="7"/>
      <c r="D156" s="17">
        <v>1</v>
      </c>
      <c r="E156" s="10"/>
      <c r="F156" s="21" t="e">
        <f t="shared" si="6"/>
        <v>#N/A</v>
      </c>
      <c r="G156" s="4"/>
      <c r="H156" s="2"/>
      <c r="I156" s="4"/>
      <c r="J156" s="4"/>
      <c r="K156" s="4"/>
      <c r="L156" s="15"/>
      <c r="M156" s="4"/>
      <c r="N156" s="4"/>
    </row>
    <row r="157" spans="2:14" x14ac:dyDescent="0.25">
      <c r="B157" s="28" t="s">
        <v>121</v>
      </c>
      <c r="C157" s="7"/>
      <c r="D157" s="17">
        <v>1</v>
      </c>
      <c r="E157" s="10"/>
      <c r="F157" s="21" t="e">
        <f t="shared" si="6"/>
        <v>#N/A</v>
      </c>
      <c r="G157" s="4"/>
      <c r="H157" s="2"/>
      <c r="I157" s="4"/>
      <c r="J157" s="4"/>
      <c r="K157" s="4"/>
      <c r="L157" s="15"/>
      <c r="M157" s="4"/>
      <c r="N157" s="4"/>
    </row>
    <row r="158" spans="2:14" x14ac:dyDescent="0.25">
      <c r="B158" s="28" t="s">
        <v>121</v>
      </c>
      <c r="C158" s="7"/>
      <c r="D158" s="17">
        <v>1</v>
      </c>
      <c r="E158" s="10"/>
      <c r="F158" s="21" t="e">
        <f t="shared" si="6"/>
        <v>#N/A</v>
      </c>
      <c r="G158" s="4"/>
      <c r="H158" s="2"/>
      <c r="I158" s="4"/>
      <c r="J158" s="4"/>
      <c r="K158" s="4"/>
      <c r="L158" s="15"/>
      <c r="M158" s="4"/>
      <c r="N158" s="4"/>
    </row>
    <row r="159" spans="2:14" x14ac:dyDescent="0.25">
      <c r="B159" s="28" t="s">
        <v>121</v>
      </c>
      <c r="C159" s="7"/>
      <c r="D159" s="17">
        <v>1</v>
      </c>
      <c r="E159" s="10"/>
      <c r="F159" s="21" t="e">
        <f t="shared" si="6"/>
        <v>#N/A</v>
      </c>
      <c r="G159" s="4"/>
      <c r="H159" s="2"/>
      <c r="I159" s="4"/>
      <c r="J159" s="4"/>
      <c r="K159" s="4"/>
      <c r="L159" s="15"/>
      <c r="M159" s="4"/>
      <c r="N159" s="4"/>
    </row>
    <row r="160" spans="2:14" x14ac:dyDescent="0.25">
      <c r="B160" s="28" t="s">
        <v>121</v>
      </c>
      <c r="C160" s="7"/>
      <c r="D160" s="17">
        <v>1</v>
      </c>
      <c r="E160" s="10"/>
      <c r="F160" s="21" t="e">
        <f t="shared" si="6"/>
        <v>#N/A</v>
      </c>
      <c r="G160" s="4"/>
      <c r="H160" s="2"/>
      <c r="I160" s="4"/>
      <c r="J160" s="4"/>
      <c r="K160" s="4"/>
      <c r="L160" s="15"/>
      <c r="M160" s="4"/>
      <c r="N160" s="4"/>
    </row>
    <row r="161" spans="2:14" x14ac:dyDescent="0.25">
      <c r="B161" s="28" t="s">
        <v>121</v>
      </c>
      <c r="C161" s="7"/>
      <c r="D161" s="17">
        <v>1</v>
      </c>
      <c r="E161" s="10"/>
      <c r="F161" s="21" t="e">
        <f t="shared" si="6"/>
        <v>#N/A</v>
      </c>
      <c r="G161" s="4"/>
      <c r="H161" s="2"/>
      <c r="I161" s="4"/>
      <c r="J161" s="4"/>
      <c r="K161" s="4"/>
      <c r="L161" s="15"/>
      <c r="M161" s="4"/>
      <c r="N161" s="4"/>
    </row>
    <row r="162" spans="2:14" x14ac:dyDescent="0.25">
      <c r="B162" s="28" t="s">
        <v>121</v>
      </c>
      <c r="C162" s="7"/>
      <c r="D162" s="17">
        <v>1</v>
      </c>
      <c r="E162" s="10"/>
      <c r="F162" s="21" t="e">
        <f t="shared" si="6"/>
        <v>#N/A</v>
      </c>
      <c r="G162" s="4"/>
      <c r="H162" s="2"/>
      <c r="I162" s="4"/>
      <c r="J162" s="4"/>
      <c r="K162" s="4"/>
      <c r="L162" s="15"/>
      <c r="M162" s="4"/>
      <c r="N162" s="4"/>
    </row>
    <row r="163" spans="2:14" x14ac:dyDescent="0.25">
      <c r="B163" s="28" t="s">
        <v>121</v>
      </c>
      <c r="C163" s="7"/>
      <c r="D163" s="17">
        <v>1</v>
      </c>
      <c r="E163" s="10"/>
      <c r="F163" s="21" t="e">
        <f t="shared" si="6"/>
        <v>#N/A</v>
      </c>
      <c r="G163" s="4"/>
      <c r="H163" s="2"/>
      <c r="I163" s="4"/>
      <c r="J163" s="4"/>
      <c r="K163" s="4"/>
      <c r="L163" s="15"/>
      <c r="M163" s="4"/>
      <c r="N163" s="4"/>
    </row>
    <row r="164" spans="2:14" x14ac:dyDescent="0.25">
      <c r="B164" s="28" t="s">
        <v>121</v>
      </c>
      <c r="C164" s="7"/>
      <c r="D164" s="17">
        <v>1</v>
      </c>
      <c r="E164" s="10"/>
      <c r="F164" s="21" t="e">
        <f t="shared" si="6"/>
        <v>#N/A</v>
      </c>
      <c r="G164" s="4"/>
      <c r="H164" s="2"/>
      <c r="I164" s="4"/>
      <c r="J164" s="4"/>
      <c r="K164" s="4"/>
      <c r="L164" s="15"/>
      <c r="M164" s="4"/>
      <c r="N164" s="4"/>
    </row>
    <row r="165" spans="2:14" x14ac:dyDescent="0.25">
      <c r="B165" s="28" t="s">
        <v>121</v>
      </c>
      <c r="C165" s="7"/>
      <c r="D165" s="17">
        <v>1</v>
      </c>
      <c r="E165" s="10"/>
      <c r="F165" s="21" t="e">
        <f t="shared" si="6"/>
        <v>#N/A</v>
      </c>
      <c r="G165" s="4"/>
      <c r="H165" s="2"/>
      <c r="I165" s="4"/>
      <c r="J165" s="4"/>
      <c r="K165" s="4"/>
      <c r="L165" s="15"/>
      <c r="M165" s="4"/>
      <c r="N165" s="4"/>
    </row>
    <row r="166" spans="2:14" x14ac:dyDescent="0.25">
      <c r="B166" s="28" t="s">
        <v>121</v>
      </c>
      <c r="C166" s="7"/>
      <c r="D166" s="17">
        <v>1</v>
      </c>
      <c r="E166" s="10"/>
      <c r="F166" s="21" t="e">
        <f t="shared" si="6"/>
        <v>#N/A</v>
      </c>
      <c r="G166" s="4"/>
      <c r="H166" s="2"/>
      <c r="I166" s="4"/>
      <c r="J166" s="4"/>
      <c r="K166" s="4"/>
      <c r="L166" s="15"/>
      <c r="M166" s="4"/>
      <c r="N166" s="4"/>
    </row>
    <row r="167" spans="2:14" x14ac:dyDescent="0.25">
      <c r="B167" s="4"/>
      <c r="C167" s="4"/>
      <c r="D167" s="4"/>
      <c r="E167" s="2"/>
      <c r="F167" s="4"/>
      <c r="G167" s="4"/>
      <c r="H167" s="2"/>
      <c r="I167" s="4"/>
      <c r="J167" s="4"/>
      <c r="K167" s="4"/>
      <c r="L167" s="15"/>
      <c r="M167" s="4"/>
      <c r="N167" s="4"/>
    </row>
    <row r="168" spans="2:14" x14ac:dyDescent="0.25">
      <c r="B168" s="4"/>
      <c r="C168" s="4"/>
      <c r="D168" s="4"/>
      <c r="E168" s="2"/>
      <c r="F168" s="4"/>
      <c r="G168" s="4"/>
      <c r="H168" s="2"/>
      <c r="I168" s="4"/>
      <c r="J168" s="4"/>
      <c r="K168" s="4"/>
      <c r="L168" s="15"/>
      <c r="M168" s="4"/>
      <c r="N168" s="4"/>
    </row>
    <row r="169" spans="2:14" x14ac:dyDescent="0.25">
      <c r="B169" s="4"/>
      <c r="C169" s="4"/>
      <c r="D169" s="4"/>
      <c r="E169" s="2"/>
      <c r="F169" s="4"/>
      <c r="G169" s="4"/>
      <c r="H169" s="2"/>
      <c r="I169" s="4"/>
      <c r="J169" s="4"/>
      <c r="K169" s="4"/>
      <c r="L169" s="15"/>
      <c r="M169" s="4"/>
      <c r="N169" s="4"/>
    </row>
    <row r="170" spans="2:14" x14ac:dyDescent="0.25">
      <c r="B170" s="4"/>
      <c r="C170" s="4"/>
      <c r="D170" s="4"/>
      <c r="E170" s="2"/>
      <c r="F170" s="4"/>
      <c r="G170" s="4"/>
      <c r="H170" s="2"/>
      <c r="I170" s="4"/>
      <c r="J170" s="4"/>
      <c r="K170" s="4"/>
      <c r="L170" s="15"/>
      <c r="M170" s="4"/>
      <c r="N170" s="4"/>
    </row>
    <row r="171" spans="2:14" x14ac:dyDescent="0.25">
      <c r="B171" s="4"/>
      <c r="C171" s="4"/>
      <c r="D171" s="4"/>
      <c r="E171" s="2"/>
      <c r="F171" s="4"/>
      <c r="G171" s="4"/>
      <c r="H171" s="2"/>
      <c r="I171" s="4"/>
      <c r="J171" s="4"/>
      <c r="K171" s="4"/>
      <c r="L171" s="15"/>
      <c r="M171" s="4"/>
      <c r="N171" s="4"/>
    </row>
    <row r="172" spans="2:14" x14ac:dyDescent="0.25">
      <c r="B172" s="4"/>
      <c r="C172" s="4"/>
      <c r="D172" s="4"/>
      <c r="E172" s="2"/>
      <c r="F172" s="4"/>
      <c r="G172" s="4"/>
      <c r="H172" s="2"/>
      <c r="I172" s="4"/>
      <c r="J172" s="4"/>
      <c r="K172" s="4"/>
      <c r="L172" s="15"/>
      <c r="M172" s="4"/>
      <c r="N172" s="4"/>
    </row>
    <row r="173" spans="2:14" x14ac:dyDescent="0.25">
      <c r="B173" s="4"/>
      <c r="C173" s="4"/>
      <c r="D173" s="4"/>
      <c r="E173" s="2"/>
      <c r="F173" s="4"/>
      <c r="G173" s="4"/>
      <c r="H173" s="2"/>
      <c r="I173" s="4"/>
      <c r="J173" s="4"/>
      <c r="K173" s="4"/>
      <c r="L173" s="15"/>
      <c r="M173" s="4"/>
      <c r="N173" s="4"/>
    </row>
    <row r="174" spans="2:14" x14ac:dyDescent="0.25">
      <c r="B174" s="4"/>
      <c r="C174" s="4"/>
      <c r="D174" s="4"/>
      <c r="E174" s="2"/>
      <c r="F174" s="4"/>
      <c r="G174" s="4"/>
      <c r="H174" s="2"/>
      <c r="I174" s="4"/>
      <c r="J174" s="4"/>
      <c r="K174" s="4"/>
      <c r="L174" s="15"/>
      <c r="M174" s="4"/>
      <c r="N174" s="4"/>
    </row>
    <row r="175" spans="2:14" x14ac:dyDescent="0.25">
      <c r="B175" s="4"/>
      <c r="C175" s="4"/>
      <c r="D175" s="4"/>
      <c r="E175" s="2"/>
      <c r="F175" s="4"/>
      <c r="G175" s="4"/>
      <c r="H175" s="2"/>
      <c r="I175" s="4"/>
      <c r="J175" s="4"/>
      <c r="K175" s="4"/>
      <c r="L175" s="15"/>
      <c r="M175" s="4"/>
      <c r="N175" s="4"/>
    </row>
    <row r="176" spans="2:14" x14ac:dyDescent="0.25">
      <c r="B176" s="4"/>
      <c r="C176" s="4"/>
      <c r="D176" s="4"/>
      <c r="E176" s="2"/>
      <c r="F176" s="4"/>
      <c r="G176" s="4"/>
      <c r="H176" s="2"/>
      <c r="I176" s="4"/>
      <c r="J176" s="4"/>
      <c r="K176" s="4"/>
      <c r="L176" s="15"/>
      <c r="M176" s="4"/>
      <c r="N176" s="4"/>
    </row>
    <row r="177" spans="2:14" x14ac:dyDescent="0.25">
      <c r="B177" s="4"/>
      <c r="C177" s="4"/>
      <c r="D177" s="4"/>
      <c r="E177" s="2"/>
      <c r="F177" s="4"/>
      <c r="G177" s="4"/>
      <c r="H177" s="2"/>
      <c r="I177" s="4"/>
      <c r="J177" s="4"/>
      <c r="K177" s="4"/>
      <c r="L177" s="15"/>
      <c r="M177" s="4"/>
      <c r="N177" s="4"/>
    </row>
    <row r="178" spans="2:14" x14ac:dyDescent="0.25">
      <c r="B178" s="4"/>
      <c r="C178" s="4"/>
      <c r="D178" s="4"/>
      <c r="E178" s="2"/>
      <c r="F178" s="4"/>
      <c r="G178" s="4"/>
      <c r="H178" s="2"/>
      <c r="I178" s="4"/>
      <c r="J178" s="4"/>
      <c r="K178" s="4"/>
      <c r="L178" s="15"/>
      <c r="M178" s="4"/>
      <c r="N178" s="4"/>
    </row>
    <row r="179" spans="2:14" x14ac:dyDescent="0.25">
      <c r="B179" s="4"/>
      <c r="C179" s="4"/>
      <c r="D179" s="4"/>
      <c r="E179" s="2"/>
      <c r="F179" s="4"/>
      <c r="G179" s="4"/>
      <c r="H179" s="2"/>
      <c r="I179" s="4"/>
      <c r="J179" s="4"/>
      <c r="K179" s="4"/>
      <c r="L179" s="15"/>
      <c r="M179" s="4"/>
      <c r="N179" s="4"/>
    </row>
    <row r="180" spans="2:14" x14ac:dyDescent="0.25">
      <c r="B180" s="4"/>
      <c r="C180" s="4"/>
      <c r="D180" s="4"/>
      <c r="E180" s="2"/>
      <c r="F180" s="4"/>
      <c r="G180" s="4"/>
      <c r="H180" s="2"/>
      <c r="I180" s="4"/>
      <c r="J180" s="4"/>
      <c r="K180" s="4"/>
      <c r="L180" s="15"/>
      <c r="M180" s="4"/>
      <c r="N180" s="4"/>
    </row>
    <row r="181" spans="2:14" x14ac:dyDescent="0.25">
      <c r="B181" s="4"/>
      <c r="C181" s="4"/>
      <c r="D181" s="4"/>
      <c r="E181" s="2"/>
      <c r="F181" s="4"/>
      <c r="G181" s="4"/>
      <c r="H181" s="2"/>
      <c r="I181" s="4"/>
      <c r="J181" s="4"/>
      <c r="K181" s="4"/>
      <c r="L181" s="15"/>
      <c r="M181" s="4"/>
      <c r="N181" s="4"/>
    </row>
    <row r="182" spans="2:14" x14ac:dyDescent="0.25">
      <c r="B182" s="4"/>
      <c r="C182" s="4"/>
      <c r="D182" s="4"/>
      <c r="E182" s="2"/>
      <c r="F182" s="4"/>
      <c r="G182" s="4"/>
      <c r="H182" s="2"/>
      <c r="I182" s="4"/>
      <c r="J182" s="4"/>
      <c r="K182" s="4"/>
      <c r="L182" s="15"/>
      <c r="M182" s="4"/>
      <c r="N182" s="4"/>
    </row>
    <row r="183" spans="2:14" x14ac:dyDescent="0.25">
      <c r="B183" s="4"/>
      <c r="C183" s="4"/>
      <c r="D183" s="4"/>
      <c r="E183" s="2"/>
      <c r="F183" s="4"/>
      <c r="G183" s="4"/>
      <c r="H183" s="2"/>
      <c r="I183" s="4"/>
      <c r="J183" s="4"/>
      <c r="K183" s="4"/>
      <c r="L183" s="15"/>
      <c r="M183" s="4"/>
      <c r="N183" s="4"/>
    </row>
    <row r="184" spans="2:14" x14ac:dyDescent="0.25">
      <c r="B184" s="4"/>
      <c r="C184" s="4"/>
      <c r="D184" s="4"/>
      <c r="E184" s="2"/>
      <c r="F184" s="4"/>
      <c r="G184" s="4"/>
      <c r="H184" s="2"/>
      <c r="I184" s="4"/>
      <c r="J184" s="4"/>
      <c r="K184" s="4"/>
      <c r="L184" s="15"/>
      <c r="M184" s="4"/>
      <c r="N184" s="4"/>
    </row>
    <row r="185" spans="2:14" x14ac:dyDescent="0.25">
      <c r="B185" s="4"/>
      <c r="C185" s="4"/>
      <c r="D185" s="4"/>
      <c r="E185" s="2"/>
      <c r="F185" s="4"/>
      <c r="G185" s="4"/>
      <c r="H185" s="2"/>
      <c r="I185" s="4"/>
      <c r="J185" s="4"/>
      <c r="K185" s="4"/>
      <c r="L185" s="15"/>
      <c r="M185" s="4"/>
      <c r="N185" s="4"/>
    </row>
    <row r="186" spans="2:14" x14ac:dyDescent="0.25">
      <c r="B186" s="4"/>
      <c r="C186" s="4"/>
      <c r="D186" s="4"/>
      <c r="E186" s="2"/>
      <c r="F186" s="4"/>
      <c r="G186" s="4"/>
      <c r="H186" s="2"/>
      <c r="I186" s="4"/>
      <c r="J186" s="4"/>
      <c r="K186" s="4"/>
      <c r="L186" s="15"/>
      <c r="M186" s="4"/>
      <c r="N186" s="4"/>
    </row>
    <row r="187" spans="2:14" x14ac:dyDescent="0.25">
      <c r="B187" s="4"/>
      <c r="C187" s="4"/>
      <c r="D187" s="4"/>
      <c r="E187" s="2"/>
      <c r="F187" s="4"/>
      <c r="G187" s="4"/>
      <c r="H187" s="2"/>
      <c r="I187" s="4"/>
      <c r="J187" s="4"/>
      <c r="K187" s="4"/>
      <c r="L187" s="15"/>
      <c r="M187" s="4"/>
      <c r="N187" s="4"/>
    </row>
    <row r="188" spans="2:14" x14ac:dyDescent="0.25">
      <c r="B188" s="4"/>
      <c r="C188" s="4"/>
      <c r="D188" s="4"/>
      <c r="E188" s="2"/>
      <c r="F188" s="4"/>
      <c r="G188" s="4"/>
      <c r="H188" s="2"/>
      <c r="I188" s="4"/>
      <c r="J188" s="4"/>
      <c r="K188" s="4"/>
      <c r="L188" s="15"/>
      <c r="M188" s="4"/>
      <c r="N188" s="4"/>
    </row>
    <row r="189" spans="2:14" x14ac:dyDescent="0.25">
      <c r="B189" s="4"/>
      <c r="C189" s="4"/>
      <c r="D189" s="4"/>
      <c r="E189" s="2"/>
      <c r="F189" s="4"/>
      <c r="G189" s="4"/>
      <c r="H189" s="2"/>
      <c r="I189" s="4"/>
      <c r="J189" s="4"/>
      <c r="K189" s="4"/>
      <c r="L189" s="15"/>
      <c r="M189" s="4"/>
      <c r="N189" s="4"/>
    </row>
    <row r="190" spans="2:14" x14ac:dyDescent="0.25">
      <c r="B190" s="4"/>
      <c r="C190" s="4"/>
      <c r="D190" s="4"/>
      <c r="E190" s="2"/>
      <c r="F190" s="4"/>
      <c r="G190" s="4"/>
      <c r="H190" s="2"/>
      <c r="I190" s="4"/>
      <c r="J190" s="4"/>
      <c r="K190" s="4"/>
      <c r="L190" s="15"/>
      <c r="M190" s="4"/>
      <c r="N190" s="4"/>
    </row>
    <row r="191" spans="2:14" x14ac:dyDescent="0.25">
      <c r="B191" s="4"/>
      <c r="C191" s="4"/>
      <c r="D191" s="4"/>
      <c r="E191" s="2"/>
      <c r="F191" s="4"/>
      <c r="G191" s="4"/>
      <c r="H191" s="2"/>
      <c r="I191" s="4"/>
      <c r="J191" s="4"/>
      <c r="K191" s="4"/>
      <c r="L191" s="15"/>
      <c r="M191" s="4"/>
      <c r="N191" s="4"/>
    </row>
    <row r="192" spans="2:14" x14ac:dyDescent="0.25">
      <c r="B192" s="4"/>
      <c r="C192" s="4"/>
      <c r="D192" s="4"/>
      <c r="E192" s="2"/>
      <c r="F192" s="4"/>
      <c r="G192" s="4"/>
      <c r="H192" s="2"/>
      <c r="I192" s="4"/>
      <c r="J192" s="4"/>
      <c r="K192" s="4"/>
      <c r="L192" s="15"/>
      <c r="M192" s="4"/>
      <c r="N192" s="4"/>
    </row>
    <row r="193" spans="2:14" x14ac:dyDescent="0.25">
      <c r="B193" s="4"/>
      <c r="C193" s="4"/>
      <c r="D193" s="4"/>
      <c r="E193" s="2"/>
      <c r="F193" s="4"/>
      <c r="G193" s="4"/>
      <c r="H193" s="2"/>
      <c r="I193" s="4"/>
      <c r="J193" s="4"/>
      <c r="K193" s="4"/>
      <c r="L193" s="15"/>
      <c r="M193" s="4"/>
      <c r="N193" s="4"/>
    </row>
    <row r="194" spans="2:14" x14ac:dyDescent="0.25">
      <c r="B194" s="4"/>
      <c r="C194" s="4"/>
      <c r="D194" s="4"/>
      <c r="E194" s="2"/>
      <c r="F194" s="4"/>
      <c r="G194" s="4"/>
      <c r="H194" s="2"/>
      <c r="I194" s="4"/>
      <c r="J194" s="4"/>
      <c r="K194" s="4"/>
      <c r="L194" s="15"/>
      <c r="M194" s="4"/>
      <c r="N194" s="4"/>
    </row>
    <row r="195" spans="2:14" x14ac:dyDescent="0.25">
      <c r="B195" s="4"/>
      <c r="C195" s="4"/>
      <c r="D195" s="4"/>
      <c r="E195" s="2"/>
      <c r="F195" s="4"/>
      <c r="G195" s="4"/>
      <c r="H195" s="2"/>
      <c r="I195" s="4"/>
      <c r="J195" s="4"/>
      <c r="K195" s="4"/>
      <c r="L195" s="15"/>
      <c r="M195" s="4"/>
      <c r="N195" s="4"/>
    </row>
    <row r="196" spans="2:14" x14ac:dyDescent="0.25">
      <c r="B196" s="4"/>
      <c r="C196" s="4"/>
      <c r="D196" s="4"/>
      <c r="E196" s="2"/>
      <c r="F196" s="4"/>
      <c r="G196" s="4"/>
      <c r="H196" s="2"/>
      <c r="I196" s="4"/>
      <c r="J196" s="4"/>
      <c r="K196" s="4"/>
      <c r="L196" s="15"/>
      <c r="M196" s="4"/>
      <c r="N196" s="4"/>
    </row>
    <row r="197" spans="2:14" x14ac:dyDescent="0.25">
      <c r="B197" s="4"/>
      <c r="C197" s="4"/>
      <c r="D197" s="4"/>
      <c r="E197" s="2"/>
      <c r="F197" s="4"/>
      <c r="G197" s="4"/>
      <c r="H197" s="2"/>
      <c r="I197" s="4"/>
      <c r="J197" s="4"/>
      <c r="K197" s="4"/>
      <c r="L197" s="15"/>
      <c r="M197" s="4"/>
      <c r="N197" s="4"/>
    </row>
    <row r="198" spans="2:14" x14ac:dyDescent="0.25">
      <c r="B198" s="4"/>
      <c r="C198" s="4"/>
      <c r="D198" s="4"/>
      <c r="E198" s="2"/>
      <c r="F198" s="4"/>
      <c r="G198" s="4"/>
      <c r="H198" s="2"/>
      <c r="I198" s="4"/>
      <c r="J198" s="4"/>
      <c r="K198" s="4"/>
      <c r="L198" s="15"/>
      <c r="M198" s="4"/>
      <c r="N198" s="4"/>
    </row>
    <row r="199" spans="2:14" x14ac:dyDescent="0.25">
      <c r="B199" s="4"/>
      <c r="C199" s="4"/>
      <c r="D199" s="4"/>
      <c r="E199" s="2"/>
      <c r="F199" s="4"/>
      <c r="G199" s="4"/>
      <c r="H199" s="2"/>
      <c r="I199" s="4"/>
      <c r="J199" s="4"/>
      <c r="K199" s="4"/>
      <c r="L199" s="15"/>
      <c r="M199" s="4"/>
      <c r="N199" s="4"/>
    </row>
    <row r="200" spans="2:14" x14ac:dyDescent="0.25">
      <c r="B200" s="4"/>
      <c r="C200" s="4"/>
      <c r="D200" s="4"/>
      <c r="E200" s="2"/>
      <c r="F200" s="4"/>
      <c r="G200" s="4"/>
      <c r="H200" s="2"/>
      <c r="I200" s="4"/>
      <c r="J200" s="4"/>
      <c r="K200" s="4"/>
      <c r="L200" s="15"/>
      <c r="M200" s="4"/>
      <c r="N200" s="4"/>
    </row>
    <row r="201" spans="2:14" x14ac:dyDescent="0.25">
      <c r="B201" s="4"/>
      <c r="C201" s="4"/>
      <c r="D201" s="4"/>
      <c r="E201" s="2"/>
      <c r="F201" s="4"/>
      <c r="G201" s="4"/>
      <c r="H201" s="2"/>
      <c r="I201" s="4"/>
      <c r="J201" s="4"/>
      <c r="K201" s="4"/>
      <c r="L201" s="15"/>
      <c r="M201" s="4"/>
      <c r="N201" s="4"/>
    </row>
    <row r="202" spans="2:14" x14ac:dyDescent="0.25">
      <c r="B202" s="4"/>
      <c r="C202" s="4"/>
      <c r="D202" s="4"/>
      <c r="E202" s="2"/>
      <c r="F202" s="4"/>
      <c r="G202" s="4"/>
      <c r="H202" s="2"/>
      <c r="I202" s="4"/>
      <c r="J202" s="4"/>
      <c r="K202" s="4"/>
      <c r="L202" s="15"/>
      <c r="M202" s="4"/>
      <c r="N202" s="4"/>
    </row>
    <row r="203" spans="2:14" x14ac:dyDescent="0.25">
      <c r="B203" s="4"/>
      <c r="C203" s="4"/>
      <c r="D203" s="4"/>
      <c r="E203" s="2"/>
      <c r="F203" s="4"/>
      <c r="G203" s="4"/>
      <c r="H203" s="2"/>
      <c r="I203" s="4"/>
      <c r="J203" s="4"/>
      <c r="K203" s="4"/>
      <c r="L203" s="15"/>
      <c r="M203" s="4"/>
      <c r="N203" s="4"/>
    </row>
    <row r="204" spans="2:14" x14ac:dyDescent="0.25">
      <c r="B204" s="4"/>
      <c r="C204" s="4"/>
      <c r="D204" s="4"/>
      <c r="E204" s="2"/>
      <c r="F204" s="4"/>
      <c r="G204" s="4"/>
      <c r="H204" s="2"/>
      <c r="I204" s="4"/>
      <c r="J204" s="4"/>
      <c r="K204" s="4"/>
      <c r="L204" s="15"/>
      <c r="M204" s="4"/>
      <c r="N204" s="4"/>
    </row>
    <row r="205" spans="2:14" x14ac:dyDescent="0.25">
      <c r="B205" s="4"/>
      <c r="C205" s="4"/>
      <c r="D205" s="4"/>
      <c r="E205" s="2"/>
      <c r="F205" s="4"/>
      <c r="G205" s="4"/>
      <c r="H205" s="2"/>
      <c r="I205" s="4"/>
      <c r="J205" s="4"/>
      <c r="K205" s="4"/>
      <c r="L205" s="15"/>
      <c r="M205" s="4"/>
      <c r="N205" s="4"/>
    </row>
    <row r="206" spans="2:14" x14ac:dyDescent="0.25">
      <c r="B206" s="4"/>
      <c r="C206" s="4"/>
      <c r="D206" s="4"/>
      <c r="E206" s="2"/>
      <c r="F206" s="4"/>
      <c r="G206" s="4"/>
      <c r="H206" s="2"/>
      <c r="I206" s="4"/>
      <c r="J206" s="4"/>
      <c r="K206" s="4"/>
      <c r="L206" s="15"/>
      <c r="M206" s="4"/>
      <c r="N206" s="4"/>
    </row>
    <row r="207" spans="2:14" x14ac:dyDescent="0.25">
      <c r="B207" s="4"/>
      <c r="C207" s="4"/>
      <c r="D207" s="4"/>
      <c r="E207" s="2"/>
      <c r="F207" s="4"/>
      <c r="G207" s="4"/>
      <c r="H207" s="2"/>
      <c r="I207" s="4"/>
      <c r="J207" s="4"/>
      <c r="K207" s="4"/>
      <c r="L207" s="15"/>
      <c r="M207" s="4"/>
      <c r="N207" s="4"/>
    </row>
    <row r="208" spans="2:14" x14ac:dyDescent="0.25">
      <c r="B208" s="4"/>
      <c r="C208" s="4"/>
      <c r="D208" s="4"/>
      <c r="E208" s="2"/>
      <c r="F208" s="4"/>
      <c r="G208" s="4"/>
      <c r="H208" s="2"/>
      <c r="I208" s="4"/>
      <c r="J208" s="4"/>
      <c r="K208" s="4"/>
      <c r="L208" s="15"/>
      <c r="M208" s="4"/>
      <c r="N208" s="4"/>
    </row>
    <row r="209" spans="2:14" x14ac:dyDescent="0.25">
      <c r="B209" s="4"/>
      <c r="C209" s="4"/>
      <c r="D209" s="4"/>
      <c r="E209" s="2"/>
      <c r="F209" s="4"/>
      <c r="G209" s="4"/>
      <c r="H209" s="2"/>
      <c r="I209" s="4"/>
      <c r="J209" s="4"/>
      <c r="K209" s="4"/>
      <c r="L209" s="15"/>
      <c r="M209" s="4"/>
      <c r="N209" s="4"/>
    </row>
    <row r="210" spans="2:14" x14ac:dyDescent="0.25">
      <c r="B210" s="4"/>
      <c r="C210" s="4"/>
      <c r="D210" s="4"/>
      <c r="E210" s="2"/>
      <c r="F210" s="4"/>
      <c r="G210" s="4"/>
      <c r="H210" s="2"/>
      <c r="I210" s="4"/>
      <c r="J210" s="4"/>
      <c r="K210" s="4"/>
      <c r="L210" s="15"/>
      <c r="M210" s="4"/>
      <c r="N210" s="4"/>
    </row>
    <row r="211" spans="2:14" x14ac:dyDescent="0.25">
      <c r="B211" s="4"/>
      <c r="C211" s="4"/>
      <c r="D211" s="4"/>
      <c r="E211" s="2"/>
      <c r="F211" s="4"/>
      <c r="G211" s="4"/>
      <c r="H211" s="2"/>
      <c r="I211" s="4"/>
      <c r="J211" s="4"/>
      <c r="K211" s="4"/>
      <c r="L211" s="15"/>
      <c r="M211" s="4"/>
      <c r="N211" s="4"/>
    </row>
    <row r="212" spans="2:14" x14ac:dyDescent="0.25">
      <c r="B212" s="4"/>
      <c r="C212" s="4"/>
      <c r="D212" s="4"/>
      <c r="E212" s="2"/>
      <c r="F212" s="4"/>
      <c r="G212" s="4"/>
      <c r="H212" s="2"/>
      <c r="I212" s="4"/>
      <c r="J212" s="4"/>
      <c r="K212" s="4"/>
      <c r="L212" s="15"/>
      <c r="M212" s="4"/>
      <c r="N212" s="4"/>
    </row>
    <row r="213" spans="2:14" x14ac:dyDescent="0.25">
      <c r="B213" s="4"/>
      <c r="C213" s="4"/>
      <c r="D213" s="4"/>
      <c r="E213" s="2"/>
      <c r="F213" s="4"/>
      <c r="G213" s="4"/>
      <c r="H213" s="2"/>
      <c r="I213" s="4"/>
      <c r="J213" s="4"/>
      <c r="K213" s="4"/>
      <c r="L213" s="15"/>
      <c r="M213" s="4"/>
      <c r="N213" s="4"/>
    </row>
    <row r="214" spans="2:14" x14ac:dyDescent="0.25">
      <c r="B214" s="4"/>
      <c r="C214" s="4"/>
      <c r="D214" s="4"/>
      <c r="E214" s="2"/>
      <c r="F214" s="4"/>
      <c r="G214" s="4"/>
      <c r="H214" s="2"/>
      <c r="I214" s="4"/>
      <c r="J214" s="4"/>
      <c r="K214" s="4"/>
      <c r="L214" s="15"/>
      <c r="M214" s="4"/>
      <c r="N214" s="4"/>
    </row>
    <row r="215" spans="2:14" x14ac:dyDescent="0.25">
      <c r="B215" s="4"/>
      <c r="C215" s="4"/>
      <c r="D215" s="4"/>
      <c r="E215" s="2"/>
      <c r="F215" s="4"/>
      <c r="G215" s="4"/>
      <c r="H215" s="2"/>
      <c r="I215" s="4"/>
      <c r="J215" s="4"/>
      <c r="K215" s="4"/>
      <c r="L215" s="15"/>
      <c r="M215" s="4"/>
      <c r="N215" s="4"/>
    </row>
    <row r="216" spans="2:14" x14ac:dyDescent="0.25">
      <c r="B216" s="4"/>
      <c r="C216" s="4"/>
      <c r="D216" s="4"/>
      <c r="E216" s="2"/>
      <c r="F216" s="4"/>
      <c r="G216" s="4"/>
      <c r="H216" s="2"/>
      <c r="I216" s="4"/>
      <c r="J216" s="4"/>
      <c r="K216" s="4"/>
      <c r="L216" s="15"/>
      <c r="M216" s="4"/>
      <c r="N216" s="4"/>
    </row>
    <row r="217" spans="2:14" x14ac:dyDescent="0.25">
      <c r="B217" s="4"/>
      <c r="C217" s="4"/>
      <c r="D217" s="4"/>
      <c r="E217" s="2"/>
      <c r="F217" s="4"/>
      <c r="G217" s="4"/>
      <c r="H217" s="2"/>
      <c r="I217" s="4"/>
      <c r="J217" s="4"/>
      <c r="K217" s="4"/>
      <c r="L217" s="15"/>
      <c r="M217" s="4"/>
      <c r="N217" s="4"/>
    </row>
    <row r="218" spans="2:14" x14ac:dyDescent="0.25">
      <c r="B218" s="4"/>
      <c r="C218" s="4"/>
      <c r="D218" s="4"/>
      <c r="E218" s="2"/>
      <c r="F218" s="4"/>
      <c r="G218" s="4"/>
      <c r="H218" s="2"/>
      <c r="I218" s="4"/>
      <c r="J218" s="4"/>
      <c r="K218" s="4"/>
      <c r="L218" s="15"/>
      <c r="M218" s="4"/>
      <c r="N218" s="4"/>
    </row>
    <row r="219" spans="2:14" x14ac:dyDescent="0.25">
      <c r="B219" s="4"/>
      <c r="C219" s="4"/>
      <c r="D219" s="4"/>
      <c r="E219" s="2"/>
      <c r="F219" s="4"/>
      <c r="G219" s="4"/>
      <c r="H219" s="2"/>
      <c r="I219" s="4"/>
      <c r="J219" s="4"/>
      <c r="K219" s="4"/>
      <c r="L219" s="15"/>
      <c r="M219" s="4"/>
      <c r="N219" s="4"/>
    </row>
    <row r="220" spans="2:14" x14ac:dyDescent="0.25">
      <c r="B220" s="4"/>
      <c r="C220" s="4"/>
      <c r="D220" s="4"/>
      <c r="E220" s="2"/>
      <c r="F220" s="4"/>
      <c r="G220" s="4"/>
      <c r="H220" s="2"/>
      <c r="I220" s="4"/>
      <c r="J220" s="4"/>
      <c r="K220" s="4"/>
      <c r="L220" s="15"/>
      <c r="M220" s="4"/>
      <c r="N220" s="4"/>
    </row>
    <row r="221" spans="2:14" x14ac:dyDescent="0.25">
      <c r="B221" s="4"/>
      <c r="C221" s="4"/>
      <c r="D221" s="4"/>
      <c r="E221" s="2"/>
      <c r="F221" s="4"/>
      <c r="G221" s="4"/>
      <c r="H221" s="2"/>
      <c r="I221" s="4"/>
      <c r="J221" s="4"/>
      <c r="K221" s="4"/>
      <c r="L221" s="15"/>
      <c r="M221" s="4"/>
      <c r="N221" s="4"/>
    </row>
    <row r="222" spans="2:14" x14ac:dyDescent="0.25">
      <c r="B222" s="4"/>
      <c r="C222" s="4"/>
      <c r="D222" s="4"/>
      <c r="E222" s="2"/>
      <c r="F222" s="4"/>
      <c r="G222" s="4"/>
      <c r="H222" s="2"/>
      <c r="I222" s="4"/>
      <c r="J222" s="4"/>
      <c r="K222" s="4"/>
      <c r="L222" s="15"/>
      <c r="M222" s="4"/>
      <c r="N222" s="4"/>
    </row>
    <row r="223" spans="2:14" x14ac:dyDescent="0.25">
      <c r="B223" s="4"/>
      <c r="C223" s="4"/>
      <c r="D223" s="4"/>
      <c r="E223" s="2"/>
      <c r="F223" s="4"/>
      <c r="G223" s="4"/>
      <c r="H223" s="2"/>
      <c r="I223" s="4"/>
      <c r="J223" s="4"/>
      <c r="K223" s="4"/>
      <c r="L223" s="15"/>
      <c r="M223" s="4"/>
      <c r="N223" s="4"/>
    </row>
    <row r="224" spans="2:14" x14ac:dyDescent="0.25">
      <c r="B224" s="4"/>
      <c r="C224" s="4"/>
      <c r="D224" s="4"/>
      <c r="E224" s="2"/>
      <c r="F224" s="4"/>
      <c r="G224" s="4"/>
      <c r="H224" s="2"/>
      <c r="I224" s="4"/>
      <c r="J224" s="4"/>
      <c r="K224" s="4"/>
      <c r="L224" s="15"/>
      <c r="M224" s="4"/>
      <c r="N224" s="4"/>
    </row>
    <row r="225" spans="2:14" x14ac:dyDescent="0.25">
      <c r="B225" s="4"/>
      <c r="C225" s="4"/>
      <c r="D225" s="4"/>
      <c r="E225" s="2"/>
      <c r="F225" s="4"/>
      <c r="G225" s="4"/>
      <c r="H225" s="2"/>
      <c r="I225" s="4"/>
      <c r="J225" s="4"/>
      <c r="K225" s="4"/>
      <c r="L225" s="15"/>
      <c r="M225" s="4"/>
      <c r="N225" s="4"/>
    </row>
    <row r="226" spans="2:14" x14ac:dyDescent="0.25">
      <c r="B226" s="4"/>
      <c r="C226" s="4"/>
      <c r="D226" s="4"/>
      <c r="E226" s="2"/>
      <c r="F226" s="4"/>
      <c r="G226" s="4"/>
      <c r="H226" s="2"/>
      <c r="I226" s="4"/>
      <c r="J226" s="4"/>
      <c r="K226" s="4"/>
      <c r="L226" s="15"/>
      <c r="M226" s="4"/>
      <c r="N226" s="4"/>
    </row>
    <row r="227" spans="2:14" x14ac:dyDescent="0.25">
      <c r="B227" s="4"/>
      <c r="C227" s="4"/>
      <c r="D227" s="4"/>
      <c r="E227" s="2"/>
      <c r="F227" s="4"/>
      <c r="G227" s="4"/>
      <c r="H227" s="2"/>
      <c r="I227" s="4"/>
      <c r="J227" s="4"/>
      <c r="K227" s="4"/>
      <c r="L227" s="15"/>
      <c r="M227" s="4"/>
      <c r="N227" s="4"/>
    </row>
    <row r="228" spans="2:14" x14ac:dyDescent="0.25">
      <c r="B228" s="4"/>
      <c r="C228" s="4"/>
      <c r="D228" s="4"/>
      <c r="E228" s="2"/>
      <c r="F228" s="4"/>
      <c r="G228" s="4"/>
      <c r="H228" s="2"/>
      <c r="I228" s="4"/>
      <c r="J228" s="4"/>
      <c r="K228" s="4"/>
      <c r="L228" s="15"/>
      <c r="M228" s="4"/>
      <c r="N228" s="4"/>
    </row>
    <row r="229" spans="2:14" x14ac:dyDescent="0.25">
      <c r="B229" s="4"/>
      <c r="C229" s="4"/>
      <c r="D229" s="4"/>
      <c r="E229" s="2"/>
      <c r="F229" s="4"/>
      <c r="G229" s="4"/>
      <c r="H229" s="2"/>
      <c r="I229" s="4"/>
      <c r="J229" s="4"/>
      <c r="K229" s="4"/>
      <c r="L229" s="15"/>
      <c r="M229" s="4"/>
      <c r="N229" s="4"/>
    </row>
    <row r="230" spans="2:14" x14ac:dyDescent="0.25">
      <c r="B230" s="4"/>
      <c r="C230" s="4"/>
      <c r="D230" s="4"/>
      <c r="E230" s="2"/>
      <c r="F230" s="4"/>
      <c r="G230" s="4"/>
      <c r="H230" s="2"/>
      <c r="I230" s="4"/>
      <c r="J230" s="4"/>
      <c r="K230" s="4"/>
      <c r="L230" s="15"/>
      <c r="M230" s="4"/>
      <c r="N230" s="4"/>
    </row>
    <row r="231" spans="2:14" x14ac:dyDescent="0.25">
      <c r="B231" s="4"/>
      <c r="C231" s="4"/>
      <c r="D231" s="4"/>
      <c r="E231" s="2"/>
      <c r="F231" s="4"/>
      <c r="G231" s="4"/>
      <c r="H231" s="2"/>
      <c r="I231" s="4"/>
      <c r="J231" s="4"/>
      <c r="K231" s="4"/>
      <c r="L231" s="15"/>
      <c r="M231" s="4"/>
      <c r="N231" s="4"/>
    </row>
    <row r="232" spans="2:14" x14ac:dyDescent="0.25">
      <c r="B232" s="4"/>
      <c r="C232" s="4"/>
      <c r="D232" s="4"/>
      <c r="E232" s="2"/>
      <c r="F232" s="4"/>
      <c r="G232" s="4"/>
      <c r="H232" s="2"/>
      <c r="I232" s="4"/>
      <c r="J232" s="4"/>
      <c r="K232" s="4"/>
      <c r="L232" s="15"/>
      <c r="M232" s="4"/>
      <c r="N232" s="4"/>
    </row>
    <row r="233" spans="2:14" x14ac:dyDescent="0.25">
      <c r="B233" s="4"/>
      <c r="C233" s="4"/>
      <c r="D233" s="4"/>
      <c r="E233" s="2"/>
      <c r="F233" s="4"/>
      <c r="G233" s="4"/>
      <c r="H233" s="2"/>
      <c r="I233" s="4"/>
      <c r="J233" s="4"/>
      <c r="K233" s="4"/>
      <c r="L233" s="15"/>
      <c r="M233" s="4"/>
      <c r="N233" s="4"/>
    </row>
    <row r="234" spans="2:14" x14ac:dyDescent="0.25">
      <c r="B234" s="4"/>
      <c r="C234" s="4"/>
      <c r="D234" s="4"/>
      <c r="E234" s="2"/>
      <c r="F234" s="4"/>
      <c r="G234" s="4"/>
      <c r="H234" s="2"/>
      <c r="I234" s="4"/>
      <c r="J234" s="4"/>
      <c r="K234" s="4"/>
      <c r="L234" s="15"/>
      <c r="M234" s="4"/>
      <c r="N234" s="4"/>
    </row>
    <row r="235" spans="2:14" x14ac:dyDescent="0.25">
      <c r="B235" s="4"/>
      <c r="C235" s="4"/>
      <c r="D235" s="4"/>
      <c r="E235" s="2"/>
      <c r="F235" s="4"/>
      <c r="G235" s="4"/>
      <c r="H235" s="2"/>
      <c r="I235" s="4"/>
      <c r="J235" s="4"/>
      <c r="K235" s="4"/>
      <c r="L235" s="15"/>
      <c r="M235" s="4"/>
      <c r="N235" s="4"/>
    </row>
    <row r="236" spans="2:14" x14ac:dyDescent="0.25">
      <c r="B236" s="4"/>
      <c r="C236" s="4"/>
      <c r="D236" s="4"/>
      <c r="E236" s="2"/>
      <c r="F236" s="4"/>
      <c r="G236" s="4"/>
      <c r="H236" s="2"/>
      <c r="I236" s="4"/>
      <c r="J236" s="4"/>
      <c r="K236" s="4"/>
      <c r="L236" s="15"/>
      <c r="M236" s="4"/>
      <c r="N236" s="4"/>
    </row>
    <row r="237" spans="2:14" x14ac:dyDescent="0.25">
      <c r="B237" s="4"/>
      <c r="C237" s="4"/>
      <c r="D237" s="4"/>
      <c r="E237" s="2"/>
      <c r="F237" s="4"/>
      <c r="G237" s="4"/>
      <c r="H237" s="2"/>
      <c r="I237"/>
      <c r="J237" s="4"/>
      <c r="K237" s="4"/>
      <c r="L237" s="15"/>
      <c r="M237" s="4"/>
      <c r="N237" s="4"/>
    </row>
    <row r="238" spans="2:14" x14ac:dyDescent="0.25">
      <c r="B238" s="4"/>
      <c r="C238" s="4"/>
      <c r="D238" s="4"/>
      <c r="E238" s="2"/>
      <c r="F238" s="4"/>
      <c r="G238" s="4"/>
      <c r="H238" s="1"/>
      <c r="I238"/>
      <c r="J238" s="4"/>
      <c r="K238"/>
      <c r="L238" s="15"/>
      <c r="M238" s="4"/>
      <c r="N238" s="4"/>
    </row>
    <row r="239" spans="2:14" x14ac:dyDescent="0.25">
      <c r="B239" s="4"/>
      <c r="C239" s="4"/>
      <c r="D239" s="4"/>
      <c r="E239" s="2"/>
      <c r="F239" s="4"/>
      <c r="G239" s="4"/>
      <c r="H239" s="1"/>
      <c r="I239"/>
      <c r="J239"/>
      <c r="K239"/>
      <c r="L239" s="15"/>
      <c r="M239" s="4"/>
      <c r="N239" s="4"/>
    </row>
    <row r="240" spans="2:14" x14ac:dyDescent="0.25">
      <c r="B240" s="4"/>
      <c r="C240" s="4"/>
      <c r="D240" s="4"/>
      <c r="E240" s="2"/>
      <c r="F240" s="4"/>
      <c r="G240" s="4"/>
      <c r="H240" s="1"/>
      <c r="I240"/>
      <c r="J240"/>
      <c r="K240"/>
      <c r="L240" s="15"/>
      <c r="M240" s="4"/>
      <c r="N240" s="4"/>
    </row>
    <row r="241" spans="2:14" x14ac:dyDescent="0.25">
      <c r="B241" s="4"/>
      <c r="C241" s="4"/>
      <c r="D241" s="4"/>
      <c r="E241" s="2"/>
      <c r="F241" s="4"/>
      <c r="G241" s="4"/>
      <c r="H241" s="1"/>
      <c r="I241"/>
      <c r="J241"/>
      <c r="K241"/>
      <c r="L241" s="15"/>
      <c r="M241" s="4"/>
      <c r="N241" s="4"/>
    </row>
    <row r="242" spans="2:14" x14ac:dyDescent="0.25">
      <c r="B242" s="4"/>
      <c r="C242" s="4"/>
      <c r="D242" s="4"/>
      <c r="E242" s="2"/>
      <c r="F242" s="4"/>
      <c r="G242" s="4"/>
      <c r="H242" s="1"/>
      <c r="I242"/>
      <c r="J242"/>
      <c r="K242"/>
      <c r="L242" s="15"/>
      <c r="M242" s="4"/>
      <c r="N242" s="4"/>
    </row>
    <row r="243" spans="2:14" x14ac:dyDescent="0.25">
      <c r="B243"/>
      <c r="C243"/>
      <c r="D243"/>
      <c r="E243" s="1"/>
      <c r="F243"/>
      <c r="G243"/>
      <c r="H243" s="1"/>
      <c r="I243"/>
      <c r="J243"/>
      <c r="K243"/>
      <c r="L243" s="12"/>
    </row>
    <row r="244" spans="2:14" x14ac:dyDescent="0.25">
      <c r="B244"/>
      <c r="C244"/>
      <c r="D244"/>
      <c r="E244" s="1"/>
      <c r="F244"/>
      <c r="G244"/>
      <c r="H244" s="1"/>
      <c r="I244"/>
      <c r="J244"/>
      <c r="K244"/>
      <c r="L244" s="12"/>
    </row>
    <row r="245" spans="2:14" x14ac:dyDescent="0.25">
      <c r="B245"/>
      <c r="C245"/>
      <c r="D245"/>
      <c r="E245" s="1"/>
      <c r="F245"/>
      <c r="G245"/>
      <c r="H245" s="1"/>
      <c r="I245"/>
      <c r="J245"/>
      <c r="K245"/>
      <c r="L245" s="12"/>
    </row>
    <row r="246" spans="2:14" x14ac:dyDescent="0.25">
      <c r="B246"/>
      <c r="C246"/>
      <c r="D246"/>
      <c r="E246" s="1"/>
      <c r="F246"/>
      <c r="G246"/>
      <c r="H246" s="1"/>
      <c r="I246"/>
      <c r="J246"/>
      <c r="K246"/>
      <c r="L246" s="12"/>
    </row>
    <row r="247" spans="2:14" x14ac:dyDescent="0.25">
      <c r="B247"/>
      <c r="C247"/>
      <c r="D247"/>
      <c r="E247" s="1"/>
      <c r="F247"/>
      <c r="G247"/>
      <c r="H247" s="1"/>
      <c r="I247"/>
      <c r="J247"/>
      <c r="K247"/>
      <c r="L247" s="12"/>
    </row>
    <row r="248" spans="2:14" x14ac:dyDescent="0.25">
      <c r="B248"/>
      <c r="C248"/>
      <c r="D248"/>
      <c r="E248" s="1"/>
      <c r="F248"/>
      <c r="G248"/>
      <c r="H248" s="1"/>
      <c r="I248"/>
      <c r="J248"/>
      <c r="K248"/>
      <c r="L248" s="12"/>
    </row>
    <row r="249" spans="2:14" x14ac:dyDescent="0.25">
      <c r="B249"/>
      <c r="C249"/>
      <c r="D249"/>
      <c r="E249" s="1"/>
      <c r="F249"/>
      <c r="G249"/>
      <c r="H249" s="1"/>
      <c r="I249"/>
      <c r="J249"/>
      <c r="K249"/>
      <c r="L249" s="12"/>
    </row>
    <row r="250" spans="2:14" x14ac:dyDescent="0.25">
      <c r="B250"/>
      <c r="C250"/>
      <c r="D250"/>
      <c r="E250" s="1"/>
      <c r="F250"/>
      <c r="G250"/>
      <c r="H250" s="1"/>
      <c r="I250"/>
      <c r="J250"/>
      <c r="K250"/>
      <c r="L250" s="12"/>
    </row>
    <row r="251" spans="2:14" x14ac:dyDescent="0.25">
      <c r="B251"/>
      <c r="C251"/>
      <c r="D251"/>
      <c r="E251" s="1"/>
      <c r="F251"/>
      <c r="G251"/>
      <c r="H251" s="1"/>
      <c r="I251"/>
      <c r="J251"/>
      <c r="K251"/>
      <c r="L251" s="12"/>
    </row>
    <row r="252" spans="2:14" x14ac:dyDescent="0.25">
      <c r="B252"/>
      <c r="C252"/>
      <c r="D252"/>
      <c r="E252" s="1"/>
      <c r="F252"/>
      <c r="G252"/>
      <c r="H252" s="1"/>
      <c r="I252"/>
      <c r="J252"/>
      <c r="K252"/>
      <c r="L252" s="12"/>
    </row>
    <row r="253" spans="2:14" x14ac:dyDescent="0.25">
      <c r="B253"/>
      <c r="C253"/>
      <c r="D253"/>
      <c r="E253" s="1"/>
      <c r="F253"/>
      <c r="G253"/>
      <c r="H253" s="1"/>
      <c r="I253"/>
      <c r="J253"/>
      <c r="K253"/>
      <c r="L253" s="12"/>
    </row>
    <row r="254" spans="2:14" x14ac:dyDescent="0.25">
      <c r="B254"/>
      <c r="C254"/>
      <c r="D254"/>
      <c r="E254" s="1"/>
      <c r="F254"/>
      <c r="G254"/>
      <c r="H254" s="1"/>
      <c r="I254"/>
      <c r="J254"/>
      <c r="K254"/>
      <c r="L254" s="12"/>
    </row>
    <row r="255" spans="2:14" x14ac:dyDescent="0.25">
      <c r="B255"/>
      <c r="C255"/>
      <c r="D255"/>
      <c r="E255" s="1"/>
      <c r="F255"/>
      <c r="G255"/>
      <c r="H255" s="1"/>
      <c r="I255"/>
      <c r="J255"/>
      <c r="K255"/>
      <c r="L255" s="12"/>
    </row>
    <row r="256" spans="2:14" x14ac:dyDescent="0.25">
      <c r="B256"/>
      <c r="C256"/>
      <c r="D256"/>
      <c r="E256" s="1"/>
      <c r="F256"/>
      <c r="G256"/>
      <c r="H256" s="1"/>
      <c r="I256"/>
      <c r="J256"/>
      <c r="K256"/>
      <c r="L256" s="12"/>
    </row>
    <row r="257" spans="2:12" x14ac:dyDescent="0.25">
      <c r="B257"/>
      <c r="C257"/>
      <c r="D257"/>
      <c r="E257" s="1"/>
      <c r="F257"/>
      <c r="G257"/>
      <c r="H257" s="1"/>
      <c r="I257"/>
      <c r="J257"/>
      <c r="K257"/>
      <c r="L257" s="12"/>
    </row>
    <row r="258" spans="2:12" x14ac:dyDescent="0.25">
      <c r="B258"/>
      <c r="C258"/>
      <c r="D258"/>
      <c r="E258" s="1"/>
      <c r="F258"/>
      <c r="G258"/>
      <c r="H258" s="1"/>
      <c r="I258"/>
      <c r="J258"/>
      <c r="K258"/>
      <c r="L258" s="12"/>
    </row>
    <row r="259" spans="2:12" x14ac:dyDescent="0.25">
      <c r="B259"/>
      <c r="C259"/>
      <c r="D259"/>
      <c r="E259" s="1"/>
      <c r="F259"/>
      <c r="G259"/>
      <c r="H259" s="1"/>
      <c r="I259"/>
      <c r="J259"/>
      <c r="K259"/>
      <c r="L259" s="12"/>
    </row>
    <row r="260" spans="2:12" x14ac:dyDescent="0.25">
      <c r="B260"/>
      <c r="C260"/>
      <c r="D260"/>
      <c r="E260" s="1"/>
      <c r="F260"/>
      <c r="G260"/>
      <c r="H260" s="1"/>
      <c r="I260"/>
      <c r="J260"/>
      <c r="K260"/>
      <c r="L260" s="12"/>
    </row>
    <row r="261" spans="2:12" x14ac:dyDescent="0.25">
      <c r="B261"/>
      <c r="C261"/>
      <c r="D261"/>
      <c r="E261" s="1"/>
      <c r="F261"/>
      <c r="G261"/>
      <c r="H261" s="1"/>
      <c r="I261"/>
      <c r="J261"/>
      <c r="K261"/>
      <c r="L261" s="12"/>
    </row>
    <row r="262" spans="2:12" x14ac:dyDescent="0.25">
      <c r="B262"/>
      <c r="C262"/>
      <c r="D262"/>
      <c r="E262" s="1"/>
      <c r="F262"/>
      <c r="G262"/>
      <c r="H262" s="1"/>
      <c r="I262"/>
      <c r="J262"/>
      <c r="K262"/>
      <c r="L262" s="12"/>
    </row>
    <row r="263" spans="2:12" x14ac:dyDescent="0.25">
      <c r="B263"/>
      <c r="C263"/>
      <c r="D263"/>
      <c r="E263" s="1"/>
      <c r="F263"/>
      <c r="G263"/>
      <c r="H263" s="1"/>
      <c r="I263"/>
      <c r="J263"/>
      <c r="K263"/>
      <c r="L263" s="12"/>
    </row>
    <row r="264" spans="2:12" x14ac:dyDescent="0.25">
      <c r="B264"/>
      <c r="C264"/>
      <c r="D264"/>
      <c r="E264" s="1"/>
      <c r="F264"/>
      <c r="G264"/>
      <c r="H264" s="1"/>
      <c r="I264"/>
      <c r="J264"/>
      <c r="K264"/>
      <c r="L264" s="12"/>
    </row>
    <row r="265" spans="2:12" x14ac:dyDescent="0.25">
      <c r="B265"/>
      <c r="C265"/>
      <c r="D265"/>
      <c r="E265" s="1"/>
      <c r="F265"/>
      <c r="G265"/>
      <c r="H265" s="1"/>
      <c r="I265"/>
      <c r="J265"/>
      <c r="K265"/>
      <c r="L265" s="12"/>
    </row>
    <row r="266" spans="2:12" x14ac:dyDescent="0.25">
      <c r="B266"/>
      <c r="C266"/>
      <c r="D266"/>
      <c r="E266" s="1"/>
      <c r="F266"/>
      <c r="G266"/>
      <c r="H266" s="1"/>
      <c r="I266"/>
      <c r="J266"/>
      <c r="K266"/>
      <c r="L266" s="12"/>
    </row>
    <row r="267" spans="2:12" x14ac:dyDescent="0.25">
      <c r="B267"/>
      <c r="C267"/>
      <c r="D267"/>
      <c r="E267" s="1"/>
      <c r="F267"/>
      <c r="G267"/>
      <c r="H267" s="1"/>
      <c r="I267"/>
      <c r="J267"/>
      <c r="K267"/>
      <c r="L267" s="12"/>
    </row>
    <row r="268" spans="2:12" x14ac:dyDescent="0.25">
      <c r="B268"/>
      <c r="C268"/>
      <c r="D268"/>
      <c r="E268" s="1"/>
      <c r="F268"/>
      <c r="G268"/>
      <c r="H268" s="1"/>
      <c r="I268"/>
      <c r="J268"/>
      <c r="K268"/>
      <c r="L268" s="12"/>
    </row>
    <row r="269" spans="2:12" x14ac:dyDescent="0.25">
      <c r="B269"/>
      <c r="C269"/>
      <c r="D269"/>
      <c r="E269" s="1"/>
      <c r="F269"/>
      <c r="G269"/>
      <c r="H269" s="1"/>
      <c r="I269"/>
      <c r="J269"/>
      <c r="K269"/>
      <c r="L269" s="12"/>
    </row>
    <row r="270" spans="2:12" x14ac:dyDescent="0.25">
      <c r="B270"/>
      <c r="C270"/>
      <c r="D270"/>
      <c r="E270" s="1"/>
      <c r="F270"/>
      <c r="G270"/>
      <c r="H270" s="1"/>
      <c r="I270"/>
      <c r="J270"/>
      <c r="K270"/>
      <c r="L270" s="12"/>
    </row>
    <row r="271" spans="2:12" x14ac:dyDescent="0.25">
      <c r="B271"/>
      <c r="C271"/>
      <c r="D271"/>
      <c r="E271" s="1"/>
      <c r="F271"/>
      <c r="G271"/>
      <c r="H271" s="1"/>
      <c r="I271"/>
      <c r="J271"/>
      <c r="K271"/>
      <c r="L271" s="12"/>
    </row>
    <row r="272" spans="2:12" x14ac:dyDescent="0.25">
      <c r="B272"/>
      <c r="C272"/>
      <c r="D272"/>
      <c r="E272" s="1"/>
      <c r="F272"/>
      <c r="G272"/>
      <c r="H272" s="1"/>
      <c r="I272"/>
      <c r="J272"/>
      <c r="K272"/>
      <c r="L272" s="12"/>
    </row>
    <row r="273" spans="2:12" x14ac:dyDescent="0.25">
      <c r="B273"/>
      <c r="C273"/>
      <c r="D273"/>
      <c r="E273" s="1"/>
      <c r="F273"/>
      <c r="G273"/>
      <c r="H273" s="1"/>
      <c r="I273"/>
      <c r="J273"/>
      <c r="K273"/>
      <c r="L273" s="12"/>
    </row>
    <row r="274" spans="2:12" x14ac:dyDescent="0.25">
      <c r="B274"/>
      <c r="C274"/>
      <c r="D274"/>
      <c r="E274" s="1"/>
      <c r="F274"/>
      <c r="G274"/>
      <c r="H274" s="1"/>
      <c r="I274"/>
      <c r="J274"/>
      <c r="K274"/>
      <c r="L274" s="12"/>
    </row>
    <row r="275" spans="2:12" x14ac:dyDescent="0.25">
      <c r="B275"/>
      <c r="C275"/>
      <c r="D275"/>
      <c r="E275" s="1"/>
      <c r="F275"/>
      <c r="G275"/>
      <c r="H275" s="1"/>
      <c r="I275"/>
      <c r="J275"/>
      <c r="K275"/>
      <c r="L275" s="12"/>
    </row>
    <row r="276" spans="2:12" x14ac:dyDescent="0.25">
      <c r="B276"/>
      <c r="C276"/>
      <c r="D276"/>
      <c r="E276" s="1"/>
      <c r="F276"/>
      <c r="G276"/>
      <c r="H276" s="1"/>
      <c r="I276"/>
      <c r="J276"/>
      <c r="K276"/>
      <c r="L276" s="12"/>
    </row>
    <row r="277" spans="2:12" x14ac:dyDescent="0.25">
      <c r="B277"/>
      <c r="C277"/>
      <c r="D277"/>
      <c r="E277" s="1"/>
      <c r="F277"/>
      <c r="G277"/>
      <c r="H277" s="1"/>
      <c r="I277"/>
      <c r="J277"/>
      <c r="K277"/>
      <c r="L277" s="12"/>
    </row>
    <row r="278" spans="2:12" x14ac:dyDescent="0.25">
      <c r="B278"/>
      <c r="C278"/>
      <c r="D278"/>
      <c r="E278" s="1"/>
      <c r="F278"/>
      <c r="G278"/>
      <c r="H278" s="1"/>
      <c r="I278"/>
      <c r="J278"/>
      <c r="K278"/>
      <c r="L278" s="12"/>
    </row>
    <row r="279" spans="2:12" x14ac:dyDescent="0.25">
      <c r="B279"/>
      <c r="C279"/>
      <c r="D279"/>
      <c r="E279" s="1"/>
      <c r="F279"/>
      <c r="G279"/>
      <c r="H279" s="1"/>
      <c r="I279"/>
      <c r="J279"/>
      <c r="K279"/>
      <c r="L279" s="12"/>
    </row>
    <row r="280" spans="2:12" x14ac:dyDescent="0.25">
      <c r="B280"/>
      <c r="C280"/>
      <c r="D280"/>
      <c r="E280" s="1"/>
      <c r="F280"/>
      <c r="G280"/>
      <c r="H280" s="1"/>
      <c r="I280"/>
      <c r="J280"/>
      <c r="K280"/>
      <c r="L280" s="12"/>
    </row>
    <row r="281" spans="2:12" x14ac:dyDescent="0.25">
      <c r="B281"/>
      <c r="C281"/>
      <c r="D281"/>
      <c r="E281" s="1"/>
      <c r="F281"/>
      <c r="G281"/>
      <c r="H281" s="1"/>
      <c r="I281"/>
      <c r="J281"/>
      <c r="K281"/>
      <c r="L281" s="12"/>
    </row>
    <row r="282" spans="2:12" x14ac:dyDescent="0.25">
      <c r="B282"/>
      <c r="C282"/>
      <c r="D282"/>
      <c r="E282" s="1"/>
      <c r="F282"/>
      <c r="G282"/>
      <c r="H282" s="1"/>
      <c r="I282"/>
      <c r="J282"/>
      <c r="K282"/>
      <c r="L282" s="12"/>
    </row>
    <row r="283" spans="2:12" x14ac:dyDescent="0.25">
      <c r="B283"/>
      <c r="C283"/>
      <c r="D283"/>
      <c r="E283" s="1"/>
      <c r="F283"/>
      <c r="G283"/>
      <c r="H283" s="1"/>
      <c r="I283"/>
      <c r="J283"/>
      <c r="K283"/>
      <c r="L283" s="12"/>
    </row>
    <row r="284" spans="2:12" x14ac:dyDescent="0.25">
      <c r="B284"/>
      <c r="C284"/>
      <c r="D284"/>
      <c r="E284" s="1"/>
      <c r="F284"/>
      <c r="G284"/>
      <c r="H284" s="1"/>
      <c r="I284"/>
      <c r="J284"/>
      <c r="K284"/>
      <c r="L284" s="12"/>
    </row>
    <row r="285" spans="2:12" x14ac:dyDescent="0.25">
      <c r="B285"/>
      <c r="C285"/>
      <c r="D285"/>
      <c r="E285" s="1"/>
      <c r="F285"/>
      <c r="G285"/>
      <c r="H285" s="1"/>
      <c r="I285"/>
      <c r="J285"/>
      <c r="K285"/>
      <c r="L285" s="12"/>
    </row>
    <row r="286" spans="2:12" x14ac:dyDescent="0.25">
      <c r="B286"/>
      <c r="C286"/>
      <c r="D286"/>
      <c r="E286" s="1"/>
      <c r="F286"/>
      <c r="G286"/>
      <c r="H286" s="1"/>
      <c r="I286"/>
      <c r="J286"/>
      <c r="K286"/>
      <c r="L286" s="12"/>
    </row>
    <row r="287" spans="2:12" x14ac:dyDescent="0.25">
      <c r="B287"/>
      <c r="C287"/>
      <c r="D287"/>
      <c r="E287" s="1"/>
      <c r="F287"/>
      <c r="G287"/>
      <c r="H287" s="1"/>
      <c r="I287"/>
      <c r="J287"/>
      <c r="K287"/>
      <c r="L287" s="12"/>
    </row>
    <row r="288" spans="2:12" x14ac:dyDescent="0.25">
      <c r="B288"/>
      <c r="C288"/>
      <c r="D288"/>
      <c r="E288" s="1"/>
      <c r="F288"/>
      <c r="G288"/>
      <c r="H288" s="1"/>
      <c r="I288"/>
      <c r="J288"/>
      <c r="K288"/>
      <c r="L288" s="12"/>
    </row>
    <row r="289" spans="2:12" x14ac:dyDescent="0.25">
      <c r="B289"/>
      <c r="C289"/>
      <c r="D289"/>
      <c r="E289" s="1"/>
      <c r="F289"/>
      <c r="G289"/>
      <c r="H289" s="1"/>
      <c r="I289"/>
      <c r="J289"/>
      <c r="K289"/>
      <c r="L289" s="12"/>
    </row>
    <row r="290" spans="2:12" x14ac:dyDescent="0.25">
      <c r="B290"/>
      <c r="C290"/>
      <c r="D290"/>
      <c r="E290" s="1"/>
      <c r="F290"/>
      <c r="G290"/>
      <c r="H290" s="1"/>
      <c r="I290"/>
      <c r="J290"/>
      <c r="K290"/>
      <c r="L290" s="12"/>
    </row>
    <row r="291" spans="2:12" x14ac:dyDescent="0.25">
      <c r="B291"/>
      <c r="C291"/>
      <c r="D291"/>
      <c r="E291" s="1"/>
      <c r="F291"/>
      <c r="G291"/>
      <c r="H291" s="1"/>
      <c r="I291"/>
      <c r="J291"/>
      <c r="K291"/>
      <c r="L291" s="12"/>
    </row>
    <row r="292" spans="2:12" x14ac:dyDescent="0.25">
      <c r="B292"/>
      <c r="C292"/>
      <c r="D292"/>
      <c r="E292" s="1"/>
      <c r="F292"/>
      <c r="G292"/>
      <c r="H292" s="1"/>
      <c r="I292"/>
      <c r="J292"/>
      <c r="K292"/>
      <c r="L292" s="12"/>
    </row>
    <row r="293" spans="2:12" x14ac:dyDescent="0.25">
      <c r="B293"/>
      <c r="C293"/>
      <c r="D293"/>
      <c r="E293" s="1"/>
      <c r="F293"/>
      <c r="G293"/>
      <c r="H293" s="1"/>
      <c r="I293"/>
      <c r="J293"/>
      <c r="K293"/>
      <c r="L293" s="12"/>
    </row>
    <row r="294" spans="2:12" x14ac:dyDescent="0.25">
      <c r="B294"/>
      <c r="C294"/>
      <c r="D294"/>
      <c r="E294" s="1"/>
      <c r="F294"/>
      <c r="G294"/>
      <c r="H294" s="1"/>
      <c r="I294"/>
      <c r="J294"/>
      <c r="K294"/>
      <c r="L294" s="12"/>
    </row>
    <row r="295" spans="2:12" x14ac:dyDescent="0.25">
      <c r="B295"/>
      <c r="C295"/>
      <c r="D295"/>
      <c r="E295" s="1"/>
      <c r="F295"/>
      <c r="G295"/>
      <c r="H295" s="1"/>
      <c r="I295"/>
      <c r="J295"/>
      <c r="K295"/>
      <c r="L295" s="12"/>
    </row>
    <row r="296" spans="2:12" x14ac:dyDescent="0.25">
      <c r="B296"/>
      <c r="C296"/>
      <c r="D296"/>
      <c r="E296" s="1"/>
      <c r="F296"/>
      <c r="G296"/>
      <c r="H296" s="1"/>
      <c r="I296"/>
      <c r="J296"/>
      <c r="K296"/>
      <c r="L296" s="12"/>
    </row>
    <row r="297" spans="2:12" x14ac:dyDescent="0.25">
      <c r="B297"/>
      <c r="C297"/>
      <c r="D297"/>
      <c r="E297" s="1"/>
      <c r="F297"/>
      <c r="G297"/>
      <c r="H297" s="1"/>
      <c r="I297"/>
      <c r="J297"/>
      <c r="K297"/>
      <c r="L297" s="12"/>
    </row>
    <row r="298" spans="2:12" x14ac:dyDescent="0.25">
      <c r="B298"/>
      <c r="C298"/>
      <c r="D298"/>
      <c r="E298" s="1"/>
      <c r="F298"/>
      <c r="G298"/>
      <c r="H298" s="1"/>
      <c r="I298"/>
      <c r="J298"/>
      <c r="K298"/>
      <c r="L298" s="12"/>
    </row>
    <row r="299" spans="2:12" x14ac:dyDescent="0.25">
      <c r="B299"/>
      <c r="C299"/>
      <c r="D299"/>
      <c r="E299" s="1"/>
      <c r="F299"/>
      <c r="G299"/>
      <c r="H299" s="1"/>
      <c r="I299"/>
      <c r="J299"/>
      <c r="K299"/>
      <c r="L299" s="12"/>
    </row>
    <row r="300" spans="2:12" x14ac:dyDescent="0.25">
      <c r="B300"/>
      <c r="C300"/>
      <c r="D300"/>
      <c r="E300" s="1"/>
      <c r="F300"/>
      <c r="G300"/>
      <c r="H300" s="1"/>
      <c r="I300"/>
      <c r="J300"/>
      <c r="K300"/>
      <c r="L300" s="12"/>
    </row>
    <row r="301" spans="2:12" x14ac:dyDescent="0.25">
      <c r="B301"/>
      <c r="C301"/>
      <c r="D301"/>
      <c r="E301" s="1"/>
      <c r="F301"/>
      <c r="G301"/>
      <c r="H301" s="1"/>
      <c r="I301"/>
      <c r="J301"/>
      <c r="K301"/>
      <c r="L301" s="12"/>
    </row>
    <row r="302" spans="2:12" x14ac:dyDescent="0.25">
      <c r="B302"/>
      <c r="C302"/>
      <c r="D302"/>
      <c r="E302" s="1"/>
      <c r="F302"/>
      <c r="G302"/>
      <c r="H302" s="1"/>
      <c r="I302"/>
      <c r="J302"/>
      <c r="K302"/>
      <c r="L302" s="12"/>
    </row>
    <row r="303" spans="2:12" x14ac:dyDescent="0.25">
      <c r="B303"/>
      <c r="C303"/>
      <c r="D303"/>
      <c r="E303" s="1"/>
      <c r="F303"/>
      <c r="G303"/>
      <c r="H303" s="1"/>
      <c r="I303"/>
      <c r="J303"/>
      <c r="K303"/>
      <c r="L303" s="12"/>
    </row>
    <row r="304" spans="2:12" x14ac:dyDescent="0.25">
      <c r="B304"/>
      <c r="C304"/>
      <c r="D304"/>
      <c r="E304" s="1"/>
      <c r="F304"/>
      <c r="G304"/>
      <c r="H304" s="1"/>
      <c r="I304"/>
      <c r="J304"/>
      <c r="K304"/>
      <c r="L304" s="12"/>
    </row>
    <row r="305" spans="2:12" x14ac:dyDescent="0.25">
      <c r="B305"/>
      <c r="C305"/>
      <c r="D305"/>
      <c r="E305" s="1"/>
      <c r="F305"/>
      <c r="G305"/>
      <c r="H305" s="1"/>
      <c r="I305"/>
      <c r="J305"/>
      <c r="K305"/>
      <c r="L305" s="12"/>
    </row>
    <row r="306" spans="2:12" x14ac:dyDescent="0.25">
      <c r="B306"/>
      <c r="C306"/>
      <c r="D306"/>
      <c r="E306" s="1"/>
      <c r="F306"/>
      <c r="G306"/>
      <c r="H306" s="1"/>
      <c r="I306"/>
      <c r="J306"/>
      <c r="K306"/>
      <c r="L306" s="12"/>
    </row>
    <row r="307" spans="2:12" x14ac:dyDescent="0.25">
      <c r="B307"/>
      <c r="C307"/>
      <c r="D307"/>
      <c r="E307" s="1"/>
      <c r="F307"/>
      <c r="G307"/>
      <c r="H307" s="1"/>
      <c r="I307"/>
      <c r="J307"/>
      <c r="K307"/>
      <c r="L307" s="12"/>
    </row>
    <row r="308" spans="2:12" x14ac:dyDescent="0.25">
      <c r="B308"/>
      <c r="C308"/>
      <c r="D308"/>
      <c r="E308" s="1"/>
      <c r="F308"/>
      <c r="G308"/>
      <c r="H308" s="1"/>
      <c r="I308"/>
      <c r="J308"/>
      <c r="K308"/>
      <c r="L308" s="12"/>
    </row>
    <row r="309" spans="2:12" x14ac:dyDescent="0.25">
      <c r="B309"/>
      <c r="C309"/>
      <c r="D309"/>
      <c r="E309" s="1"/>
      <c r="F309"/>
      <c r="G309"/>
      <c r="H309" s="1"/>
      <c r="I309"/>
      <c r="J309"/>
      <c r="K309"/>
      <c r="L309" s="12"/>
    </row>
    <row r="310" spans="2:12" x14ac:dyDescent="0.25">
      <c r="B310"/>
      <c r="C310"/>
      <c r="D310"/>
      <c r="E310" s="1"/>
      <c r="F310"/>
      <c r="G310"/>
      <c r="H310" s="1"/>
      <c r="I310"/>
      <c r="J310"/>
      <c r="K310"/>
      <c r="L310" s="12"/>
    </row>
    <row r="311" spans="2:12" x14ac:dyDescent="0.25">
      <c r="B311"/>
      <c r="C311"/>
      <c r="D311"/>
      <c r="E311" s="1"/>
      <c r="F311"/>
      <c r="G311"/>
      <c r="H311" s="1"/>
      <c r="I311"/>
      <c r="J311"/>
      <c r="K311"/>
      <c r="L311" s="12"/>
    </row>
    <row r="312" spans="2:12" x14ac:dyDescent="0.25">
      <c r="B312"/>
      <c r="C312"/>
      <c r="D312"/>
      <c r="E312" s="1"/>
      <c r="F312"/>
      <c r="G312"/>
      <c r="H312" s="1"/>
      <c r="I312"/>
      <c r="J312"/>
      <c r="K312"/>
      <c r="L312" s="12"/>
    </row>
    <row r="313" spans="2:12" x14ac:dyDescent="0.25">
      <c r="B313"/>
      <c r="C313"/>
      <c r="D313"/>
      <c r="E313" s="1"/>
      <c r="F313"/>
      <c r="G313"/>
      <c r="H313" s="1"/>
      <c r="I313"/>
      <c r="J313"/>
      <c r="K313"/>
      <c r="L313" s="12"/>
    </row>
    <row r="314" spans="2:12" x14ac:dyDescent="0.25">
      <c r="B314"/>
      <c r="C314"/>
      <c r="D314"/>
      <c r="E314" s="1"/>
      <c r="F314"/>
      <c r="G314"/>
      <c r="H314" s="1"/>
      <c r="I314"/>
      <c r="J314"/>
      <c r="K314"/>
      <c r="L314" s="12"/>
    </row>
    <row r="315" spans="2:12" x14ac:dyDescent="0.25">
      <c r="B315"/>
      <c r="C315"/>
      <c r="D315"/>
      <c r="E315" s="1"/>
      <c r="F315"/>
      <c r="G315"/>
      <c r="H315" s="1"/>
      <c r="I315"/>
      <c r="J315"/>
      <c r="K315"/>
      <c r="L315" s="12"/>
    </row>
    <row r="316" spans="2:12" x14ac:dyDescent="0.25">
      <c r="B316"/>
      <c r="C316"/>
      <c r="D316"/>
      <c r="E316" s="1"/>
      <c r="F316"/>
      <c r="G316"/>
      <c r="H316" s="1"/>
      <c r="I316"/>
      <c r="J316"/>
      <c r="K316"/>
      <c r="L316" s="12"/>
    </row>
    <row r="317" spans="2:12" x14ac:dyDescent="0.25">
      <c r="B317"/>
      <c r="C317"/>
      <c r="D317"/>
      <c r="E317" s="1"/>
      <c r="F317"/>
      <c r="G317"/>
      <c r="H317" s="1"/>
      <c r="I317"/>
      <c r="J317"/>
      <c r="K317"/>
      <c r="L317" s="12"/>
    </row>
    <row r="318" spans="2:12" x14ac:dyDescent="0.25">
      <c r="B318"/>
      <c r="C318"/>
      <c r="D318"/>
      <c r="E318" s="1"/>
      <c r="F318"/>
      <c r="G318"/>
      <c r="H318" s="1"/>
      <c r="I318"/>
      <c r="J318"/>
      <c r="K318"/>
      <c r="L318" s="12"/>
    </row>
    <row r="319" spans="2:12" x14ac:dyDescent="0.25">
      <c r="B319"/>
      <c r="C319"/>
      <c r="D319"/>
      <c r="E319" s="1"/>
      <c r="F319"/>
      <c r="G319"/>
      <c r="H319" s="1"/>
      <c r="I319"/>
      <c r="J319"/>
      <c r="K319"/>
      <c r="L319" s="12"/>
    </row>
    <row r="320" spans="2:12" x14ac:dyDescent="0.25">
      <c r="B320"/>
      <c r="C320"/>
      <c r="D320"/>
      <c r="E320" s="1"/>
      <c r="F320"/>
      <c r="G320"/>
      <c r="H320" s="1"/>
      <c r="I320"/>
      <c r="J320"/>
      <c r="K320"/>
      <c r="L320" s="12"/>
    </row>
    <row r="321" spans="2:12" x14ac:dyDescent="0.25">
      <c r="B321"/>
      <c r="C321"/>
      <c r="D321"/>
      <c r="E321" s="1"/>
      <c r="F321"/>
      <c r="G321"/>
      <c r="H321" s="1"/>
      <c r="I321"/>
      <c r="J321"/>
      <c r="K321"/>
      <c r="L321" s="12"/>
    </row>
    <row r="322" spans="2:12" x14ac:dyDescent="0.25">
      <c r="B322"/>
      <c r="C322"/>
      <c r="D322"/>
      <c r="E322" s="1"/>
      <c r="F322"/>
      <c r="G322"/>
      <c r="H322" s="1"/>
      <c r="I322"/>
      <c r="J322"/>
      <c r="K322"/>
      <c r="L322" s="12"/>
    </row>
    <row r="323" spans="2:12" x14ac:dyDescent="0.25">
      <c r="B323"/>
      <c r="C323"/>
      <c r="D323"/>
      <c r="E323" s="1"/>
      <c r="F323"/>
      <c r="G323"/>
      <c r="H323" s="1"/>
      <c r="I323"/>
      <c r="J323"/>
      <c r="K323"/>
      <c r="L323" s="12"/>
    </row>
    <row r="324" spans="2:12" x14ac:dyDescent="0.25">
      <c r="B324"/>
      <c r="C324"/>
      <c r="D324"/>
      <c r="E324" s="1"/>
      <c r="F324"/>
      <c r="G324"/>
      <c r="H324" s="1"/>
      <c r="I324"/>
      <c r="J324"/>
      <c r="K324"/>
      <c r="L324" s="12"/>
    </row>
    <row r="325" spans="2:12" x14ac:dyDescent="0.25">
      <c r="B325"/>
      <c r="C325"/>
      <c r="D325"/>
      <c r="E325" s="1"/>
      <c r="F325"/>
      <c r="G325"/>
      <c r="H325" s="1"/>
      <c r="I325"/>
      <c r="J325"/>
      <c r="K325"/>
      <c r="L325" s="12"/>
    </row>
    <row r="326" spans="2:12" x14ac:dyDescent="0.25">
      <c r="B326"/>
      <c r="C326"/>
      <c r="D326"/>
      <c r="E326" s="1"/>
      <c r="F326"/>
      <c r="G326"/>
      <c r="H326" s="1"/>
      <c r="I326"/>
      <c r="J326"/>
      <c r="K326"/>
      <c r="L326" s="12"/>
    </row>
    <row r="327" spans="2:12" x14ac:dyDescent="0.25">
      <c r="B327"/>
      <c r="C327"/>
      <c r="D327"/>
      <c r="E327" s="1"/>
      <c r="F327"/>
      <c r="G327"/>
      <c r="H327" s="1"/>
      <c r="I327"/>
      <c r="J327"/>
      <c r="K327"/>
      <c r="L327" s="12"/>
    </row>
    <row r="328" spans="2:12" x14ac:dyDescent="0.25">
      <c r="B328"/>
      <c r="C328"/>
      <c r="D328"/>
      <c r="E328" s="1"/>
      <c r="F328"/>
      <c r="G328"/>
      <c r="H328" s="1"/>
      <c r="I328"/>
      <c r="J328"/>
      <c r="K328"/>
      <c r="L328" s="12"/>
    </row>
    <row r="329" spans="2:12" x14ac:dyDescent="0.25">
      <c r="B329"/>
      <c r="C329"/>
      <c r="D329"/>
      <c r="E329" s="1"/>
      <c r="F329"/>
      <c r="G329"/>
      <c r="H329" s="1"/>
      <c r="I329"/>
      <c r="J329"/>
      <c r="K329"/>
      <c r="L329" s="12"/>
    </row>
    <row r="330" spans="2:12" x14ac:dyDescent="0.25">
      <c r="B330"/>
      <c r="C330"/>
      <c r="D330"/>
      <c r="E330" s="1"/>
      <c r="F330"/>
      <c r="G330"/>
      <c r="H330" s="1"/>
      <c r="I330"/>
      <c r="J330"/>
      <c r="K330"/>
      <c r="L330" s="12"/>
    </row>
    <row r="331" spans="2:12" x14ac:dyDescent="0.25">
      <c r="B331"/>
      <c r="C331"/>
      <c r="D331"/>
      <c r="E331" s="1"/>
      <c r="F331"/>
      <c r="G331"/>
      <c r="H331" s="1"/>
      <c r="I331"/>
      <c r="J331"/>
      <c r="K331"/>
      <c r="L331" s="12"/>
    </row>
    <row r="332" spans="2:12" x14ac:dyDescent="0.25">
      <c r="B332"/>
      <c r="C332"/>
      <c r="D332"/>
      <c r="E332" s="1"/>
      <c r="F332"/>
      <c r="G332"/>
      <c r="H332" s="1"/>
      <c r="I332"/>
      <c r="J332"/>
      <c r="K332"/>
      <c r="L332" s="12"/>
    </row>
    <row r="333" spans="2:12" x14ac:dyDescent="0.25">
      <c r="B333"/>
      <c r="C333"/>
      <c r="D333"/>
      <c r="E333" s="1"/>
      <c r="F333"/>
      <c r="G333"/>
      <c r="H333" s="1"/>
      <c r="I333"/>
      <c r="J333"/>
      <c r="K333"/>
      <c r="L333" s="12"/>
    </row>
    <row r="334" spans="2:12" x14ac:dyDescent="0.25">
      <c r="B334"/>
      <c r="C334"/>
      <c r="D334"/>
      <c r="E334" s="1"/>
      <c r="F334"/>
      <c r="G334"/>
      <c r="H334" s="1"/>
      <c r="I334"/>
      <c r="J334"/>
      <c r="K334"/>
      <c r="L334" s="12"/>
    </row>
    <row r="335" spans="2:12" x14ac:dyDescent="0.25">
      <c r="B335"/>
      <c r="C335"/>
      <c r="D335"/>
      <c r="E335" s="1"/>
      <c r="F335"/>
      <c r="G335"/>
      <c r="H335" s="1"/>
      <c r="I335"/>
      <c r="J335"/>
      <c r="L335" s="12"/>
    </row>
    <row r="336" spans="2:12" x14ac:dyDescent="0.25">
      <c r="B336"/>
      <c r="C336"/>
      <c r="D336"/>
      <c r="E336" s="1"/>
      <c r="F336"/>
      <c r="G336"/>
      <c r="H336" s="1"/>
      <c r="I336"/>
      <c r="L336" s="12"/>
    </row>
    <row r="337" spans="2:12" x14ac:dyDescent="0.25">
      <c r="B337"/>
      <c r="C337"/>
      <c r="D337"/>
      <c r="E337" s="1"/>
      <c r="F337"/>
      <c r="G337"/>
      <c r="H337" s="1"/>
      <c r="I337"/>
      <c r="L337" s="12"/>
    </row>
    <row r="338" spans="2:12" x14ac:dyDescent="0.25">
      <c r="B338"/>
      <c r="C338"/>
      <c r="D338"/>
      <c r="E338" s="1"/>
      <c r="F338"/>
      <c r="G338"/>
      <c r="H338" s="1"/>
      <c r="I338"/>
      <c r="L338" s="12"/>
    </row>
    <row r="339" spans="2:12" x14ac:dyDescent="0.25">
      <c r="B339"/>
      <c r="C339"/>
      <c r="D339"/>
      <c r="E339" s="1"/>
      <c r="F339"/>
      <c r="G339"/>
      <c r="H339" s="1"/>
      <c r="I339"/>
      <c r="L339" s="12"/>
    </row>
    <row r="340" spans="2:12" x14ac:dyDescent="0.25">
      <c r="B340"/>
      <c r="C340"/>
      <c r="D340"/>
      <c r="E340" s="1"/>
      <c r="F340"/>
      <c r="G340"/>
      <c r="H340" s="1"/>
      <c r="I340"/>
    </row>
    <row r="341" spans="2:12" x14ac:dyDescent="0.25">
      <c r="B341"/>
      <c r="C341"/>
      <c r="D341"/>
      <c r="E341" s="1"/>
      <c r="F341"/>
      <c r="G341"/>
      <c r="H341" s="1"/>
      <c r="I341"/>
    </row>
    <row r="342" spans="2:12" x14ac:dyDescent="0.25">
      <c r="B342"/>
      <c r="C342"/>
      <c r="D342"/>
      <c r="E342" s="1"/>
      <c r="F342"/>
      <c r="G342"/>
      <c r="H342" s="1"/>
      <c r="I342"/>
    </row>
    <row r="343" spans="2:12" x14ac:dyDescent="0.25">
      <c r="B343"/>
      <c r="C343"/>
      <c r="D343"/>
      <c r="E343" s="1"/>
      <c r="F343"/>
      <c r="G343"/>
      <c r="H343" s="1"/>
      <c r="I343"/>
    </row>
    <row r="344" spans="2:12" x14ac:dyDescent="0.25">
      <c r="B344"/>
      <c r="C344"/>
      <c r="D344"/>
      <c r="E344" s="1"/>
      <c r="F344"/>
      <c r="G344"/>
      <c r="H344" s="1"/>
      <c r="I344"/>
    </row>
    <row r="345" spans="2:12" x14ac:dyDescent="0.25">
      <c r="B345"/>
      <c r="C345"/>
      <c r="D345"/>
      <c r="E345" s="1"/>
      <c r="F345"/>
      <c r="G345"/>
      <c r="H345" s="1"/>
      <c r="I345"/>
    </row>
    <row r="346" spans="2:12" x14ac:dyDescent="0.25">
      <c r="B346"/>
      <c r="C346"/>
      <c r="D346"/>
      <c r="E346" s="1"/>
      <c r="F346"/>
      <c r="G346"/>
      <c r="H346" s="1"/>
      <c r="I346"/>
    </row>
    <row r="347" spans="2:12" x14ac:dyDescent="0.25">
      <c r="B347"/>
      <c r="C347"/>
      <c r="D347"/>
      <c r="E347" s="1"/>
      <c r="F347"/>
      <c r="G347"/>
      <c r="H347" s="1"/>
      <c r="I347"/>
    </row>
    <row r="348" spans="2:12" x14ac:dyDescent="0.25">
      <c r="B348"/>
      <c r="C348"/>
      <c r="D348"/>
      <c r="E348" s="1"/>
      <c r="F348"/>
      <c r="G348"/>
      <c r="H348" s="1"/>
      <c r="I348"/>
    </row>
    <row r="349" spans="2:12" x14ac:dyDescent="0.25">
      <c r="B349"/>
      <c r="C349"/>
      <c r="D349"/>
      <c r="E349" s="1"/>
      <c r="F349"/>
      <c r="G349"/>
      <c r="H349" s="1"/>
      <c r="I349"/>
    </row>
    <row r="350" spans="2:12" x14ac:dyDescent="0.25">
      <c r="B350"/>
      <c r="C350"/>
      <c r="D350"/>
      <c r="E350" s="1"/>
      <c r="F350"/>
      <c r="G350"/>
      <c r="H350" s="1"/>
      <c r="I350"/>
    </row>
    <row r="351" spans="2:12" x14ac:dyDescent="0.25">
      <c r="B351"/>
      <c r="C351"/>
      <c r="D351"/>
      <c r="E351" s="1"/>
      <c r="F351"/>
      <c r="G351"/>
      <c r="H351" s="1"/>
      <c r="I351"/>
    </row>
    <row r="352" spans="2:12" x14ac:dyDescent="0.25">
      <c r="B352"/>
      <c r="C352"/>
      <c r="D352"/>
      <c r="E352" s="1"/>
      <c r="F352"/>
      <c r="G352"/>
      <c r="H352" s="1"/>
      <c r="I352"/>
    </row>
    <row r="353" spans="2:9" x14ac:dyDescent="0.25">
      <c r="B353"/>
      <c r="C353"/>
      <c r="D353"/>
      <c r="E353" s="1"/>
      <c r="F353"/>
      <c r="G353"/>
      <c r="H353" s="1"/>
      <c r="I353"/>
    </row>
    <row r="354" spans="2:9" x14ac:dyDescent="0.25">
      <c r="B354"/>
      <c r="C354"/>
      <c r="D354"/>
      <c r="E354" s="1"/>
      <c r="F354"/>
      <c r="G354"/>
      <c r="H354" s="1"/>
      <c r="I354"/>
    </row>
    <row r="355" spans="2:9" x14ac:dyDescent="0.25">
      <c r="B355"/>
      <c r="C355"/>
      <c r="D355"/>
      <c r="E355" s="1"/>
      <c r="F355"/>
      <c r="G355"/>
      <c r="H355" s="1"/>
      <c r="I355"/>
    </row>
    <row r="356" spans="2:9" x14ac:dyDescent="0.25">
      <c r="B356"/>
      <c r="C356"/>
      <c r="D356"/>
      <c r="E356" s="1"/>
      <c r="F356"/>
      <c r="G356"/>
      <c r="H356" s="1"/>
      <c r="I356"/>
    </row>
    <row r="357" spans="2:9" x14ac:dyDescent="0.25">
      <c r="B357"/>
      <c r="C357"/>
      <c r="D357"/>
      <c r="E357" s="1"/>
      <c r="F357"/>
      <c r="G357"/>
      <c r="H357" s="1"/>
      <c r="I357"/>
    </row>
    <row r="358" spans="2:9" x14ac:dyDescent="0.25">
      <c r="B358"/>
      <c r="C358"/>
      <c r="D358"/>
      <c r="E358" s="1"/>
      <c r="F358"/>
      <c r="G358"/>
      <c r="H358" s="1"/>
      <c r="I358"/>
    </row>
    <row r="359" spans="2:9" x14ac:dyDescent="0.25">
      <c r="B359"/>
      <c r="C359"/>
      <c r="D359"/>
      <c r="E359" s="1"/>
      <c r="F359"/>
      <c r="G359"/>
      <c r="H359" s="1"/>
      <c r="I359"/>
    </row>
    <row r="360" spans="2:9" x14ac:dyDescent="0.25">
      <c r="B360"/>
      <c r="C360"/>
      <c r="D360"/>
      <c r="E360" s="1"/>
      <c r="F360"/>
      <c r="G360"/>
      <c r="H360" s="1"/>
      <c r="I360"/>
    </row>
    <row r="361" spans="2:9" x14ac:dyDescent="0.25">
      <c r="B361"/>
      <c r="C361"/>
      <c r="D361"/>
      <c r="E361" s="1"/>
      <c r="F361"/>
      <c r="G361"/>
      <c r="H361" s="1"/>
      <c r="I361"/>
    </row>
    <row r="362" spans="2:9" x14ac:dyDescent="0.25">
      <c r="B362"/>
      <c r="C362"/>
      <c r="D362"/>
      <c r="E362" s="1"/>
      <c r="F362"/>
      <c r="G362"/>
      <c r="H362" s="1"/>
      <c r="I362"/>
    </row>
    <row r="363" spans="2:9" x14ac:dyDescent="0.25">
      <c r="B363"/>
      <c r="C363"/>
      <c r="D363"/>
      <c r="E363" s="1"/>
      <c r="F363"/>
      <c r="G363"/>
      <c r="H363" s="1"/>
      <c r="I363"/>
    </row>
    <row r="364" spans="2:9" x14ac:dyDescent="0.25">
      <c r="B364"/>
      <c r="C364"/>
      <c r="D364"/>
      <c r="E364" s="1"/>
      <c r="F364"/>
      <c r="G364"/>
      <c r="H364" s="1"/>
      <c r="I364"/>
    </row>
    <row r="365" spans="2:9" x14ac:dyDescent="0.25">
      <c r="B365"/>
      <c r="C365"/>
      <c r="D365"/>
      <c r="E365" s="1"/>
      <c r="F365"/>
      <c r="G365"/>
      <c r="H365" s="1"/>
      <c r="I365"/>
    </row>
    <row r="366" spans="2:9" x14ac:dyDescent="0.25">
      <c r="B366"/>
      <c r="C366"/>
      <c r="D366"/>
      <c r="E366" s="1"/>
      <c r="F366"/>
      <c r="G366"/>
      <c r="H366" s="1"/>
      <c r="I366"/>
    </row>
    <row r="367" spans="2:9" x14ac:dyDescent="0.25">
      <c r="B367"/>
      <c r="C367"/>
      <c r="D367"/>
      <c r="E367" s="1"/>
      <c r="F367"/>
      <c r="G367"/>
      <c r="H367" s="1"/>
      <c r="I367"/>
    </row>
    <row r="368" spans="2:9" x14ac:dyDescent="0.25">
      <c r="B368"/>
      <c r="C368"/>
      <c r="D368"/>
      <c r="E368" s="1"/>
      <c r="F368"/>
      <c r="G368"/>
      <c r="H368" s="1"/>
      <c r="I368"/>
    </row>
    <row r="369" spans="2:9" x14ac:dyDescent="0.25">
      <c r="B369"/>
      <c r="C369"/>
      <c r="D369"/>
      <c r="E369" s="1"/>
      <c r="F369"/>
      <c r="G369"/>
      <c r="H369" s="1"/>
      <c r="I369"/>
    </row>
    <row r="370" spans="2:9" x14ac:dyDescent="0.25">
      <c r="B370"/>
      <c r="C370"/>
      <c r="D370"/>
      <c r="E370" s="1"/>
      <c r="F370"/>
      <c r="G370"/>
      <c r="H370" s="1"/>
      <c r="I370"/>
    </row>
    <row r="371" spans="2:9" x14ac:dyDescent="0.25">
      <c r="B371"/>
      <c r="C371"/>
      <c r="D371"/>
      <c r="E371" s="1"/>
      <c r="F371"/>
      <c r="G371"/>
      <c r="H371" s="1"/>
      <c r="I371"/>
    </row>
    <row r="372" spans="2:9" x14ac:dyDescent="0.25">
      <c r="B372"/>
      <c r="C372"/>
      <c r="D372"/>
      <c r="E372" s="1"/>
      <c r="F372"/>
      <c r="G372"/>
      <c r="H372" s="1"/>
      <c r="I372"/>
    </row>
    <row r="373" spans="2:9" x14ac:dyDescent="0.25">
      <c r="B373"/>
      <c r="C373"/>
      <c r="D373"/>
      <c r="E373" s="1"/>
      <c r="F373"/>
      <c r="G373"/>
      <c r="H373" s="1"/>
      <c r="I373"/>
    </row>
    <row r="374" spans="2:9" x14ac:dyDescent="0.25">
      <c r="B374"/>
      <c r="C374"/>
      <c r="D374"/>
      <c r="E374" s="1"/>
      <c r="F374"/>
      <c r="G374"/>
      <c r="H374" s="1"/>
      <c r="I374"/>
    </row>
    <row r="375" spans="2:9" x14ac:dyDescent="0.25">
      <c r="B375"/>
      <c r="C375"/>
      <c r="D375"/>
      <c r="E375" s="1"/>
      <c r="F375"/>
      <c r="G375"/>
      <c r="H375" s="1"/>
      <c r="I375"/>
    </row>
    <row r="376" spans="2:9" x14ac:dyDescent="0.25">
      <c r="B376"/>
      <c r="C376"/>
      <c r="D376"/>
      <c r="E376" s="1"/>
      <c r="F376"/>
      <c r="G376"/>
      <c r="H376" s="1"/>
      <c r="I376"/>
    </row>
    <row r="377" spans="2:9" x14ac:dyDescent="0.25">
      <c r="B377"/>
      <c r="C377"/>
      <c r="D377"/>
      <c r="E377" s="1"/>
      <c r="F377"/>
      <c r="G377"/>
      <c r="H377" s="1"/>
      <c r="I377"/>
    </row>
    <row r="378" spans="2:9" x14ac:dyDescent="0.25">
      <c r="B378"/>
      <c r="C378"/>
      <c r="D378"/>
      <c r="E378" s="1"/>
      <c r="F378"/>
      <c r="G378"/>
      <c r="H378" s="1"/>
      <c r="I378"/>
    </row>
    <row r="379" spans="2:9" x14ac:dyDescent="0.25">
      <c r="B379"/>
      <c r="C379"/>
      <c r="D379"/>
      <c r="E379" s="1"/>
      <c r="F379"/>
      <c r="G379"/>
      <c r="H379" s="1"/>
      <c r="I379"/>
    </row>
    <row r="380" spans="2:9" x14ac:dyDescent="0.25">
      <c r="B380"/>
      <c r="C380"/>
      <c r="D380"/>
      <c r="E380" s="1"/>
      <c r="F380"/>
      <c r="G380"/>
      <c r="H380" s="1"/>
      <c r="I380"/>
    </row>
    <row r="381" spans="2:9" x14ac:dyDescent="0.25">
      <c r="B381"/>
      <c r="C381"/>
      <c r="D381"/>
      <c r="E381" s="1"/>
      <c r="F381"/>
      <c r="G381"/>
      <c r="H381" s="1"/>
      <c r="I381"/>
    </row>
    <row r="382" spans="2:9" x14ac:dyDescent="0.25">
      <c r="B382"/>
      <c r="C382"/>
      <c r="D382"/>
      <c r="E382" s="1"/>
      <c r="F382"/>
      <c r="G382"/>
      <c r="H382" s="1"/>
      <c r="I382"/>
    </row>
    <row r="383" spans="2:9" x14ac:dyDescent="0.25">
      <c r="B383"/>
      <c r="C383"/>
      <c r="D383"/>
      <c r="E383" s="1"/>
      <c r="F383"/>
      <c r="G383"/>
      <c r="H383" s="1"/>
      <c r="I383"/>
    </row>
    <row r="384" spans="2:9" x14ac:dyDescent="0.25">
      <c r="B384"/>
      <c r="C384"/>
      <c r="D384"/>
      <c r="E384" s="1"/>
      <c r="F384"/>
      <c r="G384"/>
      <c r="H384" s="1"/>
      <c r="I384"/>
    </row>
    <row r="385" spans="2:9" x14ac:dyDescent="0.25">
      <c r="B385"/>
      <c r="C385"/>
      <c r="D385"/>
      <c r="E385" s="1"/>
      <c r="F385"/>
      <c r="G385"/>
      <c r="H385" s="1"/>
      <c r="I385"/>
    </row>
    <row r="386" spans="2:9" x14ac:dyDescent="0.25">
      <c r="B386"/>
      <c r="C386"/>
      <c r="D386"/>
      <c r="E386" s="1"/>
      <c r="F386"/>
      <c r="G386"/>
      <c r="H386" s="1"/>
      <c r="I386"/>
    </row>
    <row r="387" spans="2:9" x14ac:dyDescent="0.25">
      <c r="B387"/>
      <c r="C387"/>
      <c r="D387"/>
      <c r="E387" s="1"/>
      <c r="F387"/>
      <c r="G387"/>
      <c r="H387" s="1"/>
      <c r="I387"/>
    </row>
    <row r="388" spans="2:9" x14ac:dyDescent="0.25">
      <c r="B388"/>
      <c r="C388"/>
      <c r="D388"/>
      <c r="E388" s="1"/>
      <c r="F388"/>
      <c r="G388"/>
      <c r="H388" s="1"/>
      <c r="I388"/>
    </row>
    <row r="389" spans="2:9" x14ac:dyDescent="0.25">
      <c r="B389"/>
      <c r="C389"/>
      <c r="D389"/>
      <c r="E389" s="1"/>
      <c r="F389"/>
      <c r="G389"/>
      <c r="H389" s="1"/>
      <c r="I389"/>
    </row>
    <row r="390" spans="2:9" x14ac:dyDescent="0.25">
      <c r="B390"/>
      <c r="C390"/>
      <c r="D390"/>
      <c r="E390" s="1"/>
      <c r="F390"/>
      <c r="G390"/>
      <c r="H390" s="1"/>
      <c r="I390"/>
    </row>
    <row r="391" spans="2:9" x14ac:dyDescent="0.25">
      <c r="B391"/>
      <c r="C391"/>
      <c r="D391"/>
      <c r="E391" s="1"/>
      <c r="F391"/>
      <c r="G391"/>
      <c r="H391" s="1"/>
      <c r="I391"/>
    </row>
    <row r="392" spans="2:9" x14ac:dyDescent="0.25">
      <c r="B392"/>
      <c r="C392"/>
      <c r="D392"/>
      <c r="E392" s="1"/>
      <c r="F392"/>
      <c r="G392"/>
      <c r="H392" s="1"/>
      <c r="I392"/>
    </row>
    <row r="393" spans="2:9" x14ac:dyDescent="0.25">
      <c r="B393"/>
      <c r="C393"/>
      <c r="D393"/>
      <c r="E393" s="1"/>
      <c r="F393"/>
      <c r="G393"/>
      <c r="H393" s="1"/>
      <c r="I393"/>
    </row>
    <row r="394" spans="2:9" x14ac:dyDescent="0.25">
      <c r="B394"/>
      <c r="C394"/>
      <c r="D394"/>
      <c r="E394" s="1"/>
      <c r="F394"/>
      <c r="G394"/>
      <c r="H394" s="1"/>
      <c r="I394"/>
    </row>
    <row r="395" spans="2:9" x14ac:dyDescent="0.25">
      <c r="B395"/>
      <c r="C395"/>
      <c r="D395"/>
      <c r="E395" s="1"/>
      <c r="F395"/>
      <c r="G395"/>
      <c r="H395" s="1"/>
      <c r="I395"/>
    </row>
    <row r="396" spans="2:9" x14ac:dyDescent="0.25">
      <c r="B396"/>
      <c r="C396"/>
      <c r="D396"/>
      <c r="E396" s="1"/>
      <c r="F396"/>
      <c r="G396"/>
      <c r="H396" s="1"/>
      <c r="I396"/>
    </row>
    <row r="397" spans="2:9" x14ac:dyDescent="0.25">
      <c r="B397"/>
      <c r="C397"/>
      <c r="D397"/>
      <c r="E397" s="1"/>
      <c r="F397"/>
      <c r="G397"/>
      <c r="H397" s="1"/>
      <c r="I397"/>
    </row>
    <row r="398" spans="2:9" x14ac:dyDescent="0.25">
      <c r="B398"/>
      <c r="C398"/>
      <c r="D398"/>
      <c r="E398" s="1"/>
      <c r="F398"/>
      <c r="G398"/>
      <c r="H398" s="1"/>
      <c r="I398"/>
    </row>
    <row r="399" spans="2:9" x14ac:dyDescent="0.25">
      <c r="B399"/>
      <c r="C399"/>
      <c r="D399"/>
      <c r="E399" s="1"/>
      <c r="F399"/>
      <c r="G399"/>
      <c r="H399" s="1"/>
      <c r="I399"/>
    </row>
    <row r="400" spans="2:9" x14ac:dyDescent="0.25">
      <c r="B400"/>
      <c r="C400"/>
      <c r="D400"/>
      <c r="E400" s="1"/>
      <c r="F400"/>
      <c r="G400"/>
      <c r="H400" s="1"/>
      <c r="I400"/>
    </row>
    <row r="401" spans="2:9" x14ac:dyDescent="0.25">
      <c r="B401"/>
      <c r="C401"/>
      <c r="D401"/>
      <c r="E401" s="1"/>
      <c r="F401"/>
      <c r="G401"/>
      <c r="H401" s="1"/>
      <c r="I401"/>
    </row>
    <row r="402" spans="2:9" x14ac:dyDescent="0.25">
      <c r="B402"/>
      <c r="C402"/>
      <c r="D402"/>
      <c r="E402" s="1"/>
      <c r="F402"/>
      <c r="G402"/>
      <c r="H402" s="1"/>
      <c r="I402"/>
    </row>
    <row r="403" spans="2:9" x14ac:dyDescent="0.25">
      <c r="B403"/>
      <c r="C403"/>
      <c r="D403"/>
      <c r="E403" s="1"/>
      <c r="F403"/>
      <c r="G403"/>
      <c r="H403" s="1"/>
      <c r="I403"/>
    </row>
    <row r="404" spans="2:9" x14ac:dyDescent="0.25">
      <c r="B404"/>
      <c r="C404"/>
      <c r="D404"/>
      <c r="E404" s="1"/>
      <c r="F404"/>
      <c r="G404"/>
      <c r="H404" s="1"/>
      <c r="I404"/>
    </row>
    <row r="405" spans="2:9" x14ac:dyDescent="0.25">
      <c r="B405"/>
      <c r="C405"/>
      <c r="D405"/>
      <c r="E405" s="1"/>
      <c r="F405"/>
      <c r="G405"/>
      <c r="H405" s="1"/>
      <c r="I405"/>
    </row>
    <row r="406" spans="2:9" x14ac:dyDescent="0.25">
      <c r="B406"/>
      <c r="C406"/>
      <c r="D406"/>
      <c r="E406" s="1"/>
      <c r="F406"/>
      <c r="G406"/>
      <c r="H406" s="1"/>
      <c r="I406"/>
    </row>
    <row r="407" spans="2:9" x14ac:dyDescent="0.25">
      <c r="B407"/>
      <c r="C407"/>
      <c r="D407"/>
      <c r="E407" s="1"/>
      <c r="F407"/>
      <c r="G407"/>
      <c r="H407" s="1"/>
      <c r="I407"/>
    </row>
    <row r="408" spans="2:9" x14ac:dyDescent="0.25">
      <c r="B408"/>
      <c r="C408"/>
      <c r="D408"/>
      <c r="E408" s="1"/>
      <c r="F408"/>
      <c r="G408"/>
      <c r="H408" s="1"/>
      <c r="I408"/>
    </row>
    <row r="409" spans="2:9" x14ac:dyDescent="0.25">
      <c r="B409"/>
      <c r="C409"/>
      <c r="D409"/>
      <c r="E409" s="1"/>
      <c r="F409"/>
      <c r="G409"/>
      <c r="H409" s="1"/>
      <c r="I409"/>
    </row>
    <row r="410" spans="2:9" x14ac:dyDescent="0.25">
      <c r="B410"/>
      <c r="C410"/>
      <c r="D410"/>
      <c r="E410" s="1"/>
      <c r="F410"/>
      <c r="G410"/>
      <c r="H410" s="1"/>
      <c r="I410"/>
    </row>
    <row r="411" spans="2:9" x14ac:dyDescent="0.25">
      <c r="B411"/>
      <c r="C411"/>
      <c r="D411"/>
      <c r="E411" s="1"/>
      <c r="F411"/>
      <c r="G411"/>
      <c r="H411" s="1"/>
      <c r="I411"/>
    </row>
    <row r="412" spans="2:9" x14ac:dyDescent="0.25">
      <c r="B412"/>
      <c r="C412"/>
      <c r="D412"/>
      <c r="E412" s="1"/>
      <c r="F412"/>
      <c r="G412"/>
      <c r="H412" s="1"/>
      <c r="I412"/>
    </row>
    <row r="413" spans="2:9" x14ac:dyDescent="0.25">
      <c r="B413"/>
      <c r="C413"/>
      <c r="D413"/>
      <c r="E413" s="1"/>
      <c r="F413"/>
      <c r="G413"/>
      <c r="H413" s="1"/>
      <c r="I413"/>
    </row>
    <row r="414" spans="2:9" x14ac:dyDescent="0.25">
      <c r="B414"/>
      <c r="C414"/>
      <c r="D414"/>
      <c r="E414" s="1"/>
      <c r="F414"/>
      <c r="G414"/>
      <c r="H414" s="1"/>
      <c r="I414"/>
    </row>
    <row r="415" spans="2:9" x14ac:dyDescent="0.25">
      <c r="B415"/>
      <c r="C415"/>
      <c r="D415"/>
      <c r="E415" s="1"/>
      <c r="F415"/>
      <c r="G415"/>
      <c r="H415" s="1"/>
      <c r="I415"/>
    </row>
    <row r="416" spans="2:9" x14ac:dyDescent="0.25">
      <c r="B416"/>
      <c r="C416"/>
      <c r="D416"/>
      <c r="E416" s="1"/>
      <c r="F416"/>
      <c r="G416"/>
      <c r="H416" s="1"/>
      <c r="I416"/>
    </row>
    <row r="417" spans="2:9" x14ac:dyDescent="0.25">
      <c r="B417"/>
      <c r="C417"/>
      <c r="D417"/>
      <c r="E417" s="1"/>
      <c r="F417"/>
      <c r="G417"/>
      <c r="H417" s="1"/>
      <c r="I417"/>
    </row>
    <row r="418" spans="2:9" x14ac:dyDescent="0.25">
      <c r="B418"/>
      <c r="C418"/>
      <c r="D418"/>
      <c r="E418" s="1"/>
      <c r="F418"/>
      <c r="G418"/>
      <c r="H418" s="1"/>
      <c r="I418"/>
    </row>
    <row r="419" spans="2:9" x14ac:dyDescent="0.25">
      <c r="B419"/>
      <c r="C419"/>
      <c r="D419"/>
      <c r="E419" s="1"/>
      <c r="F419"/>
      <c r="G419"/>
      <c r="H419" s="1"/>
      <c r="I419"/>
    </row>
    <row r="420" spans="2:9" x14ac:dyDescent="0.25">
      <c r="B420"/>
      <c r="C420"/>
      <c r="D420"/>
      <c r="E420" s="1"/>
      <c r="F420"/>
      <c r="G420"/>
      <c r="H420" s="1"/>
      <c r="I420"/>
    </row>
    <row r="421" spans="2:9" x14ac:dyDescent="0.25">
      <c r="B421"/>
      <c r="C421"/>
      <c r="D421"/>
      <c r="E421" s="1"/>
      <c r="F421"/>
      <c r="G421"/>
      <c r="H421" s="1"/>
      <c r="I421"/>
    </row>
    <row r="422" spans="2:9" x14ac:dyDescent="0.25">
      <c r="B422"/>
      <c r="C422"/>
      <c r="D422"/>
      <c r="E422" s="1"/>
      <c r="F422"/>
      <c r="G422"/>
      <c r="H422" s="1"/>
      <c r="I422"/>
    </row>
    <row r="423" spans="2:9" x14ac:dyDescent="0.25">
      <c r="B423"/>
      <c r="C423"/>
      <c r="D423"/>
      <c r="E423" s="1"/>
      <c r="F423"/>
      <c r="G423"/>
      <c r="H423" s="1"/>
      <c r="I423"/>
    </row>
    <row r="424" spans="2:9" x14ac:dyDescent="0.25">
      <c r="B424"/>
      <c r="C424"/>
      <c r="D424"/>
      <c r="E424" s="1"/>
      <c r="F424"/>
      <c r="G424"/>
      <c r="H424" s="1"/>
      <c r="I424"/>
    </row>
    <row r="425" spans="2:9" x14ac:dyDescent="0.25">
      <c r="B425"/>
      <c r="C425"/>
      <c r="D425"/>
      <c r="E425" s="1"/>
      <c r="F425"/>
      <c r="G425"/>
      <c r="H425" s="1"/>
      <c r="I425"/>
    </row>
    <row r="426" spans="2:9" x14ac:dyDescent="0.25">
      <c r="B426"/>
      <c r="C426"/>
      <c r="D426"/>
      <c r="E426" s="1"/>
      <c r="F426"/>
      <c r="G426"/>
      <c r="H426" s="1"/>
      <c r="I426"/>
    </row>
    <row r="427" spans="2:9" x14ac:dyDescent="0.25">
      <c r="B427"/>
      <c r="C427"/>
      <c r="D427"/>
      <c r="E427" s="1"/>
      <c r="F427"/>
      <c r="G427"/>
      <c r="H427" s="1"/>
      <c r="I427"/>
    </row>
    <row r="428" spans="2:9" x14ac:dyDescent="0.25">
      <c r="B428"/>
      <c r="C428"/>
      <c r="D428"/>
      <c r="E428" s="1"/>
      <c r="F428"/>
      <c r="G428"/>
      <c r="H428" s="1"/>
      <c r="I428"/>
    </row>
    <row r="429" spans="2:9" x14ac:dyDescent="0.25">
      <c r="B429"/>
      <c r="C429"/>
      <c r="D429"/>
      <c r="E429" s="1"/>
      <c r="F429"/>
      <c r="G429"/>
      <c r="H429" s="1"/>
      <c r="I429"/>
    </row>
    <row r="430" spans="2:9" x14ac:dyDescent="0.25">
      <c r="B430"/>
      <c r="C430"/>
      <c r="D430"/>
      <c r="E430" s="1"/>
      <c r="F430"/>
      <c r="G430"/>
      <c r="H430" s="1"/>
      <c r="I430"/>
    </row>
    <row r="431" spans="2:9" x14ac:dyDescent="0.25">
      <c r="B431"/>
      <c r="C431"/>
      <c r="D431"/>
      <c r="E431" s="1"/>
      <c r="F431"/>
      <c r="G431"/>
      <c r="H431" s="1"/>
      <c r="I431"/>
    </row>
    <row r="432" spans="2:9" x14ac:dyDescent="0.25">
      <c r="B432"/>
      <c r="C432"/>
      <c r="D432"/>
      <c r="E432" s="1"/>
      <c r="F432"/>
      <c r="G432"/>
      <c r="H432" s="1"/>
      <c r="I432"/>
    </row>
    <row r="433" spans="2:9" x14ac:dyDescent="0.25">
      <c r="B433"/>
      <c r="C433"/>
      <c r="D433"/>
      <c r="E433" s="1"/>
      <c r="F433"/>
      <c r="G433"/>
      <c r="H433" s="1"/>
      <c r="I433"/>
    </row>
    <row r="434" spans="2:9" x14ac:dyDescent="0.25">
      <c r="B434"/>
      <c r="C434"/>
      <c r="D434"/>
      <c r="E434" s="1"/>
      <c r="F434"/>
      <c r="G434"/>
      <c r="H434" s="1"/>
      <c r="I434"/>
    </row>
    <row r="435" spans="2:9" x14ac:dyDescent="0.25">
      <c r="B435"/>
      <c r="C435"/>
      <c r="D435"/>
      <c r="E435" s="1"/>
      <c r="F435"/>
      <c r="G435"/>
      <c r="H435" s="1"/>
      <c r="I435"/>
    </row>
    <row r="436" spans="2:9" x14ac:dyDescent="0.25">
      <c r="B436"/>
      <c r="C436"/>
      <c r="D436"/>
      <c r="E436" s="1"/>
      <c r="F436"/>
      <c r="G436"/>
      <c r="H436" s="1"/>
      <c r="I436"/>
    </row>
    <row r="437" spans="2:9" x14ac:dyDescent="0.25">
      <c r="B437"/>
      <c r="C437"/>
      <c r="D437"/>
      <c r="E437" s="1"/>
      <c r="F437"/>
      <c r="G437"/>
      <c r="H437" s="1"/>
      <c r="I437"/>
    </row>
    <row r="438" spans="2:9" x14ac:dyDescent="0.25">
      <c r="B438"/>
      <c r="C438"/>
      <c r="D438"/>
      <c r="E438" s="1"/>
      <c r="F438"/>
      <c r="G438"/>
      <c r="H438" s="1"/>
      <c r="I438"/>
    </row>
    <row r="439" spans="2:9" x14ac:dyDescent="0.25">
      <c r="B439"/>
      <c r="C439"/>
      <c r="D439"/>
      <c r="E439" s="1"/>
      <c r="F439"/>
      <c r="G439"/>
      <c r="H439" s="1"/>
      <c r="I439"/>
    </row>
    <row r="440" spans="2:9" x14ac:dyDescent="0.25">
      <c r="B440"/>
      <c r="C440"/>
      <c r="D440"/>
      <c r="E440" s="1"/>
      <c r="F440"/>
      <c r="G440"/>
      <c r="H440" s="1"/>
      <c r="I440"/>
    </row>
    <row r="441" spans="2:9" x14ac:dyDescent="0.25">
      <c r="B441"/>
      <c r="C441"/>
      <c r="D441"/>
      <c r="E441" s="1"/>
      <c r="F441"/>
      <c r="G441"/>
      <c r="H441" s="1"/>
      <c r="I441"/>
    </row>
    <row r="442" spans="2:9" x14ac:dyDescent="0.25">
      <c r="B442"/>
      <c r="C442"/>
      <c r="D442"/>
      <c r="E442" s="1"/>
      <c r="F442"/>
      <c r="G442"/>
      <c r="H442" s="1"/>
      <c r="I442"/>
    </row>
    <row r="443" spans="2:9" x14ac:dyDescent="0.25">
      <c r="B443"/>
      <c r="C443"/>
      <c r="D443"/>
      <c r="E443" s="1"/>
      <c r="F443"/>
      <c r="G443"/>
      <c r="H443" s="1"/>
      <c r="I443"/>
    </row>
    <row r="444" spans="2:9" x14ac:dyDescent="0.25">
      <c r="B444"/>
      <c r="C444"/>
      <c r="D444"/>
      <c r="E444" s="1"/>
      <c r="F444"/>
      <c r="G444"/>
      <c r="H444" s="1"/>
      <c r="I444"/>
    </row>
    <row r="445" spans="2:9" x14ac:dyDescent="0.25">
      <c r="B445"/>
      <c r="C445"/>
      <c r="D445"/>
      <c r="E445" s="1"/>
      <c r="F445"/>
      <c r="G445"/>
      <c r="H445" s="1"/>
      <c r="I445"/>
    </row>
    <row r="446" spans="2:9" x14ac:dyDescent="0.25">
      <c r="B446"/>
      <c r="C446"/>
      <c r="D446"/>
      <c r="E446" s="1"/>
      <c r="F446"/>
      <c r="G446"/>
      <c r="H446" s="1"/>
      <c r="I446"/>
    </row>
    <row r="447" spans="2:9" x14ac:dyDescent="0.25">
      <c r="B447"/>
      <c r="C447"/>
      <c r="D447"/>
      <c r="E447" s="1"/>
      <c r="F447"/>
      <c r="G447"/>
      <c r="H447" s="1"/>
      <c r="I447"/>
    </row>
    <row r="448" spans="2:9" x14ac:dyDescent="0.25">
      <c r="B448"/>
      <c r="C448"/>
      <c r="D448"/>
      <c r="E448" s="1"/>
      <c r="F448"/>
      <c r="G448"/>
      <c r="H448" s="1"/>
      <c r="I448"/>
    </row>
    <row r="449" spans="2:9" x14ac:dyDescent="0.25">
      <c r="B449"/>
      <c r="C449"/>
      <c r="D449"/>
      <c r="E449" s="1"/>
      <c r="F449"/>
      <c r="G449"/>
      <c r="H449" s="1"/>
      <c r="I449"/>
    </row>
    <row r="450" spans="2:9" x14ac:dyDescent="0.25">
      <c r="B450"/>
      <c r="C450"/>
      <c r="D450"/>
      <c r="E450" s="1"/>
      <c r="F450"/>
      <c r="G450"/>
      <c r="H450" s="1"/>
      <c r="I450"/>
    </row>
    <row r="451" spans="2:9" x14ac:dyDescent="0.25">
      <c r="B451"/>
      <c r="C451"/>
      <c r="D451"/>
      <c r="E451" s="1"/>
      <c r="F451"/>
      <c r="G451"/>
      <c r="H451" s="1"/>
      <c r="I451"/>
    </row>
    <row r="452" spans="2:9" x14ac:dyDescent="0.25">
      <c r="B452"/>
      <c r="C452"/>
      <c r="D452"/>
      <c r="E452" s="1"/>
      <c r="F452"/>
      <c r="G452"/>
      <c r="H452" s="1"/>
      <c r="I452"/>
    </row>
    <row r="453" spans="2:9" x14ac:dyDescent="0.25">
      <c r="B453"/>
      <c r="C453"/>
      <c r="D453"/>
      <c r="E453" s="1"/>
      <c r="F453"/>
      <c r="G453"/>
      <c r="H453" s="1"/>
      <c r="I453"/>
    </row>
    <row r="454" spans="2:9" x14ac:dyDescent="0.25">
      <c r="B454"/>
      <c r="C454"/>
      <c r="D454"/>
      <c r="E454" s="1"/>
      <c r="F454"/>
      <c r="G454"/>
      <c r="H454" s="1"/>
      <c r="I454"/>
    </row>
    <row r="455" spans="2:9" x14ac:dyDescent="0.25">
      <c r="B455"/>
      <c r="C455"/>
      <c r="D455"/>
      <c r="E455" s="1"/>
      <c r="F455"/>
      <c r="G455"/>
      <c r="H455" s="1"/>
      <c r="I455"/>
    </row>
    <row r="456" spans="2:9" x14ac:dyDescent="0.25">
      <c r="B456"/>
      <c r="C456"/>
      <c r="D456"/>
      <c r="E456" s="1"/>
      <c r="F456"/>
      <c r="G456"/>
      <c r="H456" s="1"/>
      <c r="I456"/>
    </row>
    <row r="457" spans="2:9" x14ac:dyDescent="0.25">
      <c r="B457"/>
      <c r="C457"/>
      <c r="D457"/>
      <c r="E457" s="1"/>
      <c r="F457"/>
      <c r="G457"/>
      <c r="H457" s="1"/>
      <c r="I457"/>
    </row>
    <row r="458" spans="2:9" x14ac:dyDescent="0.25">
      <c r="B458"/>
      <c r="C458"/>
      <c r="D458"/>
      <c r="E458" s="1"/>
      <c r="F458"/>
      <c r="G458"/>
      <c r="H458" s="1"/>
      <c r="I458"/>
    </row>
    <row r="459" spans="2:9" x14ac:dyDescent="0.25">
      <c r="B459"/>
      <c r="C459"/>
      <c r="D459"/>
      <c r="E459" s="1"/>
      <c r="F459"/>
      <c r="G459"/>
      <c r="H459" s="1"/>
      <c r="I459"/>
    </row>
    <row r="460" spans="2:9" x14ac:dyDescent="0.25">
      <c r="B460"/>
      <c r="C460"/>
      <c r="D460"/>
      <c r="E460" s="1"/>
      <c r="F460"/>
      <c r="G460"/>
      <c r="H460" s="1"/>
      <c r="I460"/>
    </row>
    <row r="461" spans="2:9" x14ac:dyDescent="0.25">
      <c r="B461"/>
      <c r="C461"/>
      <c r="D461"/>
      <c r="E461" s="1"/>
      <c r="F461"/>
      <c r="G461"/>
      <c r="H461" s="1"/>
      <c r="I461"/>
    </row>
    <row r="462" spans="2:9" x14ac:dyDescent="0.25">
      <c r="B462"/>
      <c r="C462"/>
      <c r="D462"/>
      <c r="E462" s="1"/>
      <c r="F462"/>
      <c r="G462"/>
      <c r="H462" s="1"/>
      <c r="I462"/>
    </row>
    <row r="463" spans="2:9" x14ac:dyDescent="0.25">
      <c r="B463"/>
      <c r="C463"/>
      <c r="D463"/>
      <c r="E463" s="1"/>
      <c r="F463"/>
      <c r="G463"/>
      <c r="H463" s="1"/>
      <c r="I463"/>
    </row>
    <row r="464" spans="2:9" x14ac:dyDescent="0.25">
      <c r="B464"/>
      <c r="C464"/>
      <c r="D464"/>
      <c r="E464" s="1"/>
      <c r="F464"/>
      <c r="G464"/>
      <c r="H464" s="1"/>
      <c r="I464"/>
    </row>
    <row r="465" spans="2:9" x14ac:dyDescent="0.25">
      <c r="B465"/>
      <c r="C465"/>
      <c r="D465"/>
      <c r="E465" s="1"/>
      <c r="F465"/>
      <c r="G465"/>
      <c r="H465" s="1"/>
      <c r="I465"/>
    </row>
    <row r="466" spans="2:9" x14ac:dyDescent="0.25">
      <c r="B466"/>
      <c r="C466"/>
      <c r="D466"/>
      <c r="E466" s="1"/>
      <c r="F466"/>
      <c r="G466"/>
      <c r="H466" s="1"/>
      <c r="I466"/>
    </row>
    <row r="467" spans="2:9" x14ac:dyDescent="0.25">
      <c r="B467"/>
      <c r="C467"/>
      <c r="D467"/>
      <c r="E467" s="1"/>
      <c r="F467"/>
      <c r="G467"/>
      <c r="H467" s="1"/>
      <c r="I467"/>
    </row>
    <row r="468" spans="2:9" x14ac:dyDescent="0.25">
      <c r="B468"/>
      <c r="C468"/>
      <c r="D468"/>
      <c r="E468" s="1"/>
      <c r="F468"/>
      <c r="G468"/>
      <c r="H468" s="1"/>
      <c r="I468"/>
    </row>
    <row r="469" spans="2:9" x14ac:dyDescent="0.25">
      <c r="B469"/>
      <c r="C469"/>
      <c r="D469"/>
      <c r="E469" s="1"/>
      <c r="F469"/>
      <c r="G469"/>
      <c r="H469" s="1"/>
      <c r="I469"/>
    </row>
    <row r="470" spans="2:9" x14ac:dyDescent="0.25">
      <c r="B470"/>
      <c r="C470"/>
      <c r="D470"/>
      <c r="E470" s="1"/>
      <c r="F470"/>
      <c r="G470"/>
      <c r="H470" s="1"/>
      <c r="I470"/>
    </row>
    <row r="471" spans="2:9" x14ac:dyDescent="0.25">
      <c r="B471"/>
      <c r="C471"/>
      <c r="D471"/>
      <c r="E471" s="1"/>
      <c r="F471"/>
      <c r="G471"/>
      <c r="H471" s="1"/>
      <c r="I471"/>
    </row>
    <row r="472" spans="2:9" x14ac:dyDescent="0.25">
      <c r="B472"/>
      <c r="C472"/>
      <c r="D472"/>
      <c r="E472" s="1"/>
      <c r="F472"/>
      <c r="G472"/>
      <c r="H472" s="1"/>
      <c r="I472"/>
    </row>
    <row r="473" spans="2:9" x14ac:dyDescent="0.25">
      <c r="B473"/>
      <c r="C473"/>
      <c r="D473"/>
      <c r="E473" s="1"/>
      <c r="F473"/>
      <c r="G473"/>
      <c r="H473" s="1"/>
      <c r="I473"/>
    </row>
    <row r="474" spans="2:9" x14ac:dyDescent="0.25">
      <c r="B474"/>
      <c r="C474"/>
      <c r="D474"/>
      <c r="E474" s="1"/>
      <c r="F474"/>
      <c r="G474"/>
      <c r="H474" s="1"/>
      <c r="I474"/>
    </row>
    <row r="475" spans="2:9" x14ac:dyDescent="0.25">
      <c r="B475"/>
      <c r="C475"/>
      <c r="D475"/>
      <c r="E475" s="1"/>
      <c r="F475"/>
      <c r="G475"/>
      <c r="H475" s="1"/>
      <c r="I475"/>
    </row>
    <row r="476" spans="2:9" x14ac:dyDescent="0.25">
      <c r="B476"/>
      <c r="C476"/>
      <c r="D476"/>
      <c r="E476" s="1"/>
      <c r="F476"/>
      <c r="G476"/>
      <c r="H476" s="1"/>
      <c r="I476"/>
    </row>
    <row r="477" spans="2:9" x14ac:dyDescent="0.25">
      <c r="B477"/>
      <c r="C477"/>
      <c r="D477"/>
      <c r="E477" s="1"/>
      <c r="F477"/>
      <c r="G477"/>
      <c r="H477" s="1"/>
      <c r="I477"/>
    </row>
    <row r="478" spans="2:9" x14ac:dyDescent="0.25">
      <c r="B478"/>
      <c r="C478"/>
      <c r="D478"/>
      <c r="E478" s="1"/>
      <c r="F478"/>
      <c r="G478"/>
      <c r="H478" s="1"/>
      <c r="I478"/>
    </row>
    <row r="479" spans="2:9" x14ac:dyDescent="0.25">
      <c r="B479"/>
      <c r="C479"/>
      <c r="D479"/>
      <c r="E479" s="1"/>
      <c r="F479"/>
      <c r="G479"/>
      <c r="H479" s="1"/>
      <c r="I479"/>
    </row>
    <row r="480" spans="2:9" x14ac:dyDescent="0.25">
      <c r="B480"/>
      <c r="C480"/>
      <c r="D480"/>
      <c r="E480" s="1"/>
      <c r="F480"/>
      <c r="G480"/>
      <c r="H480" s="1"/>
      <c r="I480"/>
    </row>
    <row r="481" spans="2:9" x14ac:dyDescent="0.25">
      <c r="B481"/>
      <c r="C481"/>
      <c r="D481"/>
      <c r="E481" s="1"/>
      <c r="F481"/>
      <c r="G481"/>
      <c r="H481" s="1"/>
      <c r="I481"/>
    </row>
    <row r="482" spans="2:9" x14ac:dyDescent="0.25">
      <c r="B482"/>
      <c r="C482"/>
      <c r="D482"/>
      <c r="E482" s="1"/>
      <c r="F482"/>
      <c r="G482"/>
      <c r="H482" s="1"/>
      <c r="I482"/>
    </row>
    <row r="483" spans="2:9" x14ac:dyDescent="0.25">
      <c r="B483"/>
      <c r="C483"/>
      <c r="D483"/>
      <c r="E483" s="1"/>
      <c r="F483"/>
      <c r="G483"/>
      <c r="H483" s="1"/>
      <c r="I483"/>
    </row>
    <row r="484" spans="2:9" x14ac:dyDescent="0.25">
      <c r="B484"/>
      <c r="C484"/>
      <c r="D484"/>
      <c r="E484" s="1"/>
      <c r="F484"/>
      <c r="G484"/>
      <c r="H484" s="1"/>
      <c r="I484"/>
    </row>
    <row r="485" spans="2:9" x14ac:dyDescent="0.25">
      <c r="B485"/>
      <c r="C485"/>
      <c r="D485"/>
      <c r="E485" s="1"/>
      <c r="F485"/>
      <c r="G485"/>
      <c r="H485" s="1"/>
      <c r="I485"/>
    </row>
    <row r="486" spans="2:9" x14ac:dyDescent="0.25">
      <c r="B486"/>
      <c r="C486"/>
      <c r="D486"/>
      <c r="E486" s="1"/>
      <c r="F486"/>
      <c r="G486"/>
      <c r="H486" s="1"/>
      <c r="I486"/>
    </row>
    <row r="487" spans="2:9" x14ac:dyDescent="0.25">
      <c r="B487"/>
      <c r="C487"/>
      <c r="D487"/>
      <c r="E487" s="1"/>
      <c r="F487"/>
      <c r="G487"/>
      <c r="H487" s="1"/>
      <c r="I487"/>
    </row>
    <row r="488" spans="2:9" x14ac:dyDescent="0.25">
      <c r="B488"/>
      <c r="C488"/>
      <c r="D488"/>
      <c r="E488" s="1"/>
      <c r="F488"/>
      <c r="G488"/>
      <c r="H488" s="1"/>
      <c r="I488"/>
    </row>
    <row r="489" spans="2:9" x14ac:dyDescent="0.25">
      <c r="B489"/>
      <c r="C489"/>
      <c r="D489"/>
      <c r="E489" s="1"/>
      <c r="F489"/>
      <c r="G489"/>
      <c r="H489" s="1"/>
      <c r="I489"/>
    </row>
    <row r="490" spans="2:9" x14ac:dyDescent="0.25">
      <c r="B490"/>
      <c r="C490"/>
      <c r="D490"/>
      <c r="E490" s="1"/>
      <c r="F490"/>
      <c r="G490"/>
      <c r="H490" s="1"/>
      <c r="I490"/>
    </row>
    <row r="491" spans="2:9" x14ac:dyDescent="0.25">
      <c r="B491"/>
      <c r="C491"/>
      <c r="D491"/>
      <c r="E491" s="1"/>
      <c r="F491"/>
      <c r="G491"/>
      <c r="H491" s="1"/>
      <c r="I491"/>
    </row>
    <row r="492" spans="2:9" x14ac:dyDescent="0.25">
      <c r="B492"/>
      <c r="C492"/>
      <c r="D492"/>
      <c r="E492" s="1"/>
      <c r="F492"/>
      <c r="G492"/>
      <c r="H492" s="1"/>
      <c r="I492"/>
    </row>
    <row r="493" spans="2:9" x14ac:dyDescent="0.25">
      <c r="B493"/>
      <c r="C493"/>
      <c r="D493"/>
      <c r="E493" s="1"/>
      <c r="F493"/>
      <c r="G493"/>
      <c r="H493" s="1"/>
      <c r="I493"/>
    </row>
    <row r="494" spans="2:9" x14ac:dyDescent="0.25">
      <c r="B494"/>
      <c r="C494"/>
      <c r="D494"/>
      <c r="E494" s="1"/>
      <c r="F494"/>
      <c r="G494"/>
      <c r="H494" s="1"/>
      <c r="I494"/>
    </row>
    <row r="495" spans="2:9" x14ac:dyDescent="0.25">
      <c r="B495"/>
      <c r="C495"/>
      <c r="D495"/>
      <c r="E495" s="1"/>
      <c r="F495"/>
      <c r="G495"/>
      <c r="H495" s="1"/>
      <c r="I495"/>
    </row>
    <row r="496" spans="2:9" x14ac:dyDescent="0.25">
      <c r="B496"/>
      <c r="C496"/>
      <c r="D496"/>
      <c r="E496" s="1"/>
      <c r="F496"/>
      <c r="G496"/>
      <c r="H496" s="1"/>
      <c r="I496"/>
    </row>
    <row r="497" spans="2:9" x14ac:dyDescent="0.25">
      <c r="B497"/>
      <c r="C497"/>
      <c r="D497"/>
      <c r="E497" s="1"/>
      <c r="F497"/>
      <c r="G497"/>
      <c r="H497" s="1"/>
      <c r="I497"/>
    </row>
    <row r="498" spans="2:9" x14ac:dyDescent="0.25">
      <c r="B498"/>
      <c r="C498"/>
      <c r="D498"/>
      <c r="E498" s="1"/>
      <c r="F498"/>
      <c r="G498"/>
      <c r="H498" s="1"/>
      <c r="I498"/>
    </row>
    <row r="499" spans="2:9" x14ac:dyDescent="0.25">
      <c r="B499"/>
      <c r="C499"/>
      <c r="D499"/>
      <c r="E499" s="1"/>
      <c r="F499"/>
      <c r="G499"/>
      <c r="H499" s="1"/>
      <c r="I499"/>
    </row>
    <row r="500" spans="2:9" x14ac:dyDescent="0.25">
      <c r="B500"/>
      <c r="C500"/>
      <c r="D500"/>
      <c r="E500" s="1"/>
      <c r="F500"/>
      <c r="G500"/>
      <c r="H500" s="1"/>
      <c r="I500"/>
    </row>
    <row r="501" spans="2:9" x14ac:dyDescent="0.25">
      <c r="B501"/>
      <c r="C501"/>
      <c r="D501"/>
      <c r="E501" s="1"/>
      <c r="F501"/>
      <c r="G501"/>
      <c r="H501" s="1"/>
      <c r="I501"/>
    </row>
    <row r="502" spans="2:9" x14ac:dyDescent="0.25">
      <c r="B502"/>
      <c r="C502"/>
      <c r="D502"/>
      <c r="E502" s="1"/>
      <c r="F502"/>
      <c r="G502"/>
      <c r="H502" s="1"/>
      <c r="I502"/>
    </row>
    <row r="503" spans="2:9" x14ac:dyDescent="0.25">
      <c r="B503"/>
      <c r="C503"/>
      <c r="D503"/>
      <c r="E503" s="1"/>
      <c r="F503"/>
      <c r="G503"/>
      <c r="H503" s="1"/>
      <c r="I503"/>
    </row>
    <row r="504" spans="2:9" x14ac:dyDescent="0.25">
      <c r="B504"/>
      <c r="C504"/>
      <c r="D504"/>
      <c r="E504" s="1"/>
      <c r="F504"/>
      <c r="G504"/>
      <c r="H504" s="1"/>
      <c r="I504"/>
    </row>
    <row r="505" spans="2:9" x14ac:dyDescent="0.25">
      <c r="B505"/>
      <c r="C505"/>
      <c r="D505"/>
      <c r="E505" s="1"/>
      <c r="F505"/>
      <c r="G505"/>
      <c r="H505" s="1"/>
      <c r="I505"/>
    </row>
    <row r="506" spans="2:9" x14ac:dyDescent="0.25">
      <c r="B506"/>
      <c r="C506"/>
      <c r="D506"/>
      <c r="E506" s="1"/>
      <c r="F506"/>
      <c r="G506"/>
      <c r="H506" s="1"/>
      <c r="I506"/>
    </row>
    <row r="507" spans="2:9" x14ac:dyDescent="0.25">
      <c r="B507"/>
      <c r="C507"/>
      <c r="D507"/>
      <c r="E507" s="1"/>
      <c r="F507"/>
      <c r="G507"/>
      <c r="H507" s="1"/>
      <c r="I507"/>
    </row>
    <row r="508" spans="2:9" x14ac:dyDescent="0.25">
      <c r="B508"/>
      <c r="C508"/>
      <c r="D508"/>
      <c r="E508" s="1"/>
      <c r="F508"/>
      <c r="G508"/>
      <c r="H508" s="1"/>
      <c r="I508"/>
    </row>
    <row r="509" spans="2:9" x14ac:dyDescent="0.25">
      <c r="B509"/>
      <c r="C509"/>
      <c r="D509"/>
      <c r="E509" s="1"/>
      <c r="F509"/>
      <c r="G509"/>
      <c r="H509" s="1"/>
      <c r="I509"/>
    </row>
    <row r="510" spans="2:9" x14ac:dyDescent="0.25">
      <c r="B510"/>
      <c r="C510"/>
      <c r="D510"/>
      <c r="E510" s="1"/>
      <c r="F510"/>
      <c r="G510"/>
      <c r="H510" s="1"/>
      <c r="I510"/>
    </row>
    <row r="511" spans="2:9" x14ac:dyDescent="0.25">
      <c r="B511"/>
      <c r="C511"/>
      <c r="D511"/>
      <c r="E511" s="1"/>
      <c r="F511"/>
      <c r="G511"/>
      <c r="H511" s="1"/>
      <c r="I511"/>
    </row>
    <row r="512" spans="2:9" x14ac:dyDescent="0.25">
      <c r="B512"/>
      <c r="C512"/>
      <c r="D512"/>
      <c r="E512" s="1"/>
      <c r="F512"/>
      <c r="G512"/>
      <c r="H512" s="1"/>
      <c r="I512"/>
    </row>
    <row r="513" spans="2:9" x14ac:dyDescent="0.25">
      <c r="B513"/>
      <c r="C513"/>
      <c r="D513"/>
      <c r="E513" s="1"/>
      <c r="F513"/>
      <c r="G513"/>
      <c r="H513" s="1"/>
      <c r="I513"/>
    </row>
    <row r="514" spans="2:9" x14ac:dyDescent="0.25">
      <c r="B514"/>
      <c r="C514"/>
      <c r="D514"/>
      <c r="E514" s="1"/>
      <c r="F514"/>
      <c r="G514"/>
      <c r="H514" s="1"/>
      <c r="I514"/>
    </row>
    <row r="515" spans="2:9" x14ac:dyDescent="0.25">
      <c r="B515"/>
      <c r="C515"/>
      <c r="D515"/>
      <c r="E515" s="1"/>
      <c r="F515"/>
      <c r="G515"/>
      <c r="H515" s="1"/>
      <c r="I515"/>
    </row>
    <row r="516" spans="2:9" x14ac:dyDescent="0.25">
      <c r="B516"/>
      <c r="C516"/>
      <c r="D516"/>
      <c r="E516" s="1"/>
      <c r="F516"/>
      <c r="G516"/>
      <c r="H516" s="1"/>
      <c r="I516"/>
    </row>
    <row r="517" spans="2:9" x14ac:dyDescent="0.25">
      <c r="B517"/>
      <c r="C517"/>
      <c r="D517"/>
      <c r="E517" s="1"/>
      <c r="F517"/>
      <c r="G517"/>
      <c r="H517" s="1"/>
      <c r="I517"/>
    </row>
    <row r="518" spans="2:9" x14ac:dyDescent="0.25">
      <c r="B518"/>
      <c r="C518"/>
      <c r="D518"/>
      <c r="E518" s="1"/>
      <c r="F518"/>
      <c r="G518"/>
      <c r="H518" s="1"/>
      <c r="I518"/>
    </row>
    <row r="519" spans="2:9" x14ac:dyDescent="0.25">
      <c r="B519"/>
      <c r="C519"/>
      <c r="D519"/>
      <c r="E519" s="1"/>
      <c r="F519"/>
      <c r="G519"/>
      <c r="H519" s="1"/>
      <c r="I519"/>
    </row>
    <row r="520" spans="2:9" x14ac:dyDescent="0.25">
      <c r="B520"/>
      <c r="C520"/>
      <c r="D520"/>
      <c r="E520" s="1"/>
      <c r="F520"/>
      <c r="G520"/>
      <c r="H520" s="1"/>
      <c r="I520"/>
    </row>
    <row r="521" spans="2:9" x14ac:dyDescent="0.25">
      <c r="B521"/>
      <c r="C521"/>
      <c r="D521"/>
      <c r="E521" s="1"/>
      <c r="F521"/>
      <c r="G521"/>
      <c r="H521" s="1"/>
      <c r="I521"/>
    </row>
    <row r="522" spans="2:9" x14ac:dyDescent="0.25">
      <c r="B522"/>
      <c r="C522"/>
      <c r="D522"/>
      <c r="E522" s="1"/>
      <c r="F522"/>
      <c r="G522"/>
      <c r="H522" s="1"/>
      <c r="I522"/>
    </row>
    <row r="523" spans="2:9" x14ac:dyDescent="0.25">
      <c r="B523"/>
      <c r="C523"/>
      <c r="D523"/>
      <c r="E523" s="1"/>
      <c r="F523"/>
      <c r="G523"/>
      <c r="H523" s="1"/>
      <c r="I523"/>
    </row>
    <row r="524" spans="2:9" x14ac:dyDescent="0.25">
      <c r="B524"/>
      <c r="C524"/>
      <c r="D524"/>
      <c r="E524" s="1"/>
      <c r="F524"/>
      <c r="G524"/>
      <c r="H524" s="1"/>
      <c r="I524"/>
    </row>
    <row r="525" spans="2:9" x14ac:dyDescent="0.25">
      <c r="B525"/>
      <c r="C525"/>
      <c r="D525"/>
      <c r="E525" s="1"/>
      <c r="F525"/>
      <c r="G525"/>
      <c r="H525" s="1"/>
      <c r="I525"/>
    </row>
    <row r="526" spans="2:9" x14ac:dyDescent="0.25">
      <c r="B526"/>
      <c r="C526"/>
      <c r="D526"/>
      <c r="E526" s="1"/>
      <c r="F526"/>
      <c r="G526"/>
      <c r="H526" s="1"/>
      <c r="I526"/>
    </row>
    <row r="527" spans="2:9" x14ac:dyDescent="0.25">
      <c r="B527"/>
      <c r="C527"/>
      <c r="D527"/>
      <c r="E527" s="1"/>
      <c r="F527"/>
      <c r="G527"/>
      <c r="H527" s="1"/>
      <c r="I527"/>
    </row>
    <row r="528" spans="2:9" x14ac:dyDescent="0.25">
      <c r="B528"/>
      <c r="C528"/>
      <c r="D528"/>
      <c r="E528" s="1"/>
      <c r="F528"/>
      <c r="G528"/>
      <c r="H528" s="1"/>
      <c r="I528"/>
    </row>
    <row r="529" spans="2:9" x14ac:dyDescent="0.25">
      <c r="B529"/>
      <c r="C529"/>
      <c r="D529"/>
      <c r="E529" s="1"/>
      <c r="F529"/>
      <c r="G529"/>
      <c r="H529" s="1"/>
      <c r="I529"/>
    </row>
    <row r="530" spans="2:9" x14ac:dyDescent="0.25">
      <c r="B530"/>
      <c r="C530"/>
      <c r="D530"/>
      <c r="E530" s="1"/>
      <c r="F530"/>
      <c r="G530"/>
      <c r="H530" s="1"/>
      <c r="I530"/>
    </row>
    <row r="531" spans="2:9" x14ac:dyDescent="0.25">
      <c r="B531"/>
      <c r="C531"/>
      <c r="D531"/>
      <c r="E531" s="1"/>
      <c r="F531"/>
      <c r="G531"/>
      <c r="H531" s="1"/>
      <c r="I531"/>
    </row>
    <row r="532" spans="2:9" x14ac:dyDescent="0.25">
      <c r="B532"/>
      <c r="C532"/>
      <c r="D532"/>
      <c r="E532" s="1"/>
      <c r="F532"/>
      <c r="G532"/>
      <c r="H532" s="1"/>
      <c r="I532"/>
    </row>
    <row r="533" spans="2:9" x14ac:dyDescent="0.25">
      <c r="B533"/>
      <c r="C533"/>
      <c r="D533"/>
      <c r="E533" s="1"/>
      <c r="F533"/>
      <c r="G533"/>
      <c r="H533" s="1"/>
      <c r="I533"/>
    </row>
    <row r="534" spans="2:9" x14ac:dyDescent="0.25">
      <c r="B534"/>
      <c r="C534"/>
      <c r="D534"/>
      <c r="E534" s="1"/>
      <c r="F534"/>
      <c r="G534"/>
      <c r="H534" s="1"/>
      <c r="I534"/>
    </row>
    <row r="535" spans="2:9" x14ac:dyDescent="0.25">
      <c r="B535"/>
      <c r="C535"/>
      <c r="D535"/>
      <c r="E535" s="1"/>
      <c r="F535"/>
      <c r="G535"/>
      <c r="H535" s="1"/>
      <c r="I535"/>
    </row>
    <row r="536" spans="2:9" x14ac:dyDescent="0.25">
      <c r="B536"/>
      <c r="C536"/>
      <c r="D536"/>
      <c r="E536" s="1"/>
      <c r="F536"/>
      <c r="G536"/>
      <c r="H536" s="1"/>
      <c r="I536"/>
    </row>
    <row r="537" spans="2:9" x14ac:dyDescent="0.25">
      <c r="B537"/>
      <c r="C537"/>
      <c r="D537"/>
      <c r="E537" s="1"/>
      <c r="F537"/>
      <c r="G537"/>
      <c r="H537" s="1"/>
      <c r="I537"/>
    </row>
    <row r="538" spans="2:9" x14ac:dyDescent="0.25">
      <c r="B538"/>
      <c r="C538"/>
      <c r="D538"/>
      <c r="E538" s="1"/>
      <c r="F538"/>
      <c r="G538"/>
      <c r="H538" s="1"/>
      <c r="I538"/>
    </row>
    <row r="539" spans="2:9" x14ac:dyDescent="0.25">
      <c r="B539"/>
      <c r="C539"/>
      <c r="D539"/>
      <c r="E539" s="1"/>
      <c r="F539"/>
      <c r="G539"/>
      <c r="H539" s="1"/>
      <c r="I539"/>
    </row>
    <row r="540" spans="2:9" x14ac:dyDescent="0.25">
      <c r="B540"/>
      <c r="C540"/>
      <c r="D540"/>
      <c r="E540" s="1"/>
      <c r="F540"/>
      <c r="G540"/>
      <c r="H540" s="1"/>
      <c r="I540"/>
    </row>
    <row r="541" spans="2:9" x14ac:dyDescent="0.25">
      <c r="B541"/>
      <c r="C541"/>
      <c r="D541"/>
      <c r="E541" s="1"/>
      <c r="F541"/>
      <c r="G541"/>
      <c r="H541" s="1"/>
      <c r="I541"/>
    </row>
    <row r="542" spans="2:9" x14ac:dyDescent="0.25">
      <c r="B542"/>
      <c r="C542"/>
      <c r="D542"/>
      <c r="E542" s="1"/>
      <c r="F542"/>
      <c r="G542"/>
      <c r="H542" s="1"/>
      <c r="I542"/>
    </row>
    <row r="543" spans="2:9" x14ac:dyDescent="0.25">
      <c r="B543"/>
      <c r="C543"/>
      <c r="D543"/>
      <c r="E543" s="1"/>
      <c r="F543"/>
      <c r="G543"/>
      <c r="H543" s="1"/>
      <c r="I543"/>
    </row>
    <row r="544" spans="2:9" x14ac:dyDescent="0.25">
      <c r="B544"/>
      <c r="C544"/>
      <c r="D544"/>
      <c r="E544" s="1"/>
      <c r="F544"/>
      <c r="G544"/>
      <c r="H544" s="1"/>
      <c r="I544"/>
    </row>
    <row r="545" spans="2:9" x14ac:dyDescent="0.25">
      <c r="B545"/>
      <c r="C545"/>
      <c r="D545"/>
      <c r="E545" s="1"/>
      <c r="F545"/>
      <c r="G545"/>
      <c r="H545" s="1"/>
      <c r="I545"/>
    </row>
    <row r="546" spans="2:9" x14ac:dyDescent="0.25">
      <c r="B546"/>
      <c r="C546"/>
      <c r="D546"/>
      <c r="E546" s="1"/>
      <c r="F546"/>
      <c r="G546"/>
      <c r="H546" s="1"/>
      <c r="I546"/>
    </row>
    <row r="547" spans="2:9" x14ac:dyDescent="0.25">
      <c r="B547"/>
      <c r="C547"/>
      <c r="D547"/>
      <c r="E547" s="1"/>
      <c r="F547"/>
      <c r="G547"/>
      <c r="H547" s="1"/>
      <c r="I547"/>
    </row>
    <row r="548" spans="2:9" x14ac:dyDescent="0.25">
      <c r="B548"/>
      <c r="C548"/>
      <c r="D548"/>
      <c r="E548" s="1"/>
      <c r="F548"/>
      <c r="G548"/>
      <c r="H548" s="1"/>
      <c r="I548"/>
    </row>
    <row r="549" spans="2:9" x14ac:dyDescent="0.25">
      <c r="B549"/>
      <c r="C549"/>
      <c r="D549"/>
      <c r="E549" s="1"/>
      <c r="F549"/>
      <c r="G549"/>
      <c r="H549" s="1"/>
      <c r="I549"/>
    </row>
    <row r="550" spans="2:9" x14ac:dyDescent="0.25">
      <c r="B550"/>
      <c r="C550"/>
      <c r="D550"/>
      <c r="E550" s="1"/>
      <c r="F550"/>
      <c r="G550"/>
      <c r="H550" s="1"/>
      <c r="I550"/>
    </row>
    <row r="551" spans="2:9" x14ac:dyDescent="0.25">
      <c r="B551"/>
      <c r="C551"/>
      <c r="D551"/>
      <c r="E551" s="1"/>
      <c r="F551"/>
      <c r="G551"/>
      <c r="H551" s="1"/>
      <c r="I551"/>
    </row>
    <row r="552" spans="2:9" x14ac:dyDescent="0.25">
      <c r="B552"/>
      <c r="C552"/>
      <c r="D552"/>
      <c r="E552" s="1"/>
      <c r="F552"/>
      <c r="G552"/>
      <c r="H552" s="1"/>
      <c r="I552"/>
    </row>
    <row r="553" spans="2:9" x14ac:dyDescent="0.25">
      <c r="B553"/>
      <c r="C553"/>
      <c r="D553"/>
      <c r="E553" s="1"/>
      <c r="F553"/>
      <c r="G553"/>
      <c r="H553" s="1"/>
      <c r="I553"/>
    </row>
    <row r="554" spans="2:9" x14ac:dyDescent="0.25">
      <c r="B554"/>
      <c r="C554"/>
      <c r="D554"/>
      <c r="E554" s="1"/>
      <c r="F554"/>
      <c r="G554"/>
      <c r="H554" s="1"/>
      <c r="I554"/>
    </row>
    <row r="555" spans="2:9" x14ac:dyDescent="0.25">
      <c r="B555"/>
      <c r="C555"/>
      <c r="D555"/>
      <c r="E555" s="1"/>
      <c r="F555"/>
      <c r="G555"/>
      <c r="H555" s="1"/>
      <c r="I555"/>
    </row>
    <row r="556" spans="2:9" x14ac:dyDescent="0.25">
      <c r="B556"/>
      <c r="C556"/>
      <c r="D556"/>
      <c r="E556" s="1"/>
      <c r="F556"/>
      <c r="G556"/>
      <c r="H556" s="1"/>
      <c r="I556"/>
    </row>
    <row r="557" spans="2:9" x14ac:dyDescent="0.25">
      <c r="B557"/>
      <c r="C557"/>
      <c r="D557"/>
      <c r="E557" s="1"/>
      <c r="F557"/>
      <c r="G557"/>
      <c r="H557" s="1"/>
      <c r="I557"/>
    </row>
    <row r="558" spans="2:9" x14ac:dyDescent="0.25">
      <c r="B558"/>
      <c r="C558"/>
      <c r="D558"/>
      <c r="E558" s="1"/>
      <c r="F558"/>
      <c r="G558"/>
      <c r="H558" s="1"/>
      <c r="I558"/>
    </row>
    <row r="559" spans="2:9" x14ac:dyDescent="0.25">
      <c r="B559"/>
      <c r="C559"/>
      <c r="D559"/>
      <c r="E559" s="1"/>
      <c r="F559"/>
      <c r="G559"/>
      <c r="H559" s="1"/>
      <c r="I559"/>
    </row>
    <row r="560" spans="2:9" x14ac:dyDescent="0.25">
      <c r="B560"/>
      <c r="C560"/>
      <c r="D560"/>
      <c r="E560" s="1"/>
      <c r="F560"/>
      <c r="G560"/>
      <c r="H560" s="1"/>
      <c r="I560"/>
    </row>
    <row r="561" spans="2:9" x14ac:dyDescent="0.25">
      <c r="B561"/>
      <c r="C561"/>
      <c r="D561"/>
      <c r="E561" s="1"/>
      <c r="F561"/>
      <c r="G561"/>
      <c r="H561" s="1"/>
      <c r="I561"/>
    </row>
    <row r="562" spans="2:9" x14ac:dyDescent="0.25">
      <c r="B562"/>
      <c r="C562"/>
      <c r="D562"/>
      <c r="E562" s="1"/>
      <c r="F562"/>
      <c r="G562"/>
      <c r="H562" s="1"/>
      <c r="I562"/>
    </row>
    <row r="563" spans="2:9" x14ac:dyDescent="0.25">
      <c r="B563"/>
      <c r="C563"/>
      <c r="D563"/>
      <c r="E563" s="1"/>
      <c r="F563"/>
      <c r="G563"/>
      <c r="H563" s="1"/>
      <c r="I563"/>
    </row>
    <row r="564" spans="2:9" x14ac:dyDescent="0.25">
      <c r="B564"/>
      <c r="C564"/>
      <c r="D564"/>
      <c r="E564" s="1"/>
      <c r="F564"/>
      <c r="G564"/>
      <c r="H564" s="1"/>
      <c r="I564"/>
    </row>
    <row r="565" spans="2:9" x14ac:dyDescent="0.25">
      <c r="B565"/>
      <c r="C565"/>
      <c r="D565"/>
      <c r="E565" s="1"/>
      <c r="F565"/>
      <c r="G565"/>
      <c r="H565" s="1"/>
      <c r="I565"/>
    </row>
    <row r="566" spans="2:9" x14ac:dyDescent="0.25">
      <c r="B566"/>
      <c r="C566"/>
      <c r="D566"/>
      <c r="E566" s="1"/>
      <c r="F566"/>
      <c r="G566"/>
      <c r="H566" s="1"/>
      <c r="I566"/>
    </row>
    <row r="567" spans="2:9" x14ac:dyDescent="0.25">
      <c r="B567"/>
      <c r="C567"/>
      <c r="D567"/>
      <c r="E567" s="1"/>
      <c r="F567"/>
      <c r="G567"/>
      <c r="H567" s="1"/>
      <c r="I567"/>
    </row>
    <row r="568" spans="2:9" x14ac:dyDescent="0.25">
      <c r="B568"/>
      <c r="C568"/>
      <c r="D568"/>
      <c r="E568" s="1"/>
      <c r="F568"/>
      <c r="G568"/>
      <c r="H568" s="1"/>
      <c r="I568"/>
    </row>
    <row r="569" spans="2:9" x14ac:dyDescent="0.25">
      <c r="B569"/>
      <c r="C569"/>
      <c r="D569"/>
      <c r="E569" s="1"/>
      <c r="F569"/>
      <c r="G569"/>
      <c r="H569" s="1"/>
      <c r="I569"/>
    </row>
    <row r="570" spans="2:9" x14ac:dyDescent="0.25">
      <c r="B570"/>
      <c r="C570"/>
      <c r="D570"/>
      <c r="E570" s="1"/>
      <c r="F570"/>
      <c r="G570"/>
      <c r="H570" s="1"/>
      <c r="I570"/>
    </row>
    <row r="571" spans="2:9" x14ac:dyDescent="0.25">
      <c r="B571"/>
      <c r="C571"/>
      <c r="D571"/>
      <c r="E571" s="1"/>
      <c r="F571"/>
      <c r="G571"/>
      <c r="H571" s="1"/>
      <c r="I571"/>
    </row>
    <row r="572" spans="2:9" x14ac:dyDescent="0.25">
      <c r="B572"/>
      <c r="C572"/>
      <c r="D572"/>
      <c r="E572" s="1"/>
      <c r="F572"/>
      <c r="G572"/>
      <c r="H572" s="1"/>
      <c r="I572"/>
    </row>
    <row r="573" spans="2:9" x14ac:dyDescent="0.25">
      <c r="B573"/>
      <c r="C573"/>
      <c r="D573"/>
      <c r="E573" s="1"/>
      <c r="F573"/>
      <c r="G573"/>
      <c r="H573" s="1"/>
      <c r="I573"/>
    </row>
    <row r="574" spans="2:9" x14ac:dyDescent="0.25">
      <c r="B574"/>
      <c r="C574"/>
      <c r="D574"/>
      <c r="E574" s="1"/>
      <c r="F574"/>
      <c r="G574"/>
      <c r="H574" s="1"/>
      <c r="I574"/>
    </row>
    <row r="575" spans="2:9" x14ac:dyDescent="0.25">
      <c r="B575"/>
      <c r="C575"/>
      <c r="D575"/>
      <c r="E575" s="1"/>
      <c r="F575"/>
      <c r="G575"/>
      <c r="H575" s="1"/>
      <c r="I575"/>
    </row>
    <row r="576" spans="2:9" x14ac:dyDescent="0.25">
      <c r="B576"/>
      <c r="C576"/>
      <c r="D576"/>
      <c r="E576" s="1"/>
      <c r="F576"/>
      <c r="G576"/>
      <c r="H576" s="1"/>
      <c r="I576"/>
    </row>
    <row r="577" spans="2:9" x14ac:dyDescent="0.25">
      <c r="B577"/>
      <c r="C577"/>
      <c r="D577"/>
      <c r="E577" s="1"/>
      <c r="F577"/>
      <c r="G577"/>
      <c r="H577" s="1"/>
      <c r="I577"/>
    </row>
    <row r="578" spans="2:9" x14ac:dyDescent="0.25">
      <c r="B578"/>
      <c r="C578"/>
      <c r="D578"/>
      <c r="E578" s="1"/>
      <c r="F578"/>
      <c r="G578"/>
      <c r="H578" s="1"/>
      <c r="I578"/>
    </row>
    <row r="579" spans="2:9" x14ac:dyDescent="0.25">
      <c r="B579"/>
      <c r="C579"/>
      <c r="D579"/>
      <c r="E579" s="1"/>
      <c r="F579"/>
      <c r="G579"/>
      <c r="H579" s="1"/>
      <c r="I579"/>
    </row>
    <row r="580" spans="2:9" x14ac:dyDescent="0.25">
      <c r="B580"/>
      <c r="C580"/>
      <c r="D580"/>
      <c r="E580" s="1"/>
      <c r="F580"/>
      <c r="G580"/>
      <c r="H580" s="1"/>
      <c r="I580"/>
    </row>
    <row r="581" spans="2:9" x14ac:dyDescent="0.25">
      <c r="B581"/>
      <c r="C581"/>
      <c r="D581"/>
      <c r="E581" s="1"/>
      <c r="F581"/>
      <c r="G581"/>
      <c r="H581" s="1"/>
    </row>
    <row r="582" spans="2:9" x14ac:dyDescent="0.25">
      <c r="B582"/>
      <c r="C582"/>
      <c r="D582"/>
      <c r="E582" s="1"/>
      <c r="F582"/>
      <c r="G582"/>
    </row>
    <row r="583" spans="2:9" x14ac:dyDescent="0.25">
      <c r="B583"/>
      <c r="C583"/>
      <c r="D583"/>
      <c r="E583" s="1"/>
      <c r="F583"/>
      <c r="G583"/>
    </row>
    <row r="584" spans="2:9" x14ac:dyDescent="0.25">
      <c r="B584"/>
      <c r="C584"/>
      <c r="D584"/>
      <c r="E584" s="1"/>
      <c r="F584"/>
      <c r="G584"/>
    </row>
    <row r="585" spans="2:9" x14ac:dyDescent="0.25">
      <c r="B585"/>
      <c r="C585"/>
      <c r="D585"/>
      <c r="E585" s="1"/>
      <c r="F585"/>
      <c r="G585"/>
    </row>
    <row r="586" spans="2:9" x14ac:dyDescent="0.25">
      <c r="B586"/>
      <c r="C586"/>
      <c r="D586"/>
      <c r="E586" s="1"/>
      <c r="F586"/>
      <c r="G586"/>
    </row>
  </sheetData>
  <autoFilter ref="O2:P586">
    <sortState ref="L3:M586">
      <sortCondition ref="L2:L586"/>
    </sortState>
  </autoFilter>
  <sortState ref="B2:I21">
    <sortCondition ref="E2"/>
  </sortState>
  <conditionalFormatting sqref="M3:M47">
    <cfRule type="cellIs" dxfId="134" priority="4" stopIfTrue="1" operator="greaterThanOrEqual">
      <formula>90</formula>
    </cfRule>
    <cfRule type="cellIs" dxfId="133" priority="12" stopIfTrue="1" operator="between">
      <formula>60</formula>
      <formula>90</formula>
    </cfRule>
    <cfRule type="cellIs" dxfId="132" priority="14" stopIfTrue="1" operator="between">
      <formula>30</formula>
      <formula>60</formula>
    </cfRule>
    <cfRule type="cellIs" dxfId="131" priority="15" stopIfTrue="1" operator="between">
      <formula>2</formula>
      <formula>30</formula>
    </cfRule>
    <cfRule type="cellIs" dxfId="130" priority="16" stopIfTrue="1" operator="equal">
      <formula>1</formula>
    </cfRule>
  </conditionalFormatting>
  <conditionalFormatting sqref="I3:J3 H22:H47 H4:J4 H5:I21 J5:J47 K3:K47 F3:G3 G4:G22 F4:F166">
    <cfRule type="expression" dxfId="129" priority="13">
      <formula>"""=SI(B2=""etching"";""1"""</formula>
    </cfRule>
  </conditionalFormatting>
  <pageMargins left="0.7" right="0.7" top="0.75" bottom="0.75" header="0.3" footer="0.3"/>
  <pageSetup paperSize="9" orientation="portrait" horizontalDpi="300" verticalDpi="300" r:id="rId1"/>
  <ignoredErrors>
    <ignoredError sqref="K3:K4 K11:K15 K25:K27 K22:K24 K29:K31 K34:K36 K38:K41 K37 K28 K42:K43 K32:K33 K19:K21 K16:K17 K9:K10 K5:K8 K44:K47 K18 I3:I4 I5:I6 I7:I19 I24:I26 I27:I41 I21:I23 I20 I43:I45 I42 I46:I47" emptyCellReference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Option Button 2">
              <controlPr defaultSize="0" autoFill="0" autoLine="0" autoPict="0" macro="[0]!nono">
                <anchor moveWithCells="1">
                  <from>
                    <xdr:col>12</xdr:col>
                    <xdr:colOff>457200</xdr:colOff>
                    <xdr:row>47</xdr:row>
                    <xdr:rowOff>161925</xdr:rowOff>
                  </from>
                  <to>
                    <xdr:col>12</xdr:col>
                    <xdr:colOff>2190750</xdr:colOff>
                    <xdr:row>50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5"/>
  <dimension ref="A1:OE586"/>
  <sheetViews>
    <sheetView zoomScale="60" zoomScaleNormal="60" workbookViewId="0">
      <selection activeCell="B2" sqref="B2"/>
    </sheetView>
  </sheetViews>
  <sheetFormatPr defaultColWidth="9.140625" defaultRowHeight="15" x14ac:dyDescent="0.25"/>
  <cols>
    <col min="2" max="2" width="35.85546875" style="5" customWidth="1"/>
    <col min="3" max="3" width="47.28515625" style="6" customWidth="1"/>
    <col min="4" max="4" width="19.28515625" style="8" hidden="1" customWidth="1"/>
    <col min="5" max="5" width="22.85546875" style="9" customWidth="1"/>
    <col min="6" max="6" width="14.140625" style="1" customWidth="1"/>
    <col min="7" max="7" width="6.42578125" style="1" customWidth="1"/>
    <col min="8" max="8" width="32" style="9" customWidth="1"/>
    <col min="9" max="9" width="30.42578125" style="3" customWidth="1"/>
    <col min="10" max="10" width="34.5703125" style="1" customWidth="1"/>
    <col min="11" max="11" width="39.5703125" style="1" customWidth="1"/>
    <col min="12" max="12" width="26" style="13" customWidth="1"/>
    <col min="13" max="13" width="40.7109375" customWidth="1"/>
    <col min="14" max="14" width="3.85546875" customWidth="1"/>
    <col min="15" max="15" width="9.140625" style="66" customWidth="1"/>
    <col min="16" max="16" width="33.7109375" style="67" customWidth="1"/>
  </cols>
  <sheetData>
    <row r="1" spans="1:395" ht="15" customHeight="1" thickBot="1" x14ac:dyDescent="0.3">
      <c r="B1"/>
      <c r="C1"/>
      <c r="D1"/>
      <c r="E1" s="1"/>
      <c r="F1"/>
      <c r="G1"/>
      <c r="H1" s="1"/>
      <c r="I1"/>
      <c r="J1"/>
      <c r="K1"/>
      <c r="L1"/>
      <c r="O1" s="64"/>
      <c r="P1" s="65"/>
    </row>
    <row r="2" spans="1:395" s="11" customFormat="1" ht="16.5" thickTop="1" thickBot="1" x14ac:dyDescent="0.3">
      <c r="A2" s="11" t="s">
        <v>144</v>
      </c>
      <c r="B2" s="29" t="s">
        <v>143</v>
      </c>
      <c r="C2" s="30" t="s">
        <v>0</v>
      </c>
      <c r="D2" s="30" t="s">
        <v>64</v>
      </c>
      <c r="E2" s="30" t="s">
        <v>1</v>
      </c>
      <c r="F2" s="31" t="s">
        <v>67</v>
      </c>
      <c r="G2" s="49"/>
      <c r="H2" s="29" t="s">
        <v>1</v>
      </c>
      <c r="I2" s="30" t="s">
        <v>133</v>
      </c>
      <c r="J2" s="30" t="s">
        <v>68</v>
      </c>
      <c r="K2" s="30" t="s">
        <v>111</v>
      </c>
      <c r="L2" s="30" t="s">
        <v>2</v>
      </c>
      <c r="M2" s="31" t="s">
        <v>3</v>
      </c>
      <c r="N2" s="4"/>
      <c r="O2" s="58" t="s">
        <v>118</v>
      </c>
      <c r="P2" s="58" t="s">
        <v>119</v>
      </c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/>
      <c r="AH2"/>
      <c r="AI2"/>
      <c r="AJ2"/>
      <c r="AK2"/>
      <c r="AL2"/>
      <c r="AM2"/>
      <c r="AN2"/>
      <c r="AO2"/>
      <c r="AP2"/>
      <c r="AQ2"/>
      <c r="AR2"/>
      <c r="AS2"/>
      <c r="AT2"/>
      <c r="AU2"/>
      <c r="AV2"/>
      <c r="AW2"/>
      <c r="AX2"/>
      <c r="AY2"/>
      <c r="AZ2"/>
      <c r="BA2"/>
      <c r="BB2"/>
      <c r="BC2"/>
      <c r="BD2"/>
      <c r="BE2"/>
      <c r="BF2"/>
      <c r="BG2"/>
      <c r="BH2"/>
      <c r="BI2"/>
      <c r="BJ2"/>
      <c r="BK2"/>
      <c r="BL2"/>
      <c r="BM2"/>
      <c r="BN2"/>
      <c r="BO2"/>
      <c r="BP2"/>
      <c r="BQ2"/>
      <c r="BR2"/>
      <c r="BS2"/>
      <c r="BT2"/>
      <c r="BU2"/>
      <c r="BV2"/>
      <c r="BW2"/>
      <c r="BX2"/>
      <c r="BY2"/>
      <c r="BZ2"/>
      <c r="CA2"/>
      <c r="CB2"/>
      <c r="CC2"/>
      <c r="CD2"/>
      <c r="CE2"/>
      <c r="CF2"/>
      <c r="CG2"/>
      <c r="CH2"/>
      <c r="CI2"/>
      <c r="CJ2"/>
      <c r="CK2"/>
      <c r="CL2"/>
      <c r="CM2"/>
      <c r="CN2"/>
      <c r="CO2"/>
      <c r="CP2"/>
      <c r="CQ2"/>
      <c r="CR2"/>
      <c r="CS2"/>
      <c r="CT2"/>
      <c r="CU2"/>
      <c r="CV2"/>
      <c r="CW2"/>
      <c r="CX2"/>
      <c r="CY2"/>
      <c r="CZ2"/>
      <c r="DA2"/>
      <c r="DB2"/>
      <c r="DC2"/>
      <c r="DD2"/>
      <c r="DE2"/>
      <c r="DF2"/>
      <c r="DG2"/>
      <c r="DH2"/>
      <c r="DI2"/>
      <c r="DJ2"/>
      <c r="DK2"/>
      <c r="DL2"/>
      <c r="DM2"/>
      <c r="DN2"/>
      <c r="DO2"/>
      <c r="DP2"/>
      <c r="DQ2"/>
      <c r="DR2"/>
      <c r="DS2"/>
      <c r="DT2"/>
      <c r="DU2"/>
      <c r="DV2"/>
      <c r="DW2"/>
      <c r="DX2"/>
      <c r="DY2"/>
      <c r="DZ2"/>
      <c r="EA2"/>
      <c r="EB2"/>
      <c r="EC2"/>
      <c r="ED2"/>
      <c r="EE2"/>
      <c r="EF2"/>
      <c r="EG2"/>
      <c r="EH2"/>
      <c r="EI2"/>
      <c r="EJ2"/>
      <c r="EK2"/>
      <c r="EL2"/>
      <c r="EM2"/>
      <c r="EN2"/>
      <c r="EO2"/>
      <c r="EP2"/>
      <c r="EQ2"/>
      <c r="ER2"/>
      <c r="ES2"/>
      <c r="ET2"/>
      <c r="EU2"/>
      <c r="EV2"/>
      <c r="EW2"/>
      <c r="EX2"/>
      <c r="EY2"/>
      <c r="EZ2"/>
      <c r="FA2"/>
      <c r="FB2"/>
      <c r="FC2"/>
      <c r="FD2"/>
      <c r="FE2"/>
      <c r="FF2"/>
      <c r="FG2"/>
      <c r="FH2"/>
      <c r="FI2"/>
      <c r="FJ2"/>
      <c r="FK2"/>
      <c r="FL2"/>
      <c r="FM2"/>
      <c r="FN2"/>
      <c r="FO2"/>
      <c r="FP2"/>
      <c r="FQ2"/>
      <c r="FR2"/>
      <c r="FS2"/>
      <c r="FT2"/>
      <c r="FU2"/>
      <c r="FV2"/>
      <c r="FW2"/>
      <c r="FX2"/>
      <c r="FY2"/>
      <c r="FZ2"/>
      <c r="GA2"/>
      <c r="GB2"/>
      <c r="GC2"/>
      <c r="GD2"/>
      <c r="GE2"/>
      <c r="GF2"/>
      <c r="GG2"/>
      <c r="GH2"/>
      <c r="GI2"/>
      <c r="GJ2"/>
      <c r="GK2"/>
      <c r="GL2"/>
      <c r="GM2"/>
      <c r="GN2"/>
      <c r="GO2"/>
      <c r="GP2"/>
      <c r="GQ2"/>
      <c r="GR2"/>
      <c r="GS2"/>
      <c r="GT2"/>
      <c r="GU2"/>
      <c r="GV2"/>
      <c r="GW2"/>
      <c r="GX2"/>
      <c r="GY2"/>
      <c r="GZ2"/>
      <c r="HA2"/>
      <c r="HB2"/>
      <c r="HC2"/>
      <c r="HD2"/>
      <c r="HE2"/>
      <c r="HF2"/>
      <c r="HG2"/>
      <c r="HH2"/>
      <c r="HI2"/>
      <c r="HJ2"/>
      <c r="HK2"/>
      <c r="HL2"/>
      <c r="HM2"/>
      <c r="HN2"/>
      <c r="HO2"/>
      <c r="HP2"/>
      <c r="HQ2"/>
      <c r="HR2"/>
      <c r="HS2"/>
      <c r="HT2"/>
      <c r="HU2"/>
      <c r="HV2"/>
      <c r="HW2"/>
      <c r="HX2"/>
      <c r="HY2"/>
      <c r="HZ2"/>
      <c r="IA2"/>
      <c r="IB2"/>
      <c r="IC2"/>
      <c r="ID2"/>
      <c r="IE2"/>
      <c r="IF2"/>
      <c r="IG2"/>
      <c r="IH2"/>
      <c r="II2"/>
      <c r="IJ2"/>
      <c r="IK2"/>
      <c r="IL2"/>
      <c r="IM2"/>
      <c r="IN2"/>
      <c r="IO2"/>
      <c r="IP2"/>
      <c r="IQ2"/>
      <c r="IR2"/>
      <c r="IS2"/>
      <c r="IT2"/>
      <c r="IU2"/>
      <c r="IV2"/>
      <c r="IW2"/>
      <c r="IX2"/>
      <c r="IY2"/>
      <c r="IZ2"/>
      <c r="JA2"/>
      <c r="JB2"/>
      <c r="JC2"/>
      <c r="JD2"/>
      <c r="JE2"/>
      <c r="JF2"/>
      <c r="JG2"/>
      <c r="JH2"/>
      <c r="JI2"/>
      <c r="JJ2"/>
      <c r="JK2"/>
      <c r="JL2"/>
      <c r="JM2"/>
      <c r="JN2"/>
      <c r="JO2"/>
      <c r="JP2"/>
      <c r="JQ2"/>
      <c r="JR2"/>
      <c r="JS2"/>
      <c r="JT2"/>
      <c r="JU2"/>
      <c r="JV2"/>
      <c r="JW2"/>
      <c r="JX2"/>
      <c r="JY2"/>
      <c r="JZ2"/>
      <c r="KA2"/>
      <c r="KB2"/>
      <c r="KC2"/>
      <c r="KD2"/>
      <c r="KE2"/>
      <c r="KF2"/>
      <c r="KG2"/>
      <c r="KH2"/>
      <c r="KI2"/>
      <c r="KJ2"/>
      <c r="KK2"/>
      <c r="KL2"/>
      <c r="KM2"/>
      <c r="KN2"/>
      <c r="KO2"/>
      <c r="KP2"/>
      <c r="KQ2"/>
      <c r="KR2"/>
      <c r="KS2"/>
      <c r="KT2"/>
      <c r="KU2"/>
      <c r="KV2"/>
      <c r="KW2"/>
      <c r="KX2"/>
      <c r="KY2"/>
      <c r="KZ2"/>
      <c r="LA2"/>
      <c r="LB2"/>
      <c r="LC2"/>
      <c r="LD2"/>
      <c r="LE2"/>
      <c r="LF2"/>
      <c r="LG2"/>
      <c r="LH2"/>
      <c r="LI2"/>
      <c r="LJ2"/>
      <c r="LK2"/>
      <c r="LL2"/>
      <c r="LM2"/>
      <c r="LN2"/>
      <c r="LO2"/>
      <c r="LP2"/>
      <c r="LQ2"/>
      <c r="LR2"/>
      <c r="LS2"/>
      <c r="LT2"/>
      <c r="LU2"/>
      <c r="LV2"/>
      <c r="LW2"/>
      <c r="LX2"/>
      <c r="LY2"/>
      <c r="LZ2"/>
      <c r="MA2"/>
      <c r="MB2"/>
      <c r="MC2"/>
      <c r="MD2"/>
      <c r="ME2"/>
      <c r="MF2"/>
      <c r="MG2"/>
      <c r="MH2"/>
      <c r="MI2"/>
      <c r="MJ2"/>
      <c r="MK2"/>
      <c r="ML2"/>
      <c r="MM2"/>
      <c r="MN2"/>
      <c r="MO2"/>
      <c r="MP2"/>
      <c r="MQ2"/>
      <c r="MR2"/>
      <c r="MS2"/>
      <c r="MT2"/>
      <c r="MU2"/>
      <c r="MV2"/>
      <c r="MW2"/>
      <c r="MX2"/>
      <c r="MY2"/>
      <c r="MZ2"/>
      <c r="NA2"/>
      <c r="NB2"/>
      <c r="NC2"/>
      <c r="ND2"/>
      <c r="NE2"/>
      <c r="NF2"/>
      <c r="NG2"/>
      <c r="NH2"/>
      <c r="NI2"/>
      <c r="NJ2"/>
      <c r="NK2"/>
      <c r="NL2"/>
      <c r="NM2"/>
      <c r="NN2"/>
      <c r="NO2"/>
      <c r="NP2"/>
      <c r="NQ2"/>
      <c r="NR2"/>
      <c r="NS2"/>
      <c r="NT2"/>
      <c r="NU2"/>
      <c r="NV2"/>
      <c r="NW2"/>
      <c r="NX2"/>
      <c r="NY2"/>
      <c r="NZ2"/>
      <c r="OA2"/>
      <c r="OB2"/>
      <c r="OC2"/>
      <c r="OD2"/>
      <c r="OE2"/>
    </row>
    <row r="3" spans="1:395" x14ac:dyDescent="0.25">
      <c r="B3" s="28" t="s">
        <v>121</v>
      </c>
      <c r="C3" s="7"/>
      <c r="D3" s="17">
        <v>1</v>
      </c>
      <c r="E3" s="10"/>
      <c r="F3" s="21" t="e">
        <f>INDEX(O:O,MATCH(C3,P:P,0),1)</f>
        <v>#N/A</v>
      </c>
      <c r="G3" s="2"/>
      <c r="H3" s="22" t="s">
        <v>115</v>
      </c>
      <c r="I3" s="18">
        <f>SUMIF(E:E,"ABR",D:D)</f>
        <v>0</v>
      </c>
      <c r="J3" s="19">
        <f>IF(I3&gt;4, 4,I3)+1</f>
        <v>1</v>
      </c>
      <c r="K3" s="20">
        <f t="shared" ref="K3:K47" si="0">IFERROR(AVERAGEIF($E$3:$E$958,H3,$F$3:$F$958),1)</f>
        <v>1</v>
      </c>
      <c r="L3" s="19">
        <v>1</v>
      </c>
      <c r="M3" s="23">
        <f>J3*K3*L3</f>
        <v>1</v>
      </c>
      <c r="N3" s="4"/>
      <c r="O3" s="56">
        <v>1</v>
      </c>
      <c r="P3" s="57" t="s">
        <v>120</v>
      </c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</row>
    <row r="4" spans="1:395" x14ac:dyDescent="0.25">
      <c r="B4" s="28" t="s">
        <v>121</v>
      </c>
      <c r="C4" s="7"/>
      <c r="D4" s="17">
        <v>1</v>
      </c>
      <c r="E4" s="10"/>
      <c r="F4" s="21" t="e">
        <f t="shared" ref="F4:F67" si="1">INDEX(O:O,MATCH(C4,P:P,0),1)</f>
        <v>#N/A</v>
      </c>
      <c r="G4" s="2"/>
      <c r="H4" s="59" t="s">
        <v>23</v>
      </c>
      <c r="I4" s="41">
        <f>SUMIF(E:E,"ALS",D:D)</f>
        <v>0</v>
      </c>
      <c r="J4" s="42">
        <f t="shared" ref="J4:J47" si="2">IF(I4&gt;4, 4,I4)+1</f>
        <v>1</v>
      </c>
      <c r="K4" s="43">
        <f t="shared" si="0"/>
        <v>1</v>
      </c>
      <c r="L4" s="42">
        <v>1</v>
      </c>
      <c r="M4" s="60">
        <f t="shared" ref="M4:M46" si="3">J4*K4*L4</f>
        <v>1</v>
      </c>
      <c r="N4" s="4"/>
      <c r="O4" s="54">
        <v>1</v>
      </c>
      <c r="P4" s="21" t="s">
        <v>17</v>
      </c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</row>
    <row r="5" spans="1:395" x14ac:dyDescent="0.25">
      <c r="B5" s="28" t="s">
        <v>121</v>
      </c>
      <c r="C5" s="7"/>
      <c r="D5" s="17">
        <v>1</v>
      </c>
      <c r="E5" s="10"/>
      <c r="F5" s="21" t="e">
        <f t="shared" si="1"/>
        <v>#N/A</v>
      </c>
      <c r="G5" s="2"/>
      <c r="H5" s="59" t="s">
        <v>5</v>
      </c>
      <c r="I5" s="41">
        <f>SUMIF(E:E,"BAN",D:D)</f>
        <v>0</v>
      </c>
      <c r="J5" s="42">
        <f t="shared" si="2"/>
        <v>1</v>
      </c>
      <c r="K5" s="43">
        <f t="shared" si="0"/>
        <v>1</v>
      </c>
      <c r="L5" s="42">
        <v>1</v>
      </c>
      <c r="M5" s="60">
        <f t="shared" si="3"/>
        <v>1</v>
      </c>
      <c r="N5" s="4"/>
      <c r="O5" s="54">
        <v>1</v>
      </c>
      <c r="P5" s="21" t="s">
        <v>16</v>
      </c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</row>
    <row r="6" spans="1:395" x14ac:dyDescent="0.25">
      <c r="B6" s="28" t="s">
        <v>121</v>
      </c>
      <c r="C6" s="7"/>
      <c r="D6" s="17">
        <v>1</v>
      </c>
      <c r="E6" s="10"/>
      <c r="F6" s="21" t="e">
        <f t="shared" si="1"/>
        <v>#N/A</v>
      </c>
      <c r="G6" s="2"/>
      <c r="H6" s="59" t="s">
        <v>24</v>
      </c>
      <c r="I6" s="41">
        <f>SUMIF(E:E,"BEC",D:D)</f>
        <v>0</v>
      </c>
      <c r="J6" s="42">
        <f t="shared" si="2"/>
        <v>1</v>
      </c>
      <c r="K6" s="43">
        <f t="shared" si="0"/>
        <v>1</v>
      </c>
      <c r="L6" s="42">
        <v>1</v>
      </c>
      <c r="M6" s="60">
        <f t="shared" si="3"/>
        <v>1</v>
      </c>
      <c r="N6" s="4"/>
      <c r="O6" s="55">
        <v>2</v>
      </c>
      <c r="P6" s="53" t="s">
        <v>20</v>
      </c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</row>
    <row r="7" spans="1:395" x14ac:dyDescent="0.25">
      <c r="B7" s="28" t="s">
        <v>121</v>
      </c>
      <c r="C7" s="7"/>
      <c r="D7" s="17">
        <v>1</v>
      </c>
      <c r="E7" s="10"/>
      <c r="F7" s="21" t="e">
        <f t="shared" si="1"/>
        <v>#N/A</v>
      </c>
      <c r="G7" s="2"/>
      <c r="H7" s="59" t="s">
        <v>25</v>
      </c>
      <c r="I7" s="41">
        <f>SUMIF(E:E,"BEP",D:D)</f>
        <v>0</v>
      </c>
      <c r="J7" s="42">
        <f t="shared" si="2"/>
        <v>1</v>
      </c>
      <c r="K7" s="43">
        <f t="shared" si="0"/>
        <v>1</v>
      </c>
      <c r="L7" s="42">
        <v>1</v>
      </c>
      <c r="M7" s="60">
        <f t="shared" si="3"/>
        <v>1</v>
      </c>
      <c r="N7" s="4"/>
      <c r="O7" s="55">
        <v>2</v>
      </c>
      <c r="P7" s="53" t="s">
        <v>21</v>
      </c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4"/>
      <c r="AE7" s="4"/>
      <c r="AF7" s="4"/>
    </row>
    <row r="8" spans="1:395" x14ac:dyDescent="0.25">
      <c r="B8" s="28" t="s">
        <v>121</v>
      </c>
      <c r="C8" s="7"/>
      <c r="D8" s="17">
        <v>1</v>
      </c>
      <c r="E8" s="10"/>
      <c r="F8" s="21" t="e">
        <f t="shared" si="1"/>
        <v>#N/A</v>
      </c>
      <c r="G8" s="2"/>
      <c r="H8" s="59" t="s">
        <v>26</v>
      </c>
      <c r="I8" s="41">
        <f>SUMIF(E:E,"BLA",D:D)</f>
        <v>0</v>
      </c>
      <c r="J8" s="42">
        <f t="shared" si="2"/>
        <v>1</v>
      </c>
      <c r="K8" s="43">
        <f t="shared" si="0"/>
        <v>1</v>
      </c>
      <c r="L8" s="42">
        <v>1</v>
      </c>
      <c r="M8" s="60">
        <f t="shared" si="3"/>
        <v>1</v>
      </c>
      <c r="N8" s="4"/>
      <c r="O8" s="55">
        <v>2</v>
      </c>
      <c r="P8" s="53" t="s">
        <v>14</v>
      </c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</row>
    <row r="9" spans="1:395" x14ac:dyDescent="0.25">
      <c r="B9" s="28" t="s">
        <v>121</v>
      </c>
      <c r="C9" s="7"/>
      <c r="D9" s="17">
        <v>1</v>
      </c>
      <c r="E9" s="10"/>
      <c r="F9" s="21" t="e">
        <f t="shared" si="1"/>
        <v>#N/A</v>
      </c>
      <c r="G9" s="2"/>
      <c r="H9" s="59" t="s">
        <v>27</v>
      </c>
      <c r="I9" s="41">
        <f>SUMIF(E:E,"BOC",D:D)</f>
        <v>0</v>
      </c>
      <c r="J9" s="42">
        <f t="shared" si="2"/>
        <v>1</v>
      </c>
      <c r="K9" s="43">
        <f t="shared" si="0"/>
        <v>1</v>
      </c>
      <c r="L9" s="42">
        <v>1</v>
      </c>
      <c r="M9" s="60">
        <f t="shared" si="3"/>
        <v>1</v>
      </c>
      <c r="N9" s="4"/>
      <c r="O9" s="55">
        <v>2</v>
      </c>
      <c r="P9" s="53" t="s">
        <v>108</v>
      </c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</row>
    <row r="10" spans="1:395" x14ac:dyDescent="0.25">
      <c r="B10" s="28" t="s">
        <v>121</v>
      </c>
      <c r="C10" s="7"/>
      <c r="D10" s="17">
        <v>1</v>
      </c>
      <c r="E10" s="10"/>
      <c r="F10" s="21" t="e">
        <f t="shared" si="1"/>
        <v>#N/A</v>
      </c>
      <c r="G10" s="2"/>
      <c r="H10" s="59" t="s">
        <v>28</v>
      </c>
      <c r="I10" s="41">
        <f>SUMIF(E:E,"CAT",D:D)</f>
        <v>0</v>
      </c>
      <c r="J10" s="42">
        <f t="shared" si="2"/>
        <v>1</v>
      </c>
      <c r="K10" s="43">
        <f t="shared" si="0"/>
        <v>1</v>
      </c>
      <c r="L10" s="42">
        <v>1</v>
      </c>
      <c r="M10" s="60">
        <f t="shared" si="3"/>
        <v>1</v>
      </c>
      <c r="N10" s="4"/>
      <c r="O10" s="55">
        <v>2</v>
      </c>
      <c r="P10" s="53" t="s">
        <v>57</v>
      </c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</row>
    <row r="11" spans="1:395" x14ac:dyDescent="0.25">
      <c r="B11" s="28" t="s">
        <v>121</v>
      </c>
      <c r="C11" s="7"/>
      <c r="D11" s="17">
        <v>1</v>
      </c>
      <c r="E11" s="10"/>
      <c r="F11" s="21" t="e">
        <f t="shared" si="1"/>
        <v>#N/A</v>
      </c>
      <c r="G11" s="2"/>
      <c r="H11" s="59" t="s">
        <v>29</v>
      </c>
      <c r="I11" s="41">
        <f>SUMIF(E:E,"CAW",D:D)</f>
        <v>0</v>
      </c>
      <c r="J11" s="42">
        <f t="shared" si="2"/>
        <v>1</v>
      </c>
      <c r="K11" s="43">
        <f t="shared" si="0"/>
        <v>1</v>
      </c>
      <c r="L11" s="42">
        <v>1</v>
      </c>
      <c r="M11" s="60">
        <f t="shared" si="3"/>
        <v>1</v>
      </c>
      <c r="N11" s="4"/>
      <c r="O11" s="55">
        <v>2</v>
      </c>
      <c r="P11" s="53" t="s">
        <v>65</v>
      </c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</row>
    <row r="12" spans="1:395" x14ac:dyDescent="0.25">
      <c r="B12" s="28" t="s">
        <v>121</v>
      </c>
      <c r="C12" s="7"/>
      <c r="D12" s="17">
        <v>1</v>
      </c>
      <c r="E12" s="10"/>
      <c r="F12" s="21" t="e">
        <f t="shared" si="1"/>
        <v>#N/A</v>
      </c>
      <c r="G12" s="2"/>
      <c r="H12" s="59" t="s">
        <v>30</v>
      </c>
      <c r="I12" s="41">
        <f>SUMIF(E:E,"CBO",D:D)</f>
        <v>0</v>
      </c>
      <c r="J12" s="42">
        <f t="shared" si="2"/>
        <v>1</v>
      </c>
      <c r="K12" s="43">
        <f t="shared" si="0"/>
        <v>1</v>
      </c>
      <c r="L12" s="42">
        <v>1</v>
      </c>
      <c r="M12" s="60">
        <f t="shared" si="3"/>
        <v>1</v>
      </c>
      <c r="N12" s="4"/>
      <c r="O12" s="55">
        <v>3</v>
      </c>
      <c r="P12" s="53" t="s">
        <v>56</v>
      </c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</row>
    <row r="13" spans="1:395" x14ac:dyDescent="0.25">
      <c r="B13" s="28" t="s">
        <v>121</v>
      </c>
      <c r="C13" s="7"/>
      <c r="D13" s="17">
        <v>1</v>
      </c>
      <c r="E13" s="10"/>
      <c r="F13" s="21" t="e">
        <f t="shared" si="1"/>
        <v>#N/A</v>
      </c>
      <c r="G13" s="2"/>
      <c r="H13" s="59" t="s">
        <v>31</v>
      </c>
      <c r="I13" s="41">
        <f>SUMIF(E:E,"CUH",D:D)</f>
        <v>0</v>
      </c>
      <c r="J13" s="42">
        <f t="shared" si="2"/>
        <v>1</v>
      </c>
      <c r="K13" s="43">
        <f t="shared" si="0"/>
        <v>1</v>
      </c>
      <c r="L13" s="42">
        <v>1</v>
      </c>
      <c r="M13" s="60">
        <f t="shared" si="3"/>
        <v>1</v>
      </c>
      <c r="N13" s="4"/>
      <c r="O13" s="55">
        <v>3</v>
      </c>
      <c r="P13" s="53" t="s">
        <v>62</v>
      </c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</row>
    <row r="14" spans="1:395" x14ac:dyDescent="0.25">
      <c r="B14" s="28" t="s">
        <v>121</v>
      </c>
      <c r="C14" s="7"/>
      <c r="D14" s="17">
        <v>1</v>
      </c>
      <c r="E14" s="10"/>
      <c r="F14" s="21" t="e">
        <f t="shared" si="1"/>
        <v>#N/A</v>
      </c>
      <c r="G14" s="2"/>
      <c r="H14" s="47" t="s">
        <v>32</v>
      </c>
      <c r="I14" s="38">
        <f>SUMIF(E:E,"CUS",D:D)</f>
        <v>0</v>
      </c>
      <c r="J14" s="39">
        <f t="shared" si="2"/>
        <v>1</v>
      </c>
      <c r="K14" s="40">
        <f t="shared" si="0"/>
        <v>1</v>
      </c>
      <c r="L14" s="39">
        <v>1</v>
      </c>
      <c r="M14" s="48">
        <f t="shared" si="3"/>
        <v>1</v>
      </c>
      <c r="N14" s="4"/>
      <c r="O14" s="55">
        <v>3</v>
      </c>
      <c r="P14" s="53" t="s">
        <v>19</v>
      </c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</row>
    <row r="15" spans="1:395" x14ac:dyDescent="0.25">
      <c r="B15" s="28" t="s">
        <v>121</v>
      </c>
      <c r="C15" s="7"/>
      <c r="D15" s="17">
        <v>1</v>
      </c>
      <c r="E15" s="10"/>
      <c r="F15" s="21" t="e">
        <f t="shared" si="1"/>
        <v>#N/A</v>
      </c>
      <c r="G15" s="2"/>
      <c r="H15" s="22" t="s">
        <v>33</v>
      </c>
      <c r="I15" s="18">
        <f>SUMIF(E:E,"CYP",D:D)</f>
        <v>0</v>
      </c>
      <c r="J15" s="19">
        <f t="shared" si="2"/>
        <v>1</v>
      </c>
      <c r="K15" s="20">
        <f t="shared" si="0"/>
        <v>1</v>
      </c>
      <c r="L15" s="19">
        <v>1</v>
      </c>
      <c r="M15" s="23">
        <f t="shared" si="3"/>
        <v>1</v>
      </c>
      <c r="N15" s="4"/>
      <c r="O15" s="55">
        <v>3</v>
      </c>
      <c r="P15" s="53" t="s">
        <v>63</v>
      </c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</row>
    <row r="16" spans="1:395" x14ac:dyDescent="0.25">
      <c r="B16" s="28" t="s">
        <v>121</v>
      </c>
      <c r="C16" s="7"/>
      <c r="D16" s="17">
        <v>1</v>
      </c>
      <c r="E16" s="10"/>
      <c r="F16" s="21" t="e">
        <f t="shared" si="1"/>
        <v>#N/A</v>
      </c>
      <c r="G16" s="2"/>
      <c r="H16" s="47" t="s">
        <v>34</v>
      </c>
      <c r="I16" s="38">
        <f>SUMIF(E:E,"DER",D:D)</f>
        <v>0</v>
      </c>
      <c r="J16" s="39">
        <f t="shared" si="2"/>
        <v>1</v>
      </c>
      <c r="K16" s="40">
        <f t="shared" si="0"/>
        <v>1</v>
      </c>
      <c r="L16" s="39">
        <v>1</v>
      </c>
      <c r="M16" s="48">
        <f t="shared" si="3"/>
        <v>1</v>
      </c>
      <c r="N16" s="4"/>
      <c r="O16" s="55">
        <v>3</v>
      </c>
      <c r="P16" s="53" t="s">
        <v>58</v>
      </c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  <c r="AC16" s="4"/>
      <c r="AD16" s="4"/>
      <c r="AE16" s="4"/>
      <c r="AF16" s="4"/>
    </row>
    <row r="17" spans="2:32" x14ac:dyDescent="0.25">
      <c r="B17" s="28" t="s">
        <v>121</v>
      </c>
      <c r="C17" s="7"/>
      <c r="D17" s="17">
        <v>1</v>
      </c>
      <c r="E17" s="10"/>
      <c r="F17" s="21" t="e">
        <f t="shared" si="1"/>
        <v>#N/A</v>
      </c>
      <c r="G17" s="2"/>
      <c r="H17" s="59" t="s">
        <v>35</v>
      </c>
      <c r="I17" s="41">
        <f>SUMIF(E:E,"DER",D:D)</f>
        <v>0</v>
      </c>
      <c r="J17" s="42">
        <f t="shared" si="2"/>
        <v>1</v>
      </c>
      <c r="K17" s="43">
        <f t="shared" si="0"/>
        <v>1</v>
      </c>
      <c r="L17" s="42">
        <v>1</v>
      </c>
      <c r="M17" s="60">
        <f t="shared" si="3"/>
        <v>1</v>
      </c>
      <c r="N17" s="4"/>
      <c r="O17" s="54">
        <v>3</v>
      </c>
      <c r="P17" s="21" t="s">
        <v>124</v>
      </c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4"/>
    </row>
    <row r="18" spans="2:32" x14ac:dyDescent="0.25">
      <c r="B18" s="28" t="s">
        <v>121</v>
      </c>
      <c r="C18" s="7"/>
      <c r="D18" s="17">
        <v>1</v>
      </c>
      <c r="E18" s="10"/>
      <c r="F18" s="21" t="e">
        <f t="shared" si="1"/>
        <v>#N/A</v>
      </c>
      <c r="G18" s="2"/>
      <c r="H18" s="47" t="s">
        <v>36</v>
      </c>
      <c r="I18" s="38">
        <f>SUMIF(E:E,"EAI",D:D)</f>
        <v>0</v>
      </c>
      <c r="J18" s="39">
        <f t="shared" si="2"/>
        <v>1</v>
      </c>
      <c r="K18" s="40">
        <f t="shared" si="0"/>
        <v>1</v>
      </c>
      <c r="L18" s="39">
        <v>1</v>
      </c>
      <c r="M18" s="48">
        <v>5</v>
      </c>
      <c r="N18" s="4"/>
      <c r="O18" s="55">
        <v>4</v>
      </c>
      <c r="P18" s="53" t="s">
        <v>61</v>
      </c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4"/>
    </row>
    <row r="19" spans="2:32" x14ac:dyDescent="0.25">
      <c r="B19" s="28" t="s">
        <v>121</v>
      </c>
      <c r="C19" s="7"/>
      <c r="D19" s="17">
        <v>1</v>
      </c>
      <c r="E19" s="10"/>
      <c r="F19" s="21" t="e">
        <f t="shared" si="1"/>
        <v>#N/A</v>
      </c>
      <c r="G19" s="2"/>
      <c r="H19" s="61" t="s">
        <v>37</v>
      </c>
      <c r="I19" s="44">
        <f>SUMIF(E:E,"ELR",D:D)</f>
        <v>0</v>
      </c>
      <c r="J19" s="45">
        <f t="shared" si="2"/>
        <v>1</v>
      </c>
      <c r="K19" s="46">
        <f t="shared" si="0"/>
        <v>1</v>
      </c>
      <c r="L19" s="45">
        <v>1</v>
      </c>
      <c r="M19" s="62">
        <f t="shared" si="3"/>
        <v>1</v>
      </c>
      <c r="N19" s="4"/>
      <c r="O19" s="55">
        <v>4</v>
      </c>
      <c r="P19" s="53" t="s">
        <v>18</v>
      </c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4"/>
    </row>
    <row r="20" spans="2:32" x14ac:dyDescent="0.25">
      <c r="B20" s="28" t="s">
        <v>121</v>
      </c>
      <c r="C20" s="7"/>
      <c r="D20" s="17">
        <v>1</v>
      </c>
      <c r="E20" s="10"/>
      <c r="F20" s="21" t="e">
        <f t="shared" si="1"/>
        <v>#N/A</v>
      </c>
      <c r="G20" s="2"/>
      <c r="H20" s="22" t="s">
        <v>38</v>
      </c>
      <c r="I20" s="18">
        <f>SUMIF(E:E,"GAR",D:D)</f>
        <v>0</v>
      </c>
      <c r="J20" s="19">
        <f t="shared" si="2"/>
        <v>1</v>
      </c>
      <c r="K20" s="20">
        <f t="shared" si="0"/>
        <v>1</v>
      </c>
      <c r="L20" s="19">
        <v>1</v>
      </c>
      <c r="M20" s="23">
        <f t="shared" si="3"/>
        <v>1</v>
      </c>
      <c r="N20" s="4"/>
      <c r="O20" s="55">
        <v>4</v>
      </c>
      <c r="P20" s="53" t="s">
        <v>59</v>
      </c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4"/>
    </row>
    <row r="21" spans="2:32" x14ac:dyDescent="0.25">
      <c r="B21" s="28" t="s">
        <v>121</v>
      </c>
      <c r="C21" s="7"/>
      <c r="D21" s="17">
        <v>1</v>
      </c>
      <c r="E21" s="10"/>
      <c r="F21" s="21" t="e">
        <f t="shared" si="1"/>
        <v>#N/A</v>
      </c>
      <c r="G21" s="2"/>
      <c r="H21" s="47" t="s">
        <v>39</v>
      </c>
      <c r="I21" s="38">
        <f>SUMIF(E:E,"GRE",D:D)</f>
        <v>0</v>
      </c>
      <c r="J21" s="39">
        <f t="shared" si="2"/>
        <v>1</v>
      </c>
      <c r="K21" s="40">
        <f t="shared" si="0"/>
        <v>1</v>
      </c>
      <c r="L21" s="39">
        <v>1</v>
      </c>
      <c r="M21" s="48">
        <f t="shared" si="3"/>
        <v>1</v>
      </c>
      <c r="N21" s="4"/>
      <c r="O21" s="55">
        <v>4</v>
      </c>
      <c r="P21" s="53" t="s">
        <v>15</v>
      </c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  <c r="AC21" s="4"/>
      <c r="AD21" s="4"/>
      <c r="AE21" s="4"/>
      <c r="AF21" s="4"/>
    </row>
    <row r="22" spans="2:32" x14ac:dyDescent="0.25">
      <c r="B22" s="28" t="s">
        <v>121</v>
      </c>
      <c r="C22" s="7"/>
      <c r="D22" s="17">
        <v>1</v>
      </c>
      <c r="E22" s="10"/>
      <c r="F22" s="21" t="e">
        <f t="shared" si="1"/>
        <v>#N/A</v>
      </c>
      <c r="G22" s="2"/>
      <c r="H22" s="47" t="s">
        <v>40</v>
      </c>
      <c r="I22" s="38">
        <f>SUMIF(E:E,"HEQ",D:D)</f>
        <v>0</v>
      </c>
      <c r="J22" s="39">
        <f t="shared" si="2"/>
        <v>1</v>
      </c>
      <c r="K22" s="40">
        <f t="shared" si="0"/>
        <v>1</v>
      </c>
      <c r="L22" s="39">
        <v>1</v>
      </c>
      <c r="M22" s="48">
        <f t="shared" si="3"/>
        <v>1</v>
      </c>
      <c r="N22" s="4"/>
      <c r="O22" s="55">
        <v>5</v>
      </c>
      <c r="P22" s="53" t="s">
        <v>22</v>
      </c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  <c r="AC22" s="4"/>
      <c r="AD22" s="4"/>
      <c r="AE22" s="4"/>
      <c r="AF22" s="4"/>
    </row>
    <row r="23" spans="2:32" x14ac:dyDescent="0.25">
      <c r="B23" s="28" t="s">
        <v>121</v>
      </c>
      <c r="C23" s="7"/>
      <c r="D23" s="17">
        <v>1</v>
      </c>
      <c r="E23" s="10"/>
      <c r="F23" s="21" t="e">
        <f t="shared" si="1"/>
        <v>#N/A</v>
      </c>
      <c r="G23" s="2"/>
      <c r="H23" s="61" t="s">
        <v>41</v>
      </c>
      <c r="I23" s="44">
        <f>SUMIF(E:E,"ISG",D:D)</f>
        <v>0</v>
      </c>
      <c r="J23" s="45">
        <f t="shared" si="2"/>
        <v>1</v>
      </c>
      <c r="K23" s="46">
        <f t="shared" si="0"/>
        <v>1</v>
      </c>
      <c r="L23" s="45">
        <v>1</v>
      </c>
      <c r="M23" s="62">
        <f t="shared" si="3"/>
        <v>1</v>
      </c>
      <c r="N23" s="4"/>
      <c r="O23" s="55">
        <v>5</v>
      </c>
      <c r="P23" s="53" t="s">
        <v>60</v>
      </c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  <c r="AC23" s="4"/>
      <c r="AD23" s="4"/>
      <c r="AE23" s="4"/>
      <c r="AF23" s="4"/>
    </row>
    <row r="24" spans="2:32" x14ac:dyDescent="0.25">
      <c r="B24" s="28" t="s">
        <v>121</v>
      </c>
      <c r="C24" s="7"/>
      <c r="D24" s="17">
        <v>1</v>
      </c>
      <c r="E24" s="10"/>
      <c r="F24" s="21" t="e">
        <f t="shared" si="1"/>
        <v>#N/A</v>
      </c>
      <c r="G24" s="2"/>
      <c r="H24" s="22" t="s">
        <v>42</v>
      </c>
      <c r="I24" s="18">
        <f>SUMIF(E:E,"KGV",D:D)</f>
        <v>0</v>
      </c>
      <c r="J24" s="19">
        <f t="shared" si="2"/>
        <v>1</v>
      </c>
      <c r="K24" s="20">
        <f t="shared" si="0"/>
        <v>1</v>
      </c>
      <c r="L24" s="19">
        <v>1</v>
      </c>
      <c r="M24" s="23">
        <f t="shared" si="3"/>
        <v>1</v>
      </c>
      <c r="N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  <c r="AC24" s="4"/>
      <c r="AD24" s="4"/>
      <c r="AE24" s="4"/>
      <c r="AF24" s="4"/>
    </row>
    <row r="25" spans="2:32" x14ac:dyDescent="0.25">
      <c r="B25" s="28" t="s">
        <v>121</v>
      </c>
      <c r="C25" s="7"/>
      <c r="D25" s="17">
        <v>1</v>
      </c>
      <c r="E25" s="10"/>
      <c r="F25" s="21" t="e">
        <f t="shared" si="1"/>
        <v>#N/A</v>
      </c>
      <c r="G25" s="2"/>
      <c r="H25" s="47" t="s">
        <v>43</v>
      </c>
      <c r="I25" s="38">
        <f>SUMIF(E:E,"LAP",D:D)</f>
        <v>0</v>
      </c>
      <c r="J25" s="39">
        <f t="shared" si="2"/>
        <v>1</v>
      </c>
      <c r="K25" s="40">
        <f t="shared" si="0"/>
        <v>1</v>
      </c>
      <c r="L25" s="39">
        <v>1</v>
      </c>
      <c r="M25" s="48">
        <f t="shared" si="3"/>
        <v>1</v>
      </c>
      <c r="N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  <c r="AC25" s="4"/>
      <c r="AD25" s="4"/>
      <c r="AE25" s="4"/>
      <c r="AF25" s="4"/>
    </row>
    <row r="26" spans="2:32" x14ac:dyDescent="0.25">
      <c r="B26" s="28" t="s">
        <v>121</v>
      </c>
      <c r="C26" s="7"/>
      <c r="D26" s="17">
        <v>1</v>
      </c>
      <c r="E26" s="10"/>
      <c r="F26" s="21" t="e">
        <f t="shared" si="1"/>
        <v>#N/A</v>
      </c>
      <c r="G26" s="2"/>
      <c r="H26" s="22" t="s">
        <v>44</v>
      </c>
      <c r="I26" s="18">
        <f>SUMIF(E:E,"LCA",D:D)</f>
        <v>0</v>
      </c>
      <c r="J26" s="19">
        <f t="shared" si="2"/>
        <v>1</v>
      </c>
      <c r="K26" s="20">
        <f t="shared" si="0"/>
        <v>1</v>
      </c>
      <c r="L26" s="19">
        <v>1</v>
      </c>
      <c r="M26" s="23">
        <f t="shared" si="3"/>
        <v>1</v>
      </c>
      <c r="N26" s="4"/>
      <c r="Q26" s="4"/>
      <c r="R26" s="4"/>
      <c r="S26" s="4"/>
      <c r="T26" s="4"/>
      <c r="U26" s="4"/>
      <c r="V26" s="4"/>
      <c r="W26" s="4"/>
      <c r="X26" s="4"/>
      <c r="Y26" s="4"/>
      <c r="Z26" s="4"/>
      <c r="AA26" s="4"/>
      <c r="AB26" s="4"/>
      <c r="AC26" s="4"/>
      <c r="AD26" s="4"/>
      <c r="AE26" s="4"/>
      <c r="AF26" s="4"/>
    </row>
    <row r="27" spans="2:32" x14ac:dyDescent="0.25">
      <c r="B27" s="28" t="s">
        <v>121</v>
      </c>
      <c r="C27" s="7"/>
      <c r="D27" s="17">
        <v>1</v>
      </c>
      <c r="E27" s="10"/>
      <c r="F27" s="21" t="e">
        <f t="shared" si="1"/>
        <v>#N/A</v>
      </c>
      <c r="G27" s="2"/>
      <c r="H27" s="47" t="s">
        <v>45</v>
      </c>
      <c r="I27" s="38">
        <f>SUMIF(E:E,"LEW",D:D)</f>
        <v>0</v>
      </c>
      <c r="J27" s="39">
        <f t="shared" si="2"/>
        <v>1</v>
      </c>
      <c r="K27" s="40">
        <f t="shared" si="0"/>
        <v>1</v>
      </c>
      <c r="L27" s="39">
        <v>1</v>
      </c>
      <c r="M27" s="48">
        <f t="shared" si="3"/>
        <v>1</v>
      </c>
      <c r="N27" s="4"/>
      <c r="Q27" s="4"/>
      <c r="R27" s="4"/>
      <c r="S27" s="4"/>
      <c r="T27" s="4"/>
      <c r="U27" s="4"/>
      <c r="V27" s="4"/>
      <c r="W27" s="4"/>
      <c r="X27" s="4"/>
      <c r="Y27" s="4"/>
      <c r="Z27" s="4"/>
      <c r="AA27" s="4"/>
      <c r="AB27" s="4"/>
      <c r="AC27" s="4"/>
      <c r="AD27" s="4"/>
      <c r="AE27" s="4"/>
      <c r="AF27" s="4"/>
    </row>
    <row r="28" spans="2:32" x14ac:dyDescent="0.25">
      <c r="B28" s="28" t="s">
        <v>121</v>
      </c>
      <c r="C28" s="7"/>
      <c r="D28" s="17">
        <v>1</v>
      </c>
      <c r="E28" s="10"/>
      <c r="F28" s="21" t="e">
        <f t="shared" si="1"/>
        <v>#N/A</v>
      </c>
      <c r="G28" s="2"/>
      <c r="H28" s="59" t="s">
        <v>6</v>
      </c>
      <c r="I28" s="41">
        <f>SUMIF(E:E,"LIM",D:D)</f>
        <v>0</v>
      </c>
      <c r="J28" s="42">
        <f t="shared" si="2"/>
        <v>1</v>
      </c>
      <c r="K28" s="43">
        <f t="shared" si="0"/>
        <v>1</v>
      </c>
      <c r="L28" s="42">
        <v>1</v>
      </c>
      <c r="M28" s="60">
        <f t="shared" si="3"/>
        <v>1</v>
      </c>
      <c r="N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  <c r="AC28" s="4"/>
      <c r="AD28" s="4"/>
      <c r="AE28" s="4"/>
      <c r="AF28" s="4"/>
    </row>
    <row r="29" spans="2:32" x14ac:dyDescent="0.25">
      <c r="B29" s="28" t="s">
        <v>121</v>
      </c>
      <c r="C29" s="7"/>
      <c r="D29" s="17">
        <v>1</v>
      </c>
      <c r="E29" s="10"/>
      <c r="F29" s="21" t="e">
        <f t="shared" si="1"/>
        <v>#N/A</v>
      </c>
      <c r="G29" s="2"/>
      <c r="H29" s="47" t="s">
        <v>46</v>
      </c>
      <c r="I29" s="38">
        <f>SUMIF(E:E,"MUD",D:D)</f>
        <v>0</v>
      </c>
      <c r="J29" s="39">
        <f t="shared" si="2"/>
        <v>1</v>
      </c>
      <c r="K29" s="40">
        <f t="shared" si="0"/>
        <v>1</v>
      </c>
      <c r="L29" s="39">
        <v>1</v>
      </c>
      <c r="M29" s="48">
        <f t="shared" si="3"/>
        <v>1</v>
      </c>
      <c r="N29" s="4"/>
      <c r="Q29" s="4"/>
      <c r="R29" s="4"/>
      <c r="S29" s="4"/>
      <c r="T29" s="4"/>
      <c r="U29" s="4"/>
      <c r="V29" s="4"/>
      <c r="W29" s="4"/>
      <c r="X29" s="4"/>
      <c r="Y29" s="4"/>
      <c r="Z29" s="4"/>
      <c r="AA29" s="4"/>
      <c r="AB29" s="4"/>
      <c r="AC29" s="4"/>
      <c r="AD29" s="4"/>
      <c r="AE29" s="4"/>
      <c r="AF29" s="4"/>
    </row>
    <row r="30" spans="2:32" x14ac:dyDescent="0.25">
      <c r="B30" s="28" t="s">
        <v>121</v>
      </c>
      <c r="C30" s="7"/>
      <c r="D30" s="17">
        <v>1</v>
      </c>
      <c r="E30" s="10"/>
      <c r="F30" s="21" t="e">
        <f t="shared" si="1"/>
        <v>#N/A</v>
      </c>
      <c r="G30" s="2"/>
      <c r="H30" s="61" t="s">
        <v>47</v>
      </c>
      <c r="I30" s="44">
        <f>SUMIF(E:E,"PDK",D:D)</f>
        <v>0</v>
      </c>
      <c r="J30" s="45">
        <f t="shared" si="2"/>
        <v>1</v>
      </c>
      <c r="K30" s="46">
        <f t="shared" si="0"/>
        <v>1</v>
      </c>
      <c r="L30" s="45">
        <v>1</v>
      </c>
      <c r="M30" s="62">
        <f t="shared" si="3"/>
        <v>1</v>
      </c>
      <c r="N30" s="4"/>
      <c r="Q30" s="4"/>
      <c r="R30" s="4"/>
      <c r="S30" s="4"/>
      <c r="T30" s="4"/>
      <c r="U30" s="4"/>
      <c r="V30" s="4"/>
      <c r="W30" s="4"/>
      <c r="X30" s="4"/>
      <c r="Y30" s="4"/>
      <c r="Z30" s="4"/>
      <c r="AA30" s="4"/>
      <c r="AB30" s="4"/>
      <c r="AC30" s="4"/>
      <c r="AD30" s="4"/>
      <c r="AE30" s="4"/>
      <c r="AF30" s="4"/>
    </row>
    <row r="31" spans="2:32" x14ac:dyDescent="0.25">
      <c r="B31" s="28" t="s">
        <v>121</v>
      </c>
      <c r="C31" s="7"/>
      <c r="D31" s="17">
        <v>1</v>
      </c>
      <c r="E31" s="10"/>
      <c r="F31" s="21" t="e">
        <f t="shared" si="1"/>
        <v>#N/A</v>
      </c>
      <c r="G31" s="2"/>
      <c r="H31" s="61" t="s">
        <v>48</v>
      </c>
      <c r="I31" s="44">
        <f>SUMIF(E:E,"PML",D:D)</f>
        <v>0</v>
      </c>
      <c r="J31" s="45">
        <f t="shared" si="2"/>
        <v>1</v>
      </c>
      <c r="K31" s="46">
        <f t="shared" si="0"/>
        <v>1</v>
      </c>
      <c r="L31" s="45">
        <v>1</v>
      </c>
      <c r="M31" s="62">
        <f t="shared" si="3"/>
        <v>1</v>
      </c>
      <c r="N31" s="4"/>
      <c r="Q31" s="4"/>
      <c r="R31" s="4"/>
      <c r="S31" s="4"/>
      <c r="T31" s="4"/>
      <c r="U31" s="4"/>
      <c r="V31" s="4"/>
      <c r="W31" s="4"/>
      <c r="X31" s="4"/>
      <c r="Y31" s="4"/>
      <c r="Z31" s="4"/>
      <c r="AA31" s="4"/>
      <c r="AB31" s="4"/>
      <c r="AC31" s="4"/>
      <c r="AD31" s="4"/>
      <c r="AE31" s="4"/>
      <c r="AF31" s="4"/>
    </row>
    <row r="32" spans="2:32" x14ac:dyDescent="0.25">
      <c r="B32" s="28" t="s">
        <v>121</v>
      </c>
      <c r="C32" s="7"/>
      <c r="D32" s="17">
        <v>1</v>
      </c>
      <c r="E32" s="10"/>
      <c r="F32" s="21" t="e">
        <f t="shared" si="1"/>
        <v>#N/A</v>
      </c>
      <c r="G32" s="2"/>
      <c r="H32" s="22" t="s">
        <v>9</v>
      </c>
      <c r="I32" s="18">
        <f>SUMIF(E:E,"POP",D:D)</f>
        <v>0</v>
      </c>
      <c r="J32" s="19">
        <f t="shared" si="2"/>
        <v>1</v>
      </c>
      <c r="K32" s="20">
        <f t="shared" si="0"/>
        <v>1</v>
      </c>
      <c r="L32" s="19">
        <v>1</v>
      </c>
      <c r="M32" s="23">
        <f t="shared" si="3"/>
        <v>1</v>
      </c>
      <c r="N32" s="4"/>
      <c r="Q32" s="4"/>
      <c r="R32" s="4"/>
      <c r="S32" s="4"/>
      <c r="T32" s="4"/>
      <c r="U32" s="4"/>
      <c r="V32" s="4"/>
      <c r="W32" s="4"/>
      <c r="X32" s="4"/>
      <c r="Y32" s="4"/>
      <c r="Z32" s="4"/>
      <c r="AA32" s="4"/>
      <c r="AB32" s="4"/>
      <c r="AC32" s="4"/>
      <c r="AD32" s="4"/>
      <c r="AE32" s="4"/>
      <c r="AF32" s="4"/>
    </row>
    <row r="33" spans="2:32" x14ac:dyDescent="0.25">
      <c r="B33" s="28" t="s">
        <v>121</v>
      </c>
      <c r="C33" s="7"/>
      <c r="D33" s="17">
        <v>1</v>
      </c>
      <c r="E33" s="10"/>
      <c r="F33" s="21" t="e">
        <f t="shared" si="1"/>
        <v>#N/A</v>
      </c>
      <c r="G33" s="2"/>
      <c r="H33" s="47" t="s">
        <v>125</v>
      </c>
      <c r="I33" s="38">
        <f>SUMIF(E:E,"PPR",D:D)</f>
        <v>0</v>
      </c>
      <c r="J33" s="39">
        <f t="shared" si="2"/>
        <v>1</v>
      </c>
      <c r="K33" s="40">
        <f t="shared" si="0"/>
        <v>1</v>
      </c>
      <c r="L33" s="39">
        <v>1</v>
      </c>
      <c r="M33" s="48">
        <f t="shared" si="3"/>
        <v>1</v>
      </c>
      <c r="N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  <c r="AC33" s="4"/>
      <c r="AD33" s="4"/>
      <c r="AE33" s="4"/>
      <c r="AF33" s="4"/>
    </row>
    <row r="34" spans="2:32" x14ac:dyDescent="0.25">
      <c r="B34" s="28" t="s">
        <v>121</v>
      </c>
      <c r="C34" s="7"/>
      <c r="D34" s="17">
        <v>1</v>
      </c>
      <c r="E34" s="10"/>
      <c r="F34" s="21" t="e">
        <f t="shared" si="1"/>
        <v>#N/A</v>
      </c>
      <c r="G34" s="2"/>
      <c r="H34" s="61" t="s">
        <v>49</v>
      </c>
      <c r="I34" s="44">
        <f>SUMIF(E:E,"ROA",D:D)</f>
        <v>0</v>
      </c>
      <c r="J34" s="45">
        <f t="shared" si="2"/>
        <v>1</v>
      </c>
      <c r="K34" s="46">
        <f t="shared" si="0"/>
        <v>1</v>
      </c>
      <c r="L34" s="45">
        <v>1</v>
      </c>
      <c r="M34" s="62">
        <f t="shared" si="3"/>
        <v>1</v>
      </c>
      <c r="N34" s="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  <c r="AC34" s="4"/>
      <c r="AD34" s="4"/>
      <c r="AE34" s="4"/>
      <c r="AF34" s="4"/>
    </row>
    <row r="35" spans="2:32" x14ac:dyDescent="0.25">
      <c r="B35" s="28" t="s">
        <v>121</v>
      </c>
      <c r="C35" s="7"/>
      <c r="D35" s="17">
        <v>1</v>
      </c>
      <c r="E35" s="10"/>
      <c r="F35" s="21" t="e">
        <f t="shared" si="1"/>
        <v>#N/A</v>
      </c>
      <c r="G35" s="2"/>
      <c r="H35" s="61" t="s">
        <v>7</v>
      </c>
      <c r="I35" s="44">
        <f>SUMIF(E:E,"ROV",D:D)</f>
        <v>0</v>
      </c>
      <c r="J35" s="45">
        <f t="shared" si="2"/>
        <v>1</v>
      </c>
      <c r="K35" s="46">
        <f t="shared" si="0"/>
        <v>1</v>
      </c>
      <c r="L35" s="45">
        <v>1</v>
      </c>
      <c r="M35" s="62">
        <f t="shared" si="3"/>
        <v>1</v>
      </c>
      <c r="N35" s="4"/>
      <c r="Q35" s="4"/>
      <c r="R35" s="4"/>
      <c r="S35" s="4"/>
      <c r="T35" s="4"/>
      <c r="U35" s="4"/>
      <c r="V35" s="4"/>
      <c r="W35" s="4"/>
      <c r="X35" s="4"/>
      <c r="Y35" s="4"/>
      <c r="Z35" s="4"/>
      <c r="AA35" s="4"/>
      <c r="AB35" s="4"/>
      <c r="AC35" s="4"/>
      <c r="AD35" s="4"/>
      <c r="AE35" s="4"/>
      <c r="AF35" s="4"/>
    </row>
    <row r="36" spans="2:32" x14ac:dyDescent="0.25">
      <c r="B36" s="28" t="s">
        <v>121</v>
      </c>
      <c r="C36" s="7"/>
      <c r="D36" s="17">
        <v>1</v>
      </c>
      <c r="E36" s="10"/>
      <c r="F36" s="21" t="e">
        <f t="shared" si="1"/>
        <v>#N/A</v>
      </c>
      <c r="G36" s="2"/>
      <c r="H36" s="47" t="s">
        <v>12</v>
      </c>
      <c r="I36" s="38">
        <f>SUMIF(E:E,"SHA",D:D)</f>
        <v>0</v>
      </c>
      <c r="J36" s="39">
        <f t="shared" si="2"/>
        <v>1</v>
      </c>
      <c r="K36" s="40">
        <f t="shared" si="0"/>
        <v>1</v>
      </c>
      <c r="L36" s="39">
        <v>1</v>
      </c>
      <c r="M36" s="48">
        <f t="shared" si="3"/>
        <v>1</v>
      </c>
      <c r="N36" s="4"/>
      <c r="Q36" s="4"/>
      <c r="R36" s="4"/>
      <c r="S36" s="4"/>
      <c r="T36" s="4"/>
      <c r="U36" s="4"/>
      <c r="V36" s="4"/>
      <c r="W36" s="4"/>
      <c r="X36" s="4"/>
      <c r="Y36" s="4"/>
      <c r="Z36" s="4"/>
      <c r="AA36" s="4"/>
      <c r="AB36" s="4"/>
      <c r="AC36" s="4"/>
      <c r="AD36" s="4"/>
      <c r="AE36" s="4"/>
      <c r="AF36" s="4"/>
    </row>
    <row r="37" spans="2:32" x14ac:dyDescent="0.25">
      <c r="B37" s="28" t="s">
        <v>121</v>
      </c>
      <c r="C37" s="7"/>
      <c r="D37" s="17">
        <v>1</v>
      </c>
      <c r="E37" s="10"/>
      <c r="F37" s="21" t="e">
        <f t="shared" si="1"/>
        <v>#N/A</v>
      </c>
      <c r="G37" s="2"/>
      <c r="H37" s="61" t="s">
        <v>50</v>
      </c>
      <c r="I37" s="44">
        <f>SUMIF(E:E,"SHS",D:D)</f>
        <v>0</v>
      </c>
      <c r="J37" s="45">
        <f t="shared" si="2"/>
        <v>1</v>
      </c>
      <c r="K37" s="46">
        <f t="shared" si="0"/>
        <v>1</v>
      </c>
      <c r="L37" s="45">
        <v>1</v>
      </c>
      <c r="M37" s="62">
        <f t="shared" si="3"/>
        <v>1</v>
      </c>
      <c r="N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4"/>
      <c r="AD37" s="4"/>
      <c r="AE37" s="4"/>
      <c r="AF37" s="4"/>
    </row>
    <row r="38" spans="2:32" x14ac:dyDescent="0.25">
      <c r="B38" s="28" t="s">
        <v>121</v>
      </c>
      <c r="C38" s="7"/>
      <c r="D38" s="17">
        <v>1</v>
      </c>
      <c r="E38" s="10"/>
      <c r="F38" s="21" t="e">
        <f t="shared" si="1"/>
        <v>#N/A</v>
      </c>
      <c r="G38" s="2"/>
      <c r="H38" s="61" t="s">
        <v>51</v>
      </c>
      <c r="I38" s="44">
        <f>SUMIF(E:E,"SOQ",D:D)</f>
        <v>0</v>
      </c>
      <c r="J38" s="45">
        <f t="shared" si="2"/>
        <v>1</v>
      </c>
      <c r="K38" s="46">
        <f t="shared" si="0"/>
        <v>1</v>
      </c>
      <c r="L38" s="45">
        <v>1</v>
      </c>
      <c r="M38" s="62">
        <f t="shared" si="3"/>
        <v>1</v>
      </c>
      <c r="N38" s="4"/>
      <c r="Q38" s="4"/>
      <c r="R38" s="4"/>
      <c r="S38" s="4"/>
      <c r="T38" s="4"/>
      <c r="U38" s="4"/>
      <c r="V38" s="4"/>
      <c r="W38" s="4"/>
      <c r="X38" s="4"/>
      <c r="Y38" s="4"/>
      <c r="Z38" s="4"/>
      <c r="AA38" s="4"/>
      <c r="AB38" s="4"/>
      <c r="AC38" s="4"/>
      <c r="AD38" s="4"/>
      <c r="AE38" s="4"/>
      <c r="AF38" s="4"/>
    </row>
    <row r="39" spans="2:32" x14ac:dyDescent="0.25">
      <c r="B39" s="28" t="s">
        <v>121</v>
      </c>
      <c r="C39" s="7"/>
      <c r="D39" s="17">
        <v>1</v>
      </c>
      <c r="E39" s="10"/>
      <c r="F39" s="21" t="e">
        <f t="shared" si="1"/>
        <v>#N/A</v>
      </c>
      <c r="G39" s="2"/>
      <c r="H39" s="61" t="s">
        <v>52</v>
      </c>
      <c r="I39" s="44">
        <f>SUMIF(E:E,"STI",D:D)</f>
        <v>0</v>
      </c>
      <c r="J39" s="45">
        <f t="shared" si="2"/>
        <v>1</v>
      </c>
      <c r="K39" s="46">
        <f t="shared" si="0"/>
        <v>1</v>
      </c>
      <c r="L39" s="45">
        <v>1</v>
      </c>
      <c r="M39" s="62">
        <f t="shared" si="3"/>
        <v>1</v>
      </c>
      <c r="N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  <c r="AC39" s="4"/>
      <c r="AD39" s="4"/>
      <c r="AE39" s="4"/>
      <c r="AF39" s="4"/>
    </row>
    <row r="40" spans="2:32" x14ac:dyDescent="0.25">
      <c r="B40" s="28" t="s">
        <v>121</v>
      </c>
      <c r="C40" s="7"/>
      <c r="D40" s="17">
        <v>1</v>
      </c>
      <c r="E40" s="10"/>
      <c r="F40" s="21" t="e">
        <f t="shared" si="1"/>
        <v>#N/A</v>
      </c>
      <c r="G40" s="2"/>
      <c r="H40" s="47" t="s">
        <v>8</v>
      </c>
      <c r="I40" s="38">
        <f>SUMIF(E:E,"STL",D:D)</f>
        <v>0</v>
      </c>
      <c r="J40" s="39">
        <f t="shared" si="2"/>
        <v>1</v>
      </c>
      <c r="K40" s="40">
        <f t="shared" si="0"/>
        <v>1</v>
      </c>
      <c r="L40" s="39">
        <v>1</v>
      </c>
      <c r="M40" s="48">
        <f t="shared" si="3"/>
        <v>1</v>
      </c>
      <c r="N40" s="4"/>
      <c r="Q40" s="4"/>
      <c r="R40" s="4"/>
      <c r="S40" s="4"/>
      <c r="T40" s="4"/>
      <c r="U40" s="4"/>
      <c r="V40" s="4"/>
      <c r="W40" s="4"/>
      <c r="X40" s="4"/>
      <c r="Y40" s="4"/>
      <c r="Z40" s="4"/>
      <c r="AA40" s="4"/>
      <c r="AB40" s="4"/>
      <c r="AC40" s="4"/>
      <c r="AD40" s="4"/>
      <c r="AE40" s="4"/>
      <c r="AF40" s="4"/>
    </row>
    <row r="41" spans="2:32" x14ac:dyDescent="0.25">
      <c r="B41" s="28" t="s">
        <v>121</v>
      </c>
      <c r="C41" s="7"/>
      <c r="D41" s="17">
        <v>1</v>
      </c>
      <c r="E41" s="10"/>
      <c r="F41" s="21" t="e">
        <f t="shared" si="1"/>
        <v>#N/A</v>
      </c>
      <c r="G41" s="2"/>
      <c r="H41" s="61" t="s">
        <v>53</v>
      </c>
      <c r="I41" s="44">
        <f>SUMIF(E:E,"STR",D:D)</f>
        <v>0</v>
      </c>
      <c r="J41" s="45">
        <f t="shared" si="2"/>
        <v>1</v>
      </c>
      <c r="K41" s="46">
        <f t="shared" si="0"/>
        <v>1</v>
      </c>
      <c r="L41" s="45">
        <v>1</v>
      </c>
      <c r="M41" s="62">
        <f>J41*K41*L41</f>
        <v>1</v>
      </c>
      <c r="N41" s="4"/>
      <c r="Q41" s="4"/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  <c r="AC41" s="4"/>
      <c r="AD41" s="4"/>
      <c r="AE41" s="4"/>
      <c r="AF41" s="4"/>
    </row>
    <row r="42" spans="2:32" x14ac:dyDescent="0.25">
      <c r="B42" s="28" t="s">
        <v>121</v>
      </c>
      <c r="C42" s="7"/>
      <c r="D42" s="17">
        <v>1</v>
      </c>
      <c r="E42" s="10"/>
      <c r="F42" s="21" t="e">
        <f t="shared" si="1"/>
        <v>#N/A</v>
      </c>
      <c r="G42" s="2"/>
      <c r="H42" s="61" t="s">
        <v>11</v>
      </c>
      <c r="I42" s="44">
        <f>SUMIF(E:E,"TOG",D:D)</f>
        <v>0</v>
      </c>
      <c r="J42" s="45">
        <f t="shared" si="2"/>
        <v>1</v>
      </c>
      <c r="K42" s="46">
        <f t="shared" si="0"/>
        <v>1</v>
      </c>
      <c r="L42" s="45">
        <v>1</v>
      </c>
      <c r="M42" s="62">
        <f t="shared" si="3"/>
        <v>1</v>
      </c>
      <c r="N42" s="4"/>
      <c r="Q42" s="4"/>
      <c r="R42" s="4"/>
      <c r="S42" s="4"/>
      <c r="T42" s="4"/>
      <c r="U42" s="4"/>
      <c r="V42" s="4"/>
      <c r="W42" s="4"/>
      <c r="X42" s="4"/>
      <c r="Y42" s="4"/>
      <c r="Z42" s="4"/>
      <c r="AA42" s="4"/>
      <c r="AB42" s="4"/>
      <c r="AC42" s="4"/>
      <c r="AD42" s="4"/>
      <c r="AE42" s="4"/>
      <c r="AF42" s="4"/>
    </row>
    <row r="43" spans="2:32" x14ac:dyDescent="0.25">
      <c r="B43" s="28" t="s">
        <v>121</v>
      </c>
      <c r="C43" s="7"/>
      <c r="D43" s="17">
        <v>1</v>
      </c>
      <c r="E43" s="10"/>
      <c r="F43" s="21" t="e">
        <f t="shared" si="1"/>
        <v>#N/A</v>
      </c>
      <c r="G43" s="2"/>
      <c r="H43" s="61" t="s">
        <v>54</v>
      </c>
      <c r="I43" s="44">
        <f>SUMIF(E:E,"WEH",D:D)</f>
        <v>0</v>
      </c>
      <c r="J43" s="45">
        <f t="shared" si="2"/>
        <v>1</v>
      </c>
      <c r="K43" s="46">
        <f t="shared" si="0"/>
        <v>1</v>
      </c>
      <c r="L43" s="45">
        <v>1</v>
      </c>
      <c r="M43" s="62">
        <f t="shared" si="3"/>
        <v>1</v>
      </c>
      <c r="N43" s="4"/>
      <c r="Q43" s="4"/>
      <c r="R43" s="4"/>
      <c r="S43" s="4"/>
      <c r="T43" s="4"/>
      <c r="U43" s="4"/>
      <c r="V43" s="4"/>
      <c r="W43" s="4"/>
      <c r="X43" s="4"/>
      <c r="Y43" s="4"/>
      <c r="Z43" s="4"/>
      <c r="AA43" s="4"/>
      <c r="AB43" s="4"/>
      <c r="AC43" s="4"/>
      <c r="AD43" s="4"/>
      <c r="AE43" s="4"/>
      <c r="AF43" s="4"/>
    </row>
    <row r="44" spans="2:32" x14ac:dyDescent="0.25">
      <c r="B44" s="28" t="s">
        <v>121</v>
      </c>
      <c r="C44" s="7"/>
      <c r="D44" s="17">
        <v>1</v>
      </c>
      <c r="E44" s="10"/>
      <c r="F44" s="21" t="e">
        <f t="shared" si="1"/>
        <v>#N/A</v>
      </c>
      <c r="G44" s="2"/>
      <c r="H44" s="47" t="s">
        <v>55</v>
      </c>
      <c r="I44" s="38">
        <f>SUMIF(E:E,"WES",D:D)</f>
        <v>0</v>
      </c>
      <c r="J44" s="39">
        <f t="shared" si="2"/>
        <v>1</v>
      </c>
      <c r="K44" s="40">
        <f t="shared" si="0"/>
        <v>1</v>
      </c>
      <c r="L44" s="39">
        <v>1</v>
      </c>
      <c r="M44" s="48">
        <f t="shared" si="3"/>
        <v>1</v>
      </c>
      <c r="N44" s="4"/>
      <c r="Q44" s="4"/>
      <c r="R44" s="4"/>
      <c r="S44" s="4"/>
      <c r="T44" s="4"/>
      <c r="U44" s="4"/>
      <c r="V44" s="4"/>
      <c r="W44" s="4"/>
      <c r="X44" s="4"/>
      <c r="Y44" s="4"/>
      <c r="Z44" s="4"/>
      <c r="AA44" s="4"/>
      <c r="AB44" s="4"/>
      <c r="AC44" s="4"/>
      <c r="AD44" s="4"/>
      <c r="AE44" s="4"/>
      <c r="AF44" s="4"/>
    </row>
    <row r="45" spans="2:32" x14ac:dyDescent="0.25">
      <c r="B45" s="28" t="s">
        <v>121</v>
      </c>
      <c r="C45" s="7"/>
      <c r="D45" s="17">
        <v>1</v>
      </c>
      <c r="E45" s="10"/>
      <c r="F45" s="21" t="e">
        <f t="shared" si="1"/>
        <v>#N/A</v>
      </c>
      <c r="G45" s="2"/>
      <c r="H45" s="61" t="s">
        <v>4</v>
      </c>
      <c r="I45" s="44">
        <f>SUMIF(E:E,"WIQ",D:D)</f>
        <v>0</v>
      </c>
      <c r="J45" s="45">
        <f t="shared" si="2"/>
        <v>1</v>
      </c>
      <c r="K45" s="46">
        <f t="shared" si="0"/>
        <v>1</v>
      </c>
      <c r="L45" s="45">
        <v>1</v>
      </c>
      <c r="M45" s="62">
        <f t="shared" si="3"/>
        <v>1</v>
      </c>
      <c r="N45" s="4"/>
      <c r="Q45" s="4"/>
      <c r="R45" s="4"/>
      <c r="S45" s="4"/>
      <c r="T45" s="4"/>
      <c r="U45" s="4"/>
      <c r="V45" s="4"/>
      <c r="W45" s="4"/>
      <c r="X45" s="4"/>
      <c r="Y45" s="4"/>
      <c r="Z45" s="4"/>
      <c r="AA45" s="4"/>
      <c r="AB45" s="4"/>
      <c r="AC45" s="4"/>
      <c r="AD45" s="4"/>
      <c r="AE45" s="4"/>
      <c r="AF45" s="4"/>
    </row>
    <row r="46" spans="2:32" x14ac:dyDescent="0.25">
      <c r="B46" s="28" t="s">
        <v>121</v>
      </c>
      <c r="C46" s="7"/>
      <c r="D46" s="17">
        <v>1</v>
      </c>
      <c r="E46" s="10"/>
      <c r="F46" s="21" t="e">
        <f t="shared" si="1"/>
        <v>#N/A</v>
      </c>
      <c r="G46" s="2"/>
      <c r="H46" s="61" t="s">
        <v>10</v>
      </c>
      <c r="I46" s="44">
        <f>SUMIF(E:E,"WOA",D:D)</f>
        <v>0</v>
      </c>
      <c r="J46" s="45">
        <f t="shared" si="2"/>
        <v>1</v>
      </c>
      <c r="K46" s="46">
        <f t="shared" si="0"/>
        <v>1</v>
      </c>
      <c r="L46" s="45">
        <v>1</v>
      </c>
      <c r="M46" s="62">
        <f t="shared" si="3"/>
        <v>1</v>
      </c>
      <c r="N46" s="4"/>
      <c r="Q46" s="4"/>
      <c r="R46" s="4"/>
      <c r="S46" s="4"/>
      <c r="T46" s="4"/>
      <c r="U46" s="4"/>
      <c r="V46" s="4"/>
      <c r="W46" s="4"/>
      <c r="X46" s="4"/>
      <c r="Y46" s="4"/>
      <c r="Z46" s="4"/>
      <c r="AA46" s="4"/>
      <c r="AB46" s="4"/>
      <c r="AC46" s="4"/>
      <c r="AD46" s="4"/>
      <c r="AE46" s="4"/>
      <c r="AF46" s="4"/>
    </row>
    <row r="47" spans="2:32" ht="15.75" thickBot="1" x14ac:dyDescent="0.3">
      <c r="B47" s="28" t="s">
        <v>121</v>
      </c>
      <c r="C47" s="7"/>
      <c r="D47" s="17">
        <v>1</v>
      </c>
      <c r="E47" s="10"/>
      <c r="F47" s="21" t="e">
        <f t="shared" si="1"/>
        <v>#N/A</v>
      </c>
      <c r="G47" s="2"/>
      <c r="H47" s="24" t="s">
        <v>13</v>
      </c>
      <c r="I47" s="25">
        <f>SUMIF(E:E,"WST",D:D)</f>
        <v>0</v>
      </c>
      <c r="J47" s="26">
        <f t="shared" si="2"/>
        <v>1</v>
      </c>
      <c r="K47" s="63">
        <f t="shared" si="0"/>
        <v>1</v>
      </c>
      <c r="L47" s="26">
        <v>1</v>
      </c>
      <c r="M47" s="27">
        <f>J47*K47*L47</f>
        <v>1</v>
      </c>
      <c r="N47" s="4"/>
      <c r="Q47" s="4"/>
      <c r="R47" s="4"/>
      <c r="S47" s="4"/>
      <c r="T47" s="4"/>
      <c r="U47" s="4"/>
      <c r="V47" s="4"/>
      <c r="W47" s="4"/>
      <c r="X47" s="4"/>
      <c r="Y47" s="4"/>
      <c r="Z47" s="4"/>
      <c r="AA47" s="4"/>
      <c r="AB47" s="4"/>
      <c r="AC47" s="4"/>
      <c r="AD47" s="4"/>
      <c r="AE47" s="4"/>
      <c r="AF47" s="4"/>
    </row>
    <row r="48" spans="2:32" x14ac:dyDescent="0.25">
      <c r="B48" s="28" t="s">
        <v>121</v>
      </c>
      <c r="C48" s="7"/>
      <c r="D48" s="17">
        <v>1</v>
      </c>
      <c r="E48" s="10"/>
      <c r="F48" s="21" t="e">
        <f t="shared" si="1"/>
        <v>#N/A</v>
      </c>
      <c r="G48" s="2"/>
      <c r="H48" s="2"/>
      <c r="I48" s="4"/>
      <c r="J48" s="2"/>
      <c r="K48" s="2"/>
      <c r="L48" s="14"/>
      <c r="M48" s="4"/>
      <c r="N48" s="4"/>
      <c r="Q48" s="4"/>
      <c r="R48" s="4"/>
      <c r="S48" s="4"/>
      <c r="T48" s="4"/>
      <c r="U48" s="4"/>
      <c r="V48" s="4"/>
      <c r="W48" s="4"/>
      <c r="X48" s="4"/>
      <c r="Y48" s="4"/>
      <c r="Z48" s="4"/>
      <c r="AA48" s="4"/>
      <c r="AB48" s="4"/>
      <c r="AC48" s="4"/>
      <c r="AD48" s="4"/>
      <c r="AE48" s="4"/>
      <c r="AF48" s="4"/>
    </row>
    <row r="49" spans="2:32" x14ac:dyDescent="0.25">
      <c r="B49" s="28" t="s">
        <v>121</v>
      </c>
      <c r="C49" s="7"/>
      <c r="D49" s="17">
        <v>1</v>
      </c>
      <c r="E49" s="10"/>
      <c r="F49" s="21" t="e">
        <f t="shared" si="1"/>
        <v>#N/A</v>
      </c>
      <c r="G49" s="2"/>
      <c r="H49" s="2"/>
      <c r="I49" s="4"/>
      <c r="J49" s="2"/>
      <c r="K49" s="2"/>
      <c r="L49" s="14"/>
      <c r="M49" s="4"/>
      <c r="N49" s="4"/>
      <c r="Q49" s="4"/>
      <c r="R49" s="4"/>
      <c r="S49" s="4"/>
      <c r="T49" s="4"/>
      <c r="U49" s="4"/>
      <c r="V49" s="4"/>
      <c r="W49" s="4"/>
      <c r="X49" s="4"/>
      <c r="Y49" s="4"/>
      <c r="Z49" s="4"/>
      <c r="AA49" s="4"/>
      <c r="AB49" s="4"/>
      <c r="AC49" s="4"/>
      <c r="AD49" s="4"/>
      <c r="AE49" s="4"/>
      <c r="AF49" s="4"/>
    </row>
    <row r="50" spans="2:32" x14ac:dyDescent="0.25">
      <c r="B50" s="28" t="s">
        <v>121</v>
      </c>
      <c r="C50" s="7"/>
      <c r="D50" s="17">
        <v>1</v>
      </c>
      <c r="E50" s="10"/>
      <c r="F50" s="21" t="e">
        <f t="shared" si="1"/>
        <v>#N/A</v>
      </c>
      <c r="G50" s="2"/>
      <c r="H50" s="2"/>
      <c r="I50" s="4"/>
      <c r="J50" s="2"/>
      <c r="K50" s="2"/>
      <c r="L50" s="14"/>
      <c r="M50" s="4"/>
      <c r="N50" s="4"/>
      <c r="Q50" s="4"/>
      <c r="R50" s="4"/>
      <c r="S50" s="4"/>
      <c r="T50" s="4"/>
      <c r="U50" s="4"/>
      <c r="V50" s="4"/>
      <c r="W50" s="4"/>
      <c r="X50" s="4"/>
      <c r="Y50" s="4"/>
      <c r="Z50" s="4"/>
      <c r="AA50" s="4"/>
      <c r="AB50" s="4"/>
      <c r="AC50" s="4"/>
      <c r="AD50" s="4"/>
      <c r="AE50" s="4"/>
      <c r="AF50" s="4"/>
    </row>
    <row r="51" spans="2:32" ht="21.75" thickBot="1" x14ac:dyDescent="0.4">
      <c r="B51" s="28" t="s">
        <v>121</v>
      </c>
      <c r="C51" s="7"/>
      <c r="D51" s="17">
        <v>1</v>
      </c>
      <c r="E51" s="10"/>
      <c r="F51" s="21" t="e">
        <f t="shared" si="1"/>
        <v>#N/A</v>
      </c>
      <c r="G51" s="2"/>
      <c r="H51" s="68"/>
      <c r="I51" s="69"/>
      <c r="J51" s="2"/>
      <c r="K51" s="2"/>
      <c r="L51" s="14"/>
      <c r="M51" s="4"/>
      <c r="N51" s="4"/>
      <c r="Q51" s="4"/>
      <c r="R51" s="4"/>
      <c r="S51" s="4"/>
      <c r="T51" s="4"/>
      <c r="U51" s="4"/>
      <c r="V51" s="4"/>
      <c r="W51" s="4"/>
      <c r="X51" s="4"/>
      <c r="Y51" s="4"/>
      <c r="Z51" s="4"/>
      <c r="AA51" s="4"/>
      <c r="AB51" s="4"/>
      <c r="AC51" s="4"/>
      <c r="AD51" s="4"/>
      <c r="AE51" s="4"/>
      <c r="AF51" s="4"/>
    </row>
    <row r="52" spans="2:32" ht="15" customHeight="1" x14ac:dyDescent="0.35">
      <c r="B52" s="28" t="s">
        <v>121</v>
      </c>
      <c r="C52" s="7"/>
      <c r="D52" s="17">
        <v>1</v>
      </c>
      <c r="E52" s="10"/>
      <c r="F52" s="21" t="e">
        <f t="shared" si="1"/>
        <v>#N/A</v>
      </c>
      <c r="G52" s="4"/>
      <c r="H52" s="72"/>
      <c r="I52" s="73"/>
      <c r="J52" s="74"/>
      <c r="K52" s="75"/>
      <c r="L52" s="76"/>
      <c r="M52" s="65"/>
      <c r="N52" s="4"/>
      <c r="O52" s="67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  <c r="AA52" s="4"/>
      <c r="AB52" s="4"/>
      <c r="AC52" s="4"/>
      <c r="AD52" s="4"/>
      <c r="AE52" s="4"/>
    </row>
    <row r="53" spans="2:32" ht="15" customHeight="1" x14ac:dyDescent="0.35">
      <c r="B53" s="28" t="s">
        <v>121</v>
      </c>
      <c r="C53" s="7"/>
      <c r="D53" s="17">
        <v>1</v>
      </c>
      <c r="E53" s="10"/>
      <c r="F53" s="21" t="e">
        <f t="shared" si="1"/>
        <v>#N/A</v>
      </c>
      <c r="G53" s="4"/>
      <c r="H53" s="77" t="s">
        <v>126</v>
      </c>
      <c r="I53" s="69" t="s">
        <v>130</v>
      </c>
      <c r="J53" s="70"/>
      <c r="K53" s="4"/>
      <c r="L53" s="15"/>
      <c r="M53" s="67"/>
      <c r="N53" s="4"/>
      <c r="Q53" s="4"/>
      <c r="R53" s="4"/>
      <c r="S53" s="4"/>
      <c r="T53" s="4"/>
      <c r="U53" s="4"/>
      <c r="V53" s="4"/>
      <c r="W53" s="4"/>
      <c r="X53" s="4"/>
      <c r="Y53" s="4"/>
      <c r="Z53" s="4"/>
      <c r="AA53" s="4"/>
      <c r="AB53" s="4"/>
      <c r="AC53" s="4"/>
      <c r="AD53" s="4"/>
      <c r="AE53" s="4"/>
      <c r="AF53" s="4"/>
    </row>
    <row r="54" spans="2:32" ht="15" customHeight="1" x14ac:dyDescent="0.35">
      <c r="B54" s="28" t="s">
        <v>121</v>
      </c>
      <c r="C54" s="7"/>
      <c r="D54" s="17">
        <v>1</v>
      </c>
      <c r="E54" s="10"/>
      <c r="F54" s="21" t="e">
        <f t="shared" si="1"/>
        <v>#N/A</v>
      </c>
      <c r="G54" s="4"/>
      <c r="H54" s="77" t="s">
        <v>127</v>
      </c>
      <c r="I54" s="83" t="s">
        <v>135</v>
      </c>
      <c r="J54" s="4"/>
      <c r="K54" s="4"/>
      <c r="L54" s="15"/>
      <c r="M54" s="67"/>
      <c r="N54" s="4"/>
      <c r="Q54" s="4"/>
      <c r="R54" s="4"/>
      <c r="S54" s="4"/>
      <c r="T54" s="4"/>
      <c r="U54" s="4"/>
      <c r="V54" s="4"/>
      <c r="W54" s="4"/>
      <c r="X54" s="4"/>
      <c r="Y54" s="4"/>
      <c r="Z54" s="4"/>
      <c r="AA54" s="4"/>
      <c r="AB54" s="4"/>
      <c r="AC54" s="4"/>
      <c r="AD54" s="4"/>
      <c r="AE54" s="4"/>
      <c r="AF54" s="4"/>
    </row>
    <row r="55" spans="2:32" ht="21" x14ac:dyDescent="0.35">
      <c r="B55" s="28" t="s">
        <v>121</v>
      </c>
      <c r="C55" s="7"/>
      <c r="D55" s="17">
        <v>1</v>
      </c>
      <c r="E55" s="10"/>
      <c r="F55" s="21" t="e">
        <f t="shared" si="1"/>
        <v>#N/A</v>
      </c>
      <c r="G55" s="4"/>
      <c r="H55" s="78" t="s">
        <v>128</v>
      </c>
      <c r="I55" s="69" t="s">
        <v>131</v>
      </c>
      <c r="J55" s="4"/>
      <c r="K55" s="4"/>
      <c r="L55" s="15"/>
      <c r="M55" s="67"/>
      <c r="N55" s="4"/>
      <c r="Q55" s="4"/>
      <c r="R55" s="4"/>
      <c r="S55" s="4"/>
      <c r="T55" s="4"/>
      <c r="U55" s="4"/>
      <c r="V55" s="4"/>
      <c r="W55" s="4"/>
      <c r="X55" s="4"/>
      <c r="Y55" s="4"/>
      <c r="Z55" s="4"/>
      <c r="AA55" s="4"/>
      <c r="AB55" s="4"/>
      <c r="AC55" s="4"/>
      <c r="AD55" s="4"/>
      <c r="AE55" s="4"/>
      <c r="AF55" s="4"/>
    </row>
    <row r="56" spans="2:32" ht="21" x14ac:dyDescent="0.35">
      <c r="B56" s="28" t="s">
        <v>121</v>
      </c>
      <c r="C56" s="7"/>
      <c r="D56" s="17">
        <v>1</v>
      </c>
      <c r="E56" s="10"/>
      <c r="F56" s="21" t="e">
        <f t="shared" si="1"/>
        <v>#N/A</v>
      </c>
      <c r="G56" s="4"/>
      <c r="H56" s="78" t="s">
        <v>129</v>
      </c>
      <c r="I56" s="69" t="s">
        <v>132</v>
      </c>
      <c r="J56" s="15"/>
      <c r="K56" s="4"/>
      <c r="L56" s="15"/>
      <c r="M56" s="67"/>
      <c r="N56" s="4"/>
      <c r="Q56" s="4"/>
      <c r="R56" s="4"/>
      <c r="S56" s="4"/>
      <c r="T56" s="4"/>
      <c r="U56" s="4"/>
      <c r="V56" s="4"/>
      <c r="W56" s="4"/>
      <c r="X56" s="4"/>
      <c r="Y56" s="4"/>
      <c r="Z56" s="4"/>
      <c r="AA56" s="4"/>
      <c r="AB56" s="4"/>
      <c r="AC56" s="4"/>
      <c r="AD56" s="4"/>
      <c r="AE56" s="4"/>
      <c r="AF56" s="4"/>
    </row>
    <row r="57" spans="2:32" x14ac:dyDescent="0.25">
      <c r="B57" s="28" t="s">
        <v>121</v>
      </c>
      <c r="C57" s="7"/>
      <c r="D57" s="17">
        <v>1</v>
      </c>
      <c r="E57" s="10"/>
      <c r="F57" s="21" t="e">
        <f t="shared" si="1"/>
        <v>#N/A</v>
      </c>
      <c r="G57" s="4"/>
      <c r="H57" s="54"/>
      <c r="I57" s="4"/>
      <c r="J57" s="4"/>
      <c r="K57" s="4"/>
      <c r="L57" s="4"/>
      <c r="M57" s="67"/>
      <c r="N57" s="67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  <c r="AA57" s="4"/>
      <c r="AB57" s="4"/>
      <c r="AC57" s="4"/>
      <c r="AD57" s="4"/>
    </row>
    <row r="58" spans="2:32" x14ac:dyDescent="0.25">
      <c r="B58" s="28" t="s">
        <v>121</v>
      </c>
      <c r="C58" s="7"/>
      <c r="D58" s="17">
        <v>1</v>
      </c>
      <c r="E58" s="10"/>
      <c r="F58" s="21" t="e">
        <f t="shared" si="1"/>
        <v>#N/A</v>
      </c>
      <c r="G58" s="4"/>
      <c r="H58" s="54"/>
      <c r="I58" s="4"/>
      <c r="J58" s="4"/>
      <c r="K58" s="4"/>
      <c r="L58" s="15"/>
      <c r="M58" s="67"/>
      <c r="N58" s="4"/>
      <c r="Q58" s="4"/>
      <c r="R58" s="4"/>
      <c r="S58" s="4"/>
      <c r="T58" s="4"/>
      <c r="U58" s="4"/>
      <c r="V58" s="4"/>
      <c r="W58" s="4"/>
      <c r="X58" s="4"/>
      <c r="Y58" s="4"/>
      <c r="Z58" s="4"/>
      <c r="AA58" s="4"/>
      <c r="AB58" s="4"/>
      <c r="AC58" s="4"/>
      <c r="AD58" s="4"/>
      <c r="AE58" s="4"/>
      <c r="AF58" s="4"/>
    </row>
    <row r="59" spans="2:32" x14ac:dyDescent="0.25">
      <c r="B59" s="28" t="s">
        <v>121</v>
      </c>
      <c r="C59" s="7"/>
      <c r="D59" s="17">
        <v>1</v>
      </c>
      <c r="E59" s="10"/>
      <c r="F59" s="21" t="e">
        <f t="shared" si="1"/>
        <v>#N/A</v>
      </c>
      <c r="G59" s="4"/>
      <c r="H59" s="54"/>
      <c r="I59" s="4"/>
      <c r="J59" s="4"/>
      <c r="K59" s="4"/>
      <c r="L59" s="15"/>
      <c r="M59" s="67"/>
      <c r="N59" s="4"/>
      <c r="Q59" s="4"/>
      <c r="R59" s="4"/>
      <c r="S59" s="4"/>
      <c r="T59" s="4"/>
      <c r="U59" s="4"/>
      <c r="V59" s="4"/>
      <c r="W59" s="4"/>
      <c r="X59" s="4"/>
      <c r="Y59" s="4"/>
      <c r="Z59" s="4"/>
      <c r="AA59" s="4"/>
      <c r="AB59" s="4"/>
      <c r="AC59" s="4"/>
      <c r="AD59" s="4"/>
      <c r="AE59" s="4"/>
      <c r="AF59" s="4"/>
    </row>
    <row r="60" spans="2:32" ht="15.75" thickBot="1" x14ac:dyDescent="0.3">
      <c r="B60" s="28" t="s">
        <v>121</v>
      </c>
      <c r="C60" s="7"/>
      <c r="D60" s="17">
        <v>1</v>
      </c>
      <c r="E60" s="10"/>
      <c r="F60" s="21" t="e">
        <f t="shared" si="1"/>
        <v>#N/A</v>
      </c>
      <c r="G60" s="4"/>
      <c r="H60" s="79"/>
      <c r="I60" s="80"/>
      <c r="J60" s="80"/>
      <c r="K60" s="80"/>
      <c r="L60" s="81"/>
      <c r="M60" s="82"/>
      <c r="N60" s="4"/>
      <c r="Q60" s="4"/>
      <c r="R60" s="4"/>
      <c r="S60" s="4"/>
      <c r="T60" s="4"/>
      <c r="U60" s="4"/>
      <c r="V60" s="4"/>
      <c r="W60" s="4"/>
      <c r="X60" s="4"/>
      <c r="Y60" s="4"/>
      <c r="Z60" s="4"/>
      <c r="AA60" s="4"/>
      <c r="AB60" s="4"/>
      <c r="AC60" s="4"/>
      <c r="AD60" s="4"/>
      <c r="AE60" s="4"/>
      <c r="AF60" s="4"/>
    </row>
    <row r="61" spans="2:32" x14ac:dyDescent="0.25">
      <c r="B61" s="28" t="s">
        <v>121</v>
      </c>
      <c r="C61" s="7"/>
      <c r="D61" s="17">
        <v>1</v>
      </c>
      <c r="E61" s="10"/>
      <c r="F61" s="21" t="e">
        <f t="shared" si="1"/>
        <v>#N/A</v>
      </c>
      <c r="G61" s="4"/>
      <c r="H61" s="2"/>
      <c r="I61" s="4"/>
      <c r="J61" s="4"/>
      <c r="K61" s="4"/>
      <c r="L61" s="15"/>
      <c r="M61" s="4"/>
      <c r="N61" s="4"/>
      <c r="Q61" s="4"/>
      <c r="R61" s="4"/>
      <c r="S61" s="4"/>
      <c r="T61" s="4"/>
      <c r="U61" s="4"/>
      <c r="V61" s="4"/>
      <c r="W61" s="4"/>
      <c r="X61" s="4"/>
      <c r="Y61" s="4"/>
      <c r="Z61" s="4"/>
      <c r="AA61" s="4"/>
      <c r="AB61" s="4"/>
      <c r="AC61" s="4"/>
      <c r="AD61" s="4"/>
      <c r="AE61" s="4"/>
      <c r="AF61" s="4"/>
    </row>
    <row r="62" spans="2:32" x14ac:dyDescent="0.25">
      <c r="B62" s="28" t="s">
        <v>121</v>
      </c>
      <c r="C62" s="7"/>
      <c r="D62" s="17">
        <v>1</v>
      </c>
      <c r="E62" s="10"/>
      <c r="F62" s="21" t="e">
        <f t="shared" si="1"/>
        <v>#N/A</v>
      </c>
      <c r="G62" s="4"/>
      <c r="H62" s="2"/>
      <c r="I62" s="4"/>
      <c r="J62" s="4"/>
      <c r="K62" s="4"/>
      <c r="L62" s="15"/>
      <c r="M62" s="4"/>
      <c r="N62" s="4"/>
      <c r="Q62" s="4"/>
      <c r="R62" s="4"/>
      <c r="S62" s="4"/>
      <c r="T62" s="4"/>
      <c r="U62" s="4"/>
      <c r="V62" s="4"/>
      <c r="W62" s="4"/>
      <c r="X62" s="4"/>
      <c r="Y62" s="4"/>
      <c r="Z62" s="4"/>
      <c r="AA62" s="4"/>
      <c r="AB62" s="4"/>
      <c r="AC62" s="4"/>
      <c r="AD62" s="4"/>
      <c r="AE62" s="4"/>
      <c r="AF62" s="4"/>
    </row>
    <row r="63" spans="2:32" x14ac:dyDescent="0.25">
      <c r="B63" s="28" t="s">
        <v>121</v>
      </c>
      <c r="C63" s="7"/>
      <c r="D63" s="17">
        <v>1</v>
      </c>
      <c r="E63" s="10"/>
      <c r="F63" s="21" t="e">
        <f t="shared" si="1"/>
        <v>#N/A</v>
      </c>
      <c r="G63" s="4"/>
      <c r="H63" s="2"/>
      <c r="I63" s="4"/>
      <c r="J63" s="4"/>
      <c r="K63" s="4"/>
      <c r="L63" s="15"/>
      <c r="M63" s="4"/>
      <c r="N63" s="4"/>
      <c r="Q63" s="4"/>
      <c r="R63" s="4"/>
      <c r="S63" s="4"/>
      <c r="T63" s="4"/>
      <c r="U63" s="4"/>
      <c r="V63" s="4"/>
      <c r="W63" s="4"/>
      <c r="X63" s="4"/>
      <c r="Y63" s="4"/>
      <c r="Z63" s="4"/>
      <c r="AA63" s="4"/>
      <c r="AB63" s="4"/>
      <c r="AC63" s="4"/>
      <c r="AD63" s="4"/>
      <c r="AE63" s="4"/>
      <c r="AF63" s="4"/>
    </row>
    <row r="64" spans="2:32" x14ac:dyDescent="0.25">
      <c r="B64" s="28" t="s">
        <v>121</v>
      </c>
      <c r="C64" s="7"/>
      <c r="D64" s="17">
        <v>1</v>
      </c>
      <c r="E64" s="10"/>
      <c r="F64" s="21" t="e">
        <f t="shared" si="1"/>
        <v>#N/A</v>
      </c>
      <c r="G64" s="4"/>
      <c r="H64" s="2"/>
      <c r="I64" s="4"/>
      <c r="J64" s="4"/>
      <c r="K64" s="4"/>
      <c r="L64" s="15"/>
      <c r="M64" s="4"/>
      <c r="N64" s="4"/>
      <c r="Q64" s="4"/>
      <c r="R64" s="4"/>
      <c r="S64" s="4"/>
      <c r="T64" s="4"/>
      <c r="U64" s="4"/>
      <c r="V64" s="4"/>
      <c r="W64" s="4"/>
      <c r="X64" s="4"/>
      <c r="Y64" s="4"/>
      <c r="Z64" s="4"/>
      <c r="AA64" s="4"/>
      <c r="AB64" s="4"/>
      <c r="AC64" s="4"/>
      <c r="AD64" s="4"/>
      <c r="AE64" s="4"/>
      <c r="AF64" s="4"/>
    </row>
    <row r="65" spans="2:32" x14ac:dyDescent="0.25">
      <c r="B65" s="28" t="s">
        <v>121</v>
      </c>
      <c r="C65" s="7"/>
      <c r="D65" s="17">
        <v>1</v>
      </c>
      <c r="E65" s="10"/>
      <c r="F65" s="21" t="e">
        <f t="shared" si="1"/>
        <v>#N/A</v>
      </c>
      <c r="G65" s="4"/>
      <c r="H65" s="2"/>
      <c r="I65" s="4"/>
      <c r="J65" s="4"/>
      <c r="K65" s="4"/>
      <c r="L65" s="15"/>
      <c r="M65" s="4"/>
      <c r="N65" s="4"/>
      <c r="Q65" s="4"/>
      <c r="R65" s="4"/>
      <c r="S65" s="4"/>
      <c r="T65" s="4"/>
      <c r="U65" s="4"/>
      <c r="V65" s="4"/>
      <c r="W65" s="4"/>
      <c r="X65" s="4"/>
      <c r="Y65" s="4"/>
      <c r="Z65" s="4"/>
      <c r="AA65" s="4"/>
      <c r="AB65" s="4"/>
      <c r="AC65" s="4"/>
      <c r="AD65" s="4"/>
      <c r="AE65" s="4"/>
      <c r="AF65" s="4"/>
    </row>
    <row r="66" spans="2:32" x14ac:dyDescent="0.25">
      <c r="B66" s="28" t="s">
        <v>121</v>
      </c>
      <c r="C66" s="7"/>
      <c r="D66" s="17">
        <v>1</v>
      </c>
      <c r="E66" s="10"/>
      <c r="F66" s="21" t="e">
        <f t="shared" si="1"/>
        <v>#N/A</v>
      </c>
      <c r="G66" s="4"/>
      <c r="H66" s="2"/>
      <c r="I66" s="4"/>
      <c r="J66" s="4"/>
      <c r="K66" s="4"/>
      <c r="L66" s="15"/>
      <c r="M66" s="4"/>
      <c r="N66" s="4"/>
      <c r="Q66" s="4"/>
      <c r="R66" s="4"/>
      <c r="S66" s="4"/>
      <c r="T66" s="4"/>
      <c r="U66" s="4"/>
      <c r="V66" s="4"/>
      <c r="W66" s="4"/>
      <c r="X66" s="4"/>
      <c r="Y66" s="4"/>
      <c r="Z66" s="4"/>
      <c r="AA66" s="4"/>
      <c r="AB66" s="4"/>
      <c r="AC66" s="4"/>
      <c r="AD66" s="4"/>
      <c r="AE66" s="4"/>
      <c r="AF66" s="4"/>
    </row>
    <row r="67" spans="2:32" x14ac:dyDescent="0.25">
      <c r="B67" s="28" t="s">
        <v>121</v>
      </c>
      <c r="C67" s="7"/>
      <c r="D67" s="17">
        <v>1</v>
      </c>
      <c r="E67" s="10"/>
      <c r="F67" s="21" t="e">
        <f t="shared" si="1"/>
        <v>#N/A</v>
      </c>
      <c r="G67" s="4"/>
      <c r="H67" s="2"/>
      <c r="I67" s="4"/>
      <c r="J67" s="4"/>
      <c r="K67" s="4"/>
      <c r="L67" s="15"/>
      <c r="M67" s="4"/>
      <c r="N67" s="4"/>
      <c r="Q67" s="4"/>
      <c r="R67" s="4"/>
      <c r="S67" s="4"/>
      <c r="T67" s="4"/>
      <c r="U67" s="4"/>
      <c r="V67" s="4"/>
      <c r="W67" s="4"/>
      <c r="X67" s="4"/>
      <c r="Y67" s="4"/>
      <c r="Z67" s="4"/>
      <c r="AA67" s="4"/>
      <c r="AB67" s="4"/>
      <c r="AC67" s="4"/>
      <c r="AD67" s="4"/>
      <c r="AE67" s="4"/>
      <c r="AF67" s="4"/>
    </row>
    <row r="68" spans="2:32" x14ac:dyDescent="0.25">
      <c r="B68" s="28" t="s">
        <v>121</v>
      </c>
      <c r="C68" s="7"/>
      <c r="D68" s="17">
        <v>1</v>
      </c>
      <c r="E68" s="10"/>
      <c r="F68" s="21" t="e">
        <f t="shared" ref="F68:F131" si="4">INDEX(O:O,MATCH(C68,P:P,0),1)</f>
        <v>#N/A</v>
      </c>
      <c r="G68" s="4"/>
      <c r="H68" s="2"/>
      <c r="I68" s="4"/>
      <c r="J68" s="4"/>
      <c r="K68" s="4"/>
      <c r="L68" s="15"/>
      <c r="M68" s="4"/>
      <c r="N68" s="4"/>
      <c r="Q68" s="4"/>
      <c r="R68" s="4"/>
      <c r="S68" s="4"/>
      <c r="T68" s="4"/>
      <c r="U68" s="4"/>
      <c r="V68" s="4"/>
      <c r="W68" s="4"/>
      <c r="X68" s="4"/>
      <c r="Y68" s="4"/>
      <c r="Z68" s="4"/>
      <c r="AA68" s="4"/>
      <c r="AB68" s="4"/>
      <c r="AC68" s="4"/>
      <c r="AD68" s="4"/>
      <c r="AE68" s="4"/>
      <c r="AF68" s="4"/>
    </row>
    <row r="69" spans="2:32" x14ac:dyDescent="0.25">
      <c r="B69" s="28" t="s">
        <v>121</v>
      </c>
      <c r="C69" s="7"/>
      <c r="D69" s="17">
        <v>1</v>
      </c>
      <c r="E69" s="10"/>
      <c r="F69" s="21" t="e">
        <f t="shared" si="4"/>
        <v>#N/A</v>
      </c>
      <c r="G69" s="4"/>
      <c r="H69" s="2"/>
      <c r="I69" s="4"/>
      <c r="J69" s="4"/>
      <c r="K69" s="4"/>
      <c r="L69" s="15"/>
      <c r="M69" s="4"/>
      <c r="N69" s="4"/>
      <c r="Q69" s="4"/>
      <c r="R69" s="4"/>
      <c r="S69" s="4"/>
      <c r="T69" s="4"/>
      <c r="U69" s="4"/>
      <c r="V69" s="4"/>
      <c r="W69" s="4"/>
      <c r="X69" s="4"/>
      <c r="Y69" s="4"/>
      <c r="Z69" s="4"/>
      <c r="AA69" s="4"/>
      <c r="AB69" s="4"/>
      <c r="AC69" s="4"/>
      <c r="AD69" s="4"/>
      <c r="AE69" s="4"/>
      <c r="AF69" s="4"/>
    </row>
    <row r="70" spans="2:32" x14ac:dyDescent="0.25">
      <c r="B70" s="28" t="s">
        <v>121</v>
      </c>
      <c r="C70" s="7"/>
      <c r="D70" s="17">
        <v>1</v>
      </c>
      <c r="E70" s="10"/>
      <c r="F70" s="21" t="e">
        <f t="shared" si="4"/>
        <v>#N/A</v>
      </c>
      <c r="G70" s="4"/>
      <c r="H70" s="2"/>
      <c r="I70" s="4"/>
      <c r="J70" s="4"/>
      <c r="K70" s="4"/>
      <c r="L70" s="15"/>
      <c r="M70" s="4"/>
      <c r="N70" s="4"/>
      <c r="Q70" s="4"/>
      <c r="R70" s="4"/>
      <c r="S70" s="4"/>
      <c r="T70" s="4"/>
      <c r="U70" s="4"/>
      <c r="V70" s="4"/>
      <c r="W70" s="4"/>
      <c r="X70" s="4"/>
      <c r="Y70" s="4"/>
      <c r="Z70" s="4"/>
      <c r="AA70" s="4"/>
      <c r="AB70" s="4"/>
      <c r="AC70" s="4"/>
      <c r="AD70" s="4"/>
      <c r="AE70" s="4"/>
      <c r="AF70" s="4"/>
    </row>
    <row r="71" spans="2:32" x14ac:dyDescent="0.25">
      <c r="B71" s="28" t="s">
        <v>121</v>
      </c>
      <c r="C71" s="7"/>
      <c r="D71" s="17">
        <v>1</v>
      </c>
      <c r="E71" s="10"/>
      <c r="F71" s="21" t="e">
        <f t="shared" si="4"/>
        <v>#N/A</v>
      </c>
      <c r="G71" s="4"/>
      <c r="H71" s="2"/>
      <c r="I71" s="4"/>
      <c r="J71" s="4"/>
      <c r="K71" s="4"/>
      <c r="L71" s="15"/>
      <c r="M71" s="4"/>
      <c r="N71" s="4"/>
      <c r="Q71" s="4"/>
      <c r="R71" s="4"/>
      <c r="S71" s="4"/>
      <c r="T71" s="4"/>
      <c r="U71" s="4"/>
      <c r="V71" s="4"/>
      <c r="W71" s="4"/>
      <c r="X71" s="4"/>
      <c r="Y71" s="4"/>
      <c r="Z71" s="4"/>
      <c r="AA71" s="4"/>
      <c r="AB71" s="4"/>
      <c r="AC71" s="4"/>
      <c r="AD71" s="4"/>
      <c r="AE71" s="4"/>
      <c r="AF71" s="4"/>
    </row>
    <row r="72" spans="2:32" x14ac:dyDescent="0.25">
      <c r="B72" s="28" t="s">
        <v>121</v>
      </c>
      <c r="C72" s="7"/>
      <c r="D72" s="17">
        <v>1</v>
      </c>
      <c r="E72" s="10"/>
      <c r="F72" s="21" t="e">
        <f t="shared" si="4"/>
        <v>#N/A</v>
      </c>
      <c r="G72" s="4"/>
      <c r="H72" s="2"/>
      <c r="I72" s="4"/>
      <c r="J72" s="4"/>
      <c r="K72" s="4"/>
      <c r="L72" s="15"/>
      <c r="M72" s="4"/>
      <c r="N72" s="4"/>
      <c r="Q72" s="4"/>
      <c r="R72" s="4"/>
      <c r="S72" s="4"/>
      <c r="T72" s="4"/>
      <c r="U72" s="4"/>
      <c r="V72" s="4"/>
      <c r="W72" s="4"/>
      <c r="X72" s="4"/>
      <c r="Y72" s="4"/>
      <c r="Z72" s="4"/>
      <c r="AA72" s="4"/>
      <c r="AB72" s="4"/>
      <c r="AC72" s="4"/>
      <c r="AD72" s="4"/>
      <c r="AE72" s="4"/>
      <c r="AF72" s="4"/>
    </row>
    <row r="73" spans="2:32" x14ac:dyDescent="0.25">
      <c r="B73" s="28" t="s">
        <v>121</v>
      </c>
      <c r="C73" s="7"/>
      <c r="D73" s="17">
        <v>1</v>
      </c>
      <c r="E73" s="10"/>
      <c r="F73" s="21" t="e">
        <f t="shared" si="4"/>
        <v>#N/A</v>
      </c>
      <c r="G73" s="4"/>
      <c r="H73" s="2"/>
      <c r="I73" s="4"/>
      <c r="J73" s="4"/>
      <c r="K73" s="4"/>
      <c r="L73" s="15"/>
      <c r="M73" s="4"/>
      <c r="N73" s="4"/>
      <c r="Q73" s="4"/>
      <c r="R73" s="4"/>
      <c r="S73" s="4"/>
      <c r="T73" s="4"/>
      <c r="U73" s="4"/>
      <c r="V73" s="4"/>
      <c r="W73" s="4"/>
      <c r="X73" s="4"/>
      <c r="Y73" s="4"/>
      <c r="Z73" s="4"/>
      <c r="AA73" s="4"/>
      <c r="AB73" s="4"/>
      <c r="AC73" s="4"/>
      <c r="AD73" s="4"/>
      <c r="AE73" s="4"/>
      <c r="AF73" s="4"/>
    </row>
    <row r="74" spans="2:32" x14ac:dyDescent="0.25">
      <c r="B74" s="28" t="s">
        <v>121</v>
      </c>
      <c r="C74" s="7"/>
      <c r="D74" s="17">
        <v>1</v>
      </c>
      <c r="E74" s="10"/>
      <c r="F74" s="21" t="e">
        <f t="shared" si="4"/>
        <v>#N/A</v>
      </c>
      <c r="G74" s="4"/>
      <c r="H74" s="2"/>
      <c r="I74" s="4"/>
      <c r="J74" s="4"/>
      <c r="K74" s="4"/>
      <c r="L74" s="15"/>
      <c r="M74" s="4"/>
      <c r="N74" s="4"/>
      <c r="Q74" s="4"/>
      <c r="R74" s="4"/>
      <c r="S74" s="4"/>
      <c r="T74" s="4"/>
      <c r="U74" s="4"/>
      <c r="V74" s="4"/>
      <c r="W74" s="4"/>
      <c r="X74" s="4"/>
      <c r="Y74" s="4"/>
      <c r="Z74" s="4"/>
      <c r="AA74" s="4"/>
      <c r="AB74" s="4"/>
      <c r="AC74" s="4"/>
      <c r="AD74" s="4"/>
      <c r="AE74" s="4"/>
      <c r="AF74" s="4"/>
    </row>
    <row r="75" spans="2:32" x14ac:dyDescent="0.25">
      <c r="B75" s="28" t="s">
        <v>121</v>
      </c>
      <c r="C75" s="7"/>
      <c r="D75" s="17">
        <v>1</v>
      </c>
      <c r="E75" s="10"/>
      <c r="F75" s="21" t="e">
        <f t="shared" si="4"/>
        <v>#N/A</v>
      </c>
      <c r="G75" s="4"/>
      <c r="H75" s="2"/>
      <c r="I75" s="4"/>
      <c r="J75" s="4"/>
      <c r="K75" s="4"/>
      <c r="L75" s="15"/>
      <c r="M75" s="4"/>
      <c r="N75" s="4"/>
      <c r="Q75" s="4"/>
      <c r="R75" s="4"/>
      <c r="S75" s="4"/>
      <c r="T75" s="4"/>
      <c r="U75" s="4"/>
      <c r="V75" s="4"/>
      <c r="W75" s="4"/>
      <c r="X75" s="4"/>
      <c r="Y75" s="4"/>
      <c r="Z75" s="4"/>
      <c r="AA75" s="4"/>
      <c r="AB75" s="4"/>
      <c r="AC75" s="4"/>
      <c r="AD75" s="4"/>
      <c r="AE75" s="4"/>
      <c r="AF75" s="4"/>
    </row>
    <row r="76" spans="2:32" x14ac:dyDescent="0.25">
      <c r="B76" s="28" t="s">
        <v>121</v>
      </c>
      <c r="C76" s="7"/>
      <c r="D76" s="17">
        <v>1</v>
      </c>
      <c r="E76" s="10"/>
      <c r="F76" s="21" t="e">
        <f t="shared" si="4"/>
        <v>#N/A</v>
      </c>
      <c r="G76" s="4"/>
      <c r="H76" s="2"/>
      <c r="I76" s="4"/>
      <c r="J76" s="4"/>
      <c r="K76" s="4"/>
      <c r="L76" s="15"/>
      <c r="M76" s="4"/>
      <c r="N76" s="4"/>
      <c r="Q76" s="4"/>
      <c r="R76" s="4"/>
      <c r="S76" s="4"/>
      <c r="T76" s="4"/>
      <c r="U76" s="4"/>
      <c r="V76" s="4"/>
      <c r="W76" s="4"/>
      <c r="X76" s="4"/>
      <c r="Y76" s="4"/>
      <c r="Z76" s="4"/>
      <c r="AA76" s="4"/>
      <c r="AB76" s="4"/>
      <c r="AC76" s="4"/>
      <c r="AD76" s="4"/>
      <c r="AE76" s="4"/>
      <c r="AF76" s="4"/>
    </row>
    <row r="77" spans="2:32" x14ac:dyDescent="0.25">
      <c r="B77" s="28" t="s">
        <v>121</v>
      </c>
      <c r="C77" s="7"/>
      <c r="D77" s="17">
        <v>1</v>
      </c>
      <c r="E77" s="10"/>
      <c r="F77" s="21" t="e">
        <f t="shared" si="4"/>
        <v>#N/A</v>
      </c>
      <c r="G77" s="4"/>
      <c r="H77" s="2"/>
      <c r="I77" s="4"/>
      <c r="J77" s="4"/>
      <c r="K77" s="4"/>
      <c r="L77" s="15"/>
      <c r="M77" s="4"/>
      <c r="N77" s="4"/>
      <c r="Q77" s="4"/>
      <c r="R77" s="4"/>
      <c r="S77" s="4"/>
      <c r="T77" s="4"/>
      <c r="U77" s="4"/>
      <c r="V77" s="4"/>
      <c r="W77" s="4"/>
      <c r="X77" s="4"/>
      <c r="Y77" s="4"/>
      <c r="Z77" s="4"/>
      <c r="AA77" s="4"/>
      <c r="AB77" s="4"/>
      <c r="AC77" s="4"/>
      <c r="AD77" s="4"/>
      <c r="AE77" s="4"/>
      <c r="AF77" s="4"/>
    </row>
    <row r="78" spans="2:32" x14ac:dyDescent="0.25">
      <c r="B78" s="28" t="s">
        <v>121</v>
      </c>
      <c r="C78" s="7"/>
      <c r="D78" s="17">
        <v>1</v>
      </c>
      <c r="E78" s="10"/>
      <c r="F78" s="21" t="e">
        <f t="shared" si="4"/>
        <v>#N/A</v>
      </c>
      <c r="G78" s="4"/>
      <c r="H78" s="2"/>
      <c r="I78" s="4"/>
      <c r="J78" s="4"/>
      <c r="K78" s="4"/>
      <c r="L78" s="15"/>
      <c r="M78" s="4"/>
      <c r="N78" s="4"/>
      <c r="Q78" s="4"/>
      <c r="R78" s="4"/>
      <c r="S78" s="4"/>
      <c r="T78" s="4"/>
      <c r="U78" s="4"/>
      <c r="V78" s="4"/>
      <c r="W78" s="4"/>
      <c r="X78" s="4"/>
      <c r="Y78" s="4"/>
      <c r="Z78" s="4"/>
      <c r="AA78" s="4"/>
      <c r="AB78" s="4"/>
      <c r="AC78" s="4"/>
      <c r="AD78" s="4"/>
      <c r="AE78" s="4"/>
      <c r="AF78" s="4"/>
    </row>
    <row r="79" spans="2:32" x14ac:dyDescent="0.25">
      <c r="B79" s="28" t="s">
        <v>121</v>
      </c>
      <c r="C79" s="7"/>
      <c r="D79" s="17">
        <v>1</v>
      </c>
      <c r="E79" s="10"/>
      <c r="F79" s="21" t="e">
        <f t="shared" si="4"/>
        <v>#N/A</v>
      </c>
      <c r="G79" s="4"/>
      <c r="H79" s="2"/>
      <c r="I79" s="4"/>
      <c r="J79" s="4"/>
      <c r="K79" s="4"/>
      <c r="L79" s="15"/>
      <c r="M79" s="4"/>
      <c r="N79" s="4"/>
      <c r="Q79" s="4"/>
      <c r="R79" s="4"/>
      <c r="S79" s="4"/>
      <c r="T79" s="4"/>
      <c r="U79" s="4"/>
      <c r="V79" s="4"/>
      <c r="W79" s="4"/>
      <c r="X79" s="4"/>
      <c r="Y79" s="4"/>
      <c r="Z79" s="4"/>
      <c r="AA79" s="4"/>
      <c r="AB79" s="4"/>
      <c r="AC79" s="4"/>
      <c r="AD79" s="4"/>
      <c r="AE79" s="4"/>
      <c r="AF79" s="4"/>
    </row>
    <row r="80" spans="2:32" x14ac:dyDescent="0.25">
      <c r="B80" s="28" t="s">
        <v>121</v>
      </c>
      <c r="C80" s="7"/>
      <c r="D80" s="17">
        <v>1</v>
      </c>
      <c r="E80" s="10"/>
      <c r="F80" s="21" t="e">
        <f t="shared" si="4"/>
        <v>#N/A</v>
      </c>
      <c r="G80" s="4"/>
      <c r="H80" s="2"/>
      <c r="I80" s="4"/>
      <c r="J80" s="4"/>
      <c r="K80" s="4"/>
      <c r="L80" s="15"/>
      <c r="M80" s="4"/>
      <c r="N80" s="4"/>
      <c r="Q80" s="4"/>
      <c r="R80" s="4"/>
      <c r="S80" s="4"/>
      <c r="T80" s="4"/>
      <c r="U80" s="4"/>
      <c r="V80" s="4"/>
      <c r="W80" s="4"/>
      <c r="X80" s="4"/>
      <c r="Y80" s="4"/>
      <c r="Z80" s="4"/>
      <c r="AA80" s="4"/>
      <c r="AB80" s="4"/>
      <c r="AC80" s="4"/>
      <c r="AD80" s="4"/>
      <c r="AE80" s="4"/>
      <c r="AF80" s="4"/>
    </row>
    <row r="81" spans="2:32" x14ac:dyDescent="0.25">
      <c r="B81" s="28" t="s">
        <v>121</v>
      </c>
      <c r="C81" s="7"/>
      <c r="D81" s="17">
        <v>1</v>
      </c>
      <c r="E81" s="10"/>
      <c r="F81" s="21" t="e">
        <f t="shared" si="4"/>
        <v>#N/A</v>
      </c>
      <c r="G81" s="4"/>
      <c r="H81" s="2"/>
      <c r="I81" s="4"/>
      <c r="J81" s="4"/>
      <c r="K81" s="4"/>
      <c r="L81" s="15"/>
      <c r="M81" s="4"/>
      <c r="N81" s="4"/>
      <c r="Q81" s="4"/>
      <c r="R81" s="4"/>
      <c r="S81" s="4"/>
      <c r="T81" s="4"/>
      <c r="U81" s="4"/>
      <c r="V81" s="4"/>
      <c r="W81" s="4"/>
      <c r="X81" s="4"/>
      <c r="Y81" s="4"/>
      <c r="Z81" s="4"/>
      <c r="AA81" s="4"/>
      <c r="AB81" s="4"/>
      <c r="AC81" s="4"/>
      <c r="AD81" s="4"/>
      <c r="AE81" s="4"/>
      <c r="AF81" s="4"/>
    </row>
    <row r="82" spans="2:32" x14ac:dyDescent="0.25">
      <c r="B82" s="28" t="s">
        <v>121</v>
      </c>
      <c r="C82" s="7"/>
      <c r="D82" s="17">
        <v>1</v>
      </c>
      <c r="E82" s="10"/>
      <c r="F82" s="21" t="e">
        <f t="shared" si="4"/>
        <v>#N/A</v>
      </c>
      <c r="G82" s="4"/>
      <c r="H82" s="2"/>
      <c r="I82" s="4"/>
      <c r="J82" s="4"/>
      <c r="K82" s="4"/>
      <c r="L82" s="15"/>
      <c r="M82" s="4"/>
      <c r="N82" s="4"/>
      <c r="Q82" s="4"/>
      <c r="R82" s="4"/>
      <c r="S82" s="4"/>
      <c r="T82" s="4"/>
      <c r="U82" s="4"/>
      <c r="V82" s="4"/>
      <c r="W82" s="4"/>
      <c r="X82" s="4"/>
      <c r="Y82" s="4"/>
      <c r="Z82" s="4"/>
      <c r="AA82" s="4"/>
      <c r="AB82" s="4"/>
      <c r="AC82" s="4"/>
      <c r="AD82" s="4"/>
      <c r="AE82" s="4"/>
      <c r="AF82" s="4"/>
    </row>
    <row r="83" spans="2:32" x14ac:dyDescent="0.25">
      <c r="B83" s="28" t="s">
        <v>121</v>
      </c>
      <c r="C83" s="7"/>
      <c r="D83" s="17">
        <v>1</v>
      </c>
      <c r="E83" s="10"/>
      <c r="F83" s="21" t="e">
        <f t="shared" si="4"/>
        <v>#N/A</v>
      </c>
      <c r="G83" s="4"/>
      <c r="H83" s="2"/>
      <c r="I83" s="4"/>
      <c r="J83" s="4"/>
      <c r="K83" s="4"/>
      <c r="L83" s="15"/>
      <c r="M83" s="4"/>
      <c r="N83" s="4"/>
      <c r="Q83" s="4"/>
      <c r="R83" s="4"/>
      <c r="S83" s="4"/>
      <c r="T83" s="4"/>
      <c r="U83" s="4"/>
      <c r="V83" s="4"/>
      <c r="W83" s="4"/>
      <c r="X83" s="4"/>
      <c r="Y83" s="4"/>
      <c r="Z83" s="4"/>
      <c r="AA83" s="4"/>
      <c r="AB83" s="4"/>
      <c r="AC83" s="4"/>
      <c r="AD83" s="4"/>
      <c r="AE83" s="4"/>
      <c r="AF83" s="4"/>
    </row>
    <row r="84" spans="2:32" x14ac:dyDescent="0.25">
      <c r="B84" s="28" t="s">
        <v>121</v>
      </c>
      <c r="C84" s="7"/>
      <c r="D84" s="17">
        <v>1</v>
      </c>
      <c r="E84" s="10"/>
      <c r="F84" s="21" t="e">
        <f t="shared" si="4"/>
        <v>#N/A</v>
      </c>
      <c r="G84" s="4"/>
      <c r="H84" s="2"/>
      <c r="I84" s="4"/>
      <c r="J84" s="4"/>
      <c r="K84" s="4"/>
      <c r="L84" s="15"/>
      <c r="M84" s="4"/>
      <c r="N84" s="4"/>
      <c r="Q84" s="4"/>
      <c r="R84" s="4"/>
      <c r="S84" s="4"/>
      <c r="T84" s="4"/>
      <c r="U84" s="4"/>
      <c r="V84" s="4"/>
      <c r="W84" s="4"/>
      <c r="X84" s="4"/>
      <c r="Y84" s="4"/>
      <c r="Z84" s="4"/>
      <c r="AA84" s="4"/>
      <c r="AB84" s="4"/>
      <c r="AC84" s="4"/>
      <c r="AD84" s="4"/>
      <c r="AE84" s="4"/>
      <c r="AF84" s="4"/>
    </row>
    <row r="85" spans="2:32" x14ac:dyDescent="0.25">
      <c r="B85" s="28" t="s">
        <v>121</v>
      </c>
      <c r="C85" s="7"/>
      <c r="D85" s="17">
        <v>1</v>
      </c>
      <c r="E85" s="10"/>
      <c r="F85" s="21" t="e">
        <f t="shared" si="4"/>
        <v>#N/A</v>
      </c>
      <c r="G85" s="4"/>
      <c r="H85" s="2"/>
      <c r="I85" s="4"/>
      <c r="J85" s="4"/>
      <c r="K85" s="4"/>
      <c r="L85" s="15"/>
      <c r="M85" s="4"/>
      <c r="N85" s="4"/>
      <c r="Q85" s="4"/>
      <c r="R85" s="4"/>
      <c r="S85" s="4"/>
      <c r="T85" s="4"/>
      <c r="U85" s="4"/>
      <c r="V85" s="4"/>
      <c r="W85" s="4"/>
      <c r="X85" s="4"/>
      <c r="Y85" s="4"/>
      <c r="Z85" s="4"/>
      <c r="AA85" s="4"/>
      <c r="AB85" s="4"/>
      <c r="AC85" s="4"/>
      <c r="AD85" s="4"/>
      <c r="AE85" s="4"/>
      <c r="AF85" s="4"/>
    </row>
    <row r="86" spans="2:32" x14ac:dyDescent="0.25">
      <c r="B86" s="28" t="s">
        <v>121</v>
      </c>
      <c r="C86" s="7"/>
      <c r="D86" s="17">
        <v>1</v>
      </c>
      <c r="E86" s="10"/>
      <c r="F86" s="21" t="e">
        <f t="shared" si="4"/>
        <v>#N/A</v>
      </c>
      <c r="G86" s="4"/>
      <c r="H86" s="2"/>
      <c r="I86" s="4"/>
      <c r="J86" s="4"/>
      <c r="K86" s="4"/>
      <c r="L86" s="15"/>
      <c r="M86" s="4"/>
      <c r="N86" s="4"/>
      <c r="Q86" s="4"/>
      <c r="R86" s="4"/>
      <c r="S86" s="4"/>
      <c r="T86" s="4"/>
      <c r="U86" s="4"/>
      <c r="V86" s="4"/>
      <c r="W86" s="4"/>
      <c r="X86" s="4"/>
      <c r="Y86" s="4"/>
      <c r="Z86" s="4"/>
      <c r="AA86" s="4"/>
      <c r="AB86" s="4"/>
      <c r="AC86" s="4"/>
      <c r="AD86" s="4"/>
      <c r="AE86" s="4"/>
      <c r="AF86" s="4"/>
    </row>
    <row r="87" spans="2:32" x14ac:dyDescent="0.25">
      <c r="B87" s="28" t="s">
        <v>121</v>
      </c>
      <c r="C87" s="7"/>
      <c r="D87" s="17">
        <v>1</v>
      </c>
      <c r="E87" s="10"/>
      <c r="F87" s="21" t="e">
        <f t="shared" si="4"/>
        <v>#N/A</v>
      </c>
      <c r="G87" s="4"/>
      <c r="H87" s="2"/>
      <c r="I87" s="4"/>
      <c r="J87" s="4"/>
      <c r="K87" s="4"/>
      <c r="L87" s="15"/>
      <c r="M87" s="4"/>
      <c r="N87" s="4"/>
      <c r="Q87" s="4"/>
      <c r="R87" s="4"/>
      <c r="S87" s="4"/>
      <c r="T87" s="4"/>
      <c r="U87" s="4"/>
      <c r="V87" s="4"/>
      <c r="W87" s="4"/>
      <c r="X87" s="4"/>
      <c r="Y87" s="4"/>
      <c r="Z87" s="4"/>
      <c r="AA87" s="4"/>
      <c r="AB87" s="4"/>
      <c r="AC87" s="4"/>
      <c r="AD87" s="4"/>
      <c r="AE87" s="4"/>
      <c r="AF87" s="4"/>
    </row>
    <row r="88" spans="2:32" x14ac:dyDescent="0.25">
      <c r="B88" s="28" t="s">
        <v>121</v>
      </c>
      <c r="C88" s="7"/>
      <c r="D88" s="17">
        <v>1</v>
      </c>
      <c r="E88" s="10"/>
      <c r="F88" s="21" t="e">
        <f t="shared" si="4"/>
        <v>#N/A</v>
      </c>
      <c r="G88" s="4"/>
      <c r="H88" s="2"/>
      <c r="I88" s="4"/>
      <c r="J88" s="4"/>
      <c r="K88" s="4"/>
      <c r="L88" s="15"/>
      <c r="M88" s="4"/>
      <c r="N88" s="4"/>
      <c r="Q88" s="4"/>
      <c r="R88" s="4"/>
      <c r="S88" s="4"/>
      <c r="T88" s="4"/>
      <c r="U88" s="4"/>
      <c r="V88" s="4"/>
      <c r="W88" s="4"/>
      <c r="X88" s="4"/>
      <c r="Y88" s="4"/>
      <c r="Z88" s="4"/>
      <c r="AA88" s="4"/>
      <c r="AB88" s="4"/>
      <c r="AC88" s="4"/>
      <c r="AD88" s="4"/>
      <c r="AE88" s="4"/>
      <c r="AF88" s="4"/>
    </row>
    <row r="89" spans="2:32" x14ac:dyDescent="0.25">
      <c r="B89" s="28" t="s">
        <v>121</v>
      </c>
      <c r="C89" s="7"/>
      <c r="D89" s="17">
        <v>1</v>
      </c>
      <c r="E89" s="10"/>
      <c r="F89" s="21" t="e">
        <f t="shared" si="4"/>
        <v>#N/A</v>
      </c>
      <c r="G89" s="4"/>
      <c r="H89" s="2"/>
      <c r="I89" s="4"/>
      <c r="J89" s="4"/>
      <c r="K89" s="4"/>
      <c r="L89" s="15"/>
      <c r="M89" s="4"/>
      <c r="N89" s="4"/>
      <c r="Q89" s="4"/>
      <c r="R89" s="4"/>
      <c r="S89" s="4"/>
      <c r="T89" s="4"/>
      <c r="U89" s="4"/>
      <c r="V89" s="4"/>
      <c r="W89" s="4"/>
      <c r="X89" s="4"/>
      <c r="Y89" s="4"/>
      <c r="Z89" s="4"/>
      <c r="AA89" s="4"/>
      <c r="AB89" s="4"/>
      <c r="AC89" s="4"/>
      <c r="AD89" s="4"/>
      <c r="AE89" s="4"/>
      <c r="AF89" s="4"/>
    </row>
    <row r="90" spans="2:32" x14ac:dyDescent="0.25">
      <c r="B90" s="28" t="s">
        <v>121</v>
      </c>
      <c r="C90" s="7"/>
      <c r="D90" s="17">
        <v>1</v>
      </c>
      <c r="E90" s="10"/>
      <c r="F90" s="21" t="e">
        <f t="shared" si="4"/>
        <v>#N/A</v>
      </c>
      <c r="G90" s="4"/>
      <c r="H90" s="2"/>
      <c r="I90" s="4"/>
      <c r="J90" s="4"/>
      <c r="K90" s="4"/>
      <c r="L90" s="15"/>
      <c r="M90" s="4"/>
      <c r="N90" s="4"/>
      <c r="Q90" s="4"/>
      <c r="R90" s="4"/>
      <c r="S90" s="4"/>
      <c r="T90" s="4"/>
      <c r="U90" s="4"/>
      <c r="V90" s="4"/>
      <c r="W90" s="4"/>
      <c r="X90" s="4"/>
      <c r="Y90" s="4"/>
      <c r="Z90" s="4"/>
      <c r="AA90" s="4"/>
      <c r="AB90" s="4"/>
      <c r="AC90" s="4"/>
      <c r="AD90" s="4"/>
      <c r="AE90" s="4"/>
      <c r="AF90" s="4"/>
    </row>
    <row r="91" spans="2:32" x14ac:dyDescent="0.25">
      <c r="B91" s="28" t="s">
        <v>121</v>
      </c>
      <c r="C91" s="7"/>
      <c r="D91" s="17">
        <v>1</v>
      </c>
      <c r="E91" s="10"/>
      <c r="F91" s="21" t="e">
        <f t="shared" si="4"/>
        <v>#N/A</v>
      </c>
      <c r="G91" s="4"/>
      <c r="H91" s="2"/>
      <c r="I91" s="4"/>
      <c r="J91" s="4"/>
      <c r="K91" s="4"/>
      <c r="L91" s="15"/>
      <c r="M91" s="4"/>
      <c r="N91" s="4"/>
      <c r="Q91" s="4"/>
      <c r="R91" s="4"/>
      <c r="S91" s="4"/>
    </row>
    <row r="92" spans="2:32" x14ac:dyDescent="0.25">
      <c r="B92" s="28" t="s">
        <v>121</v>
      </c>
      <c r="C92" s="7"/>
      <c r="D92" s="17">
        <v>1</v>
      </c>
      <c r="E92" s="10"/>
      <c r="F92" s="21" t="e">
        <f t="shared" si="4"/>
        <v>#N/A</v>
      </c>
      <c r="G92" s="4"/>
      <c r="H92" s="2"/>
      <c r="I92" s="4"/>
      <c r="J92" s="4"/>
      <c r="K92" s="4"/>
      <c r="L92" s="15"/>
      <c r="M92" s="4"/>
      <c r="N92" s="4"/>
      <c r="Q92" s="4"/>
      <c r="R92" s="4"/>
      <c r="S92" s="4"/>
    </row>
    <row r="93" spans="2:32" x14ac:dyDescent="0.25">
      <c r="B93" s="28" t="s">
        <v>121</v>
      </c>
      <c r="C93" s="7"/>
      <c r="D93" s="17">
        <v>1</v>
      </c>
      <c r="E93" s="10"/>
      <c r="F93" s="21" t="e">
        <f t="shared" si="4"/>
        <v>#N/A</v>
      </c>
      <c r="G93" s="4"/>
      <c r="H93" s="2"/>
      <c r="I93" s="4"/>
      <c r="J93" s="4"/>
      <c r="K93" s="4"/>
      <c r="L93" s="15"/>
      <c r="M93" s="4"/>
      <c r="N93" s="4"/>
      <c r="Q93" s="4"/>
      <c r="R93" s="4"/>
      <c r="S93" s="4"/>
    </row>
    <row r="94" spans="2:32" x14ac:dyDescent="0.25">
      <c r="B94" s="28" t="s">
        <v>121</v>
      </c>
      <c r="C94" s="7"/>
      <c r="D94" s="17">
        <v>1</v>
      </c>
      <c r="E94" s="10"/>
      <c r="F94" s="21" t="e">
        <f t="shared" si="4"/>
        <v>#N/A</v>
      </c>
      <c r="G94" s="4"/>
      <c r="H94" s="2"/>
      <c r="I94" s="4"/>
      <c r="J94" s="4"/>
      <c r="K94" s="4"/>
      <c r="L94" s="15"/>
      <c r="M94" s="4"/>
      <c r="N94" s="4"/>
      <c r="Q94" s="4"/>
      <c r="R94" s="4"/>
      <c r="S94" s="4"/>
    </row>
    <row r="95" spans="2:32" x14ac:dyDescent="0.25">
      <c r="B95" s="28" t="s">
        <v>121</v>
      </c>
      <c r="C95" s="7"/>
      <c r="D95" s="17">
        <v>1</v>
      </c>
      <c r="E95" s="10"/>
      <c r="F95" s="21" t="e">
        <f t="shared" si="4"/>
        <v>#N/A</v>
      </c>
      <c r="G95" s="4"/>
      <c r="H95" s="2"/>
      <c r="I95" s="4"/>
      <c r="J95" s="4"/>
      <c r="K95" s="4"/>
      <c r="L95" s="15"/>
      <c r="M95" s="4"/>
      <c r="N95" s="4"/>
    </row>
    <row r="96" spans="2:32" x14ac:dyDescent="0.25">
      <c r="B96" s="28" t="s">
        <v>121</v>
      </c>
      <c r="C96" s="7"/>
      <c r="D96" s="17">
        <v>1</v>
      </c>
      <c r="E96" s="10"/>
      <c r="F96" s="21" t="e">
        <f t="shared" si="4"/>
        <v>#N/A</v>
      </c>
      <c r="G96" s="4"/>
      <c r="H96" s="2"/>
      <c r="I96" s="4"/>
      <c r="J96" s="4"/>
      <c r="K96" s="4"/>
      <c r="L96" s="15"/>
      <c r="M96" s="4"/>
      <c r="N96" s="4"/>
    </row>
    <row r="97" spans="2:14" x14ac:dyDescent="0.25">
      <c r="B97" s="28" t="s">
        <v>121</v>
      </c>
      <c r="C97" s="7"/>
      <c r="D97" s="17">
        <v>1</v>
      </c>
      <c r="E97" s="10"/>
      <c r="F97" s="21" t="e">
        <f t="shared" si="4"/>
        <v>#N/A</v>
      </c>
      <c r="G97" s="4"/>
      <c r="H97" s="2"/>
      <c r="I97" s="4"/>
      <c r="J97" s="4"/>
      <c r="K97" s="4"/>
      <c r="L97" s="15"/>
      <c r="M97" s="4"/>
      <c r="N97" s="4"/>
    </row>
    <row r="98" spans="2:14" x14ac:dyDescent="0.25">
      <c r="B98" s="28" t="s">
        <v>121</v>
      </c>
      <c r="C98" s="7"/>
      <c r="D98" s="17">
        <v>1</v>
      </c>
      <c r="E98" s="10"/>
      <c r="F98" s="21" t="e">
        <f t="shared" si="4"/>
        <v>#N/A</v>
      </c>
      <c r="G98" s="4"/>
      <c r="H98" s="2"/>
      <c r="I98" s="4"/>
      <c r="J98" s="4"/>
      <c r="K98" s="4"/>
      <c r="L98" s="15"/>
      <c r="M98" s="4"/>
      <c r="N98" s="4"/>
    </row>
    <row r="99" spans="2:14" x14ac:dyDescent="0.25">
      <c r="B99" s="28" t="s">
        <v>121</v>
      </c>
      <c r="C99" s="7"/>
      <c r="D99" s="17">
        <v>1</v>
      </c>
      <c r="E99" s="10"/>
      <c r="F99" s="21" t="e">
        <f t="shared" si="4"/>
        <v>#N/A</v>
      </c>
      <c r="G99" s="4"/>
      <c r="H99" s="2"/>
      <c r="I99" s="4"/>
      <c r="J99" s="4"/>
      <c r="K99" s="4"/>
      <c r="L99" s="15"/>
      <c r="M99" s="4"/>
      <c r="N99" s="4"/>
    </row>
    <row r="100" spans="2:14" x14ac:dyDescent="0.25">
      <c r="B100" s="28" t="s">
        <v>121</v>
      </c>
      <c r="C100" s="7"/>
      <c r="D100" s="17">
        <v>1</v>
      </c>
      <c r="E100" s="10"/>
      <c r="F100" s="21" t="e">
        <f t="shared" si="4"/>
        <v>#N/A</v>
      </c>
      <c r="G100" s="4"/>
      <c r="H100" s="2"/>
      <c r="I100" s="4"/>
      <c r="J100" s="4"/>
      <c r="K100" s="4"/>
      <c r="L100" s="15"/>
      <c r="M100" s="4"/>
      <c r="N100" s="4"/>
    </row>
    <row r="101" spans="2:14" x14ac:dyDescent="0.25">
      <c r="B101" s="28" t="s">
        <v>121</v>
      </c>
      <c r="C101" s="7"/>
      <c r="D101" s="17">
        <v>1</v>
      </c>
      <c r="E101" s="10"/>
      <c r="F101" s="21" t="e">
        <f t="shared" si="4"/>
        <v>#N/A</v>
      </c>
      <c r="G101" s="4"/>
      <c r="H101" s="2"/>
      <c r="I101" s="4"/>
      <c r="J101" s="4"/>
      <c r="K101" s="4"/>
      <c r="L101" s="15"/>
      <c r="M101" s="4"/>
      <c r="N101" s="4"/>
    </row>
    <row r="102" spans="2:14" x14ac:dyDescent="0.25">
      <c r="B102" s="28" t="s">
        <v>121</v>
      </c>
      <c r="C102" s="7"/>
      <c r="D102" s="17">
        <v>1</v>
      </c>
      <c r="E102" s="10"/>
      <c r="F102" s="21" t="e">
        <f t="shared" si="4"/>
        <v>#N/A</v>
      </c>
      <c r="G102" s="4"/>
      <c r="H102" s="2"/>
      <c r="I102" s="4"/>
      <c r="J102" s="4"/>
      <c r="K102" s="4"/>
      <c r="L102" s="15"/>
      <c r="M102" s="4"/>
      <c r="N102" s="4"/>
    </row>
    <row r="103" spans="2:14" x14ac:dyDescent="0.25">
      <c r="B103" s="28" t="s">
        <v>121</v>
      </c>
      <c r="C103" s="7"/>
      <c r="D103" s="17">
        <v>1</v>
      </c>
      <c r="E103" s="10"/>
      <c r="F103" s="21" t="e">
        <f t="shared" si="4"/>
        <v>#N/A</v>
      </c>
      <c r="G103" s="4"/>
      <c r="H103" s="2"/>
      <c r="I103" s="4"/>
      <c r="J103" s="4"/>
      <c r="K103" s="4"/>
      <c r="L103" s="15"/>
      <c r="M103" s="4"/>
      <c r="N103" s="4"/>
    </row>
    <row r="104" spans="2:14" x14ac:dyDescent="0.25">
      <c r="B104" s="28" t="s">
        <v>121</v>
      </c>
      <c r="C104" s="7"/>
      <c r="D104" s="17">
        <v>1</v>
      </c>
      <c r="E104" s="10"/>
      <c r="F104" s="21" t="e">
        <f t="shared" si="4"/>
        <v>#N/A</v>
      </c>
      <c r="G104" s="4"/>
      <c r="H104" s="2"/>
      <c r="I104" s="4"/>
      <c r="J104" s="4"/>
      <c r="K104" s="4"/>
      <c r="L104" s="15"/>
      <c r="M104" s="4"/>
      <c r="N104" s="4"/>
    </row>
    <row r="105" spans="2:14" x14ac:dyDescent="0.25">
      <c r="B105" s="28" t="s">
        <v>121</v>
      </c>
      <c r="C105" s="7"/>
      <c r="D105" s="17">
        <v>1</v>
      </c>
      <c r="E105" s="10"/>
      <c r="F105" s="21" t="e">
        <f t="shared" si="4"/>
        <v>#N/A</v>
      </c>
      <c r="G105" s="4"/>
      <c r="H105" s="2"/>
      <c r="I105" s="4"/>
      <c r="J105" s="4"/>
      <c r="K105" s="4"/>
      <c r="L105" s="15"/>
      <c r="M105" s="4"/>
      <c r="N105" s="4"/>
    </row>
    <row r="106" spans="2:14" x14ac:dyDescent="0.25">
      <c r="B106" s="28" t="s">
        <v>121</v>
      </c>
      <c r="C106" s="7"/>
      <c r="D106" s="17">
        <v>1</v>
      </c>
      <c r="E106" s="10"/>
      <c r="F106" s="21" t="e">
        <f t="shared" si="4"/>
        <v>#N/A</v>
      </c>
      <c r="G106" s="4"/>
      <c r="H106" s="2"/>
      <c r="I106" s="4"/>
      <c r="J106" s="4"/>
      <c r="K106" s="4"/>
      <c r="L106" s="15"/>
      <c r="M106" s="4"/>
      <c r="N106" s="4"/>
    </row>
    <row r="107" spans="2:14" x14ac:dyDescent="0.25">
      <c r="B107" s="28" t="s">
        <v>121</v>
      </c>
      <c r="C107" s="7"/>
      <c r="D107" s="17">
        <v>1</v>
      </c>
      <c r="E107" s="10"/>
      <c r="F107" s="21" t="e">
        <f t="shared" si="4"/>
        <v>#N/A</v>
      </c>
      <c r="G107" s="4"/>
      <c r="H107" s="2"/>
      <c r="I107" s="4"/>
      <c r="J107" s="4"/>
      <c r="K107" s="4"/>
      <c r="L107" s="15"/>
      <c r="M107" s="4"/>
      <c r="N107" s="4"/>
    </row>
    <row r="108" spans="2:14" x14ac:dyDescent="0.25">
      <c r="B108" s="28" t="s">
        <v>121</v>
      </c>
      <c r="C108" s="7"/>
      <c r="D108" s="17">
        <v>1</v>
      </c>
      <c r="E108" s="10"/>
      <c r="F108" s="21" t="e">
        <f t="shared" si="4"/>
        <v>#N/A</v>
      </c>
      <c r="G108" s="4"/>
      <c r="H108" s="2"/>
      <c r="I108" s="4"/>
      <c r="J108" s="4"/>
      <c r="K108" s="4"/>
      <c r="L108" s="15"/>
      <c r="M108" s="4"/>
      <c r="N108" s="4"/>
    </row>
    <row r="109" spans="2:14" x14ac:dyDescent="0.25">
      <c r="B109" s="28" t="s">
        <v>121</v>
      </c>
      <c r="C109" s="7"/>
      <c r="D109" s="17">
        <v>1</v>
      </c>
      <c r="E109" s="10"/>
      <c r="F109" s="21" t="e">
        <f t="shared" si="4"/>
        <v>#N/A</v>
      </c>
      <c r="G109" s="4"/>
      <c r="H109" s="2"/>
      <c r="I109" s="4"/>
      <c r="J109" s="4"/>
      <c r="K109" s="4"/>
      <c r="L109" s="15"/>
      <c r="M109" s="4"/>
      <c r="N109" s="4"/>
    </row>
    <row r="110" spans="2:14" x14ac:dyDescent="0.25">
      <c r="B110" s="28" t="s">
        <v>121</v>
      </c>
      <c r="C110" s="7"/>
      <c r="D110" s="17">
        <v>1</v>
      </c>
      <c r="E110" s="10"/>
      <c r="F110" s="21" t="e">
        <f t="shared" si="4"/>
        <v>#N/A</v>
      </c>
      <c r="G110" s="4"/>
      <c r="H110" s="2"/>
      <c r="I110" s="4"/>
      <c r="J110" s="4"/>
      <c r="K110" s="4"/>
      <c r="L110" s="15"/>
      <c r="M110" s="4"/>
      <c r="N110" s="4"/>
    </row>
    <row r="111" spans="2:14" x14ac:dyDescent="0.25">
      <c r="B111" s="28" t="s">
        <v>121</v>
      </c>
      <c r="C111" s="7"/>
      <c r="D111" s="17">
        <v>1</v>
      </c>
      <c r="E111" s="10"/>
      <c r="F111" s="21" t="e">
        <f t="shared" si="4"/>
        <v>#N/A</v>
      </c>
      <c r="G111" s="4"/>
      <c r="H111" s="2"/>
      <c r="I111" s="4"/>
      <c r="J111" s="4"/>
      <c r="K111" s="4"/>
      <c r="L111" s="15"/>
      <c r="M111" s="4"/>
      <c r="N111" s="4"/>
    </row>
    <row r="112" spans="2:14" x14ac:dyDescent="0.25">
      <c r="B112" s="28" t="s">
        <v>121</v>
      </c>
      <c r="C112" s="7"/>
      <c r="D112" s="17">
        <v>1</v>
      </c>
      <c r="E112" s="10"/>
      <c r="F112" s="21" t="e">
        <f t="shared" si="4"/>
        <v>#N/A</v>
      </c>
      <c r="G112" s="4"/>
      <c r="H112" s="2"/>
      <c r="I112" s="4"/>
      <c r="J112" s="4"/>
      <c r="K112" s="4"/>
      <c r="L112" s="15"/>
      <c r="M112" s="4"/>
      <c r="N112" s="4"/>
    </row>
    <row r="113" spans="2:14" x14ac:dyDescent="0.25">
      <c r="B113" s="28" t="s">
        <v>121</v>
      </c>
      <c r="C113" s="7"/>
      <c r="D113" s="17">
        <v>1</v>
      </c>
      <c r="E113" s="10"/>
      <c r="F113" s="21" t="e">
        <f t="shared" si="4"/>
        <v>#N/A</v>
      </c>
      <c r="G113" s="4"/>
      <c r="H113" s="2"/>
      <c r="I113" s="4"/>
      <c r="J113" s="4"/>
      <c r="K113" s="4"/>
      <c r="L113" s="15"/>
      <c r="M113" s="4"/>
      <c r="N113" s="4"/>
    </row>
    <row r="114" spans="2:14" x14ac:dyDescent="0.25">
      <c r="B114" s="28" t="s">
        <v>121</v>
      </c>
      <c r="C114" s="7"/>
      <c r="D114" s="17">
        <v>1</v>
      </c>
      <c r="E114" s="10"/>
      <c r="F114" s="21" t="e">
        <f t="shared" si="4"/>
        <v>#N/A</v>
      </c>
      <c r="G114" s="4"/>
      <c r="H114" s="2"/>
      <c r="I114" s="4"/>
      <c r="J114" s="4"/>
      <c r="K114" s="4"/>
      <c r="L114" s="15"/>
      <c r="M114" s="4"/>
      <c r="N114" s="4"/>
    </row>
    <row r="115" spans="2:14" x14ac:dyDescent="0.25">
      <c r="B115" s="28" t="s">
        <v>121</v>
      </c>
      <c r="C115" s="7"/>
      <c r="D115" s="17">
        <v>1</v>
      </c>
      <c r="E115" s="10"/>
      <c r="F115" s="21" t="e">
        <f t="shared" si="4"/>
        <v>#N/A</v>
      </c>
      <c r="G115" s="4"/>
      <c r="H115" s="2"/>
      <c r="I115" s="4"/>
      <c r="J115" s="4"/>
      <c r="K115" s="4"/>
      <c r="L115" s="15"/>
      <c r="M115" s="4"/>
      <c r="N115" s="4"/>
    </row>
    <row r="116" spans="2:14" x14ac:dyDescent="0.25">
      <c r="B116" s="28" t="s">
        <v>121</v>
      </c>
      <c r="C116" s="7"/>
      <c r="D116" s="17">
        <v>1</v>
      </c>
      <c r="E116" s="10"/>
      <c r="F116" s="21" t="e">
        <f t="shared" si="4"/>
        <v>#N/A</v>
      </c>
      <c r="G116" s="4"/>
      <c r="H116" s="2"/>
      <c r="I116" s="4"/>
      <c r="J116" s="4"/>
      <c r="K116" s="4"/>
      <c r="L116" s="15"/>
      <c r="M116" s="4"/>
      <c r="N116" s="4"/>
    </row>
    <row r="117" spans="2:14" x14ac:dyDescent="0.25">
      <c r="B117" s="28" t="s">
        <v>121</v>
      </c>
      <c r="C117" s="7"/>
      <c r="D117" s="17">
        <v>1</v>
      </c>
      <c r="E117" s="10"/>
      <c r="F117" s="21" t="e">
        <f t="shared" si="4"/>
        <v>#N/A</v>
      </c>
      <c r="G117" s="4"/>
      <c r="H117" s="2"/>
      <c r="I117" s="4"/>
      <c r="J117" s="4"/>
      <c r="K117" s="4"/>
      <c r="L117" s="15"/>
      <c r="M117" s="4"/>
      <c r="N117" s="4"/>
    </row>
    <row r="118" spans="2:14" x14ac:dyDescent="0.25">
      <c r="B118" s="28" t="s">
        <v>121</v>
      </c>
      <c r="C118" s="7"/>
      <c r="D118" s="17">
        <v>1</v>
      </c>
      <c r="E118" s="10"/>
      <c r="F118" s="21" t="e">
        <f t="shared" si="4"/>
        <v>#N/A</v>
      </c>
      <c r="G118" s="4"/>
      <c r="H118" s="2"/>
      <c r="I118" s="4"/>
      <c r="J118" s="4"/>
      <c r="K118" s="4"/>
      <c r="L118" s="15"/>
      <c r="M118" s="4"/>
      <c r="N118" s="4"/>
    </row>
    <row r="119" spans="2:14" x14ac:dyDescent="0.25">
      <c r="B119" s="28" t="s">
        <v>121</v>
      </c>
      <c r="C119" s="7"/>
      <c r="D119" s="17">
        <v>1</v>
      </c>
      <c r="E119" s="10"/>
      <c r="F119" s="21" t="e">
        <f t="shared" si="4"/>
        <v>#N/A</v>
      </c>
      <c r="G119" s="4"/>
      <c r="H119" s="2"/>
      <c r="I119" s="4"/>
      <c r="J119" s="4"/>
      <c r="K119" s="4"/>
      <c r="L119" s="15"/>
      <c r="M119" s="4"/>
      <c r="N119" s="4"/>
    </row>
    <row r="120" spans="2:14" x14ac:dyDescent="0.25">
      <c r="B120" s="28" t="s">
        <v>121</v>
      </c>
      <c r="C120" s="7"/>
      <c r="D120" s="17">
        <v>1</v>
      </c>
      <c r="E120" s="10"/>
      <c r="F120" s="21" t="e">
        <f t="shared" si="4"/>
        <v>#N/A</v>
      </c>
      <c r="G120" s="4"/>
      <c r="H120" s="2"/>
      <c r="I120" s="4"/>
      <c r="J120" s="4"/>
      <c r="K120" s="4"/>
      <c r="L120" s="15"/>
      <c r="M120" s="4"/>
      <c r="N120" s="4"/>
    </row>
    <row r="121" spans="2:14" x14ac:dyDescent="0.25">
      <c r="B121" s="28" t="s">
        <v>121</v>
      </c>
      <c r="C121" s="7"/>
      <c r="D121" s="17">
        <v>1</v>
      </c>
      <c r="E121" s="10"/>
      <c r="F121" s="21" t="e">
        <f t="shared" si="4"/>
        <v>#N/A</v>
      </c>
      <c r="G121" s="4"/>
      <c r="H121" s="2"/>
      <c r="I121" s="4"/>
      <c r="J121" s="4"/>
      <c r="K121" s="4"/>
      <c r="L121" s="15"/>
      <c r="M121" s="4"/>
      <c r="N121" s="4"/>
    </row>
    <row r="122" spans="2:14" x14ac:dyDescent="0.25">
      <c r="B122" s="28" t="s">
        <v>121</v>
      </c>
      <c r="C122" s="7"/>
      <c r="D122" s="17">
        <v>1</v>
      </c>
      <c r="E122" s="10"/>
      <c r="F122" s="21" t="e">
        <f t="shared" si="4"/>
        <v>#N/A</v>
      </c>
      <c r="G122" s="4"/>
      <c r="H122" s="2"/>
      <c r="I122" s="4"/>
      <c r="J122" s="4"/>
      <c r="K122" s="4"/>
      <c r="L122" s="15"/>
      <c r="M122" s="4"/>
      <c r="N122" s="4"/>
    </row>
    <row r="123" spans="2:14" x14ac:dyDescent="0.25">
      <c r="B123" s="28" t="s">
        <v>121</v>
      </c>
      <c r="C123" s="7"/>
      <c r="D123" s="17">
        <v>1</v>
      </c>
      <c r="E123" s="10"/>
      <c r="F123" s="21" t="e">
        <f t="shared" si="4"/>
        <v>#N/A</v>
      </c>
      <c r="G123" s="4"/>
      <c r="H123" s="2"/>
      <c r="I123" s="4"/>
      <c r="J123" s="4"/>
      <c r="K123" s="4"/>
      <c r="L123" s="15"/>
      <c r="M123" s="4"/>
      <c r="N123" s="4"/>
    </row>
    <row r="124" spans="2:14" x14ac:dyDescent="0.25">
      <c r="B124" s="28" t="s">
        <v>121</v>
      </c>
      <c r="C124" s="7"/>
      <c r="D124" s="17">
        <v>1</v>
      </c>
      <c r="E124" s="10"/>
      <c r="F124" s="21" t="e">
        <f t="shared" si="4"/>
        <v>#N/A</v>
      </c>
      <c r="G124" s="4"/>
      <c r="H124" s="2"/>
      <c r="I124" s="4"/>
      <c r="J124" s="4"/>
      <c r="K124" s="4"/>
      <c r="L124" s="15"/>
      <c r="M124" s="4"/>
      <c r="N124" s="4"/>
    </row>
    <row r="125" spans="2:14" x14ac:dyDescent="0.25">
      <c r="B125" s="28" t="s">
        <v>121</v>
      </c>
      <c r="C125" s="7"/>
      <c r="D125" s="17">
        <v>1</v>
      </c>
      <c r="E125" s="10"/>
      <c r="F125" s="21" t="e">
        <f t="shared" si="4"/>
        <v>#N/A</v>
      </c>
      <c r="G125" s="4"/>
      <c r="H125" s="2"/>
      <c r="I125" s="4"/>
      <c r="J125" s="4"/>
      <c r="K125" s="4"/>
      <c r="L125" s="15"/>
      <c r="M125" s="4"/>
      <c r="N125" s="4"/>
    </row>
    <row r="126" spans="2:14" x14ac:dyDescent="0.25">
      <c r="B126" s="28" t="s">
        <v>121</v>
      </c>
      <c r="C126" s="7"/>
      <c r="D126" s="17">
        <v>1</v>
      </c>
      <c r="E126" s="10"/>
      <c r="F126" s="21" t="e">
        <f t="shared" si="4"/>
        <v>#N/A</v>
      </c>
      <c r="G126" s="4"/>
      <c r="H126" s="2"/>
      <c r="I126" s="4"/>
      <c r="J126" s="4"/>
      <c r="K126" s="4"/>
      <c r="L126" s="15"/>
      <c r="M126" s="4"/>
      <c r="N126" s="4"/>
    </row>
    <row r="127" spans="2:14" x14ac:dyDescent="0.25">
      <c r="B127" s="28" t="s">
        <v>121</v>
      </c>
      <c r="C127" s="7"/>
      <c r="D127" s="17">
        <v>1</v>
      </c>
      <c r="E127" s="10"/>
      <c r="F127" s="21" t="e">
        <f t="shared" si="4"/>
        <v>#N/A</v>
      </c>
      <c r="G127" s="4"/>
      <c r="H127" s="2"/>
      <c r="I127" s="4"/>
      <c r="J127" s="4"/>
      <c r="K127" s="4"/>
      <c r="L127" s="15"/>
      <c r="M127" s="4"/>
      <c r="N127" s="4"/>
    </row>
    <row r="128" spans="2:14" x14ac:dyDescent="0.25">
      <c r="B128" s="28" t="s">
        <v>121</v>
      </c>
      <c r="C128" s="7"/>
      <c r="D128" s="17">
        <v>1</v>
      </c>
      <c r="E128" s="10"/>
      <c r="F128" s="21" t="e">
        <f t="shared" si="4"/>
        <v>#N/A</v>
      </c>
      <c r="G128" s="4"/>
      <c r="H128" s="2"/>
      <c r="I128" s="4"/>
      <c r="J128" s="4"/>
      <c r="K128" s="4"/>
      <c r="L128" s="15"/>
      <c r="M128" s="4"/>
      <c r="N128" s="4"/>
    </row>
    <row r="129" spans="2:14" x14ac:dyDescent="0.25">
      <c r="B129" s="28" t="s">
        <v>121</v>
      </c>
      <c r="C129" s="7"/>
      <c r="D129" s="17">
        <v>1</v>
      </c>
      <c r="E129" s="10"/>
      <c r="F129" s="21" t="e">
        <f t="shared" si="4"/>
        <v>#N/A</v>
      </c>
      <c r="G129" s="4"/>
      <c r="H129" s="2"/>
      <c r="I129" s="4"/>
      <c r="J129" s="4"/>
      <c r="K129" s="4"/>
      <c r="L129" s="15"/>
      <c r="M129" s="4"/>
      <c r="N129" s="4"/>
    </row>
    <row r="130" spans="2:14" x14ac:dyDescent="0.25">
      <c r="B130" s="28" t="s">
        <v>121</v>
      </c>
      <c r="C130" s="7"/>
      <c r="D130" s="17">
        <v>1</v>
      </c>
      <c r="E130" s="10"/>
      <c r="F130" s="21" t="e">
        <f t="shared" si="4"/>
        <v>#N/A</v>
      </c>
      <c r="G130" s="4"/>
      <c r="H130" s="2"/>
      <c r="I130" s="4"/>
      <c r="J130" s="4"/>
      <c r="K130" s="4"/>
      <c r="L130" s="15"/>
      <c r="M130" s="4"/>
      <c r="N130" s="4"/>
    </row>
    <row r="131" spans="2:14" x14ac:dyDescent="0.25">
      <c r="B131" s="28" t="s">
        <v>121</v>
      </c>
      <c r="C131" s="7"/>
      <c r="D131" s="17">
        <v>1</v>
      </c>
      <c r="E131" s="10"/>
      <c r="F131" s="21" t="e">
        <f t="shared" si="4"/>
        <v>#N/A</v>
      </c>
      <c r="G131" s="4"/>
      <c r="H131" s="2"/>
      <c r="I131" s="4"/>
      <c r="J131" s="4"/>
      <c r="K131" s="4"/>
      <c r="L131" s="15"/>
      <c r="M131" s="4"/>
      <c r="N131" s="4"/>
    </row>
    <row r="132" spans="2:14" x14ac:dyDescent="0.25">
      <c r="B132" s="28" t="s">
        <v>121</v>
      </c>
      <c r="C132" s="7"/>
      <c r="D132" s="17">
        <v>1</v>
      </c>
      <c r="E132" s="10"/>
      <c r="F132" s="21" t="e">
        <f t="shared" ref="F132:F166" si="5">INDEX(O:O,MATCH(C132,P:P,0),1)</f>
        <v>#N/A</v>
      </c>
      <c r="G132" s="4"/>
      <c r="H132" s="2"/>
      <c r="I132" s="4"/>
      <c r="J132" s="4"/>
      <c r="K132" s="4"/>
      <c r="L132" s="15"/>
      <c r="M132" s="4"/>
      <c r="N132" s="4"/>
    </row>
    <row r="133" spans="2:14" x14ac:dyDescent="0.25">
      <c r="B133" s="28" t="s">
        <v>121</v>
      </c>
      <c r="C133" s="7"/>
      <c r="D133" s="17">
        <v>1</v>
      </c>
      <c r="E133" s="10"/>
      <c r="F133" s="21" t="e">
        <f t="shared" si="5"/>
        <v>#N/A</v>
      </c>
      <c r="G133" s="4"/>
      <c r="H133" s="2"/>
      <c r="I133" s="4"/>
      <c r="J133" s="4"/>
      <c r="K133" s="4"/>
      <c r="L133" s="15"/>
      <c r="M133" s="4"/>
      <c r="N133" s="4"/>
    </row>
    <row r="134" spans="2:14" x14ac:dyDescent="0.25">
      <c r="B134" s="28" t="s">
        <v>121</v>
      </c>
      <c r="C134" s="7"/>
      <c r="D134" s="17">
        <v>1</v>
      </c>
      <c r="E134" s="10"/>
      <c r="F134" s="21" t="e">
        <f t="shared" si="5"/>
        <v>#N/A</v>
      </c>
      <c r="G134" s="4"/>
      <c r="H134" s="2"/>
      <c r="I134" s="4"/>
      <c r="J134" s="4"/>
      <c r="K134" s="4"/>
      <c r="L134" s="15"/>
      <c r="M134" s="4"/>
      <c r="N134" s="4"/>
    </row>
    <row r="135" spans="2:14" x14ac:dyDescent="0.25">
      <c r="B135" s="28" t="s">
        <v>121</v>
      </c>
      <c r="C135" s="7"/>
      <c r="D135" s="17">
        <v>1</v>
      </c>
      <c r="E135" s="10"/>
      <c r="F135" s="21" t="e">
        <f t="shared" si="5"/>
        <v>#N/A</v>
      </c>
      <c r="G135" s="4"/>
      <c r="H135" s="2"/>
      <c r="I135" s="4"/>
      <c r="J135" s="4"/>
      <c r="K135" s="4"/>
      <c r="L135" s="15"/>
      <c r="M135" s="4"/>
      <c r="N135" s="4"/>
    </row>
    <row r="136" spans="2:14" x14ac:dyDescent="0.25">
      <c r="B136" s="28" t="s">
        <v>121</v>
      </c>
      <c r="C136" s="7"/>
      <c r="D136" s="17">
        <v>1</v>
      </c>
      <c r="E136" s="10"/>
      <c r="F136" s="21" t="e">
        <f t="shared" si="5"/>
        <v>#N/A</v>
      </c>
      <c r="G136" s="4"/>
      <c r="H136" s="2"/>
      <c r="I136" s="4"/>
      <c r="J136" s="4"/>
      <c r="K136" s="4"/>
      <c r="L136" s="15"/>
      <c r="M136" s="4"/>
      <c r="N136" s="4"/>
    </row>
    <row r="137" spans="2:14" x14ac:dyDescent="0.25">
      <c r="B137" s="28" t="s">
        <v>121</v>
      </c>
      <c r="C137" s="7"/>
      <c r="D137" s="17">
        <v>1</v>
      </c>
      <c r="E137" s="10"/>
      <c r="F137" s="21" t="e">
        <f t="shared" si="5"/>
        <v>#N/A</v>
      </c>
      <c r="G137" s="4"/>
      <c r="H137" s="2"/>
      <c r="I137" s="4"/>
      <c r="J137" s="4"/>
      <c r="K137" s="4"/>
      <c r="L137" s="15"/>
      <c r="M137" s="4"/>
      <c r="N137" s="4"/>
    </row>
    <row r="138" spans="2:14" x14ac:dyDescent="0.25">
      <c r="B138" s="28" t="s">
        <v>121</v>
      </c>
      <c r="C138" s="7"/>
      <c r="D138" s="17">
        <v>1</v>
      </c>
      <c r="E138" s="10"/>
      <c r="F138" s="21" t="e">
        <f t="shared" si="5"/>
        <v>#N/A</v>
      </c>
      <c r="G138" s="4"/>
      <c r="H138" s="2"/>
      <c r="I138" s="4"/>
      <c r="J138" s="4"/>
      <c r="K138" s="4"/>
      <c r="L138" s="15"/>
      <c r="M138" s="4"/>
      <c r="N138" s="4"/>
    </row>
    <row r="139" spans="2:14" x14ac:dyDescent="0.25">
      <c r="B139" s="28" t="s">
        <v>121</v>
      </c>
      <c r="C139" s="7"/>
      <c r="D139" s="17">
        <v>1</v>
      </c>
      <c r="E139" s="10"/>
      <c r="F139" s="21" t="e">
        <f t="shared" si="5"/>
        <v>#N/A</v>
      </c>
      <c r="G139" s="4"/>
      <c r="H139" s="2"/>
      <c r="I139" s="4"/>
      <c r="J139" s="4"/>
      <c r="K139" s="4"/>
      <c r="L139" s="15"/>
      <c r="M139" s="4"/>
      <c r="N139" s="4"/>
    </row>
    <row r="140" spans="2:14" x14ac:dyDescent="0.25">
      <c r="B140" s="28" t="s">
        <v>121</v>
      </c>
      <c r="C140" s="7"/>
      <c r="D140" s="17">
        <v>1</v>
      </c>
      <c r="E140" s="10"/>
      <c r="F140" s="21" t="e">
        <f t="shared" si="5"/>
        <v>#N/A</v>
      </c>
      <c r="G140" s="4"/>
      <c r="H140" s="2"/>
      <c r="I140" s="4"/>
      <c r="J140" s="4"/>
      <c r="K140" s="4"/>
      <c r="L140" s="15"/>
      <c r="M140" s="4"/>
      <c r="N140" s="4"/>
    </row>
    <row r="141" spans="2:14" x14ac:dyDescent="0.25">
      <c r="B141" s="28" t="s">
        <v>121</v>
      </c>
      <c r="C141" s="7"/>
      <c r="D141" s="17">
        <v>1</v>
      </c>
      <c r="E141" s="10"/>
      <c r="F141" s="21" t="e">
        <f t="shared" si="5"/>
        <v>#N/A</v>
      </c>
      <c r="G141" s="4"/>
      <c r="H141" s="2"/>
      <c r="I141" s="4"/>
      <c r="J141" s="4"/>
      <c r="K141" s="4"/>
      <c r="L141" s="15"/>
      <c r="M141" s="4"/>
      <c r="N141" s="4"/>
    </row>
    <row r="142" spans="2:14" x14ac:dyDescent="0.25">
      <c r="B142" s="28" t="s">
        <v>121</v>
      </c>
      <c r="C142" s="7"/>
      <c r="D142" s="17">
        <v>1</v>
      </c>
      <c r="E142" s="10"/>
      <c r="F142" s="21" t="e">
        <f t="shared" si="5"/>
        <v>#N/A</v>
      </c>
      <c r="G142" s="4"/>
      <c r="H142" s="2"/>
      <c r="I142" s="4"/>
      <c r="J142" s="4"/>
      <c r="K142" s="4"/>
      <c r="L142" s="15"/>
      <c r="M142" s="4"/>
      <c r="N142" s="4"/>
    </row>
    <row r="143" spans="2:14" x14ac:dyDescent="0.25">
      <c r="B143" s="28" t="s">
        <v>121</v>
      </c>
      <c r="C143" s="7"/>
      <c r="D143" s="17">
        <v>1</v>
      </c>
      <c r="E143" s="10"/>
      <c r="F143" s="21" t="e">
        <f t="shared" si="5"/>
        <v>#N/A</v>
      </c>
      <c r="G143" s="4"/>
      <c r="H143" s="2"/>
      <c r="I143" s="4"/>
      <c r="J143" s="4"/>
      <c r="K143" s="4"/>
      <c r="L143" s="15"/>
      <c r="M143" s="4"/>
      <c r="N143" s="4"/>
    </row>
    <row r="144" spans="2:14" x14ac:dyDescent="0.25">
      <c r="B144" s="28" t="s">
        <v>121</v>
      </c>
      <c r="C144" s="7"/>
      <c r="D144" s="17">
        <v>1</v>
      </c>
      <c r="E144" s="10"/>
      <c r="F144" s="21" t="e">
        <f t="shared" si="5"/>
        <v>#N/A</v>
      </c>
      <c r="G144" s="4"/>
      <c r="H144" s="2"/>
      <c r="I144" s="4"/>
      <c r="J144" s="4"/>
      <c r="K144" s="4"/>
      <c r="L144" s="15"/>
      <c r="M144" s="4"/>
      <c r="N144" s="4"/>
    </row>
    <row r="145" spans="2:14" x14ac:dyDescent="0.25">
      <c r="B145" s="28" t="s">
        <v>121</v>
      </c>
      <c r="C145" s="7"/>
      <c r="D145" s="17">
        <v>1</v>
      </c>
      <c r="E145" s="10"/>
      <c r="F145" s="21" t="e">
        <f t="shared" si="5"/>
        <v>#N/A</v>
      </c>
      <c r="G145" s="4"/>
      <c r="H145" s="2"/>
      <c r="I145" s="4"/>
      <c r="J145" s="4"/>
      <c r="K145" s="4"/>
      <c r="L145" s="15"/>
      <c r="M145" s="4"/>
      <c r="N145" s="4"/>
    </row>
    <row r="146" spans="2:14" x14ac:dyDescent="0.25">
      <c r="B146" s="28" t="s">
        <v>121</v>
      </c>
      <c r="C146" s="7"/>
      <c r="D146" s="17">
        <v>1</v>
      </c>
      <c r="E146" s="10"/>
      <c r="F146" s="21" t="e">
        <f t="shared" si="5"/>
        <v>#N/A</v>
      </c>
      <c r="G146" s="4"/>
      <c r="H146" s="2"/>
      <c r="I146" s="4"/>
      <c r="J146" s="4"/>
      <c r="K146" s="4"/>
      <c r="L146" s="15"/>
      <c r="M146" s="4"/>
      <c r="N146" s="4"/>
    </row>
    <row r="147" spans="2:14" x14ac:dyDescent="0.25">
      <c r="B147" s="28" t="s">
        <v>121</v>
      </c>
      <c r="C147" s="7"/>
      <c r="D147" s="17">
        <v>1</v>
      </c>
      <c r="E147" s="10"/>
      <c r="F147" s="21" t="e">
        <f t="shared" si="5"/>
        <v>#N/A</v>
      </c>
      <c r="G147" s="4"/>
      <c r="H147" s="2"/>
      <c r="I147" s="4"/>
      <c r="J147" s="4"/>
      <c r="K147" s="4"/>
      <c r="L147" s="15"/>
      <c r="M147" s="4"/>
      <c r="N147" s="4"/>
    </row>
    <row r="148" spans="2:14" x14ac:dyDescent="0.25">
      <c r="B148" s="28" t="s">
        <v>121</v>
      </c>
      <c r="C148" s="7"/>
      <c r="D148" s="17">
        <v>1</v>
      </c>
      <c r="E148" s="10"/>
      <c r="F148" s="21" t="e">
        <f t="shared" si="5"/>
        <v>#N/A</v>
      </c>
      <c r="G148" s="4"/>
      <c r="H148" s="2"/>
      <c r="I148" s="4"/>
      <c r="J148" s="4"/>
      <c r="K148" s="4"/>
      <c r="L148" s="15"/>
      <c r="M148" s="4"/>
      <c r="N148" s="4"/>
    </row>
    <row r="149" spans="2:14" x14ac:dyDescent="0.25">
      <c r="B149" s="28" t="s">
        <v>121</v>
      </c>
      <c r="C149" s="7"/>
      <c r="D149" s="17">
        <v>1</v>
      </c>
      <c r="E149" s="10"/>
      <c r="F149" s="21" t="e">
        <f t="shared" si="5"/>
        <v>#N/A</v>
      </c>
      <c r="G149" s="4"/>
      <c r="H149" s="2"/>
      <c r="I149" s="4"/>
      <c r="J149" s="4"/>
      <c r="K149" s="4"/>
      <c r="L149" s="15"/>
      <c r="M149" s="4"/>
      <c r="N149" s="4"/>
    </row>
    <row r="150" spans="2:14" x14ac:dyDescent="0.25">
      <c r="B150" s="28" t="s">
        <v>121</v>
      </c>
      <c r="C150" s="7"/>
      <c r="D150" s="17">
        <v>1</v>
      </c>
      <c r="E150" s="10"/>
      <c r="F150" s="21" t="e">
        <f t="shared" si="5"/>
        <v>#N/A</v>
      </c>
      <c r="G150" s="4"/>
      <c r="H150" s="2"/>
      <c r="I150" s="4"/>
      <c r="J150" s="4"/>
      <c r="K150" s="4"/>
      <c r="L150" s="15"/>
      <c r="M150" s="4"/>
      <c r="N150" s="4"/>
    </row>
    <row r="151" spans="2:14" x14ac:dyDescent="0.25">
      <c r="B151" s="28" t="s">
        <v>121</v>
      </c>
      <c r="C151" s="7"/>
      <c r="D151" s="17">
        <v>1</v>
      </c>
      <c r="E151" s="10"/>
      <c r="F151" s="21" t="e">
        <f t="shared" si="5"/>
        <v>#N/A</v>
      </c>
      <c r="G151" s="4"/>
      <c r="H151" s="2"/>
      <c r="I151" s="4"/>
      <c r="J151" s="4"/>
      <c r="K151" s="4"/>
      <c r="L151" s="15"/>
      <c r="M151" s="4"/>
      <c r="N151" s="4"/>
    </row>
    <row r="152" spans="2:14" x14ac:dyDescent="0.25">
      <c r="B152" s="28" t="s">
        <v>121</v>
      </c>
      <c r="C152" s="7"/>
      <c r="D152" s="17">
        <v>1</v>
      </c>
      <c r="E152" s="10"/>
      <c r="F152" s="21" t="e">
        <f t="shared" si="5"/>
        <v>#N/A</v>
      </c>
      <c r="G152" s="4"/>
      <c r="H152" s="2"/>
      <c r="I152" s="4"/>
      <c r="J152" s="4"/>
      <c r="K152" s="4"/>
      <c r="L152" s="15"/>
      <c r="M152" s="4"/>
      <c r="N152" s="4"/>
    </row>
    <row r="153" spans="2:14" x14ac:dyDescent="0.25">
      <c r="B153" s="28" t="s">
        <v>121</v>
      </c>
      <c r="C153" s="7"/>
      <c r="D153" s="17">
        <v>1</v>
      </c>
      <c r="E153" s="10"/>
      <c r="F153" s="21" t="e">
        <f t="shared" si="5"/>
        <v>#N/A</v>
      </c>
      <c r="G153" s="4"/>
      <c r="H153" s="2"/>
      <c r="I153" s="4"/>
      <c r="J153" s="4"/>
      <c r="K153" s="4"/>
      <c r="L153" s="15"/>
      <c r="M153" s="4"/>
      <c r="N153" s="4"/>
    </row>
    <row r="154" spans="2:14" x14ac:dyDescent="0.25">
      <c r="B154" s="28" t="s">
        <v>121</v>
      </c>
      <c r="C154" s="7"/>
      <c r="D154" s="17">
        <v>1</v>
      </c>
      <c r="E154" s="10"/>
      <c r="F154" s="21" t="e">
        <f t="shared" si="5"/>
        <v>#N/A</v>
      </c>
      <c r="G154" s="4"/>
      <c r="H154" s="2"/>
      <c r="I154" s="4"/>
      <c r="J154" s="4"/>
      <c r="K154" s="4"/>
      <c r="L154" s="15"/>
      <c r="M154" s="4"/>
      <c r="N154" s="4"/>
    </row>
    <row r="155" spans="2:14" x14ac:dyDescent="0.25">
      <c r="B155" s="28" t="s">
        <v>121</v>
      </c>
      <c r="C155" s="7"/>
      <c r="D155" s="17">
        <v>1</v>
      </c>
      <c r="E155" s="10"/>
      <c r="F155" s="21" t="e">
        <f t="shared" si="5"/>
        <v>#N/A</v>
      </c>
      <c r="G155" s="4"/>
      <c r="H155" s="2"/>
      <c r="I155" s="4"/>
      <c r="J155" s="4"/>
      <c r="K155" s="4"/>
      <c r="L155" s="15"/>
      <c r="M155" s="4"/>
      <c r="N155" s="4"/>
    </row>
    <row r="156" spans="2:14" x14ac:dyDescent="0.25">
      <c r="B156" s="28" t="s">
        <v>121</v>
      </c>
      <c r="C156" s="7"/>
      <c r="D156" s="17">
        <v>1</v>
      </c>
      <c r="E156" s="10"/>
      <c r="F156" s="21" t="e">
        <f t="shared" si="5"/>
        <v>#N/A</v>
      </c>
      <c r="G156" s="4"/>
      <c r="H156" s="2"/>
      <c r="I156" s="4"/>
      <c r="J156" s="4"/>
      <c r="K156" s="4"/>
      <c r="L156" s="15"/>
      <c r="M156" s="4"/>
      <c r="N156" s="4"/>
    </row>
    <row r="157" spans="2:14" x14ac:dyDescent="0.25">
      <c r="B157" s="28" t="s">
        <v>121</v>
      </c>
      <c r="C157" s="7"/>
      <c r="D157" s="17">
        <v>1</v>
      </c>
      <c r="E157" s="10"/>
      <c r="F157" s="21" t="e">
        <f t="shared" si="5"/>
        <v>#N/A</v>
      </c>
      <c r="G157" s="4"/>
      <c r="H157" s="2"/>
      <c r="I157" s="4"/>
      <c r="J157" s="4"/>
      <c r="K157" s="4"/>
      <c r="L157" s="15"/>
      <c r="M157" s="4"/>
      <c r="N157" s="4"/>
    </row>
    <row r="158" spans="2:14" x14ac:dyDescent="0.25">
      <c r="B158" s="28" t="s">
        <v>121</v>
      </c>
      <c r="C158" s="7"/>
      <c r="D158" s="17">
        <v>1</v>
      </c>
      <c r="E158" s="10"/>
      <c r="F158" s="21" t="e">
        <f t="shared" si="5"/>
        <v>#N/A</v>
      </c>
      <c r="G158" s="4"/>
      <c r="H158" s="2"/>
      <c r="I158" s="4"/>
      <c r="J158" s="4"/>
      <c r="K158" s="4"/>
      <c r="L158" s="15"/>
      <c r="M158" s="4"/>
      <c r="N158" s="4"/>
    </row>
    <row r="159" spans="2:14" x14ac:dyDescent="0.25">
      <c r="B159" s="28" t="s">
        <v>121</v>
      </c>
      <c r="C159" s="7"/>
      <c r="D159" s="17">
        <v>1</v>
      </c>
      <c r="E159" s="10"/>
      <c r="F159" s="21" t="e">
        <f t="shared" si="5"/>
        <v>#N/A</v>
      </c>
      <c r="G159" s="4"/>
      <c r="H159" s="2"/>
      <c r="I159" s="4"/>
      <c r="J159" s="4"/>
      <c r="K159" s="4"/>
      <c r="L159" s="15"/>
      <c r="M159" s="4"/>
      <c r="N159" s="4"/>
    </row>
    <row r="160" spans="2:14" x14ac:dyDescent="0.25">
      <c r="B160" s="28" t="s">
        <v>121</v>
      </c>
      <c r="C160" s="7"/>
      <c r="D160" s="17">
        <v>1</v>
      </c>
      <c r="E160" s="10"/>
      <c r="F160" s="21" t="e">
        <f t="shared" si="5"/>
        <v>#N/A</v>
      </c>
      <c r="G160" s="4"/>
      <c r="H160" s="2"/>
      <c r="I160" s="4"/>
      <c r="J160" s="4"/>
      <c r="K160" s="4"/>
      <c r="L160" s="15"/>
      <c r="M160" s="4"/>
      <c r="N160" s="4"/>
    </row>
    <row r="161" spans="2:14" x14ac:dyDescent="0.25">
      <c r="B161" s="28" t="s">
        <v>121</v>
      </c>
      <c r="C161" s="7"/>
      <c r="D161" s="17">
        <v>1</v>
      </c>
      <c r="E161" s="10"/>
      <c r="F161" s="21" t="e">
        <f t="shared" si="5"/>
        <v>#N/A</v>
      </c>
      <c r="G161" s="4"/>
      <c r="H161" s="2"/>
      <c r="I161" s="4"/>
      <c r="J161" s="4"/>
      <c r="K161" s="4"/>
      <c r="L161" s="15"/>
      <c r="M161" s="4"/>
      <c r="N161" s="4"/>
    </row>
    <row r="162" spans="2:14" x14ac:dyDescent="0.25">
      <c r="B162" s="28" t="s">
        <v>121</v>
      </c>
      <c r="C162" s="7"/>
      <c r="D162" s="17">
        <v>1</v>
      </c>
      <c r="E162" s="10"/>
      <c r="F162" s="21" t="e">
        <f t="shared" si="5"/>
        <v>#N/A</v>
      </c>
      <c r="G162" s="4"/>
      <c r="H162" s="2"/>
      <c r="I162" s="4"/>
      <c r="J162" s="4"/>
      <c r="K162" s="4"/>
      <c r="L162" s="15"/>
      <c r="M162" s="4"/>
      <c r="N162" s="4"/>
    </row>
    <row r="163" spans="2:14" x14ac:dyDescent="0.25">
      <c r="B163" s="28" t="s">
        <v>121</v>
      </c>
      <c r="C163" s="7"/>
      <c r="D163" s="17">
        <v>1</v>
      </c>
      <c r="E163" s="10"/>
      <c r="F163" s="21" t="e">
        <f t="shared" si="5"/>
        <v>#N/A</v>
      </c>
      <c r="G163" s="4"/>
      <c r="H163" s="2"/>
      <c r="I163" s="4"/>
      <c r="J163" s="4"/>
      <c r="K163" s="4"/>
      <c r="L163" s="15"/>
      <c r="M163" s="4"/>
      <c r="N163" s="4"/>
    </row>
    <row r="164" spans="2:14" x14ac:dyDescent="0.25">
      <c r="B164" s="28" t="s">
        <v>121</v>
      </c>
      <c r="C164" s="7"/>
      <c r="D164" s="17">
        <v>1</v>
      </c>
      <c r="E164" s="10"/>
      <c r="F164" s="21" t="e">
        <f t="shared" si="5"/>
        <v>#N/A</v>
      </c>
      <c r="G164" s="4"/>
      <c r="H164" s="2"/>
      <c r="I164" s="4"/>
      <c r="J164" s="4"/>
      <c r="K164" s="4"/>
      <c r="L164" s="15"/>
      <c r="M164" s="4"/>
      <c r="N164" s="4"/>
    </row>
    <row r="165" spans="2:14" x14ac:dyDescent="0.25">
      <c r="B165" s="28" t="s">
        <v>121</v>
      </c>
      <c r="C165" s="7"/>
      <c r="D165" s="17">
        <v>1</v>
      </c>
      <c r="E165" s="10"/>
      <c r="F165" s="21" t="e">
        <f t="shared" si="5"/>
        <v>#N/A</v>
      </c>
      <c r="G165" s="4"/>
      <c r="H165" s="2"/>
      <c r="I165" s="4"/>
      <c r="J165" s="4"/>
      <c r="K165" s="4"/>
      <c r="L165" s="15"/>
      <c r="M165" s="4"/>
      <c r="N165" s="4"/>
    </row>
    <row r="166" spans="2:14" x14ac:dyDescent="0.25">
      <c r="B166" s="28" t="s">
        <v>121</v>
      </c>
      <c r="C166" s="7"/>
      <c r="D166" s="17">
        <v>1</v>
      </c>
      <c r="E166" s="10"/>
      <c r="F166" s="21" t="e">
        <f t="shared" si="5"/>
        <v>#N/A</v>
      </c>
      <c r="G166" s="4"/>
      <c r="H166" s="2"/>
      <c r="I166" s="4"/>
      <c r="J166" s="4"/>
      <c r="K166" s="4"/>
      <c r="L166" s="15"/>
      <c r="M166" s="4"/>
      <c r="N166" s="4"/>
    </row>
    <row r="167" spans="2:14" x14ac:dyDescent="0.25">
      <c r="B167" s="4"/>
      <c r="C167" s="4"/>
      <c r="D167" s="4"/>
      <c r="E167" s="2"/>
      <c r="F167" s="4"/>
      <c r="G167" s="4"/>
      <c r="H167" s="2"/>
      <c r="I167" s="4"/>
      <c r="J167" s="4"/>
      <c r="K167" s="4"/>
      <c r="L167" s="15"/>
      <c r="M167" s="4"/>
      <c r="N167" s="4"/>
    </row>
    <row r="168" spans="2:14" x14ac:dyDescent="0.25">
      <c r="B168" s="4"/>
      <c r="C168" s="4"/>
      <c r="D168" s="4"/>
      <c r="E168" s="2"/>
      <c r="F168" s="4"/>
      <c r="G168" s="4"/>
      <c r="H168" s="2"/>
      <c r="I168" s="4"/>
      <c r="J168" s="4"/>
      <c r="K168" s="4"/>
      <c r="L168" s="15"/>
      <c r="M168" s="4"/>
      <c r="N168" s="4"/>
    </row>
    <row r="169" spans="2:14" x14ac:dyDescent="0.25">
      <c r="B169" s="4"/>
      <c r="C169" s="4"/>
      <c r="D169" s="4"/>
      <c r="E169" s="2"/>
      <c r="F169" s="4"/>
      <c r="G169" s="4"/>
      <c r="H169" s="2"/>
      <c r="I169" s="4"/>
      <c r="J169" s="4"/>
      <c r="K169" s="4"/>
      <c r="L169" s="15"/>
      <c r="M169" s="4"/>
      <c r="N169" s="4"/>
    </row>
    <row r="170" spans="2:14" x14ac:dyDescent="0.25">
      <c r="B170" s="4"/>
      <c r="C170" s="4"/>
      <c r="D170" s="4"/>
      <c r="E170" s="2"/>
      <c r="F170" s="4"/>
      <c r="G170" s="4"/>
      <c r="H170" s="2"/>
      <c r="I170" s="4"/>
      <c r="J170" s="4"/>
      <c r="K170" s="4"/>
      <c r="L170" s="15"/>
      <c r="M170" s="4"/>
      <c r="N170" s="4"/>
    </row>
    <row r="171" spans="2:14" x14ac:dyDescent="0.25">
      <c r="B171" s="4"/>
      <c r="C171" s="4"/>
      <c r="D171" s="4"/>
      <c r="E171" s="2"/>
      <c r="F171" s="4"/>
      <c r="G171" s="4"/>
      <c r="H171" s="2"/>
      <c r="I171" s="4"/>
      <c r="J171" s="4"/>
      <c r="K171" s="4"/>
      <c r="L171" s="15"/>
      <c r="M171" s="4"/>
      <c r="N171" s="4"/>
    </row>
    <row r="172" spans="2:14" x14ac:dyDescent="0.25">
      <c r="B172" s="4"/>
      <c r="C172" s="4"/>
      <c r="D172" s="4"/>
      <c r="E172" s="2"/>
      <c r="F172" s="4"/>
      <c r="G172" s="4"/>
      <c r="H172" s="2"/>
      <c r="I172" s="4"/>
      <c r="J172" s="4"/>
      <c r="K172" s="4"/>
      <c r="L172" s="15"/>
      <c r="M172" s="4"/>
      <c r="N172" s="4"/>
    </row>
    <row r="173" spans="2:14" x14ac:dyDescent="0.25">
      <c r="B173" s="4"/>
      <c r="C173" s="4"/>
      <c r="D173" s="4"/>
      <c r="E173" s="2"/>
      <c r="F173" s="4"/>
      <c r="G173" s="4"/>
      <c r="H173" s="2"/>
      <c r="I173" s="4"/>
      <c r="J173" s="4"/>
      <c r="K173" s="4"/>
      <c r="L173" s="15"/>
      <c r="M173" s="4"/>
      <c r="N173" s="4"/>
    </row>
    <row r="174" spans="2:14" x14ac:dyDescent="0.25">
      <c r="B174" s="4"/>
      <c r="C174" s="4"/>
      <c r="D174" s="4"/>
      <c r="E174" s="2"/>
      <c r="F174" s="4"/>
      <c r="G174" s="4"/>
      <c r="H174" s="2"/>
      <c r="I174" s="4"/>
      <c r="J174" s="4"/>
      <c r="K174" s="4"/>
      <c r="L174" s="15"/>
      <c r="M174" s="4"/>
      <c r="N174" s="4"/>
    </row>
    <row r="175" spans="2:14" x14ac:dyDescent="0.25">
      <c r="B175" s="4"/>
      <c r="C175" s="4"/>
      <c r="D175" s="4"/>
      <c r="E175" s="2"/>
      <c r="F175" s="4"/>
      <c r="G175" s="4"/>
      <c r="H175" s="2"/>
      <c r="I175" s="4"/>
      <c r="J175" s="4"/>
      <c r="K175" s="4"/>
      <c r="L175" s="15"/>
      <c r="M175" s="4"/>
      <c r="N175" s="4"/>
    </row>
    <row r="176" spans="2:14" x14ac:dyDescent="0.25">
      <c r="B176" s="4"/>
      <c r="C176" s="4"/>
      <c r="D176" s="4"/>
      <c r="E176" s="2"/>
      <c r="F176" s="4"/>
      <c r="G176" s="4"/>
      <c r="H176" s="2"/>
      <c r="I176" s="4"/>
      <c r="J176" s="4"/>
      <c r="K176" s="4"/>
      <c r="L176" s="15"/>
      <c r="M176" s="4"/>
      <c r="N176" s="4"/>
    </row>
    <row r="177" spans="2:14" x14ac:dyDescent="0.25">
      <c r="B177" s="4"/>
      <c r="C177" s="4"/>
      <c r="D177" s="4"/>
      <c r="E177" s="2"/>
      <c r="F177" s="4"/>
      <c r="G177" s="4"/>
      <c r="H177" s="2"/>
      <c r="I177" s="4"/>
      <c r="J177" s="4"/>
      <c r="K177" s="4"/>
      <c r="L177" s="15"/>
      <c r="M177" s="4"/>
      <c r="N177" s="4"/>
    </row>
    <row r="178" spans="2:14" x14ac:dyDescent="0.25">
      <c r="B178" s="4"/>
      <c r="C178" s="4"/>
      <c r="D178" s="4"/>
      <c r="E178" s="2"/>
      <c r="F178" s="4"/>
      <c r="G178" s="4"/>
      <c r="H178" s="2"/>
      <c r="I178" s="4"/>
      <c r="J178" s="4"/>
      <c r="K178" s="4"/>
      <c r="L178" s="15"/>
      <c r="M178" s="4"/>
      <c r="N178" s="4"/>
    </row>
    <row r="179" spans="2:14" x14ac:dyDescent="0.25">
      <c r="B179" s="4"/>
      <c r="C179" s="4"/>
      <c r="D179" s="4"/>
      <c r="E179" s="2"/>
      <c r="F179" s="4"/>
      <c r="G179" s="4"/>
      <c r="H179" s="2"/>
      <c r="I179" s="4"/>
      <c r="J179" s="4"/>
      <c r="K179" s="4"/>
      <c r="L179" s="15"/>
      <c r="M179" s="4"/>
      <c r="N179" s="4"/>
    </row>
    <row r="180" spans="2:14" x14ac:dyDescent="0.25">
      <c r="B180" s="4"/>
      <c r="C180" s="4"/>
      <c r="D180" s="4"/>
      <c r="E180" s="2"/>
      <c r="F180" s="4"/>
      <c r="G180" s="4"/>
      <c r="H180" s="2"/>
      <c r="I180" s="4"/>
      <c r="J180" s="4"/>
      <c r="K180" s="4"/>
      <c r="L180" s="15"/>
      <c r="M180" s="4"/>
      <c r="N180" s="4"/>
    </row>
    <row r="181" spans="2:14" x14ac:dyDescent="0.25">
      <c r="B181" s="4"/>
      <c r="C181" s="4"/>
      <c r="D181" s="4"/>
      <c r="E181" s="2"/>
      <c r="F181" s="4"/>
      <c r="G181" s="4"/>
      <c r="H181" s="2"/>
      <c r="I181" s="4"/>
      <c r="J181" s="4"/>
      <c r="K181" s="4"/>
      <c r="L181" s="15"/>
      <c r="M181" s="4"/>
      <c r="N181" s="4"/>
    </row>
    <row r="182" spans="2:14" x14ac:dyDescent="0.25">
      <c r="B182" s="4"/>
      <c r="C182" s="4"/>
      <c r="D182" s="4"/>
      <c r="E182" s="2"/>
      <c r="F182" s="4"/>
      <c r="G182" s="4"/>
      <c r="H182" s="2"/>
      <c r="I182" s="4"/>
      <c r="J182" s="4"/>
      <c r="K182" s="4"/>
      <c r="L182" s="15"/>
      <c r="M182" s="4"/>
      <c r="N182" s="4"/>
    </row>
    <row r="183" spans="2:14" x14ac:dyDescent="0.25">
      <c r="B183" s="4"/>
      <c r="C183" s="4"/>
      <c r="D183" s="4"/>
      <c r="E183" s="2"/>
      <c r="F183" s="4"/>
      <c r="G183" s="4"/>
      <c r="H183" s="2"/>
      <c r="I183" s="4"/>
      <c r="J183" s="4"/>
      <c r="K183" s="4"/>
      <c r="L183" s="15"/>
      <c r="M183" s="4"/>
      <c r="N183" s="4"/>
    </row>
    <row r="184" spans="2:14" x14ac:dyDescent="0.25">
      <c r="B184" s="4"/>
      <c r="C184" s="4"/>
      <c r="D184" s="4"/>
      <c r="E184" s="2"/>
      <c r="F184" s="4"/>
      <c r="G184" s="4"/>
      <c r="H184" s="2"/>
      <c r="I184" s="4"/>
      <c r="J184" s="4"/>
      <c r="K184" s="4"/>
      <c r="L184" s="15"/>
      <c r="M184" s="4"/>
      <c r="N184" s="4"/>
    </row>
    <row r="185" spans="2:14" x14ac:dyDescent="0.25">
      <c r="B185" s="4"/>
      <c r="C185" s="4"/>
      <c r="D185" s="4"/>
      <c r="E185" s="2"/>
      <c r="F185" s="4"/>
      <c r="G185" s="4"/>
      <c r="H185" s="2"/>
      <c r="I185" s="4"/>
      <c r="J185" s="4"/>
      <c r="K185" s="4"/>
      <c r="L185" s="15"/>
      <c r="M185" s="4"/>
      <c r="N185" s="4"/>
    </row>
    <row r="186" spans="2:14" x14ac:dyDescent="0.25">
      <c r="B186" s="4"/>
      <c r="C186" s="4"/>
      <c r="D186" s="4"/>
      <c r="E186" s="2"/>
      <c r="F186" s="4"/>
      <c r="G186" s="4"/>
      <c r="H186" s="2"/>
      <c r="I186" s="4"/>
      <c r="J186" s="4"/>
      <c r="K186" s="4"/>
      <c r="L186" s="15"/>
      <c r="M186" s="4"/>
      <c r="N186" s="4"/>
    </row>
    <row r="187" spans="2:14" x14ac:dyDescent="0.25">
      <c r="B187" s="4"/>
      <c r="C187" s="4"/>
      <c r="D187" s="4"/>
      <c r="E187" s="2"/>
      <c r="F187" s="4"/>
      <c r="G187" s="4"/>
      <c r="H187" s="2"/>
      <c r="I187" s="4"/>
      <c r="J187" s="4"/>
      <c r="K187" s="4"/>
      <c r="L187" s="15"/>
      <c r="M187" s="4"/>
      <c r="N187" s="4"/>
    </row>
    <row r="188" spans="2:14" x14ac:dyDescent="0.25">
      <c r="B188" s="4"/>
      <c r="C188" s="4"/>
      <c r="D188" s="4"/>
      <c r="E188" s="2"/>
      <c r="F188" s="4"/>
      <c r="G188" s="4"/>
      <c r="H188" s="2"/>
      <c r="I188" s="4"/>
      <c r="J188" s="4"/>
      <c r="K188" s="4"/>
      <c r="L188" s="15"/>
      <c r="M188" s="4"/>
      <c r="N188" s="4"/>
    </row>
    <row r="189" spans="2:14" x14ac:dyDescent="0.25">
      <c r="B189" s="4"/>
      <c r="C189" s="4"/>
      <c r="D189" s="4"/>
      <c r="E189" s="2"/>
      <c r="F189" s="4"/>
      <c r="G189" s="4"/>
      <c r="H189" s="2"/>
      <c r="I189" s="4"/>
      <c r="J189" s="4"/>
      <c r="K189" s="4"/>
      <c r="L189" s="15"/>
      <c r="M189" s="4"/>
      <c r="N189" s="4"/>
    </row>
    <row r="190" spans="2:14" x14ac:dyDescent="0.25">
      <c r="B190" s="4"/>
      <c r="C190" s="4"/>
      <c r="D190" s="4"/>
      <c r="E190" s="2"/>
      <c r="F190" s="4"/>
      <c r="G190" s="4"/>
      <c r="H190" s="2"/>
      <c r="I190" s="4"/>
      <c r="J190" s="4"/>
      <c r="K190" s="4"/>
      <c r="L190" s="15"/>
      <c r="M190" s="4"/>
      <c r="N190" s="4"/>
    </row>
    <row r="191" spans="2:14" x14ac:dyDescent="0.25">
      <c r="B191" s="4"/>
      <c r="C191" s="4"/>
      <c r="D191" s="4"/>
      <c r="E191" s="2"/>
      <c r="F191" s="4"/>
      <c r="G191" s="4"/>
      <c r="H191" s="2"/>
      <c r="I191" s="4"/>
      <c r="J191" s="4"/>
      <c r="K191" s="4"/>
      <c r="L191" s="15"/>
      <c r="M191" s="4"/>
      <c r="N191" s="4"/>
    </row>
    <row r="192" spans="2:14" x14ac:dyDescent="0.25">
      <c r="B192" s="4"/>
      <c r="C192" s="4"/>
      <c r="D192" s="4"/>
      <c r="E192" s="2"/>
      <c r="F192" s="4"/>
      <c r="G192" s="4"/>
      <c r="H192" s="2"/>
      <c r="I192" s="4"/>
      <c r="J192" s="4"/>
      <c r="K192" s="4"/>
      <c r="L192" s="15"/>
      <c r="M192" s="4"/>
      <c r="N192" s="4"/>
    </row>
    <row r="193" spans="2:14" x14ac:dyDescent="0.25">
      <c r="B193" s="4"/>
      <c r="C193" s="4"/>
      <c r="D193" s="4"/>
      <c r="E193" s="2"/>
      <c r="F193" s="4"/>
      <c r="G193" s="4"/>
      <c r="H193" s="2"/>
      <c r="I193" s="4"/>
      <c r="J193" s="4"/>
      <c r="K193" s="4"/>
      <c r="L193" s="15"/>
      <c r="M193" s="4"/>
      <c r="N193" s="4"/>
    </row>
    <row r="194" spans="2:14" x14ac:dyDescent="0.25">
      <c r="B194" s="4"/>
      <c r="C194" s="4"/>
      <c r="D194" s="4"/>
      <c r="E194" s="2"/>
      <c r="F194" s="4"/>
      <c r="G194" s="4"/>
      <c r="H194" s="2"/>
      <c r="I194" s="4"/>
      <c r="J194" s="4"/>
      <c r="K194" s="4"/>
      <c r="L194" s="15"/>
      <c r="M194" s="4"/>
      <c r="N194" s="4"/>
    </row>
    <row r="195" spans="2:14" x14ac:dyDescent="0.25">
      <c r="B195" s="4"/>
      <c r="C195" s="4"/>
      <c r="D195" s="4"/>
      <c r="E195" s="2"/>
      <c r="F195" s="4"/>
      <c r="G195" s="4"/>
      <c r="H195" s="2"/>
      <c r="I195" s="4"/>
      <c r="J195" s="4"/>
      <c r="K195" s="4"/>
      <c r="L195" s="15"/>
      <c r="M195" s="4"/>
      <c r="N195" s="4"/>
    </row>
    <row r="196" spans="2:14" x14ac:dyDescent="0.25">
      <c r="B196" s="4"/>
      <c r="C196" s="4"/>
      <c r="D196" s="4"/>
      <c r="E196" s="2"/>
      <c r="F196" s="4"/>
      <c r="G196" s="4"/>
      <c r="H196" s="2"/>
      <c r="I196" s="4"/>
      <c r="J196" s="4"/>
      <c r="K196" s="4"/>
      <c r="L196" s="15"/>
      <c r="M196" s="4"/>
      <c r="N196" s="4"/>
    </row>
    <row r="197" spans="2:14" x14ac:dyDescent="0.25">
      <c r="B197" s="4"/>
      <c r="C197" s="4"/>
      <c r="D197" s="4"/>
      <c r="E197" s="2"/>
      <c r="F197" s="4"/>
      <c r="G197" s="4"/>
      <c r="H197" s="2"/>
      <c r="I197" s="4"/>
      <c r="J197" s="4"/>
      <c r="K197" s="4"/>
      <c r="L197" s="15"/>
      <c r="M197" s="4"/>
      <c r="N197" s="4"/>
    </row>
    <row r="198" spans="2:14" x14ac:dyDescent="0.25">
      <c r="B198" s="4"/>
      <c r="C198" s="4"/>
      <c r="D198" s="4"/>
      <c r="E198" s="2"/>
      <c r="F198" s="4"/>
      <c r="G198" s="4"/>
      <c r="H198" s="2"/>
      <c r="I198" s="4"/>
      <c r="J198" s="4"/>
      <c r="K198" s="4"/>
      <c r="L198" s="15"/>
      <c r="M198" s="4"/>
      <c r="N198" s="4"/>
    </row>
    <row r="199" spans="2:14" x14ac:dyDescent="0.25">
      <c r="B199" s="4"/>
      <c r="C199" s="4"/>
      <c r="D199" s="4"/>
      <c r="E199" s="2"/>
      <c r="F199" s="4"/>
      <c r="G199" s="4"/>
      <c r="H199" s="2"/>
      <c r="I199" s="4"/>
      <c r="J199" s="4"/>
      <c r="K199" s="4"/>
      <c r="L199" s="15"/>
      <c r="M199" s="4"/>
      <c r="N199" s="4"/>
    </row>
    <row r="200" spans="2:14" x14ac:dyDescent="0.25">
      <c r="B200" s="4"/>
      <c r="C200" s="4"/>
      <c r="D200" s="4"/>
      <c r="E200" s="2"/>
      <c r="F200" s="4"/>
      <c r="G200" s="4"/>
      <c r="H200" s="2"/>
      <c r="I200" s="4"/>
      <c r="J200" s="4"/>
      <c r="K200" s="4"/>
      <c r="L200" s="15"/>
      <c r="M200" s="4"/>
      <c r="N200" s="4"/>
    </row>
    <row r="201" spans="2:14" x14ac:dyDescent="0.25">
      <c r="B201" s="4"/>
      <c r="C201" s="4"/>
      <c r="D201" s="4"/>
      <c r="E201" s="2"/>
      <c r="F201" s="4"/>
      <c r="G201" s="4"/>
      <c r="H201" s="2"/>
      <c r="I201" s="4"/>
      <c r="J201" s="4"/>
      <c r="K201" s="4"/>
      <c r="L201" s="15"/>
      <c r="M201" s="4"/>
      <c r="N201" s="4"/>
    </row>
    <row r="202" spans="2:14" x14ac:dyDescent="0.25">
      <c r="B202" s="4"/>
      <c r="C202" s="4"/>
      <c r="D202" s="4"/>
      <c r="E202" s="2"/>
      <c r="F202" s="4"/>
      <c r="G202" s="4"/>
      <c r="H202" s="2"/>
      <c r="I202" s="4"/>
      <c r="J202" s="4"/>
      <c r="K202" s="4"/>
      <c r="L202" s="15"/>
      <c r="M202" s="4"/>
      <c r="N202" s="4"/>
    </row>
    <row r="203" spans="2:14" x14ac:dyDescent="0.25">
      <c r="B203" s="4"/>
      <c r="C203" s="4"/>
      <c r="D203" s="4"/>
      <c r="E203" s="2"/>
      <c r="F203" s="4"/>
      <c r="G203" s="4"/>
      <c r="H203" s="2"/>
      <c r="I203" s="4"/>
      <c r="J203" s="4"/>
      <c r="K203" s="4"/>
      <c r="L203" s="15"/>
      <c r="M203" s="4"/>
      <c r="N203" s="4"/>
    </row>
    <row r="204" spans="2:14" x14ac:dyDescent="0.25">
      <c r="B204" s="4"/>
      <c r="C204" s="4"/>
      <c r="D204" s="4"/>
      <c r="E204" s="2"/>
      <c r="F204" s="4"/>
      <c r="G204" s="4"/>
      <c r="H204" s="2"/>
      <c r="I204" s="4"/>
      <c r="J204" s="4"/>
      <c r="K204" s="4"/>
      <c r="L204" s="15"/>
      <c r="M204" s="4"/>
      <c r="N204" s="4"/>
    </row>
    <row r="205" spans="2:14" x14ac:dyDescent="0.25">
      <c r="B205" s="4"/>
      <c r="C205" s="4"/>
      <c r="D205" s="4"/>
      <c r="E205" s="2"/>
      <c r="F205" s="4"/>
      <c r="G205" s="4"/>
      <c r="H205" s="2"/>
      <c r="I205" s="4"/>
      <c r="J205" s="4"/>
      <c r="K205" s="4"/>
      <c r="L205" s="15"/>
      <c r="M205" s="4"/>
      <c r="N205" s="4"/>
    </row>
    <row r="206" spans="2:14" x14ac:dyDescent="0.25">
      <c r="B206" s="4"/>
      <c r="C206" s="4"/>
      <c r="D206" s="4"/>
      <c r="E206" s="2"/>
      <c r="F206" s="4"/>
      <c r="G206" s="4"/>
      <c r="H206" s="2"/>
      <c r="I206" s="4"/>
      <c r="J206" s="4"/>
      <c r="K206" s="4"/>
      <c r="L206" s="15"/>
      <c r="M206" s="4"/>
      <c r="N206" s="4"/>
    </row>
    <row r="207" spans="2:14" x14ac:dyDescent="0.25">
      <c r="B207" s="4"/>
      <c r="C207" s="4"/>
      <c r="D207" s="4"/>
      <c r="E207" s="2"/>
      <c r="F207" s="4"/>
      <c r="G207" s="4"/>
      <c r="H207" s="2"/>
      <c r="I207" s="4"/>
      <c r="J207" s="4"/>
      <c r="K207" s="4"/>
      <c r="L207" s="15"/>
      <c r="M207" s="4"/>
      <c r="N207" s="4"/>
    </row>
    <row r="208" spans="2:14" x14ac:dyDescent="0.25">
      <c r="B208" s="4"/>
      <c r="C208" s="4"/>
      <c r="D208" s="4"/>
      <c r="E208" s="2"/>
      <c r="F208" s="4"/>
      <c r="G208" s="4"/>
      <c r="H208" s="2"/>
      <c r="I208" s="4"/>
      <c r="J208" s="4"/>
      <c r="K208" s="4"/>
      <c r="L208" s="15"/>
      <c r="M208" s="4"/>
      <c r="N208" s="4"/>
    </row>
    <row r="209" spans="2:14" x14ac:dyDescent="0.25">
      <c r="B209" s="4"/>
      <c r="C209" s="4"/>
      <c r="D209" s="4"/>
      <c r="E209" s="2"/>
      <c r="F209" s="4"/>
      <c r="G209" s="4"/>
      <c r="H209" s="2"/>
      <c r="I209" s="4"/>
      <c r="J209" s="4"/>
      <c r="K209" s="4"/>
      <c r="L209" s="15"/>
      <c r="M209" s="4"/>
      <c r="N209" s="4"/>
    </row>
    <row r="210" spans="2:14" x14ac:dyDescent="0.25">
      <c r="B210" s="4"/>
      <c r="C210" s="4"/>
      <c r="D210" s="4"/>
      <c r="E210" s="2"/>
      <c r="F210" s="4"/>
      <c r="G210" s="4"/>
      <c r="H210" s="2"/>
      <c r="I210" s="4"/>
      <c r="J210" s="4"/>
      <c r="K210" s="4"/>
      <c r="L210" s="15"/>
      <c r="M210" s="4"/>
      <c r="N210" s="4"/>
    </row>
    <row r="211" spans="2:14" x14ac:dyDescent="0.25">
      <c r="B211" s="4"/>
      <c r="C211" s="4"/>
      <c r="D211" s="4"/>
      <c r="E211" s="2"/>
      <c r="F211" s="4"/>
      <c r="G211" s="4"/>
      <c r="H211" s="2"/>
      <c r="I211" s="4"/>
      <c r="J211" s="4"/>
      <c r="K211" s="4"/>
      <c r="L211" s="15"/>
      <c r="M211" s="4"/>
      <c r="N211" s="4"/>
    </row>
    <row r="212" spans="2:14" x14ac:dyDescent="0.25">
      <c r="B212" s="4"/>
      <c r="C212" s="4"/>
      <c r="D212" s="4"/>
      <c r="E212" s="2"/>
      <c r="F212" s="4"/>
      <c r="G212" s="4"/>
      <c r="H212" s="2"/>
      <c r="I212" s="4"/>
      <c r="J212" s="4"/>
      <c r="K212" s="4"/>
      <c r="L212" s="15"/>
      <c r="M212" s="4"/>
      <c r="N212" s="4"/>
    </row>
    <row r="213" spans="2:14" x14ac:dyDescent="0.25">
      <c r="B213" s="4"/>
      <c r="C213" s="4"/>
      <c r="D213" s="4"/>
      <c r="E213" s="2"/>
      <c r="F213" s="4"/>
      <c r="G213" s="4"/>
      <c r="H213" s="2"/>
      <c r="I213" s="4"/>
      <c r="J213" s="4"/>
      <c r="K213" s="4"/>
      <c r="L213" s="15"/>
      <c r="M213" s="4"/>
      <c r="N213" s="4"/>
    </row>
    <row r="214" spans="2:14" x14ac:dyDescent="0.25">
      <c r="B214" s="4"/>
      <c r="C214" s="4"/>
      <c r="D214" s="4"/>
      <c r="E214" s="2"/>
      <c r="F214" s="4"/>
      <c r="G214" s="4"/>
      <c r="H214" s="2"/>
      <c r="I214" s="4"/>
      <c r="J214" s="4"/>
      <c r="K214" s="4"/>
      <c r="L214" s="15"/>
      <c r="M214" s="4"/>
      <c r="N214" s="4"/>
    </row>
    <row r="215" spans="2:14" x14ac:dyDescent="0.25">
      <c r="B215" s="4"/>
      <c r="C215" s="4"/>
      <c r="D215" s="4"/>
      <c r="E215" s="2"/>
      <c r="F215" s="4"/>
      <c r="G215" s="4"/>
      <c r="H215" s="2"/>
      <c r="I215" s="4"/>
      <c r="J215" s="4"/>
      <c r="K215" s="4"/>
      <c r="L215" s="15"/>
      <c r="M215" s="4"/>
      <c r="N215" s="4"/>
    </row>
    <row r="216" spans="2:14" x14ac:dyDescent="0.25">
      <c r="B216" s="4"/>
      <c r="C216" s="4"/>
      <c r="D216" s="4"/>
      <c r="E216" s="2"/>
      <c r="F216" s="4"/>
      <c r="G216" s="4"/>
      <c r="H216" s="2"/>
      <c r="I216" s="4"/>
      <c r="J216" s="4"/>
      <c r="K216" s="4"/>
      <c r="L216" s="15"/>
      <c r="M216" s="4"/>
      <c r="N216" s="4"/>
    </row>
    <row r="217" spans="2:14" x14ac:dyDescent="0.25">
      <c r="B217" s="4"/>
      <c r="C217" s="4"/>
      <c r="D217" s="4"/>
      <c r="E217" s="2"/>
      <c r="F217" s="4"/>
      <c r="G217" s="4"/>
      <c r="H217" s="2"/>
      <c r="I217" s="4"/>
      <c r="J217" s="4"/>
      <c r="K217" s="4"/>
      <c r="L217" s="15"/>
      <c r="M217" s="4"/>
      <c r="N217" s="4"/>
    </row>
    <row r="218" spans="2:14" x14ac:dyDescent="0.25">
      <c r="B218" s="4"/>
      <c r="C218" s="4"/>
      <c r="D218" s="4"/>
      <c r="E218" s="2"/>
      <c r="F218" s="4"/>
      <c r="G218" s="4"/>
      <c r="H218" s="2"/>
      <c r="I218" s="4"/>
      <c r="J218" s="4"/>
      <c r="K218" s="4"/>
      <c r="L218" s="15"/>
      <c r="M218" s="4"/>
      <c r="N218" s="4"/>
    </row>
    <row r="219" spans="2:14" x14ac:dyDescent="0.25">
      <c r="B219" s="4"/>
      <c r="C219" s="4"/>
      <c r="D219" s="4"/>
      <c r="E219" s="2"/>
      <c r="F219" s="4"/>
      <c r="G219" s="4"/>
      <c r="H219" s="2"/>
      <c r="I219" s="4"/>
      <c r="J219" s="4"/>
      <c r="K219" s="4"/>
      <c r="L219" s="15"/>
      <c r="M219" s="4"/>
      <c r="N219" s="4"/>
    </row>
    <row r="220" spans="2:14" x14ac:dyDescent="0.25">
      <c r="B220" s="4"/>
      <c r="C220" s="4"/>
      <c r="D220" s="4"/>
      <c r="E220" s="2"/>
      <c r="F220" s="4"/>
      <c r="G220" s="4"/>
      <c r="H220" s="2"/>
      <c r="I220" s="4"/>
      <c r="J220" s="4"/>
      <c r="K220" s="4"/>
      <c r="L220" s="15"/>
      <c r="M220" s="4"/>
      <c r="N220" s="4"/>
    </row>
    <row r="221" spans="2:14" x14ac:dyDescent="0.25">
      <c r="B221" s="4"/>
      <c r="C221" s="4"/>
      <c r="D221" s="4"/>
      <c r="E221" s="2"/>
      <c r="F221" s="4"/>
      <c r="G221" s="4"/>
      <c r="H221" s="2"/>
      <c r="I221" s="4"/>
      <c r="J221" s="4"/>
      <c r="K221" s="4"/>
      <c r="L221" s="15"/>
      <c r="M221" s="4"/>
      <c r="N221" s="4"/>
    </row>
    <row r="222" spans="2:14" x14ac:dyDescent="0.25">
      <c r="B222" s="4"/>
      <c r="C222" s="4"/>
      <c r="D222" s="4"/>
      <c r="E222" s="2"/>
      <c r="F222" s="4"/>
      <c r="G222" s="4"/>
      <c r="H222" s="2"/>
      <c r="I222" s="4"/>
      <c r="J222" s="4"/>
      <c r="K222" s="4"/>
      <c r="L222" s="15"/>
      <c r="M222" s="4"/>
      <c r="N222" s="4"/>
    </row>
    <row r="223" spans="2:14" x14ac:dyDescent="0.25">
      <c r="B223" s="4"/>
      <c r="C223" s="4"/>
      <c r="D223" s="4"/>
      <c r="E223" s="2"/>
      <c r="F223" s="4"/>
      <c r="G223" s="4"/>
      <c r="H223" s="2"/>
      <c r="I223" s="4"/>
      <c r="J223" s="4"/>
      <c r="K223" s="4"/>
      <c r="L223" s="15"/>
      <c r="M223" s="4"/>
      <c r="N223" s="4"/>
    </row>
    <row r="224" spans="2:14" x14ac:dyDescent="0.25">
      <c r="B224" s="4"/>
      <c r="C224" s="4"/>
      <c r="D224" s="4"/>
      <c r="E224" s="2"/>
      <c r="F224" s="4"/>
      <c r="G224" s="4"/>
      <c r="H224" s="2"/>
      <c r="I224" s="4"/>
      <c r="J224" s="4"/>
      <c r="K224" s="4"/>
      <c r="L224" s="15"/>
      <c r="M224" s="4"/>
      <c r="N224" s="4"/>
    </row>
    <row r="225" spans="2:14" x14ac:dyDescent="0.25">
      <c r="B225" s="4"/>
      <c r="C225" s="4"/>
      <c r="D225" s="4"/>
      <c r="E225" s="2"/>
      <c r="F225" s="4"/>
      <c r="G225" s="4"/>
      <c r="H225" s="2"/>
      <c r="I225" s="4"/>
      <c r="J225" s="4"/>
      <c r="K225" s="4"/>
      <c r="L225" s="15"/>
      <c r="M225" s="4"/>
      <c r="N225" s="4"/>
    </row>
    <row r="226" spans="2:14" x14ac:dyDescent="0.25">
      <c r="B226" s="4"/>
      <c r="C226" s="4"/>
      <c r="D226" s="4"/>
      <c r="E226" s="2"/>
      <c r="F226" s="4"/>
      <c r="G226" s="4"/>
      <c r="H226" s="2"/>
      <c r="I226" s="4"/>
      <c r="J226" s="4"/>
      <c r="K226" s="4"/>
      <c r="L226" s="15"/>
      <c r="M226" s="4"/>
      <c r="N226" s="4"/>
    </row>
    <row r="227" spans="2:14" x14ac:dyDescent="0.25">
      <c r="B227" s="4"/>
      <c r="C227" s="4"/>
      <c r="D227" s="4"/>
      <c r="E227" s="2"/>
      <c r="F227" s="4"/>
      <c r="G227" s="4"/>
      <c r="H227" s="2"/>
      <c r="I227" s="4"/>
      <c r="J227" s="4"/>
      <c r="K227" s="4"/>
      <c r="L227" s="15"/>
      <c r="M227" s="4"/>
      <c r="N227" s="4"/>
    </row>
    <row r="228" spans="2:14" x14ac:dyDescent="0.25">
      <c r="B228" s="4"/>
      <c r="C228" s="4"/>
      <c r="D228" s="4"/>
      <c r="E228" s="2"/>
      <c r="F228" s="4"/>
      <c r="G228" s="4"/>
      <c r="H228" s="2"/>
      <c r="I228" s="4"/>
      <c r="J228" s="4"/>
      <c r="K228" s="4"/>
      <c r="L228" s="15"/>
      <c r="M228" s="4"/>
      <c r="N228" s="4"/>
    </row>
    <row r="229" spans="2:14" x14ac:dyDescent="0.25">
      <c r="B229" s="4"/>
      <c r="C229" s="4"/>
      <c r="D229" s="4"/>
      <c r="E229" s="2"/>
      <c r="F229" s="4"/>
      <c r="G229" s="4"/>
      <c r="H229" s="2"/>
      <c r="I229" s="4"/>
      <c r="J229" s="4"/>
      <c r="K229" s="4"/>
      <c r="L229" s="15"/>
      <c r="M229" s="4"/>
      <c r="N229" s="4"/>
    </row>
    <row r="230" spans="2:14" x14ac:dyDescent="0.25">
      <c r="B230" s="4"/>
      <c r="C230" s="4"/>
      <c r="D230" s="4"/>
      <c r="E230" s="2"/>
      <c r="F230" s="4"/>
      <c r="G230" s="4"/>
      <c r="H230" s="2"/>
      <c r="I230" s="4"/>
      <c r="J230" s="4"/>
      <c r="K230" s="4"/>
      <c r="L230" s="15"/>
      <c r="M230" s="4"/>
      <c r="N230" s="4"/>
    </row>
    <row r="231" spans="2:14" x14ac:dyDescent="0.25">
      <c r="B231" s="4"/>
      <c r="C231" s="4"/>
      <c r="D231" s="4"/>
      <c r="E231" s="2"/>
      <c r="F231" s="4"/>
      <c r="G231" s="4"/>
      <c r="H231" s="2"/>
      <c r="I231" s="4"/>
      <c r="J231" s="4"/>
      <c r="K231" s="4"/>
      <c r="L231" s="15"/>
      <c r="M231" s="4"/>
      <c r="N231" s="4"/>
    </row>
    <row r="232" spans="2:14" x14ac:dyDescent="0.25">
      <c r="B232" s="4"/>
      <c r="C232" s="4"/>
      <c r="D232" s="4"/>
      <c r="E232" s="2"/>
      <c r="F232" s="4"/>
      <c r="G232" s="4"/>
      <c r="H232" s="2"/>
      <c r="I232" s="4"/>
      <c r="J232" s="4"/>
      <c r="K232" s="4"/>
      <c r="L232" s="15"/>
      <c r="M232" s="4"/>
      <c r="N232" s="4"/>
    </row>
    <row r="233" spans="2:14" x14ac:dyDescent="0.25">
      <c r="B233" s="4"/>
      <c r="C233" s="4"/>
      <c r="D233" s="4"/>
      <c r="E233" s="2"/>
      <c r="F233" s="4"/>
      <c r="G233" s="4"/>
      <c r="H233" s="2"/>
      <c r="I233" s="4"/>
      <c r="J233" s="4"/>
      <c r="K233" s="4"/>
      <c r="L233" s="15"/>
      <c r="M233" s="4"/>
      <c r="N233" s="4"/>
    </row>
    <row r="234" spans="2:14" x14ac:dyDescent="0.25">
      <c r="B234" s="4"/>
      <c r="C234" s="4"/>
      <c r="D234" s="4"/>
      <c r="E234" s="2"/>
      <c r="F234" s="4"/>
      <c r="G234" s="4"/>
      <c r="H234" s="2"/>
      <c r="I234" s="4"/>
      <c r="J234" s="4"/>
      <c r="K234" s="4"/>
      <c r="L234" s="15"/>
      <c r="M234" s="4"/>
      <c r="N234" s="4"/>
    </row>
    <row r="235" spans="2:14" x14ac:dyDescent="0.25">
      <c r="B235" s="4"/>
      <c r="C235" s="4"/>
      <c r="D235" s="4"/>
      <c r="E235" s="2"/>
      <c r="F235" s="4"/>
      <c r="G235" s="4"/>
      <c r="H235" s="2"/>
      <c r="I235" s="4"/>
      <c r="J235" s="4"/>
      <c r="K235" s="4"/>
      <c r="L235" s="15"/>
      <c r="M235" s="4"/>
      <c r="N235" s="4"/>
    </row>
    <row r="236" spans="2:14" x14ac:dyDescent="0.25">
      <c r="B236" s="4"/>
      <c r="C236" s="4"/>
      <c r="D236" s="4"/>
      <c r="E236" s="2"/>
      <c r="F236" s="4"/>
      <c r="G236" s="4"/>
      <c r="H236" s="2"/>
      <c r="I236" s="4"/>
      <c r="J236" s="4"/>
      <c r="K236" s="4"/>
      <c r="L236" s="15"/>
      <c r="M236" s="4"/>
      <c r="N236" s="4"/>
    </row>
    <row r="237" spans="2:14" x14ac:dyDescent="0.25">
      <c r="B237" s="4"/>
      <c r="C237" s="4"/>
      <c r="D237" s="4"/>
      <c r="E237" s="2"/>
      <c r="F237" s="4"/>
      <c r="G237" s="4"/>
      <c r="H237" s="2"/>
      <c r="I237"/>
      <c r="J237" s="4"/>
      <c r="K237" s="4"/>
      <c r="L237" s="15"/>
      <c r="M237" s="4"/>
      <c r="N237" s="4"/>
    </row>
    <row r="238" spans="2:14" x14ac:dyDescent="0.25">
      <c r="B238" s="4"/>
      <c r="C238" s="4"/>
      <c r="D238" s="4"/>
      <c r="E238" s="2"/>
      <c r="F238" s="4"/>
      <c r="G238" s="4"/>
      <c r="H238" s="1"/>
      <c r="I238"/>
      <c r="J238" s="4"/>
      <c r="K238"/>
      <c r="L238" s="15"/>
      <c r="M238" s="4"/>
      <c r="N238" s="4"/>
    </row>
    <row r="239" spans="2:14" x14ac:dyDescent="0.25">
      <c r="B239" s="4"/>
      <c r="C239" s="4"/>
      <c r="D239" s="4"/>
      <c r="E239" s="2"/>
      <c r="F239" s="4"/>
      <c r="G239" s="4"/>
      <c r="H239" s="1"/>
      <c r="I239"/>
      <c r="J239"/>
      <c r="K239"/>
      <c r="L239" s="15"/>
      <c r="M239" s="4"/>
      <c r="N239" s="4"/>
    </row>
    <row r="240" spans="2:14" x14ac:dyDescent="0.25">
      <c r="B240" s="4"/>
      <c r="C240" s="4"/>
      <c r="D240" s="4"/>
      <c r="E240" s="2"/>
      <c r="F240" s="4"/>
      <c r="G240" s="4"/>
      <c r="H240" s="1"/>
      <c r="I240"/>
      <c r="J240"/>
      <c r="K240"/>
      <c r="L240" s="15"/>
      <c r="M240" s="4"/>
      <c r="N240" s="4"/>
    </row>
    <row r="241" spans="2:14" x14ac:dyDescent="0.25">
      <c r="B241" s="4"/>
      <c r="C241" s="4"/>
      <c r="D241" s="4"/>
      <c r="E241" s="2"/>
      <c r="F241" s="4"/>
      <c r="G241" s="4"/>
      <c r="H241" s="1"/>
      <c r="I241"/>
      <c r="J241"/>
      <c r="K241"/>
      <c r="L241" s="15"/>
      <c r="M241" s="4"/>
      <c r="N241" s="4"/>
    </row>
    <row r="242" spans="2:14" x14ac:dyDescent="0.25">
      <c r="B242" s="4"/>
      <c r="C242" s="4"/>
      <c r="D242" s="4"/>
      <c r="E242" s="2"/>
      <c r="F242" s="4"/>
      <c r="G242" s="4"/>
      <c r="H242" s="1"/>
      <c r="I242"/>
      <c r="J242"/>
      <c r="K242"/>
      <c r="L242" s="15"/>
      <c r="M242" s="4"/>
      <c r="N242" s="4"/>
    </row>
    <row r="243" spans="2:14" x14ac:dyDescent="0.25">
      <c r="B243"/>
      <c r="C243"/>
      <c r="D243"/>
      <c r="E243" s="1"/>
      <c r="F243"/>
      <c r="G243"/>
      <c r="H243" s="1"/>
      <c r="I243"/>
      <c r="J243"/>
      <c r="K243"/>
      <c r="L243" s="12"/>
    </row>
    <row r="244" spans="2:14" x14ac:dyDescent="0.25">
      <c r="B244"/>
      <c r="C244"/>
      <c r="D244"/>
      <c r="E244" s="1"/>
      <c r="F244"/>
      <c r="G244"/>
      <c r="H244" s="1"/>
      <c r="I244"/>
      <c r="J244"/>
      <c r="K244"/>
      <c r="L244" s="12"/>
    </row>
    <row r="245" spans="2:14" x14ac:dyDescent="0.25">
      <c r="B245"/>
      <c r="C245"/>
      <c r="D245"/>
      <c r="E245" s="1"/>
      <c r="F245"/>
      <c r="G245"/>
      <c r="H245" s="1"/>
      <c r="I245"/>
      <c r="J245"/>
      <c r="K245"/>
      <c r="L245" s="12"/>
    </row>
    <row r="246" spans="2:14" x14ac:dyDescent="0.25">
      <c r="B246"/>
      <c r="C246"/>
      <c r="D246"/>
      <c r="E246" s="1"/>
      <c r="F246"/>
      <c r="G246"/>
      <c r="H246" s="1"/>
      <c r="I246"/>
      <c r="J246"/>
      <c r="K246"/>
      <c r="L246" s="12"/>
    </row>
    <row r="247" spans="2:14" x14ac:dyDescent="0.25">
      <c r="B247"/>
      <c r="C247"/>
      <c r="D247"/>
      <c r="E247" s="1"/>
      <c r="F247"/>
      <c r="G247"/>
      <c r="H247" s="1"/>
      <c r="I247"/>
      <c r="J247"/>
      <c r="K247"/>
      <c r="L247" s="12"/>
    </row>
    <row r="248" spans="2:14" x14ac:dyDescent="0.25">
      <c r="B248"/>
      <c r="C248"/>
      <c r="D248"/>
      <c r="E248" s="1"/>
      <c r="F248"/>
      <c r="G248"/>
      <c r="H248" s="1"/>
      <c r="I248"/>
      <c r="J248"/>
      <c r="K248"/>
      <c r="L248" s="12"/>
    </row>
    <row r="249" spans="2:14" x14ac:dyDescent="0.25">
      <c r="B249"/>
      <c r="C249"/>
      <c r="D249"/>
      <c r="E249" s="1"/>
      <c r="F249"/>
      <c r="G249"/>
      <c r="H249" s="1"/>
      <c r="I249"/>
      <c r="J249"/>
      <c r="K249"/>
      <c r="L249" s="12"/>
    </row>
    <row r="250" spans="2:14" x14ac:dyDescent="0.25">
      <c r="B250"/>
      <c r="C250"/>
      <c r="D250"/>
      <c r="E250" s="1"/>
      <c r="F250"/>
      <c r="G250"/>
      <c r="H250" s="1"/>
      <c r="I250"/>
      <c r="J250"/>
      <c r="K250"/>
      <c r="L250" s="12"/>
    </row>
    <row r="251" spans="2:14" x14ac:dyDescent="0.25">
      <c r="B251"/>
      <c r="C251"/>
      <c r="D251"/>
      <c r="E251" s="1"/>
      <c r="F251"/>
      <c r="G251"/>
      <c r="H251" s="1"/>
      <c r="I251"/>
      <c r="J251"/>
      <c r="K251"/>
      <c r="L251" s="12"/>
    </row>
    <row r="252" spans="2:14" x14ac:dyDescent="0.25">
      <c r="B252"/>
      <c r="C252"/>
      <c r="D252"/>
      <c r="E252" s="1"/>
      <c r="F252"/>
      <c r="G252"/>
      <c r="H252" s="1"/>
      <c r="I252"/>
      <c r="J252"/>
      <c r="K252"/>
      <c r="L252" s="12"/>
    </row>
    <row r="253" spans="2:14" x14ac:dyDescent="0.25">
      <c r="B253"/>
      <c r="C253"/>
      <c r="D253"/>
      <c r="E253" s="1"/>
      <c r="F253"/>
      <c r="G253"/>
      <c r="H253" s="1"/>
      <c r="I253"/>
      <c r="J253"/>
      <c r="K253"/>
      <c r="L253" s="12"/>
    </row>
    <row r="254" spans="2:14" x14ac:dyDescent="0.25">
      <c r="B254"/>
      <c r="C254"/>
      <c r="D254"/>
      <c r="E254" s="1"/>
      <c r="F254"/>
      <c r="G254"/>
      <c r="H254" s="1"/>
      <c r="I254"/>
      <c r="J254"/>
      <c r="K254"/>
      <c r="L254" s="12"/>
    </row>
    <row r="255" spans="2:14" x14ac:dyDescent="0.25">
      <c r="B255"/>
      <c r="C255"/>
      <c r="D255"/>
      <c r="E255" s="1"/>
      <c r="F255"/>
      <c r="G255"/>
      <c r="H255" s="1"/>
      <c r="I255"/>
      <c r="J255"/>
      <c r="K255"/>
      <c r="L255" s="12"/>
    </row>
    <row r="256" spans="2:14" x14ac:dyDescent="0.25">
      <c r="B256"/>
      <c r="C256"/>
      <c r="D256"/>
      <c r="E256" s="1"/>
      <c r="F256"/>
      <c r="G256"/>
      <c r="H256" s="1"/>
      <c r="I256"/>
      <c r="J256"/>
      <c r="K256"/>
      <c r="L256" s="12"/>
    </row>
    <row r="257" spans="2:12" x14ac:dyDescent="0.25">
      <c r="B257"/>
      <c r="C257"/>
      <c r="D257"/>
      <c r="E257" s="1"/>
      <c r="F257"/>
      <c r="G257"/>
      <c r="H257" s="1"/>
      <c r="I257"/>
      <c r="J257"/>
      <c r="K257"/>
      <c r="L257" s="12"/>
    </row>
    <row r="258" spans="2:12" x14ac:dyDescent="0.25">
      <c r="B258"/>
      <c r="C258"/>
      <c r="D258"/>
      <c r="E258" s="1"/>
      <c r="F258"/>
      <c r="G258"/>
      <c r="H258" s="1"/>
      <c r="I258"/>
      <c r="J258"/>
      <c r="K258"/>
      <c r="L258" s="12"/>
    </row>
    <row r="259" spans="2:12" x14ac:dyDescent="0.25">
      <c r="B259"/>
      <c r="C259"/>
      <c r="D259"/>
      <c r="E259" s="1"/>
      <c r="F259"/>
      <c r="G259"/>
      <c r="H259" s="1"/>
      <c r="I259"/>
      <c r="J259"/>
      <c r="K259"/>
      <c r="L259" s="12"/>
    </row>
    <row r="260" spans="2:12" x14ac:dyDescent="0.25">
      <c r="B260"/>
      <c r="C260"/>
      <c r="D260"/>
      <c r="E260" s="1"/>
      <c r="F260"/>
      <c r="G260"/>
      <c r="H260" s="1"/>
      <c r="I260"/>
      <c r="J260"/>
      <c r="K260"/>
      <c r="L260" s="12"/>
    </row>
    <row r="261" spans="2:12" x14ac:dyDescent="0.25">
      <c r="B261"/>
      <c r="C261"/>
      <c r="D261"/>
      <c r="E261" s="1"/>
      <c r="F261"/>
      <c r="G261"/>
      <c r="H261" s="1"/>
      <c r="I261"/>
      <c r="J261"/>
      <c r="K261"/>
      <c r="L261" s="12"/>
    </row>
    <row r="262" spans="2:12" x14ac:dyDescent="0.25">
      <c r="B262"/>
      <c r="C262"/>
      <c r="D262"/>
      <c r="E262" s="1"/>
      <c r="F262"/>
      <c r="G262"/>
      <c r="H262" s="1"/>
      <c r="I262"/>
      <c r="J262"/>
      <c r="K262"/>
      <c r="L262" s="12"/>
    </row>
    <row r="263" spans="2:12" x14ac:dyDescent="0.25">
      <c r="B263"/>
      <c r="C263"/>
      <c r="D263"/>
      <c r="E263" s="1"/>
      <c r="F263"/>
      <c r="G263"/>
      <c r="H263" s="1"/>
      <c r="I263"/>
      <c r="J263"/>
      <c r="K263"/>
      <c r="L263" s="12"/>
    </row>
    <row r="264" spans="2:12" x14ac:dyDescent="0.25">
      <c r="B264"/>
      <c r="C264"/>
      <c r="D264"/>
      <c r="E264" s="1"/>
      <c r="F264"/>
      <c r="G264"/>
      <c r="H264" s="1"/>
      <c r="I264"/>
      <c r="J264"/>
      <c r="K264"/>
      <c r="L264" s="12"/>
    </row>
    <row r="265" spans="2:12" x14ac:dyDescent="0.25">
      <c r="B265"/>
      <c r="C265"/>
      <c r="D265"/>
      <c r="E265" s="1"/>
      <c r="F265"/>
      <c r="G265"/>
      <c r="H265" s="1"/>
      <c r="I265"/>
      <c r="J265"/>
      <c r="K265"/>
      <c r="L265" s="12"/>
    </row>
    <row r="266" spans="2:12" x14ac:dyDescent="0.25">
      <c r="B266"/>
      <c r="C266"/>
      <c r="D266"/>
      <c r="E266" s="1"/>
      <c r="F266"/>
      <c r="G266"/>
      <c r="H266" s="1"/>
      <c r="I266"/>
      <c r="J266"/>
      <c r="K266"/>
      <c r="L266" s="12"/>
    </row>
    <row r="267" spans="2:12" x14ac:dyDescent="0.25">
      <c r="B267"/>
      <c r="C267"/>
      <c r="D267"/>
      <c r="E267" s="1"/>
      <c r="F267"/>
      <c r="G267"/>
      <c r="H267" s="1"/>
      <c r="I267"/>
      <c r="J267"/>
      <c r="K267"/>
      <c r="L267" s="12"/>
    </row>
    <row r="268" spans="2:12" x14ac:dyDescent="0.25">
      <c r="B268"/>
      <c r="C268"/>
      <c r="D268"/>
      <c r="E268" s="1"/>
      <c r="F268"/>
      <c r="G268"/>
      <c r="H268" s="1"/>
      <c r="I268"/>
      <c r="J268"/>
      <c r="K268"/>
      <c r="L268" s="12"/>
    </row>
    <row r="269" spans="2:12" x14ac:dyDescent="0.25">
      <c r="B269"/>
      <c r="C269"/>
      <c r="D269"/>
      <c r="E269" s="1"/>
      <c r="F269"/>
      <c r="G269"/>
      <c r="H269" s="1"/>
      <c r="I269"/>
      <c r="J269"/>
      <c r="K269"/>
      <c r="L269" s="12"/>
    </row>
    <row r="270" spans="2:12" x14ac:dyDescent="0.25">
      <c r="B270"/>
      <c r="C270"/>
      <c r="D270"/>
      <c r="E270" s="1"/>
      <c r="F270"/>
      <c r="G270"/>
      <c r="H270" s="1"/>
      <c r="I270"/>
      <c r="J270"/>
      <c r="K270"/>
      <c r="L270" s="12"/>
    </row>
    <row r="271" spans="2:12" x14ac:dyDescent="0.25">
      <c r="B271"/>
      <c r="C271"/>
      <c r="D271"/>
      <c r="E271" s="1"/>
      <c r="F271"/>
      <c r="G271"/>
      <c r="H271" s="1"/>
      <c r="I271"/>
      <c r="J271"/>
      <c r="K271"/>
      <c r="L271" s="12"/>
    </row>
    <row r="272" spans="2:12" x14ac:dyDescent="0.25">
      <c r="B272"/>
      <c r="C272"/>
      <c r="D272"/>
      <c r="E272" s="1"/>
      <c r="F272"/>
      <c r="G272"/>
      <c r="H272" s="1"/>
      <c r="I272"/>
      <c r="J272"/>
      <c r="K272"/>
      <c r="L272" s="12"/>
    </row>
    <row r="273" spans="2:12" x14ac:dyDescent="0.25">
      <c r="B273"/>
      <c r="C273"/>
      <c r="D273"/>
      <c r="E273" s="1"/>
      <c r="F273"/>
      <c r="G273"/>
      <c r="H273" s="1"/>
      <c r="I273"/>
      <c r="J273"/>
      <c r="K273"/>
      <c r="L273" s="12"/>
    </row>
    <row r="274" spans="2:12" x14ac:dyDescent="0.25">
      <c r="B274"/>
      <c r="C274"/>
      <c r="D274"/>
      <c r="E274" s="1"/>
      <c r="F274"/>
      <c r="G274"/>
      <c r="H274" s="1"/>
      <c r="I274"/>
      <c r="J274"/>
      <c r="K274"/>
      <c r="L274" s="12"/>
    </row>
    <row r="275" spans="2:12" x14ac:dyDescent="0.25">
      <c r="B275"/>
      <c r="C275"/>
      <c r="D275"/>
      <c r="E275" s="1"/>
      <c r="F275"/>
      <c r="G275"/>
      <c r="H275" s="1"/>
      <c r="I275"/>
      <c r="J275"/>
      <c r="K275"/>
      <c r="L275" s="12"/>
    </row>
    <row r="276" spans="2:12" x14ac:dyDescent="0.25">
      <c r="B276"/>
      <c r="C276"/>
      <c r="D276"/>
      <c r="E276" s="1"/>
      <c r="F276"/>
      <c r="G276"/>
      <c r="H276" s="1"/>
      <c r="I276"/>
      <c r="J276"/>
      <c r="K276"/>
      <c r="L276" s="12"/>
    </row>
    <row r="277" spans="2:12" x14ac:dyDescent="0.25">
      <c r="B277"/>
      <c r="C277"/>
      <c r="D277"/>
      <c r="E277" s="1"/>
      <c r="F277"/>
      <c r="G277"/>
      <c r="H277" s="1"/>
      <c r="I277"/>
      <c r="J277"/>
      <c r="K277"/>
      <c r="L277" s="12"/>
    </row>
    <row r="278" spans="2:12" x14ac:dyDescent="0.25">
      <c r="B278"/>
      <c r="C278"/>
      <c r="D278"/>
      <c r="E278" s="1"/>
      <c r="F278"/>
      <c r="G278"/>
      <c r="H278" s="1"/>
      <c r="I278"/>
      <c r="J278"/>
      <c r="K278"/>
      <c r="L278" s="12"/>
    </row>
    <row r="279" spans="2:12" x14ac:dyDescent="0.25">
      <c r="B279"/>
      <c r="C279"/>
      <c r="D279"/>
      <c r="E279" s="1"/>
      <c r="F279"/>
      <c r="G279"/>
      <c r="H279" s="1"/>
      <c r="I279"/>
      <c r="J279"/>
      <c r="K279"/>
      <c r="L279" s="12"/>
    </row>
    <row r="280" spans="2:12" x14ac:dyDescent="0.25">
      <c r="B280"/>
      <c r="C280"/>
      <c r="D280"/>
      <c r="E280" s="1"/>
      <c r="F280"/>
      <c r="G280"/>
      <c r="H280" s="1"/>
      <c r="I280"/>
      <c r="J280"/>
      <c r="K280"/>
      <c r="L280" s="12"/>
    </row>
    <row r="281" spans="2:12" x14ac:dyDescent="0.25">
      <c r="B281"/>
      <c r="C281"/>
      <c r="D281"/>
      <c r="E281" s="1"/>
      <c r="F281"/>
      <c r="G281"/>
      <c r="H281" s="1"/>
      <c r="I281"/>
      <c r="J281"/>
      <c r="K281"/>
      <c r="L281" s="12"/>
    </row>
    <row r="282" spans="2:12" x14ac:dyDescent="0.25">
      <c r="B282"/>
      <c r="C282"/>
      <c r="D282"/>
      <c r="E282" s="1"/>
      <c r="F282"/>
      <c r="G282"/>
      <c r="H282" s="1"/>
      <c r="I282"/>
      <c r="J282"/>
      <c r="K282"/>
      <c r="L282" s="12"/>
    </row>
    <row r="283" spans="2:12" x14ac:dyDescent="0.25">
      <c r="B283"/>
      <c r="C283"/>
      <c r="D283"/>
      <c r="E283" s="1"/>
      <c r="F283"/>
      <c r="G283"/>
      <c r="H283" s="1"/>
      <c r="I283"/>
      <c r="J283"/>
      <c r="K283"/>
      <c r="L283" s="12"/>
    </row>
    <row r="284" spans="2:12" x14ac:dyDescent="0.25">
      <c r="B284"/>
      <c r="C284"/>
      <c r="D284"/>
      <c r="E284" s="1"/>
      <c r="F284"/>
      <c r="G284"/>
      <c r="H284" s="1"/>
      <c r="I284"/>
      <c r="J284"/>
      <c r="K284"/>
      <c r="L284" s="12"/>
    </row>
    <row r="285" spans="2:12" x14ac:dyDescent="0.25">
      <c r="B285"/>
      <c r="C285"/>
      <c r="D285"/>
      <c r="E285" s="1"/>
      <c r="F285"/>
      <c r="G285"/>
      <c r="H285" s="1"/>
      <c r="I285"/>
      <c r="J285"/>
      <c r="K285"/>
      <c r="L285" s="12"/>
    </row>
    <row r="286" spans="2:12" x14ac:dyDescent="0.25">
      <c r="B286"/>
      <c r="C286"/>
      <c r="D286"/>
      <c r="E286" s="1"/>
      <c r="F286"/>
      <c r="G286"/>
      <c r="H286" s="1"/>
      <c r="I286"/>
      <c r="J286"/>
      <c r="K286"/>
      <c r="L286" s="12"/>
    </row>
    <row r="287" spans="2:12" x14ac:dyDescent="0.25">
      <c r="B287"/>
      <c r="C287"/>
      <c r="D287"/>
      <c r="E287" s="1"/>
      <c r="F287"/>
      <c r="G287"/>
      <c r="H287" s="1"/>
      <c r="I287"/>
      <c r="J287"/>
      <c r="K287"/>
      <c r="L287" s="12"/>
    </row>
    <row r="288" spans="2:12" x14ac:dyDescent="0.25">
      <c r="B288"/>
      <c r="C288"/>
      <c r="D288"/>
      <c r="E288" s="1"/>
      <c r="F288"/>
      <c r="G288"/>
      <c r="H288" s="1"/>
      <c r="I288"/>
      <c r="J288"/>
      <c r="K288"/>
      <c r="L288" s="12"/>
    </row>
    <row r="289" spans="2:12" x14ac:dyDescent="0.25">
      <c r="B289"/>
      <c r="C289"/>
      <c r="D289"/>
      <c r="E289" s="1"/>
      <c r="F289"/>
      <c r="G289"/>
      <c r="H289" s="1"/>
      <c r="I289"/>
      <c r="J289"/>
      <c r="K289"/>
      <c r="L289" s="12"/>
    </row>
    <row r="290" spans="2:12" x14ac:dyDescent="0.25">
      <c r="B290"/>
      <c r="C290"/>
      <c r="D290"/>
      <c r="E290" s="1"/>
      <c r="F290"/>
      <c r="G290"/>
      <c r="H290" s="1"/>
      <c r="I290"/>
      <c r="J290"/>
      <c r="K290"/>
      <c r="L290" s="12"/>
    </row>
    <row r="291" spans="2:12" x14ac:dyDescent="0.25">
      <c r="B291"/>
      <c r="C291"/>
      <c r="D291"/>
      <c r="E291" s="1"/>
      <c r="F291"/>
      <c r="G291"/>
      <c r="H291" s="1"/>
      <c r="I291"/>
      <c r="J291"/>
      <c r="K291"/>
      <c r="L291" s="12"/>
    </row>
    <row r="292" spans="2:12" x14ac:dyDescent="0.25">
      <c r="B292"/>
      <c r="C292"/>
      <c r="D292"/>
      <c r="E292" s="1"/>
      <c r="F292"/>
      <c r="G292"/>
      <c r="H292" s="1"/>
      <c r="I292"/>
      <c r="J292"/>
      <c r="K292"/>
      <c r="L292" s="12"/>
    </row>
    <row r="293" spans="2:12" x14ac:dyDescent="0.25">
      <c r="B293"/>
      <c r="C293"/>
      <c r="D293"/>
      <c r="E293" s="1"/>
      <c r="F293"/>
      <c r="G293"/>
      <c r="H293" s="1"/>
      <c r="I293"/>
      <c r="J293"/>
      <c r="K293"/>
      <c r="L293" s="12"/>
    </row>
    <row r="294" spans="2:12" x14ac:dyDescent="0.25">
      <c r="B294"/>
      <c r="C294"/>
      <c r="D294"/>
      <c r="E294" s="1"/>
      <c r="F294"/>
      <c r="G294"/>
      <c r="H294" s="1"/>
      <c r="I294"/>
      <c r="J294"/>
      <c r="K294"/>
      <c r="L294" s="12"/>
    </row>
    <row r="295" spans="2:12" x14ac:dyDescent="0.25">
      <c r="B295"/>
      <c r="C295"/>
      <c r="D295"/>
      <c r="E295" s="1"/>
      <c r="F295"/>
      <c r="G295"/>
      <c r="H295" s="1"/>
      <c r="I295"/>
      <c r="J295"/>
      <c r="K295"/>
      <c r="L295" s="12"/>
    </row>
    <row r="296" spans="2:12" x14ac:dyDescent="0.25">
      <c r="B296"/>
      <c r="C296"/>
      <c r="D296"/>
      <c r="E296" s="1"/>
      <c r="F296"/>
      <c r="G296"/>
      <c r="H296" s="1"/>
      <c r="I296"/>
      <c r="J296"/>
      <c r="K296"/>
      <c r="L296" s="12"/>
    </row>
    <row r="297" spans="2:12" x14ac:dyDescent="0.25">
      <c r="B297"/>
      <c r="C297"/>
      <c r="D297"/>
      <c r="E297" s="1"/>
      <c r="F297"/>
      <c r="G297"/>
      <c r="H297" s="1"/>
      <c r="I297"/>
      <c r="J297"/>
      <c r="K297"/>
      <c r="L297" s="12"/>
    </row>
    <row r="298" spans="2:12" x14ac:dyDescent="0.25">
      <c r="B298"/>
      <c r="C298"/>
      <c r="D298"/>
      <c r="E298" s="1"/>
      <c r="F298"/>
      <c r="G298"/>
      <c r="H298" s="1"/>
      <c r="I298"/>
      <c r="J298"/>
      <c r="K298"/>
      <c r="L298" s="12"/>
    </row>
    <row r="299" spans="2:12" x14ac:dyDescent="0.25">
      <c r="B299"/>
      <c r="C299"/>
      <c r="D299"/>
      <c r="E299" s="1"/>
      <c r="F299"/>
      <c r="G299"/>
      <c r="H299" s="1"/>
      <c r="I299"/>
      <c r="J299"/>
      <c r="K299"/>
      <c r="L299" s="12"/>
    </row>
    <row r="300" spans="2:12" x14ac:dyDescent="0.25">
      <c r="B300"/>
      <c r="C300"/>
      <c r="D300"/>
      <c r="E300" s="1"/>
      <c r="F300"/>
      <c r="G300"/>
      <c r="H300" s="1"/>
      <c r="I300"/>
      <c r="J300"/>
      <c r="K300"/>
      <c r="L300" s="12"/>
    </row>
    <row r="301" spans="2:12" x14ac:dyDescent="0.25">
      <c r="B301"/>
      <c r="C301"/>
      <c r="D301"/>
      <c r="E301" s="1"/>
      <c r="F301"/>
      <c r="G301"/>
      <c r="H301" s="1"/>
      <c r="I301"/>
      <c r="J301"/>
      <c r="K301"/>
      <c r="L301" s="12"/>
    </row>
    <row r="302" spans="2:12" x14ac:dyDescent="0.25">
      <c r="B302"/>
      <c r="C302"/>
      <c r="D302"/>
      <c r="E302" s="1"/>
      <c r="F302"/>
      <c r="G302"/>
      <c r="H302" s="1"/>
      <c r="I302"/>
      <c r="J302"/>
      <c r="K302"/>
      <c r="L302" s="12"/>
    </row>
    <row r="303" spans="2:12" x14ac:dyDescent="0.25">
      <c r="B303"/>
      <c r="C303"/>
      <c r="D303"/>
      <c r="E303" s="1"/>
      <c r="F303"/>
      <c r="G303"/>
      <c r="H303" s="1"/>
      <c r="I303"/>
      <c r="J303"/>
      <c r="K303"/>
      <c r="L303" s="12"/>
    </row>
    <row r="304" spans="2:12" x14ac:dyDescent="0.25">
      <c r="B304"/>
      <c r="C304"/>
      <c r="D304"/>
      <c r="E304" s="1"/>
      <c r="F304"/>
      <c r="G304"/>
      <c r="H304" s="1"/>
      <c r="I304"/>
      <c r="J304"/>
      <c r="K304"/>
      <c r="L304" s="12"/>
    </row>
    <row r="305" spans="2:12" x14ac:dyDescent="0.25">
      <c r="B305"/>
      <c r="C305"/>
      <c r="D305"/>
      <c r="E305" s="1"/>
      <c r="F305"/>
      <c r="G305"/>
      <c r="H305" s="1"/>
      <c r="I305"/>
      <c r="J305"/>
      <c r="K305"/>
      <c r="L305" s="12"/>
    </row>
    <row r="306" spans="2:12" x14ac:dyDescent="0.25">
      <c r="B306"/>
      <c r="C306"/>
      <c r="D306"/>
      <c r="E306" s="1"/>
      <c r="F306"/>
      <c r="G306"/>
      <c r="H306" s="1"/>
      <c r="I306"/>
      <c r="J306"/>
      <c r="K306"/>
      <c r="L306" s="12"/>
    </row>
    <row r="307" spans="2:12" x14ac:dyDescent="0.25">
      <c r="B307"/>
      <c r="C307"/>
      <c r="D307"/>
      <c r="E307" s="1"/>
      <c r="F307"/>
      <c r="G307"/>
      <c r="H307" s="1"/>
      <c r="I307"/>
      <c r="J307"/>
      <c r="K307"/>
      <c r="L307" s="12"/>
    </row>
    <row r="308" spans="2:12" x14ac:dyDescent="0.25">
      <c r="B308"/>
      <c r="C308"/>
      <c r="D308"/>
      <c r="E308" s="1"/>
      <c r="F308"/>
      <c r="G308"/>
      <c r="H308" s="1"/>
      <c r="I308"/>
      <c r="J308"/>
      <c r="K308"/>
      <c r="L308" s="12"/>
    </row>
    <row r="309" spans="2:12" x14ac:dyDescent="0.25">
      <c r="B309"/>
      <c r="C309"/>
      <c r="D309"/>
      <c r="E309" s="1"/>
      <c r="F309"/>
      <c r="G309"/>
      <c r="H309" s="1"/>
      <c r="I309"/>
      <c r="J309"/>
      <c r="K309"/>
      <c r="L309" s="12"/>
    </row>
    <row r="310" spans="2:12" x14ac:dyDescent="0.25">
      <c r="B310"/>
      <c r="C310"/>
      <c r="D310"/>
      <c r="E310" s="1"/>
      <c r="F310"/>
      <c r="G310"/>
      <c r="H310" s="1"/>
      <c r="I310"/>
      <c r="J310"/>
      <c r="K310"/>
      <c r="L310" s="12"/>
    </row>
    <row r="311" spans="2:12" x14ac:dyDescent="0.25">
      <c r="B311"/>
      <c r="C311"/>
      <c r="D311"/>
      <c r="E311" s="1"/>
      <c r="F311"/>
      <c r="G311"/>
      <c r="H311" s="1"/>
      <c r="I311"/>
      <c r="J311"/>
      <c r="K311"/>
      <c r="L311" s="12"/>
    </row>
    <row r="312" spans="2:12" x14ac:dyDescent="0.25">
      <c r="B312"/>
      <c r="C312"/>
      <c r="D312"/>
      <c r="E312" s="1"/>
      <c r="F312"/>
      <c r="G312"/>
      <c r="H312" s="1"/>
      <c r="I312"/>
      <c r="J312"/>
      <c r="K312"/>
      <c r="L312" s="12"/>
    </row>
    <row r="313" spans="2:12" x14ac:dyDescent="0.25">
      <c r="B313"/>
      <c r="C313"/>
      <c r="D313"/>
      <c r="E313" s="1"/>
      <c r="F313"/>
      <c r="G313"/>
      <c r="H313" s="1"/>
      <c r="I313"/>
      <c r="J313"/>
      <c r="K313"/>
      <c r="L313" s="12"/>
    </row>
    <row r="314" spans="2:12" x14ac:dyDescent="0.25">
      <c r="B314"/>
      <c r="C314"/>
      <c r="D314"/>
      <c r="E314" s="1"/>
      <c r="F314"/>
      <c r="G314"/>
      <c r="H314" s="1"/>
      <c r="I314"/>
      <c r="J314"/>
      <c r="K314"/>
      <c r="L314" s="12"/>
    </row>
    <row r="315" spans="2:12" x14ac:dyDescent="0.25">
      <c r="B315"/>
      <c r="C315"/>
      <c r="D315"/>
      <c r="E315" s="1"/>
      <c r="F315"/>
      <c r="G315"/>
      <c r="H315" s="1"/>
      <c r="I315"/>
      <c r="J315"/>
      <c r="K315"/>
      <c r="L315" s="12"/>
    </row>
    <row r="316" spans="2:12" x14ac:dyDescent="0.25">
      <c r="B316"/>
      <c r="C316"/>
      <c r="D316"/>
      <c r="E316" s="1"/>
      <c r="F316"/>
      <c r="G316"/>
      <c r="H316" s="1"/>
      <c r="I316"/>
      <c r="J316"/>
      <c r="K316"/>
      <c r="L316" s="12"/>
    </row>
    <row r="317" spans="2:12" x14ac:dyDescent="0.25">
      <c r="B317"/>
      <c r="C317"/>
      <c r="D317"/>
      <c r="E317" s="1"/>
      <c r="F317"/>
      <c r="G317"/>
      <c r="H317" s="1"/>
      <c r="I317"/>
      <c r="J317"/>
      <c r="K317"/>
      <c r="L317" s="12"/>
    </row>
    <row r="318" spans="2:12" x14ac:dyDescent="0.25">
      <c r="B318"/>
      <c r="C318"/>
      <c r="D318"/>
      <c r="E318" s="1"/>
      <c r="F318"/>
      <c r="G318"/>
      <c r="H318" s="1"/>
      <c r="I318"/>
      <c r="J318"/>
      <c r="K318"/>
      <c r="L318" s="12"/>
    </row>
    <row r="319" spans="2:12" x14ac:dyDescent="0.25">
      <c r="B319"/>
      <c r="C319"/>
      <c r="D319"/>
      <c r="E319" s="1"/>
      <c r="F319"/>
      <c r="G319"/>
      <c r="H319" s="1"/>
      <c r="I319"/>
      <c r="J319"/>
      <c r="K319"/>
      <c r="L319" s="12"/>
    </row>
    <row r="320" spans="2:12" x14ac:dyDescent="0.25">
      <c r="B320"/>
      <c r="C320"/>
      <c r="D320"/>
      <c r="E320" s="1"/>
      <c r="F320"/>
      <c r="G320"/>
      <c r="H320" s="1"/>
      <c r="I320"/>
      <c r="J320"/>
      <c r="K320"/>
      <c r="L320" s="12"/>
    </row>
    <row r="321" spans="2:12" x14ac:dyDescent="0.25">
      <c r="B321"/>
      <c r="C321"/>
      <c r="D321"/>
      <c r="E321" s="1"/>
      <c r="F321"/>
      <c r="G321"/>
      <c r="H321" s="1"/>
      <c r="I321"/>
      <c r="J321"/>
      <c r="K321"/>
      <c r="L321" s="12"/>
    </row>
    <row r="322" spans="2:12" x14ac:dyDescent="0.25">
      <c r="B322"/>
      <c r="C322"/>
      <c r="D322"/>
      <c r="E322" s="1"/>
      <c r="F322"/>
      <c r="G322"/>
      <c r="H322" s="1"/>
      <c r="I322"/>
      <c r="J322"/>
      <c r="K322"/>
      <c r="L322" s="12"/>
    </row>
    <row r="323" spans="2:12" x14ac:dyDescent="0.25">
      <c r="B323"/>
      <c r="C323"/>
      <c r="D323"/>
      <c r="E323" s="1"/>
      <c r="F323"/>
      <c r="G323"/>
      <c r="H323" s="1"/>
      <c r="I323"/>
      <c r="J323"/>
      <c r="K323"/>
      <c r="L323" s="12"/>
    </row>
    <row r="324" spans="2:12" x14ac:dyDescent="0.25">
      <c r="B324"/>
      <c r="C324"/>
      <c r="D324"/>
      <c r="E324" s="1"/>
      <c r="F324"/>
      <c r="G324"/>
      <c r="H324" s="1"/>
      <c r="I324"/>
      <c r="J324"/>
      <c r="K324"/>
      <c r="L324" s="12"/>
    </row>
    <row r="325" spans="2:12" x14ac:dyDescent="0.25">
      <c r="B325"/>
      <c r="C325"/>
      <c r="D325"/>
      <c r="E325" s="1"/>
      <c r="F325"/>
      <c r="G325"/>
      <c r="H325" s="1"/>
      <c r="I325"/>
      <c r="J325"/>
      <c r="K325"/>
      <c r="L325" s="12"/>
    </row>
    <row r="326" spans="2:12" x14ac:dyDescent="0.25">
      <c r="B326"/>
      <c r="C326"/>
      <c r="D326"/>
      <c r="E326" s="1"/>
      <c r="F326"/>
      <c r="G326"/>
      <c r="H326" s="1"/>
      <c r="I326"/>
      <c r="J326"/>
      <c r="K326"/>
      <c r="L326" s="12"/>
    </row>
    <row r="327" spans="2:12" x14ac:dyDescent="0.25">
      <c r="B327"/>
      <c r="C327"/>
      <c r="D327"/>
      <c r="E327" s="1"/>
      <c r="F327"/>
      <c r="G327"/>
      <c r="H327" s="1"/>
      <c r="I327"/>
      <c r="J327"/>
      <c r="K327"/>
      <c r="L327" s="12"/>
    </row>
    <row r="328" spans="2:12" x14ac:dyDescent="0.25">
      <c r="B328"/>
      <c r="C328"/>
      <c r="D328"/>
      <c r="E328" s="1"/>
      <c r="F328"/>
      <c r="G328"/>
      <c r="H328" s="1"/>
      <c r="I328"/>
      <c r="J328"/>
      <c r="K328"/>
      <c r="L328" s="12"/>
    </row>
    <row r="329" spans="2:12" x14ac:dyDescent="0.25">
      <c r="B329"/>
      <c r="C329"/>
      <c r="D329"/>
      <c r="E329" s="1"/>
      <c r="F329"/>
      <c r="G329"/>
      <c r="H329" s="1"/>
      <c r="I329"/>
      <c r="J329"/>
      <c r="K329"/>
      <c r="L329" s="12"/>
    </row>
    <row r="330" spans="2:12" x14ac:dyDescent="0.25">
      <c r="B330"/>
      <c r="C330"/>
      <c r="D330"/>
      <c r="E330" s="1"/>
      <c r="F330"/>
      <c r="G330"/>
      <c r="H330" s="1"/>
      <c r="I330"/>
      <c r="J330"/>
      <c r="K330"/>
      <c r="L330" s="12"/>
    </row>
    <row r="331" spans="2:12" x14ac:dyDescent="0.25">
      <c r="B331"/>
      <c r="C331"/>
      <c r="D331"/>
      <c r="E331" s="1"/>
      <c r="F331"/>
      <c r="G331"/>
      <c r="H331" s="1"/>
      <c r="I331"/>
      <c r="J331"/>
      <c r="K331"/>
      <c r="L331" s="12"/>
    </row>
    <row r="332" spans="2:12" x14ac:dyDescent="0.25">
      <c r="B332"/>
      <c r="C332"/>
      <c r="D332"/>
      <c r="E332" s="1"/>
      <c r="F332"/>
      <c r="G332"/>
      <c r="H332" s="1"/>
      <c r="I332"/>
      <c r="J332"/>
      <c r="K332"/>
      <c r="L332" s="12"/>
    </row>
    <row r="333" spans="2:12" x14ac:dyDescent="0.25">
      <c r="B333"/>
      <c r="C333"/>
      <c r="D333"/>
      <c r="E333" s="1"/>
      <c r="F333"/>
      <c r="G333"/>
      <c r="H333" s="1"/>
      <c r="I333"/>
      <c r="J333"/>
      <c r="K333"/>
      <c r="L333" s="12"/>
    </row>
    <row r="334" spans="2:12" x14ac:dyDescent="0.25">
      <c r="B334"/>
      <c r="C334"/>
      <c r="D334"/>
      <c r="E334" s="1"/>
      <c r="F334"/>
      <c r="G334"/>
      <c r="H334" s="1"/>
      <c r="I334"/>
      <c r="J334"/>
      <c r="K334"/>
      <c r="L334" s="12"/>
    </row>
    <row r="335" spans="2:12" x14ac:dyDescent="0.25">
      <c r="B335"/>
      <c r="C335"/>
      <c r="D335"/>
      <c r="E335" s="1"/>
      <c r="F335"/>
      <c r="G335"/>
      <c r="H335" s="1"/>
      <c r="I335"/>
      <c r="J335"/>
      <c r="L335" s="12"/>
    </row>
    <row r="336" spans="2:12" x14ac:dyDescent="0.25">
      <c r="B336"/>
      <c r="C336"/>
      <c r="D336"/>
      <c r="E336" s="1"/>
      <c r="F336"/>
      <c r="G336"/>
      <c r="H336" s="1"/>
      <c r="I336"/>
      <c r="L336" s="12"/>
    </row>
    <row r="337" spans="2:12" x14ac:dyDescent="0.25">
      <c r="B337"/>
      <c r="C337"/>
      <c r="D337"/>
      <c r="E337" s="1"/>
      <c r="F337"/>
      <c r="G337"/>
      <c r="H337" s="1"/>
      <c r="I337"/>
      <c r="L337" s="12"/>
    </row>
    <row r="338" spans="2:12" x14ac:dyDescent="0.25">
      <c r="B338"/>
      <c r="C338"/>
      <c r="D338"/>
      <c r="E338" s="1"/>
      <c r="F338"/>
      <c r="G338"/>
      <c r="H338" s="1"/>
      <c r="I338"/>
      <c r="L338" s="12"/>
    </row>
    <row r="339" spans="2:12" x14ac:dyDescent="0.25">
      <c r="B339"/>
      <c r="C339"/>
      <c r="D339"/>
      <c r="E339" s="1"/>
      <c r="F339"/>
      <c r="G339"/>
      <c r="H339" s="1"/>
      <c r="I339"/>
      <c r="L339" s="12"/>
    </row>
    <row r="340" spans="2:12" x14ac:dyDescent="0.25">
      <c r="B340"/>
      <c r="C340"/>
      <c r="D340"/>
      <c r="E340" s="1"/>
      <c r="F340"/>
      <c r="G340"/>
      <c r="H340" s="1"/>
      <c r="I340"/>
    </row>
    <row r="341" spans="2:12" x14ac:dyDescent="0.25">
      <c r="B341"/>
      <c r="C341"/>
      <c r="D341"/>
      <c r="E341" s="1"/>
      <c r="F341"/>
      <c r="G341"/>
      <c r="H341" s="1"/>
      <c r="I341"/>
    </row>
    <row r="342" spans="2:12" x14ac:dyDescent="0.25">
      <c r="B342"/>
      <c r="C342"/>
      <c r="D342"/>
      <c r="E342" s="1"/>
      <c r="F342"/>
      <c r="G342"/>
      <c r="H342" s="1"/>
      <c r="I342"/>
    </row>
    <row r="343" spans="2:12" x14ac:dyDescent="0.25">
      <c r="B343"/>
      <c r="C343"/>
      <c r="D343"/>
      <c r="E343" s="1"/>
      <c r="F343"/>
      <c r="G343"/>
      <c r="H343" s="1"/>
      <c r="I343"/>
    </row>
    <row r="344" spans="2:12" x14ac:dyDescent="0.25">
      <c r="B344"/>
      <c r="C344"/>
      <c r="D344"/>
      <c r="E344" s="1"/>
      <c r="F344"/>
      <c r="G344"/>
      <c r="H344" s="1"/>
      <c r="I344"/>
    </row>
    <row r="345" spans="2:12" x14ac:dyDescent="0.25">
      <c r="B345"/>
      <c r="C345"/>
      <c r="D345"/>
      <c r="E345" s="1"/>
      <c r="F345"/>
      <c r="G345"/>
      <c r="H345" s="1"/>
      <c r="I345"/>
    </row>
    <row r="346" spans="2:12" x14ac:dyDescent="0.25">
      <c r="B346"/>
      <c r="C346"/>
      <c r="D346"/>
      <c r="E346" s="1"/>
      <c r="F346"/>
      <c r="G346"/>
      <c r="H346" s="1"/>
      <c r="I346"/>
    </row>
    <row r="347" spans="2:12" x14ac:dyDescent="0.25">
      <c r="B347"/>
      <c r="C347"/>
      <c r="D347"/>
      <c r="E347" s="1"/>
      <c r="F347"/>
      <c r="G347"/>
      <c r="H347" s="1"/>
      <c r="I347"/>
    </row>
    <row r="348" spans="2:12" x14ac:dyDescent="0.25">
      <c r="B348"/>
      <c r="C348"/>
      <c r="D348"/>
      <c r="E348" s="1"/>
      <c r="F348"/>
      <c r="G348"/>
      <c r="H348" s="1"/>
      <c r="I348"/>
    </row>
    <row r="349" spans="2:12" x14ac:dyDescent="0.25">
      <c r="B349"/>
      <c r="C349"/>
      <c r="D349"/>
      <c r="E349" s="1"/>
      <c r="F349"/>
      <c r="G349"/>
      <c r="H349" s="1"/>
      <c r="I349"/>
    </row>
    <row r="350" spans="2:12" x14ac:dyDescent="0.25">
      <c r="B350"/>
      <c r="C350"/>
      <c r="D350"/>
      <c r="E350" s="1"/>
      <c r="F350"/>
      <c r="G350"/>
      <c r="H350" s="1"/>
      <c r="I350"/>
    </row>
    <row r="351" spans="2:12" x14ac:dyDescent="0.25">
      <c r="B351"/>
      <c r="C351"/>
      <c r="D351"/>
      <c r="E351" s="1"/>
      <c r="F351"/>
      <c r="G351"/>
      <c r="H351" s="1"/>
      <c r="I351"/>
    </row>
    <row r="352" spans="2:12" x14ac:dyDescent="0.25">
      <c r="B352"/>
      <c r="C352"/>
      <c r="D352"/>
      <c r="E352" s="1"/>
      <c r="F352"/>
      <c r="G352"/>
      <c r="H352" s="1"/>
      <c r="I352"/>
    </row>
    <row r="353" spans="2:9" x14ac:dyDescent="0.25">
      <c r="B353"/>
      <c r="C353"/>
      <c r="D353"/>
      <c r="E353" s="1"/>
      <c r="F353"/>
      <c r="G353"/>
      <c r="H353" s="1"/>
      <c r="I353"/>
    </row>
    <row r="354" spans="2:9" x14ac:dyDescent="0.25">
      <c r="B354"/>
      <c r="C354"/>
      <c r="D354"/>
      <c r="E354" s="1"/>
      <c r="F354"/>
      <c r="G354"/>
      <c r="H354" s="1"/>
      <c r="I354"/>
    </row>
    <row r="355" spans="2:9" x14ac:dyDescent="0.25">
      <c r="B355"/>
      <c r="C355"/>
      <c r="D355"/>
      <c r="E355" s="1"/>
      <c r="F355"/>
      <c r="G355"/>
      <c r="H355" s="1"/>
      <c r="I355"/>
    </row>
    <row r="356" spans="2:9" x14ac:dyDescent="0.25">
      <c r="B356"/>
      <c r="C356"/>
      <c r="D356"/>
      <c r="E356" s="1"/>
      <c r="F356"/>
      <c r="G356"/>
      <c r="H356" s="1"/>
      <c r="I356"/>
    </row>
    <row r="357" spans="2:9" x14ac:dyDescent="0.25">
      <c r="B357"/>
      <c r="C357"/>
      <c r="D357"/>
      <c r="E357" s="1"/>
      <c r="F357"/>
      <c r="G357"/>
      <c r="H357" s="1"/>
      <c r="I357"/>
    </row>
    <row r="358" spans="2:9" x14ac:dyDescent="0.25">
      <c r="B358"/>
      <c r="C358"/>
      <c r="D358"/>
      <c r="E358" s="1"/>
      <c r="F358"/>
      <c r="G358"/>
      <c r="H358" s="1"/>
      <c r="I358"/>
    </row>
    <row r="359" spans="2:9" x14ac:dyDescent="0.25">
      <c r="B359"/>
      <c r="C359"/>
      <c r="D359"/>
      <c r="E359" s="1"/>
      <c r="F359"/>
      <c r="G359"/>
      <c r="H359" s="1"/>
      <c r="I359"/>
    </row>
    <row r="360" spans="2:9" x14ac:dyDescent="0.25">
      <c r="B360"/>
      <c r="C360"/>
      <c r="D360"/>
      <c r="E360" s="1"/>
      <c r="F360"/>
      <c r="G360"/>
      <c r="H360" s="1"/>
      <c r="I360"/>
    </row>
    <row r="361" spans="2:9" x14ac:dyDescent="0.25">
      <c r="B361"/>
      <c r="C361"/>
      <c r="D361"/>
      <c r="E361" s="1"/>
      <c r="F361"/>
      <c r="G361"/>
      <c r="H361" s="1"/>
      <c r="I361"/>
    </row>
    <row r="362" spans="2:9" x14ac:dyDescent="0.25">
      <c r="B362"/>
      <c r="C362"/>
      <c r="D362"/>
      <c r="E362" s="1"/>
      <c r="F362"/>
      <c r="G362"/>
      <c r="H362" s="1"/>
      <c r="I362"/>
    </row>
    <row r="363" spans="2:9" x14ac:dyDescent="0.25">
      <c r="B363"/>
      <c r="C363"/>
      <c r="D363"/>
      <c r="E363" s="1"/>
      <c r="F363"/>
      <c r="G363"/>
      <c r="H363" s="1"/>
      <c r="I363"/>
    </row>
    <row r="364" spans="2:9" x14ac:dyDescent="0.25">
      <c r="B364"/>
      <c r="C364"/>
      <c r="D364"/>
      <c r="E364" s="1"/>
      <c r="F364"/>
      <c r="G364"/>
      <c r="H364" s="1"/>
      <c r="I364"/>
    </row>
    <row r="365" spans="2:9" x14ac:dyDescent="0.25">
      <c r="B365"/>
      <c r="C365"/>
      <c r="D365"/>
      <c r="E365" s="1"/>
      <c r="F365"/>
      <c r="G365"/>
      <c r="H365" s="1"/>
      <c r="I365"/>
    </row>
    <row r="366" spans="2:9" x14ac:dyDescent="0.25">
      <c r="B366"/>
      <c r="C366"/>
      <c r="D366"/>
      <c r="E366" s="1"/>
      <c r="F366"/>
      <c r="G366"/>
      <c r="H366" s="1"/>
      <c r="I366"/>
    </row>
    <row r="367" spans="2:9" x14ac:dyDescent="0.25">
      <c r="B367"/>
      <c r="C367"/>
      <c r="D367"/>
      <c r="E367" s="1"/>
      <c r="F367"/>
      <c r="G367"/>
      <c r="H367" s="1"/>
      <c r="I367"/>
    </row>
    <row r="368" spans="2:9" x14ac:dyDescent="0.25">
      <c r="B368"/>
      <c r="C368"/>
      <c r="D368"/>
      <c r="E368" s="1"/>
      <c r="F368"/>
      <c r="G368"/>
      <c r="H368" s="1"/>
      <c r="I368"/>
    </row>
    <row r="369" spans="2:9" x14ac:dyDescent="0.25">
      <c r="B369"/>
      <c r="C369"/>
      <c r="D369"/>
      <c r="E369" s="1"/>
      <c r="F369"/>
      <c r="G369"/>
      <c r="H369" s="1"/>
      <c r="I369"/>
    </row>
    <row r="370" spans="2:9" x14ac:dyDescent="0.25">
      <c r="B370"/>
      <c r="C370"/>
      <c r="D370"/>
      <c r="E370" s="1"/>
      <c r="F370"/>
      <c r="G370"/>
      <c r="H370" s="1"/>
      <c r="I370"/>
    </row>
    <row r="371" spans="2:9" x14ac:dyDescent="0.25">
      <c r="B371"/>
      <c r="C371"/>
      <c r="D371"/>
      <c r="E371" s="1"/>
      <c r="F371"/>
      <c r="G371"/>
      <c r="H371" s="1"/>
      <c r="I371"/>
    </row>
    <row r="372" spans="2:9" x14ac:dyDescent="0.25">
      <c r="B372"/>
      <c r="C372"/>
      <c r="D372"/>
      <c r="E372" s="1"/>
      <c r="F372"/>
      <c r="G372"/>
      <c r="H372" s="1"/>
      <c r="I372"/>
    </row>
    <row r="373" spans="2:9" x14ac:dyDescent="0.25">
      <c r="B373"/>
      <c r="C373"/>
      <c r="D373"/>
      <c r="E373" s="1"/>
      <c r="F373"/>
      <c r="G373"/>
      <c r="H373" s="1"/>
      <c r="I373"/>
    </row>
    <row r="374" spans="2:9" x14ac:dyDescent="0.25">
      <c r="B374"/>
      <c r="C374"/>
      <c r="D374"/>
      <c r="E374" s="1"/>
      <c r="F374"/>
      <c r="G374"/>
      <c r="H374" s="1"/>
      <c r="I374"/>
    </row>
    <row r="375" spans="2:9" x14ac:dyDescent="0.25">
      <c r="B375"/>
      <c r="C375"/>
      <c r="D375"/>
      <c r="E375" s="1"/>
      <c r="F375"/>
      <c r="G375"/>
      <c r="H375" s="1"/>
      <c r="I375"/>
    </row>
    <row r="376" spans="2:9" x14ac:dyDescent="0.25">
      <c r="B376"/>
      <c r="C376"/>
      <c r="D376"/>
      <c r="E376" s="1"/>
      <c r="F376"/>
      <c r="G376"/>
      <c r="H376" s="1"/>
      <c r="I376"/>
    </row>
    <row r="377" spans="2:9" x14ac:dyDescent="0.25">
      <c r="B377"/>
      <c r="C377"/>
      <c r="D377"/>
      <c r="E377" s="1"/>
      <c r="F377"/>
      <c r="G377"/>
      <c r="H377" s="1"/>
      <c r="I377"/>
    </row>
    <row r="378" spans="2:9" x14ac:dyDescent="0.25">
      <c r="B378"/>
      <c r="C378"/>
      <c r="D378"/>
      <c r="E378" s="1"/>
      <c r="F378"/>
      <c r="G378"/>
      <c r="H378" s="1"/>
      <c r="I378"/>
    </row>
    <row r="379" spans="2:9" x14ac:dyDescent="0.25">
      <c r="B379"/>
      <c r="C379"/>
      <c r="D379"/>
      <c r="E379" s="1"/>
      <c r="F379"/>
      <c r="G379"/>
      <c r="H379" s="1"/>
      <c r="I379"/>
    </row>
    <row r="380" spans="2:9" x14ac:dyDescent="0.25">
      <c r="B380"/>
      <c r="C380"/>
      <c r="D380"/>
      <c r="E380" s="1"/>
      <c r="F380"/>
      <c r="G380"/>
      <c r="H380" s="1"/>
      <c r="I380"/>
    </row>
    <row r="381" spans="2:9" x14ac:dyDescent="0.25">
      <c r="B381"/>
      <c r="C381"/>
      <c r="D381"/>
      <c r="E381" s="1"/>
      <c r="F381"/>
      <c r="G381"/>
      <c r="H381" s="1"/>
      <c r="I381"/>
    </row>
    <row r="382" spans="2:9" x14ac:dyDescent="0.25">
      <c r="B382"/>
      <c r="C382"/>
      <c r="D382"/>
      <c r="E382" s="1"/>
      <c r="F382"/>
      <c r="G382"/>
      <c r="H382" s="1"/>
      <c r="I382"/>
    </row>
    <row r="383" spans="2:9" x14ac:dyDescent="0.25">
      <c r="B383"/>
      <c r="C383"/>
      <c r="D383"/>
      <c r="E383" s="1"/>
      <c r="F383"/>
      <c r="G383"/>
      <c r="H383" s="1"/>
      <c r="I383"/>
    </row>
    <row r="384" spans="2:9" x14ac:dyDescent="0.25">
      <c r="B384"/>
      <c r="C384"/>
      <c r="D384"/>
      <c r="E384" s="1"/>
      <c r="F384"/>
      <c r="G384"/>
      <c r="H384" s="1"/>
      <c r="I384"/>
    </row>
    <row r="385" spans="2:9" x14ac:dyDescent="0.25">
      <c r="B385"/>
      <c r="C385"/>
      <c r="D385"/>
      <c r="E385" s="1"/>
      <c r="F385"/>
      <c r="G385"/>
      <c r="H385" s="1"/>
      <c r="I385"/>
    </row>
    <row r="386" spans="2:9" x14ac:dyDescent="0.25">
      <c r="B386"/>
      <c r="C386"/>
      <c r="D386"/>
      <c r="E386" s="1"/>
      <c r="F386"/>
      <c r="G386"/>
      <c r="H386" s="1"/>
      <c r="I386"/>
    </row>
    <row r="387" spans="2:9" x14ac:dyDescent="0.25">
      <c r="B387"/>
      <c r="C387"/>
      <c r="D387"/>
      <c r="E387" s="1"/>
      <c r="F387"/>
      <c r="G387"/>
      <c r="H387" s="1"/>
      <c r="I387"/>
    </row>
    <row r="388" spans="2:9" x14ac:dyDescent="0.25">
      <c r="B388"/>
      <c r="C388"/>
      <c r="D388"/>
      <c r="E388" s="1"/>
      <c r="F388"/>
      <c r="G388"/>
      <c r="H388" s="1"/>
      <c r="I388"/>
    </row>
    <row r="389" spans="2:9" x14ac:dyDescent="0.25">
      <c r="B389"/>
      <c r="C389"/>
      <c r="D389"/>
      <c r="E389" s="1"/>
      <c r="F389"/>
      <c r="G389"/>
      <c r="H389" s="1"/>
      <c r="I389"/>
    </row>
    <row r="390" spans="2:9" x14ac:dyDescent="0.25">
      <c r="B390"/>
      <c r="C390"/>
      <c r="D390"/>
      <c r="E390" s="1"/>
      <c r="F390"/>
      <c r="G390"/>
      <c r="H390" s="1"/>
      <c r="I390"/>
    </row>
    <row r="391" spans="2:9" x14ac:dyDescent="0.25">
      <c r="B391"/>
      <c r="C391"/>
      <c r="D391"/>
      <c r="E391" s="1"/>
      <c r="F391"/>
      <c r="G391"/>
      <c r="H391" s="1"/>
      <c r="I391"/>
    </row>
    <row r="392" spans="2:9" x14ac:dyDescent="0.25">
      <c r="B392"/>
      <c r="C392"/>
      <c r="D392"/>
      <c r="E392" s="1"/>
      <c r="F392"/>
      <c r="G392"/>
      <c r="H392" s="1"/>
      <c r="I392"/>
    </row>
    <row r="393" spans="2:9" x14ac:dyDescent="0.25">
      <c r="B393"/>
      <c r="C393"/>
      <c r="D393"/>
      <c r="E393" s="1"/>
      <c r="F393"/>
      <c r="G393"/>
      <c r="H393" s="1"/>
      <c r="I393"/>
    </row>
    <row r="394" spans="2:9" x14ac:dyDescent="0.25">
      <c r="B394"/>
      <c r="C394"/>
      <c r="D394"/>
      <c r="E394" s="1"/>
      <c r="F394"/>
      <c r="G394"/>
      <c r="H394" s="1"/>
      <c r="I394"/>
    </row>
    <row r="395" spans="2:9" x14ac:dyDescent="0.25">
      <c r="B395"/>
      <c r="C395"/>
      <c r="D395"/>
      <c r="E395" s="1"/>
      <c r="F395"/>
      <c r="G395"/>
      <c r="H395" s="1"/>
      <c r="I395"/>
    </row>
    <row r="396" spans="2:9" x14ac:dyDescent="0.25">
      <c r="B396"/>
      <c r="C396"/>
      <c r="D396"/>
      <c r="E396" s="1"/>
      <c r="F396"/>
      <c r="G396"/>
      <c r="H396" s="1"/>
      <c r="I396"/>
    </row>
    <row r="397" spans="2:9" x14ac:dyDescent="0.25">
      <c r="B397"/>
      <c r="C397"/>
      <c r="D397"/>
      <c r="E397" s="1"/>
      <c r="F397"/>
      <c r="G397"/>
      <c r="H397" s="1"/>
      <c r="I397"/>
    </row>
    <row r="398" spans="2:9" x14ac:dyDescent="0.25">
      <c r="B398"/>
      <c r="C398"/>
      <c r="D398"/>
      <c r="E398" s="1"/>
      <c r="F398"/>
      <c r="G398"/>
      <c r="H398" s="1"/>
      <c r="I398"/>
    </row>
    <row r="399" spans="2:9" x14ac:dyDescent="0.25">
      <c r="B399"/>
      <c r="C399"/>
      <c r="D399"/>
      <c r="E399" s="1"/>
      <c r="F399"/>
      <c r="G399"/>
      <c r="H399" s="1"/>
      <c r="I399"/>
    </row>
    <row r="400" spans="2:9" x14ac:dyDescent="0.25">
      <c r="B400"/>
      <c r="C400"/>
      <c r="D400"/>
      <c r="E400" s="1"/>
      <c r="F400"/>
      <c r="G400"/>
      <c r="H400" s="1"/>
      <c r="I400"/>
    </row>
    <row r="401" spans="2:9" x14ac:dyDescent="0.25">
      <c r="B401"/>
      <c r="C401"/>
      <c r="D401"/>
      <c r="E401" s="1"/>
      <c r="F401"/>
      <c r="G401"/>
      <c r="H401" s="1"/>
      <c r="I401"/>
    </row>
    <row r="402" spans="2:9" x14ac:dyDescent="0.25">
      <c r="B402"/>
      <c r="C402"/>
      <c r="D402"/>
      <c r="E402" s="1"/>
      <c r="F402"/>
      <c r="G402"/>
      <c r="H402" s="1"/>
      <c r="I402"/>
    </row>
    <row r="403" spans="2:9" x14ac:dyDescent="0.25">
      <c r="B403"/>
      <c r="C403"/>
      <c r="D403"/>
      <c r="E403" s="1"/>
      <c r="F403"/>
      <c r="G403"/>
      <c r="H403" s="1"/>
      <c r="I403"/>
    </row>
    <row r="404" spans="2:9" x14ac:dyDescent="0.25">
      <c r="B404"/>
      <c r="C404"/>
      <c r="D404"/>
      <c r="E404" s="1"/>
      <c r="F404"/>
      <c r="G404"/>
      <c r="H404" s="1"/>
      <c r="I404"/>
    </row>
    <row r="405" spans="2:9" x14ac:dyDescent="0.25">
      <c r="B405"/>
      <c r="C405"/>
      <c r="D405"/>
      <c r="E405" s="1"/>
      <c r="F405"/>
      <c r="G405"/>
      <c r="H405" s="1"/>
      <c r="I405"/>
    </row>
    <row r="406" spans="2:9" x14ac:dyDescent="0.25">
      <c r="B406"/>
      <c r="C406"/>
      <c r="D406"/>
      <c r="E406" s="1"/>
      <c r="F406"/>
      <c r="G406"/>
      <c r="H406" s="1"/>
      <c r="I406"/>
    </row>
    <row r="407" spans="2:9" x14ac:dyDescent="0.25">
      <c r="B407"/>
      <c r="C407"/>
      <c r="D407"/>
      <c r="E407" s="1"/>
      <c r="F407"/>
      <c r="G407"/>
      <c r="H407" s="1"/>
      <c r="I407"/>
    </row>
    <row r="408" spans="2:9" x14ac:dyDescent="0.25">
      <c r="B408"/>
      <c r="C408"/>
      <c r="D408"/>
      <c r="E408" s="1"/>
      <c r="F408"/>
      <c r="G408"/>
      <c r="H408" s="1"/>
      <c r="I408"/>
    </row>
    <row r="409" spans="2:9" x14ac:dyDescent="0.25">
      <c r="B409"/>
      <c r="C409"/>
      <c r="D409"/>
      <c r="E409" s="1"/>
      <c r="F409"/>
      <c r="G409"/>
      <c r="H409" s="1"/>
      <c r="I409"/>
    </row>
    <row r="410" spans="2:9" x14ac:dyDescent="0.25">
      <c r="B410"/>
      <c r="C410"/>
      <c r="D410"/>
      <c r="E410" s="1"/>
      <c r="F410"/>
      <c r="G410"/>
      <c r="H410" s="1"/>
      <c r="I410"/>
    </row>
    <row r="411" spans="2:9" x14ac:dyDescent="0.25">
      <c r="B411"/>
      <c r="C411"/>
      <c r="D411"/>
      <c r="E411" s="1"/>
      <c r="F411"/>
      <c r="G411"/>
      <c r="H411" s="1"/>
      <c r="I411"/>
    </row>
    <row r="412" spans="2:9" x14ac:dyDescent="0.25">
      <c r="B412"/>
      <c r="C412"/>
      <c r="D412"/>
      <c r="E412" s="1"/>
      <c r="F412"/>
      <c r="G412"/>
      <c r="H412" s="1"/>
      <c r="I412"/>
    </row>
    <row r="413" spans="2:9" x14ac:dyDescent="0.25">
      <c r="B413"/>
      <c r="C413"/>
      <c r="D413"/>
      <c r="E413" s="1"/>
      <c r="F413"/>
      <c r="G413"/>
      <c r="H413" s="1"/>
      <c r="I413"/>
    </row>
    <row r="414" spans="2:9" x14ac:dyDescent="0.25">
      <c r="B414"/>
      <c r="C414"/>
      <c r="D414"/>
      <c r="E414" s="1"/>
      <c r="F414"/>
      <c r="G414"/>
      <c r="H414" s="1"/>
      <c r="I414"/>
    </row>
    <row r="415" spans="2:9" x14ac:dyDescent="0.25">
      <c r="B415"/>
      <c r="C415"/>
      <c r="D415"/>
      <c r="E415" s="1"/>
      <c r="F415"/>
      <c r="G415"/>
      <c r="H415" s="1"/>
      <c r="I415"/>
    </row>
    <row r="416" spans="2:9" x14ac:dyDescent="0.25">
      <c r="B416"/>
      <c r="C416"/>
      <c r="D416"/>
      <c r="E416" s="1"/>
      <c r="F416"/>
      <c r="G416"/>
      <c r="H416" s="1"/>
      <c r="I416"/>
    </row>
    <row r="417" spans="2:9" x14ac:dyDescent="0.25">
      <c r="B417"/>
      <c r="C417"/>
      <c r="D417"/>
      <c r="E417" s="1"/>
      <c r="F417"/>
      <c r="G417"/>
      <c r="H417" s="1"/>
      <c r="I417"/>
    </row>
    <row r="418" spans="2:9" x14ac:dyDescent="0.25">
      <c r="B418"/>
      <c r="C418"/>
      <c r="D418"/>
      <c r="E418" s="1"/>
      <c r="F418"/>
      <c r="G418"/>
      <c r="H418" s="1"/>
      <c r="I418"/>
    </row>
    <row r="419" spans="2:9" x14ac:dyDescent="0.25">
      <c r="B419"/>
      <c r="C419"/>
      <c r="D419"/>
      <c r="E419" s="1"/>
      <c r="F419"/>
      <c r="G419"/>
      <c r="H419" s="1"/>
      <c r="I419"/>
    </row>
    <row r="420" spans="2:9" x14ac:dyDescent="0.25">
      <c r="B420"/>
      <c r="C420"/>
      <c r="D420"/>
      <c r="E420" s="1"/>
      <c r="F420"/>
      <c r="G420"/>
      <c r="H420" s="1"/>
      <c r="I420"/>
    </row>
    <row r="421" spans="2:9" x14ac:dyDescent="0.25">
      <c r="B421"/>
      <c r="C421"/>
      <c r="D421"/>
      <c r="E421" s="1"/>
      <c r="F421"/>
      <c r="G421"/>
      <c r="H421" s="1"/>
      <c r="I421"/>
    </row>
    <row r="422" spans="2:9" x14ac:dyDescent="0.25">
      <c r="B422"/>
      <c r="C422"/>
      <c r="D422"/>
      <c r="E422" s="1"/>
      <c r="F422"/>
      <c r="G422"/>
      <c r="H422" s="1"/>
      <c r="I422"/>
    </row>
    <row r="423" spans="2:9" x14ac:dyDescent="0.25">
      <c r="B423"/>
      <c r="C423"/>
      <c r="D423"/>
      <c r="E423" s="1"/>
      <c r="F423"/>
      <c r="G423"/>
      <c r="H423" s="1"/>
      <c r="I423"/>
    </row>
    <row r="424" spans="2:9" x14ac:dyDescent="0.25">
      <c r="B424"/>
      <c r="C424"/>
      <c r="D424"/>
      <c r="E424" s="1"/>
      <c r="F424"/>
      <c r="G424"/>
      <c r="H424" s="1"/>
      <c r="I424"/>
    </row>
    <row r="425" spans="2:9" x14ac:dyDescent="0.25">
      <c r="B425"/>
      <c r="C425"/>
      <c r="D425"/>
      <c r="E425" s="1"/>
      <c r="F425"/>
      <c r="G425"/>
      <c r="H425" s="1"/>
      <c r="I425"/>
    </row>
    <row r="426" spans="2:9" x14ac:dyDescent="0.25">
      <c r="B426"/>
      <c r="C426"/>
      <c r="D426"/>
      <c r="E426" s="1"/>
      <c r="F426"/>
      <c r="G426"/>
      <c r="H426" s="1"/>
      <c r="I426"/>
    </row>
    <row r="427" spans="2:9" x14ac:dyDescent="0.25">
      <c r="B427"/>
      <c r="C427"/>
      <c r="D427"/>
      <c r="E427" s="1"/>
      <c r="F427"/>
      <c r="G427"/>
      <c r="H427" s="1"/>
      <c r="I427"/>
    </row>
    <row r="428" spans="2:9" x14ac:dyDescent="0.25">
      <c r="B428"/>
      <c r="C428"/>
      <c r="D428"/>
      <c r="E428" s="1"/>
      <c r="F428"/>
      <c r="G428"/>
      <c r="H428" s="1"/>
      <c r="I428"/>
    </row>
    <row r="429" spans="2:9" x14ac:dyDescent="0.25">
      <c r="B429"/>
      <c r="C429"/>
      <c r="D429"/>
      <c r="E429" s="1"/>
      <c r="F429"/>
      <c r="G429"/>
      <c r="H429" s="1"/>
      <c r="I429"/>
    </row>
    <row r="430" spans="2:9" x14ac:dyDescent="0.25">
      <c r="B430"/>
      <c r="C430"/>
      <c r="D430"/>
      <c r="E430" s="1"/>
      <c r="F430"/>
      <c r="G430"/>
      <c r="H430" s="1"/>
      <c r="I430"/>
    </row>
    <row r="431" spans="2:9" x14ac:dyDescent="0.25">
      <c r="B431"/>
      <c r="C431"/>
      <c r="D431"/>
      <c r="E431" s="1"/>
      <c r="F431"/>
      <c r="G431"/>
      <c r="H431" s="1"/>
      <c r="I431"/>
    </row>
    <row r="432" spans="2:9" x14ac:dyDescent="0.25">
      <c r="B432"/>
      <c r="C432"/>
      <c r="D432"/>
      <c r="E432" s="1"/>
      <c r="F432"/>
      <c r="G432"/>
      <c r="H432" s="1"/>
      <c r="I432"/>
    </row>
    <row r="433" spans="2:9" x14ac:dyDescent="0.25">
      <c r="B433"/>
      <c r="C433"/>
      <c r="D433"/>
      <c r="E433" s="1"/>
      <c r="F433"/>
      <c r="G433"/>
      <c r="H433" s="1"/>
      <c r="I433"/>
    </row>
    <row r="434" spans="2:9" x14ac:dyDescent="0.25">
      <c r="B434"/>
      <c r="C434"/>
      <c r="D434"/>
      <c r="E434" s="1"/>
      <c r="F434"/>
      <c r="G434"/>
      <c r="H434" s="1"/>
      <c r="I434"/>
    </row>
    <row r="435" spans="2:9" x14ac:dyDescent="0.25">
      <c r="B435"/>
      <c r="C435"/>
      <c r="D435"/>
      <c r="E435" s="1"/>
      <c r="F435"/>
      <c r="G435"/>
      <c r="H435" s="1"/>
      <c r="I435"/>
    </row>
    <row r="436" spans="2:9" x14ac:dyDescent="0.25">
      <c r="B436"/>
      <c r="C436"/>
      <c r="D436"/>
      <c r="E436" s="1"/>
      <c r="F436"/>
      <c r="G436"/>
      <c r="H436" s="1"/>
      <c r="I436"/>
    </row>
    <row r="437" spans="2:9" x14ac:dyDescent="0.25">
      <c r="B437"/>
      <c r="C437"/>
      <c r="D437"/>
      <c r="E437" s="1"/>
      <c r="F437"/>
      <c r="G437"/>
      <c r="H437" s="1"/>
      <c r="I437"/>
    </row>
    <row r="438" spans="2:9" x14ac:dyDescent="0.25">
      <c r="B438"/>
      <c r="C438"/>
      <c r="D438"/>
      <c r="E438" s="1"/>
      <c r="F438"/>
      <c r="G438"/>
      <c r="H438" s="1"/>
      <c r="I438"/>
    </row>
    <row r="439" spans="2:9" x14ac:dyDescent="0.25">
      <c r="B439"/>
      <c r="C439"/>
      <c r="D439"/>
      <c r="E439" s="1"/>
      <c r="F439"/>
      <c r="G439"/>
      <c r="H439" s="1"/>
      <c r="I439"/>
    </row>
    <row r="440" spans="2:9" x14ac:dyDescent="0.25">
      <c r="B440"/>
      <c r="C440"/>
      <c r="D440"/>
      <c r="E440" s="1"/>
      <c r="F440"/>
      <c r="G440"/>
      <c r="H440" s="1"/>
      <c r="I440"/>
    </row>
    <row r="441" spans="2:9" x14ac:dyDescent="0.25">
      <c r="B441"/>
      <c r="C441"/>
      <c r="D441"/>
      <c r="E441" s="1"/>
      <c r="F441"/>
      <c r="G441"/>
      <c r="H441" s="1"/>
      <c r="I441"/>
    </row>
    <row r="442" spans="2:9" x14ac:dyDescent="0.25">
      <c r="B442"/>
      <c r="C442"/>
      <c r="D442"/>
      <c r="E442" s="1"/>
      <c r="F442"/>
      <c r="G442"/>
      <c r="H442" s="1"/>
      <c r="I442"/>
    </row>
    <row r="443" spans="2:9" x14ac:dyDescent="0.25">
      <c r="B443"/>
      <c r="C443"/>
      <c r="D443"/>
      <c r="E443" s="1"/>
      <c r="F443"/>
      <c r="G443"/>
      <c r="H443" s="1"/>
      <c r="I443"/>
    </row>
    <row r="444" spans="2:9" x14ac:dyDescent="0.25">
      <c r="B444"/>
      <c r="C444"/>
      <c r="D444"/>
      <c r="E444" s="1"/>
      <c r="F444"/>
      <c r="G444"/>
      <c r="H444" s="1"/>
      <c r="I444"/>
    </row>
    <row r="445" spans="2:9" x14ac:dyDescent="0.25">
      <c r="B445"/>
      <c r="C445"/>
      <c r="D445"/>
      <c r="E445" s="1"/>
      <c r="F445"/>
      <c r="G445"/>
      <c r="H445" s="1"/>
      <c r="I445"/>
    </row>
    <row r="446" spans="2:9" x14ac:dyDescent="0.25">
      <c r="B446"/>
      <c r="C446"/>
      <c r="D446"/>
      <c r="E446" s="1"/>
      <c r="F446"/>
      <c r="G446"/>
      <c r="H446" s="1"/>
      <c r="I446"/>
    </row>
    <row r="447" spans="2:9" x14ac:dyDescent="0.25">
      <c r="B447"/>
      <c r="C447"/>
      <c r="D447"/>
      <c r="E447" s="1"/>
      <c r="F447"/>
      <c r="G447"/>
      <c r="H447" s="1"/>
      <c r="I447"/>
    </row>
    <row r="448" spans="2:9" x14ac:dyDescent="0.25">
      <c r="B448"/>
      <c r="C448"/>
      <c r="D448"/>
      <c r="E448" s="1"/>
      <c r="F448"/>
      <c r="G448"/>
      <c r="H448" s="1"/>
      <c r="I448"/>
    </row>
    <row r="449" spans="2:9" x14ac:dyDescent="0.25">
      <c r="B449"/>
      <c r="C449"/>
      <c r="D449"/>
      <c r="E449" s="1"/>
      <c r="F449"/>
      <c r="G449"/>
      <c r="H449" s="1"/>
      <c r="I449"/>
    </row>
    <row r="450" spans="2:9" x14ac:dyDescent="0.25">
      <c r="B450"/>
      <c r="C450"/>
      <c r="D450"/>
      <c r="E450" s="1"/>
      <c r="F450"/>
      <c r="G450"/>
      <c r="H450" s="1"/>
      <c r="I450"/>
    </row>
    <row r="451" spans="2:9" x14ac:dyDescent="0.25">
      <c r="B451"/>
      <c r="C451"/>
      <c r="D451"/>
      <c r="E451" s="1"/>
      <c r="F451"/>
      <c r="G451"/>
      <c r="H451" s="1"/>
      <c r="I451"/>
    </row>
    <row r="452" spans="2:9" x14ac:dyDescent="0.25">
      <c r="B452"/>
      <c r="C452"/>
      <c r="D452"/>
      <c r="E452" s="1"/>
      <c r="F452"/>
      <c r="G452"/>
      <c r="H452" s="1"/>
      <c r="I452"/>
    </row>
    <row r="453" spans="2:9" x14ac:dyDescent="0.25">
      <c r="B453"/>
      <c r="C453"/>
      <c r="D453"/>
      <c r="E453" s="1"/>
      <c r="F453"/>
      <c r="G453"/>
      <c r="H453" s="1"/>
      <c r="I453"/>
    </row>
    <row r="454" spans="2:9" x14ac:dyDescent="0.25">
      <c r="B454"/>
      <c r="C454"/>
      <c r="D454"/>
      <c r="E454" s="1"/>
      <c r="F454"/>
      <c r="G454"/>
      <c r="H454" s="1"/>
      <c r="I454"/>
    </row>
    <row r="455" spans="2:9" x14ac:dyDescent="0.25">
      <c r="B455"/>
      <c r="C455"/>
      <c r="D455"/>
      <c r="E455" s="1"/>
      <c r="F455"/>
      <c r="G455"/>
      <c r="H455" s="1"/>
      <c r="I455"/>
    </row>
    <row r="456" spans="2:9" x14ac:dyDescent="0.25">
      <c r="B456"/>
      <c r="C456"/>
      <c r="D456"/>
      <c r="E456" s="1"/>
      <c r="F456"/>
      <c r="G456"/>
      <c r="H456" s="1"/>
      <c r="I456"/>
    </row>
    <row r="457" spans="2:9" x14ac:dyDescent="0.25">
      <c r="B457"/>
      <c r="C457"/>
      <c r="D457"/>
      <c r="E457" s="1"/>
      <c r="F457"/>
      <c r="G457"/>
      <c r="H457" s="1"/>
      <c r="I457"/>
    </row>
    <row r="458" spans="2:9" x14ac:dyDescent="0.25">
      <c r="B458"/>
      <c r="C458"/>
      <c r="D458"/>
      <c r="E458" s="1"/>
      <c r="F458"/>
      <c r="G458"/>
      <c r="H458" s="1"/>
      <c r="I458"/>
    </row>
    <row r="459" spans="2:9" x14ac:dyDescent="0.25">
      <c r="B459"/>
      <c r="C459"/>
      <c r="D459"/>
      <c r="E459" s="1"/>
      <c r="F459"/>
      <c r="G459"/>
      <c r="H459" s="1"/>
      <c r="I459"/>
    </row>
    <row r="460" spans="2:9" x14ac:dyDescent="0.25">
      <c r="B460"/>
      <c r="C460"/>
      <c r="D460"/>
      <c r="E460" s="1"/>
      <c r="F460"/>
      <c r="G460"/>
      <c r="H460" s="1"/>
      <c r="I460"/>
    </row>
    <row r="461" spans="2:9" x14ac:dyDescent="0.25">
      <c r="B461"/>
      <c r="C461"/>
      <c r="D461"/>
      <c r="E461" s="1"/>
      <c r="F461"/>
      <c r="G461"/>
      <c r="H461" s="1"/>
      <c r="I461"/>
    </row>
    <row r="462" spans="2:9" x14ac:dyDescent="0.25">
      <c r="B462"/>
      <c r="C462"/>
      <c r="D462"/>
      <c r="E462" s="1"/>
      <c r="F462"/>
      <c r="G462"/>
      <c r="H462" s="1"/>
      <c r="I462"/>
    </row>
    <row r="463" spans="2:9" x14ac:dyDescent="0.25">
      <c r="B463"/>
      <c r="C463"/>
      <c r="D463"/>
      <c r="E463" s="1"/>
      <c r="F463"/>
      <c r="G463"/>
      <c r="H463" s="1"/>
      <c r="I463"/>
    </row>
    <row r="464" spans="2:9" x14ac:dyDescent="0.25">
      <c r="B464"/>
      <c r="C464"/>
      <c r="D464"/>
      <c r="E464" s="1"/>
      <c r="F464"/>
      <c r="G464"/>
      <c r="H464" s="1"/>
      <c r="I464"/>
    </row>
    <row r="465" spans="2:9" x14ac:dyDescent="0.25">
      <c r="B465"/>
      <c r="C465"/>
      <c r="D465"/>
      <c r="E465" s="1"/>
      <c r="F465"/>
      <c r="G465"/>
      <c r="H465" s="1"/>
      <c r="I465"/>
    </row>
    <row r="466" spans="2:9" x14ac:dyDescent="0.25">
      <c r="B466"/>
      <c r="C466"/>
      <c r="D466"/>
      <c r="E466" s="1"/>
      <c r="F466"/>
      <c r="G466"/>
      <c r="H466" s="1"/>
      <c r="I466"/>
    </row>
    <row r="467" spans="2:9" x14ac:dyDescent="0.25">
      <c r="B467"/>
      <c r="C467"/>
      <c r="D467"/>
      <c r="E467" s="1"/>
      <c r="F467"/>
      <c r="G467"/>
      <c r="H467" s="1"/>
      <c r="I467"/>
    </row>
    <row r="468" spans="2:9" x14ac:dyDescent="0.25">
      <c r="B468"/>
      <c r="C468"/>
      <c r="D468"/>
      <c r="E468" s="1"/>
      <c r="F468"/>
      <c r="G468"/>
      <c r="H468" s="1"/>
      <c r="I468"/>
    </row>
    <row r="469" spans="2:9" x14ac:dyDescent="0.25">
      <c r="B469"/>
      <c r="C469"/>
      <c r="D469"/>
      <c r="E469" s="1"/>
      <c r="F469"/>
      <c r="G469"/>
      <c r="H469" s="1"/>
      <c r="I469"/>
    </row>
    <row r="470" spans="2:9" x14ac:dyDescent="0.25">
      <c r="B470"/>
      <c r="C470"/>
      <c r="D470"/>
      <c r="E470" s="1"/>
      <c r="F470"/>
      <c r="G470"/>
      <c r="H470" s="1"/>
      <c r="I470"/>
    </row>
    <row r="471" spans="2:9" x14ac:dyDescent="0.25">
      <c r="B471"/>
      <c r="C471"/>
      <c r="D471"/>
      <c r="E471" s="1"/>
      <c r="F471"/>
      <c r="G471"/>
      <c r="H471" s="1"/>
      <c r="I471"/>
    </row>
    <row r="472" spans="2:9" x14ac:dyDescent="0.25">
      <c r="B472"/>
      <c r="C472"/>
      <c r="D472"/>
      <c r="E472" s="1"/>
      <c r="F472"/>
      <c r="G472"/>
      <c r="H472" s="1"/>
      <c r="I472"/>
    </row>
    <row r="473" spans="2:9" x14ac:dyDescent="0.25">
      <c r="B473"/>
      <c r="C473"/>
      <c r="D473"/>
      <c r="E473" s="1"/>
      <c r="F473"/>
      <c r="G473"/>
      <c r="H473" s="1"/>
      <c r="I473"/>
    </row>
    <row r="474" spans="2:9" x14ac:dyDescent="0.25">
      <c r="B474"/>
      <c r="C474"/>
      <c r="D474"/>
      <c r="E474" s="1"/>
      <c r="F474"/>
      <c r="G474"/>
      <c r="H474" s="1"/>
      <c r="I474"/>
    </row>
    <row r="475" spans="2:9" x14ac:dyDescent="0.25">
      <c r="B475"/>
      <c r="C475"/>
      <c r="D475"/>
      <c r="E475" s="1"/>
      <c r="F475"/>
      <c r="G475"/>
      <c r="H475" s="1"/>
      <c r="I475"/>
    </row>
    <row r="476" spans="2:9" x14ac:dyDescent="0.25">
      <c r="B476"/>
      <c r="C476"/>
      <c r="D476"/>
      <c r="E476" s="1"/>
      <c r="F476"/>
      <c r="G476"/>
      <c r="H476" s="1"/>
      <c r="I476"/>
    </row>
    <row r="477" spans="2:9" x14ac:dyDescent="0.25">
      <c r="B477"/>
      <c r="C477"/>
      <c r="D477"/>
      <c r="E477" s="1"/>
      <c r="F477"/>
      <c r="G477"/>
      <c r="H477" s="1"/>
      <c r="I477"/>
    </row>
    <row r="478" spans="2:9" x14ac:dyDescent="0.25">
      <c r="B478"/>
      <c r="C478"/>
      <c r="D478"/>
      <c r="E478" s="1"/>
      <c r="F478"/>
      <c r="G478"/>
      <c r="H478" s="1"/>
      <c r="I478"/>
    </row>
    <row r="479" spans="2:9" x14ac:dyDescent="0.25">
      <c r="B479"/>
      <c r="C479"/>
      <c r="D479"/>
      <c r="E479" s="1"/>
      <c r="F479"/>
      <c r="G479"/>
      <c r="H479" s="1"/>
      <c r="I479"/>
    </row>
    <row r="480" spans="2:9" x14ac:dyDescent="0.25">
      <c r="B480"/>
      <c r="C480"/>
      <c r="D480"/>
      <c r="E480" s="1"/>
      <c r="F480"/>
      <c r="G480"/>
      <c r="H480" s="1"/>
      <c r="I480"/>
    </row>
    <row r="481" spans="2:9" x14ac:dyDescent="0.25">
      <c r="B481"/>
      <c r="C481"/>
      <c r="D481"/>
      <c r="E481" s="1"/>
      <c r="F481"/>
      <c r="G481"/>
      <c r="H481" s="1"/>
      <c r="I481"/>
    </row>
    <row r="482" spans="2:9" x14ac:dyDescent="0.25">
      <c r="B482"/>
      <c r="C482"/>
      <c r="D482"/>
      <c r="E482" s="1"/>
      <c r="F482"/>
      <c r="G482"/>
      <c r="H482" s="1"/>
      <c r="I482"/>
    </row>
    <row r="483" spans="2:9" x14ac:dyDescent="0.25">
      <c r="B483"/>
      <c r="C483"/>
      <c r="D483"/>
      <c r="E483" s="1"/>
      <c r="F483"/>
      <c r="G483"/>
      <c r="H483" s="1"/>
      <c r="I483"/>
    </row>
    <row r="484" spans="2:9" x14ac:dyDescent="0.25">
      <c r="B484"/>
      <c r="C484"/>
      <c r="D484"/>
      <c r="E484" s="1"/>
      <c r="F484"/>
      <c r="G484"/>
      <c r="H484" s="1"/>
      <c r="I484"/>
    </row>
    <row r="485" spans="2:9" x14ac:dyDescent="0.25">
      <c r="B485"/>
      <c r="C485"/>
      <c r="D485"/>
      <c r="E485" s="1"/>
      <c r="F485"/>
      <c r="G485"/>
      <c r="H485" s="1"/>
      <c r="I485"/>
    </row>
    <row r="486" spans="2:9" x14ac:dyDescent="0.25">
      <c r="B486"/>
      <c r="C486"/>
      <c r="D486"/>
      <c r="E486" s="1"/>
      <c r="F486"/>
      <c r="G486"/>
      <c r="H486" s="1"/>
      <c r="I486"/>
    </row>
    <row r="487" spans="2:9" x14ac:dyDescent="0.25">
      <c r="B487"/>
      <c r="C487"/>
      <c r="D487"/>
      <c r="E487" s="1"/>
      <c r="F487"/>
      <c r="G487"/>
      <c r="H487" s="1"/>
      <c r="I487"/>
    </row>
    <row r="488" spans="2:9" x14ac:dyDescent="0.25">
      <c r="B488"/>
      <c r="C488"/>
      <c r="D488"/>
      <c r="E488" s="1"/>
      <c r="F488"/>
      <c r="G488"/>
      <c r="H488" s="1"/>
      <c r="I488"/>
    </row>
    <row r="489" spans="2:9" x14ac:dyDescent="0.25">
      <c r="B489"/>
      <c r="C489"/>
      <c r="D489"/>
      <c r="E489" s="1"/>
      <c r="F489"/>
      <c r="G489"/>
      <c r="H489" s="1"/>
      <c r="I489"/>
    </row>
    <row r="490" spans="2:9" x14ac:dyDescent="0.25">
      <c r="B490"/>
      <c r="C490"/>
      <c r="D490"/>
      <c r="E490" s="1"/>
      <c r="F490"/>
      <c r="G490"/>
      <c r="H490" s="1"/>
      <c r="I490"/>
    </row>
    <row r="491" spans="2:9" x14ac:dyDescent="0.25">
      <c r="B491"/>
      <c r="C491"/>
      <c r="D491"/>
      <c r="E491" s="1"/>
      <c r="F491"/>
      <c r="G491"/>
      <c r="H491" s="1"/>
      <c r="I491"/>
    </row>
    <row r="492" spans="2:9" x14ac:dyDescent="0.25">
      <c r="B492"/>
      <c r="C492"/>
      <c r="D492"/>
      <c r="E492" s="1"/>
      <c r="F492"/>
      <c r="G492"/>
      <c r="H492" s="1"/>
      <c r="I492"/>
    </row>
    <row r="493" spans="2:9" x14ac:dyDescent="0.25">
      <c r="B493"/>
      <c r="C493"/>
      <c r="D493"/>
      <c r="E493" s="1"/>
      <c r="F493"/>
      <c r="G493"/>
      <c r="H493" s="1"/>
      <c r="I493"/>
    </row>
    <row r="494" spans="2:9" x14ac:dyDescent="0.25">
      <c r="B494"/>
      <c r="C494"/>
      <c r="D494"/>
      <c r="E494" s="1"/>
      <c r="F494"/>
      <c r="G494"/>
      <c r="H494" s="1"/>
      <c r="I494"/>
    </row>
    <row r="495" spans="2:9" x14ac:dyDescent="0.25">
      <c r="B495"/>
      <c r="C495"/>
      <c r="D495"/>
      <c r="E495" s="1"/>
      <c r="F495"/>
      <c r="G495"/>
      <c r="H495" s="1"/>
      <c r="I495"/>
    </row>
    <row r="496" spans="2:9" x14ac:dyDescent="0.25">
      <c r="B496"/>
      <c r="C496"/>
      <c r="D496"/>
      <c r="E496" s="1"/>
      <c r="F496"/>
      <c r="G496"/>
      <c r="H496" s="1"/>
      <c r="I496"/>
    </row>
    <row r="497" spans="2:9" x14ac:dyDescent="0.25">
      <c r="B497"/>
      <c r="C497"/>
      <c r="D497"/>
      <c r="E497" s="1"/>
      <c r="F497"/>
      <c r="G497"/>
      <c r="H497" s="1"/>
      <c r="I497"/>
    </row>
    <row r="498" spans="2:9" x14ac:dyDescent="0.25">
      <c r="B498"/>
      <c r="C498"/>
      <c r="D498"/>
      <c r="E498" s="1"/>
      <c r="F498"/>
      <c r="G498"/>
      <c r="H498" s="1"/>
      <c r="I498"/>
    </row>
    <row r="499" spans="2:9" x14ac:dyDescent="0.25">
      <c r="B499"/>
      <c r="C499"/>
      <c r="D499"/>
      <c r="E499" s="1"/>
      <c r="F499"/>
      <c r="G499"/>
      <c r="H499" s="1"/>
      <c r="I499"/>
    </row>
    <row r="500" spans="2:9" x14ac:dyDescent="0.25">
      <c r="B500"/>
      <c r="C500"/>
      <c r="D500"/>
      <c r="E500" s="1"/>
      <c r="F500"/>
      <c r="G500"/>
      <c r="H500" s="1"/>
      <c r="I500"/>
    </row>
    <row r="501" spans="2:9" x14ac:dyDescent="0.25">
      <c r="B501"/>
      <c r="C501"/>
      <c r="D501"/>
      <c r="E501" s="1"/>
      <c r="F501"/>
      <c r="G501"/>
      <c r="H501" s="1"/>
      <c r="I501"/>
    </row>
    <row r="502" spans="2:9" x14ac:dyDescent="0.25">
      <c r="B502"/>
      <c r="C502"/>
      <c r="D502"/>
      <c r="E502" s="1"/>
      <c r="F502"/>
      <c r="G502"/>
      <c r="H502" s="1"/>
      <c r="I502"/>
    </row>
    <row r="503" spans="2:9" x14ac:dyDescent="0.25">
      <c r="B503"/>
      <c r="C503"/>
      <c r="D503"/>
      <c r="E503" s="1"/>
      <c r="F503"/>
      <c r="G503"/>
      <c r="H503" s="1"/>
      <c r="I503"/>
    </row>
    <row r="504" spans="2:9" x14ac:dyDescent="0.25">
      <c r="B504"/>
      <c r="C504"/>
      <c r="D504"/>
      <c r="E504" s="1"/>
      <c r="F504"/>
      <c r="G504"/>
      <c r="H504" s="1"/>
      <c r="I504"/>
    </row>
    <row r="505" spans="2:9" x14ac:dyDescent="0.25">
      <c r="B505"/>
      <c r="C505"/>
      <c r="D505"/>
      <c r="E505" s="1"/>
      <c r="F505"/>
      <c r="G505"/>
      <c r="H505" s="1"/>
      <c r="I505"/>
    </row>
    <row r="506" spans="2:9" x14ac:dyDescent="0.25">
      <c r="B506"/>
      <c r="C506"/>
      <c r="D506"/>
      <c r="E506" s="1"/>
      <c r="F506"/>
      <c r="G506"/>
      <c r="H506" s="1"/>
      <c r="I506"/>
    </row>
    <row r="507" spans="2:9" x14ac:dyDescent="0.25">
      <c r="B507"/>
      <c r="C507"/>
      <c r="D507"/>
      <c r="E507" s="1"/>
      <c r="F507"/>
      <c r="G507"/>
      <c r="H507" s="1"/>
      <c r="I507"/>
    </row>
    <row r="508" spans="2:9" x14ac:dyDescent="0.25">
      <c r="B508"/>
      <c r="C508"/>
      <c r="D508"/>
      <c r="E508" s="1"/>
      <c r="F508"/>
      <c r="G508"/>
      <c r="H508" s="1"/>
      <c r="I508"/>
    </row>
    <row r="509" spans="2:9" x14ac:dyDescent="0.25">
      <c r="B509"/>
      <c r="C509"/>
      <c r="D509"/>
      <c r="E509" s="1"/>
      <c r="F509"/>
      <c r="G509"/>
      <c r="H509" s="1"/>
      <c r="I509"/>
    </row>
    <row r="510" spans="2:9" x14ac:dyDescent="0.25">
      <c r="B510"/>
      <c r="C510"/>
      <c r="D510"/>
      <c r="E510" s="1"/>
      <c r="F510"/>
      <c r="G510"/>
      <c r="H510" s="1"/>
      <c r="I510"/>
    </row>
    <row r="511" spans="2:9" x14ac:dyDescent="0.25">
      <c r="B511"/>
      <c r="C511"/>
      <c r="D511"/>
      <c r="E511" s="1"/>
      <c r="F511"/>
      <c r="G511"/>
      <c r="H511" s="1"/>
      <c r="I511"/>
    </row>
    <row r="512" spans="2:9" x14ac:dyDescent="0.25">
      <c r="B512"/>
      <c r="C512"/>
      <c r="D512"/>
      <c r="E512" s="1"/>
      <c r="F512"/>
      <c r="G512"/>
      <c r="H512" s="1"/>
      <c r="I512"/>
    </row>
    <row r="513" spans="2:9" x14ac:dyDescent="0.25">
      <c r="B513"/>
      <c r="C513"/>
      <c r="D513"/>
      <c r="E513" s="1"/>
      <c r="F513"/>
      <c r="G513"/>
      <c r="H513" s="1"/>
      <c r="I513"/>
    </row>
    <row r="514" spans="2:9" x14ac:dyDescent="0.25">
      <c r="B514"/>
      <c r="C514"/>
      <c r="D514"/>
      <c r="E514" s="1"/>
      <c r="F514"/>
      <c r="G514"/>
      <c r="H514" s="1"/>
      <c r="I514"/>
    </row>
    <row r="515" spans="2:9" x14ac:dyDescent="0.25">
      <c r="B515"/>
      <c r="C515"/>
      <c r="D515"/>
      <c r="E515" s="1"/>
      <c r="F515"/>
      <c r="G515"/>
      <c r="H515" s="1"/>
      <c r="I515"/>
    </row>
    <row r="516" spans="2:9" x14ac:dyDescent="0.25">
      <c r="B516"/>
      <c r="C516"/>
      <c r="D516"/>
      <c r="E516" s="1"/>
      <c r="F516"/>
      <c r="G516"/>
      <c r="H516" s="1"/>
      <c r="I516"/>
    </row>
    <row r="517" spans="2:9" x14ac:dyDescent="0.25">
      <c r="B517"/>
      <c r="C517"/>
      <c r="D517"/>
      <c r="E517" s="1"/>
      <c r="F517"/>
      <c r="G517"/>
      <c r="H517" s="1"/>
      <c r="I517"/>
    </row>
    <row r="518" spans="2:9" x14ac:dyDescent="0.25">
      <c r="B518"/>
      <c r="C518"/>
      <c r="D518"/>
      <c r="E518" s="1"/>
      <c r="F518"/>
      <c r="G518"/>
      <c r="H518" s="1"/>
      <c r="I518"/>
    </row>
    <row r="519" spans="2:9" x14ac:dyDescent="0.25">
      <c r="B519"/>
      <c r="C519"/>
      <c r="D519"/>
      <c r="E519" s="1"/>
      <c r="F519"/>
      <c r="G519"/>
      <c r="H519" s="1"/>
      <c r="I519"/>
    </row>
    <row r="520" spans="2:9" x14ac:dyDescent="0.25">
      <c r="B520"/>
      <c r="C520"/>
      <c r="D520"/>
      <c r="E520" s="1"/>
      <c r="F520"/>
      <c r="G520"/>
      <c r="H520" s="1"/>
      <c r="I520"/>
    </row>
    <row r="521" spans="2:9" x14ac:dyDescent="0.25">
      <c r="B521"/>
      <c r="C521"/>
      <c r="D521"/>
      <c r="E521" s="1"/>
      <c r="F521"/>
      <c r="G521"/>
      <c r="H521" s="1"/>
      <c r="I521"/>
    </row>
    <row r="522" spans="2:9" x14ac:dyDescent="0.25">
      <c r="B522"/>
      <c r="C522"/>
      <c r="D522"/>
      <c r="E522" s="1"/>
      <c r="F522"/>
      <c r="G522"/>
      <c r="H522" s="1"/>
      <c r="I522"/>
    </row>
    <row r="523" spans="2:9" x14ac:dyDescent="0.25">
      <c r="B523"/>
      <c r="C523"/>
      <c r="D523"/>
      <c r="E523" s="1"/>
      <c r="F523"/>
      <c r="G523"/>
      <c r="H523" s="1"/>
      <c r="I523"/>
    </row>
    <row r="524" spans="2:9" x14ac:dyDescent="0.25">
      <c r="B524"/>
      <c r="C524"/>
      <c r="D524"/>
      <c r="E524" s="1"/>
      <c r="F524"/>
      <c r="G524"/>
      <c r="H524" s="1"/>
      <c r="I524"/>
    </row>
    <row r="525" spans="2:9" x14ac:dyDescent="0.25">
      <c r="B525"/>
      <c r="C525"/>
      <c r="D525"/>
      <c r="E525" s="1"/>
      <c r="F525"/>
      <c r="G525"/>
      <c r="H525" s="1"/>
      <c r="I525"/>
    </row>
    <row r="526" spans="2:9" x14ac:dyDescent="0.25">
      <c r="B526"/>
      <c r="C526"/>
      <c r="D526"/>
      <c r="E526" s="1"/>
      <c r="F526"/>
      <c r="G526"/>
      <c r="H526" s="1"/>
      <c r="I526"/>
    </row>
    <row r="527" spans="2:9" x14ac:dyDescent="0.25">
      <c r="B527"/>
      <c r="C527"/>
      <c r="D527"/>
      <c r="E527" s="1"/>
      <c r="F527"/>
      <c r="G527"/>
      <c r="H527" s="1"/>
      <c r="I527"/>
    </row>
    <row r="528" spans="2:9" x14ac:dyDescent="0.25">
      <c r="B528"/>
      <c r="C528"/>
      <c r="D528"/>
      <c r="E528" s="1"/>
      <c r="F528"/>
      <c r="G528"/>
      <c r="H528" s="1"/>
      <c r="I528"/>
    </row>
    <row r="529" spans="2:9" x14ac:dyDescent="0.25">
      <c r="B529"/>
      <c r="C529"/>
      <c r="D529"/>
      <c r="E529" s="1"/>
      <c r="F529"/>
      <c r="G529"/>
      <c r="H529" s="1"/>
      <c r="I529"/>
    </row>
    <row r="530" spans="2:9" x14ac:dyDescent="0.25">
      <c r="B530"/>
      <c r="C530"/>
      <c r="D530"/>
      <c r="E530" s="1"/>
      <c r="F530"/>
      <c r="G530"/>
      <c r="H530" s="1"/>
      <c r="I530"/>
    </row>
    <row r="531" spans="2:9" x14ac:dyDescent="0.25">
      <c r="B531"/>
      <c r="C531"/>
      <c r="D531"/>
      <c r="E531" s="1"/>
      <c r="F531"/>
      <c r="G531"/>
      <c r="H531" s="1"/>
      <c r="I531"/>
    </row>
    <row r="532" spans="2:9" x14ac:dyDescent="0.25">
      <c r="B532"/>
      <c r="C532"/>
      <c r="D532"/>
      <c r="E532" s="1"/>
      <c r="F532"/>
      <c r="G532"/>
      <c r="H532" s="1"/>
      <c r="I532"/>
    </row>
    <row r="533" spans="2:9" x14ac:dyDescent="0.25">
      <c r="B533"/>
      <c r="C533"/>
      <c r="D533"/>
      <c r="E533" s="1"/>
      <c r="F533"/>
      <c r="G533"/>
      <c r="H533" s="1"/>
      <c r="I533"/>
    </row>
    <row r="534" spans="2:9" x14ac:dyDescent="0.25">
      <c r="B534"/>
      <c r="C534"/>
      <c r="D534"/>
      <c r="E534" s="1"/>
      <c r="F534"/>
      <c r="G534"/>
      <c r="H534" s="1"/>
      <c r="I534"/>
    </row>
    <row r="535" spans="2:9" x14ac:dyDescent="0.25">
      <c r="B535"/>
      <c r="C535"/>
      <c r="D535"/>
      <c r="E535" s="1"/>
      <c r="F535"/>
      <c r="G535"/>
      <c r="H535" s="1"/>
      <c r="I535"/>
    </row>
    <row r="536" spans="2:9" x14ac:dyDescent="0.25">
      <c r="B536"/>
      <c r="C536"/>
      <c r="D536"/>
      <c r="E536" s="1"/>
      <c r="F536"/>
      <c r="G536"/>
      <c r="H536" s="1"/>
      <c r="I536"/>
    </row>
    <row r="537" spans="2:9" x14ac:dyDescent="0.25">
      <c r="B537"/>
      <c r="C537"/>
      <c r="D537"/>
      <c r="E537" s="1"/>
      <c r="F537"/>
      <c r="G537"/>
      <c r="H537" s="1"/>
      <c r="I537"/>
    </row>
    <row r="538" spans="2:9" x14ac:dyDescent="0.25">
      <c r="B538"/>
      <c r="C538"/>
      <c r="D538"/>
      <c r="E538" s="1"/>
      <c r="F538"/>
      <c r="G538"/>
      <c r="H538" s="1"/>
      <c r="I538"/>
    </row>
    <row r="539" spans="2:9" x14ac:dyDescent="0.25">
      <c r="B539"/>
      <c r="C539"/>
      <c r="D539"/>
      <c r="E539" s="1"/>
      <c r="F539"/>
      <c r="G539"/>
      <c r="H539" s="1"/>
      <c r="I539"/>
    </row>
    <row r="540" spans="2:9" x14ac:dyDescent="0.25">
      <c r="B540"/>
      <c r="C540"/>
      <c r="D540"/>
      <c r="E540" s="1"/>
      <c r="F540"/>
      <c r="G540"/>
      <c r="H540" s="1"/>
      <c r="I540"/>
    </row>
    <row r="541" spans="2:9" x14ac:dyDescent="0.25">
      <c r="B541"/>
      <c r="C541"/>
      <c r="D541"/>
      <c r="E541" s="1"/>
      <c r="F541"/>
      <c r="G541"/>
      <c r="H541" s="1"/>
      <c r="I541"/>
    </row>
    <row r="542" spans="2:9" x14ac:dyDescent="0.25">
      <c r="B542"/>
      <c r="C542"/>
      <c r="D542"/>
      <c r="E542" s="1"/>
      <c r="F542"/>
      <c r="G542"/>
      <c r="H542" s="1"/>
      <c r="I542"/>
    </row>
    <row r="543" spans="2:9" x14ac:dyDescent="0.25">
      <c r="B543"/>
      <c r="C543"/>
      <c r="D543"/>
      <c r="E543" s="1"/>
      <c r="F543"/>
      <c r="G543"/>
      <c r="H543" s="1"/>
      <c r="I543"/>
    </row>
    <row r="544" spans="2:9" x14ac:dyDescent="0.25">
      <c r="B544"/>
      <c r="C544"/>
      <c r="D544"/>
      <c r="E544" s="1"/>
      <c r="F544"/>
      <c r="G544"/>
      <c r="H544" s="1"/>
      <c r="I544"/>
    </row>
    <row r="545" spans="2:9" x14ac:dyDescent="0.25">
      <c r="B545"/>
      <c r="C545"/>
      <c r="D545"/>
      <c r="E545" s="1"/>
      <c r="F545"/>
      <c r="G545"/>
      <c r="H545" s="1"/>
      <c r="I545"/>
    </row>
    <row r="546" spans="2:9" x14ac:dyDescent="0.25">
      <c r="B546"/>
      <c r="C546"/>
      <c r="D546"/>
      <c r="E546" s="1"/>
      <c r="F546"/>
      <c r="G546"/>
      <c r="H546" s="1"/>
      <c r="I546"/>
    </row>
    <row r="547" spans="2:9" x14ac:dyDescent="0.25">
      <c r="B547"/>
      <c r="C547"/>
      <c r="D547"/>
      <c r="E547" s="1"/>
      <c r="F547"/>
      <c r="G547"/>
      <c r="H547" s="1"/>
      <c r="I547"/>
    </row>
    <row r="548" spans="2:9" x14ac:dyDescent="0.25">
      <c r="B548"/>
      <c r="C548"/>
      <c r="D548"/>
      <c r="E548" s="1"/>
      <c r="F548"/>
      <c r="G548"/>
      <c r="H548" s="1"/>
      <c r="I548"/>
    </row>
    <row r="549" spans="2:9" x14ac:dyDescent="0.25">
      <c r="B549"/>
      <c r="C549"/>
      <c r="D549"/>
      <c r="E549" s="1"/>
      <c r="F549"/>
      <c r="G549"/>
      <c r="H549" s="1"/>
      <c r="I549"/>
    </row>
    <row r="550" spans="2:9" x14ac:dyDescent="0.25">
      <c r="B550"/>
      <c r="C550"/>
      <c r="D550"/>
      <c r="E550" s="1"/>
      <c r="F550"/>
      <c r="G550"/>
      <c r="H550" s="1"/>
      <c r="I550"/>
    </row>
    <row r="551" spans="2:9" x14ac:dyDescent="0.25">
      <c r="B551"/>
      <c r="C551"/>
      <c r="D551"/>
      <c r="E551" s="1"/>
      <c r="F551"/>
      <c r="G551"/>
      <c r="H551" s="1"/>
      <c r="I551"/>
    </row>
    <row r="552" spans="2:9" x14ac:dyDescent="0.25">
      <c r="B552"/>
      <c r="C552"/>
      <c r="D552"/>
      <c r="E552" s="1"/>
      <c r="F552"/>
      <c r="G552"/>
      <c r="H552" s="1"/>
      <c r="I552"/>
    </row>
    <row r="553" spans="2:9" x14ac:dyDescent="0.25">
      <c r="B553"/>
      <c r="C553"/>
      <c r="D553"/>
      <c r="E553" s="1"/>
      <c r="F553"/>
      <c r="G553"/>
      <c r="H553" s="1"/>
      <c r="I553"/>
    </row>
    <row r="554" spans="2:9" x14ac:dyDescent="0.25">
      <c r="B554"/>
      <c r="C554"/>
      <c r="D554"/>
      <c r="E554" s="1"/>
      <c r="F554"/>
      <c r="G554"/>
      <c r="H554" s="1"/>
      <c r="I554"/>
    </row>
    <row r="555" spans="2:9" x14ac:dyDescent="0.25">
      <c r="B555"/>
      <c r="C555"/>
      <c r="D555"/>
      <c r="E555" s="1"/>
      <c r="F555"/>
      <c r="G555"/>
      <c r="H555" s="1"/>
      <c r="I555"/>
    </row>
    <row r="556" spans="2:9" x14ac:dyDescent="0.25">
      <c r="B556"/>
      <c r="C556"/>
      <c r="D556"/>
      <c r="E556" s="1"/>
      <c r="F556"/>
      <c r="G556"/>
      <c r="H556" s="1"/>
      <c r="I556"/>
    </row>
    <row r="557" spans="2:9" x14ac:dyDescent="0.25">
      <c r="B557"/>
      <c r="C557"/>
      <c r="D557"/>
      <c r="E557" s="1"/>
      <c r="F557"/>
      <c r="G557"/>
      <c r="H557" s="1"/>
      <c r="I557"/>
    </row>
    <row r="558" spans="2:9" x14ac:dyDescent="0.25">
      <c r="B558"/>
      <c r="C558"/>
      <c r="D558"/>
      <c r="E558" s="1"/>
      <c r="F558"/>
      <c r="G558"/>
      <c r="H558" s="1"/>
      <c r="I558"/>
    </row>
    <row r="559" spans="2:9" x14ac:dyDescent="0.25">
      <c r="B559"/>
      <c r="C559"/>
      <c r="D559"/>
      <c r="E559" s="1"/>
      <c r="F559"/>
      <c r="G559"/>
      <c r="H559" s="1"/>
      <c r="I559"/>
    </row>
    <row r="560" spans="2:9" x14ac:dyDescent="0.25">
      <c r="B560"/>
      <c r="C560"/>
      <c r="D560"/>
      <c r="E560" s="1"/>
      <c r="F560"/>
      <c r="G560"/>
      <c r="H560" s="1"/>
      <c r="I560"/>
    </row>
    <row r="561" spans="2:9" x14ac:dyDescent="0.25">
      <c r="B561"/>
      <c r="C561"/>
      <c r="D561"/>
      <c r="E561" s="1"/>
      <c r="F561"/>
      <c r="G561"/>
      <c r="H561" s="1"/>
      <c r="I561"/>
    </row>
    <row r="562" spans="2:9" x14ac:dyDescent="0.25">
      <c r="B562"/>
      <c r="C562"/>
      <c r="D562"/>
      <c r="E562" s="1"/>
      <c r="F562"/>
      <c r="G562"/>
      <c r="H562" s="1"/>
      <c r="I562"/>
    </row>
    <row r="563" spans="2:9" x14ac:dyDescent="0.25">
      <c r="B563"/>
      <c r="C563"/>
      <c r="D563"/>
      <c r="E563" s="1"/>
      <c r="F563"/>
      <c r="G563"/>
      <c r="H563" s="1"/>
      <c r="I563"/>
    </row>
    <row r="564" spans="2:9" x14ac:dyDescent="0.25">
      <c r="B564"/>
      <c r="C564"/>
      <c r="D564"/>
      <c r="E564" s="1"/>
      <c r="F564"/>
      <c r="G564"/>
      <c r="H564" s="1"/>
      <c r="I564"/>
    </row>
    <row r="565" spans="2:9" x14ac:dyDescent="0.25">
      <c r="B565"/>
      <c r="C565"/>
      <c r="D565"/>
      <c r="E565" s="1"/>
      <c r="F565"/>
      <c r="G565"/>
      <c r="H565" s="1"/>
      <c r="I565"/>
    </row>
    <row r="566" spans="2:9" x14ac:dyDescent="0.25">
      <c r="B566"/>
      <c r="C566"/>
      <c r="D566"/>
      <c r="E566" s="1"/>
      <c r="F566"/>
      <c r="G566"/>
      <c r="H566" s="1"/>
      <c r="I566"/>
    </row>
    <row r="567" spans="2:9" x14ac:dyDescent="0.25">
      <c r="B567"/>
      <c r="C567"/>
      <c r="D567"/>
      <c r="E567" s="1"/>
      <c r="F567"/>
      <c r="G567"/>
      <c r="H567" s="1"/>
      <c r="I567"/>
    </row>
    <row r="568" spans="2:9" x14ac:dyDescent="0.25">
      <c r="B568"/>
      <c r="C568"/>
      <c r="D568"/>
      <c r="E568" s="1"/>
      <c r="F568"/>
      <c r="G568"/>
      <c r="H568" s="1"/>
      <c r="I568"/>
    </row>
    <row r="569" spans="2:9" x14ac:dyDescent="0.25">
      <c r="B569"/>
      <c r="C569"/>
      <c r="D569"/>
      <c r="E569" s="1"/>
      <c r="F569"/>
      <c r="G569"/>
      <c r="H569" s="1"/>
      <c r="I569"/>
    </row>
    <row r="570" spans="2:9" x14ac:dyDescent="0.25">
      <c r="B570"/>
      <c r="C570"/>
      <c r="D570"/>
      <c r="E570" s="1"/>
      <c r="F570"/>
      <c r="G570"/>
      <c r="H570" s="1"/>
      <c r="I570"/>
    </row>
    <row r="571" spans="2:9" x14ac:dyDescent="0.25">
      <c r="B571"/>
      <c r="C571"/>
      <c r="D571"/>
      <c r="E571" s="1"/>
      <c r="F571"/>
      <c r="G571"/>
      <c r="H571" s="1"/>
      <c r="I571"/>
    </row>
    <row r="572" spans="2:9" x14ac:dyDescent="0.25">
      <c r="B572"/>
      <c r="C572"/>
      <c r="D572"/>
      <c r="E572" s="1"/>
      <c r="F572"/>
      <c r="G572"/>
      <c r="H572" s="1"/>
      <c r="I572"/>
    </row>
    <row r="573" spans="2:9" x14ac:dyDescent="0.25">
      <c r="B573"/>
      <c r="C573"/>
      <c r="D573"/>
      <c r="E573" s="1"/>
      <c r="F573"/>
      <c r="G573"/>
      <c r="H573" s="1"/>
      <c r="I573"/>
    </row>
    <row r="574" spans="2:9" x14ac:dyDescent="0.25">
      <c r="B574"/>
      <c r="C574"/>
      <c r="D574"/>
      <c r="E574" s="1"/>
      <c r="F574"/>
      <c r="G574"/>
      <c r="H574" s="1"/>
      <c r="I574"/>
    </row>
    <row r="575" spans="2:9" x14ac:dyDescent="0.25">
      <c r="B575"/>
      <c r="C575"/>
      <c r="D575"/>
      <c r="E575" s="1"/>
      <c r="F575"/>
      <c r="G575"/>
      <c r="H575" s="1"/>
      <c r="I575"/>
    </row>
    <row r="576" spans="2:9" x14ac:dyDescent="0.25">
      <c r="B576"/>
      <c r="C576"/>
      <c r="D576"/>
      <c r="E576" s="1"/>
      <c r="F576"/>
      <c r="G576"/>
      <c r="H576" s="1"/>
      <c r="I576"/>
    </row>
    <row r="577" spans="2:9" x14ac:dyDescent="0.25">
      <c r="B577"/>
      <c r="C577"/>
      <c r="D577"/>
      <c r="E577" s="1"/>
      <c r="F577"/>
      <c r="G577"/>
      <c r="H577" s="1"/>
      <c r="I577"/>
    </row>
    <row r="578" spans="2:9" x14ac:dyDescent="0.25">
      <c r="B578"/>
      <c r="C578"/>
      <c r="D578"/>
      <c r="E578" s="1"/>
      <c r="F578"/>
      <c r="G578"/>
      <c r="H578" s="1"/>
      <c r="I578"/>
    </row>
    <row r="579" spans="2:9" x14ac:dyDescent="0.25">
      <c r="B579"/>
      <c r="C579"/>
      <c r="D579"/>
      <c r="E579" s="1"/>
      <c r="F579"/>
      <c r="G579"/>
      <c r="H579" s="1"/>
      <c r="I579"/>
    </row>
    <row r="580" spans="2:9" x14ac:dyDescent="0.25">
      <c r="B580"/>
      <c r="C580"/>
      <c r="D580"/>
      <c r="E580" s="1"/>
      <c r="F580"/>
      <c r="G580"/>
      <c r="H580" s="1"/>
      <c r="I580"/>
    </row>
    <row r="581" spans="2:9" x14ac:dyDescent="0.25">
      <c r="B581"/>
      <c r="C581"/>
      <c r="D581"/>
      <c r="E581" s="1"/>
      <c r="F581"/>
      <c r="G581"/>
      <c r="H581" s="1"/>
    </row>
    <row r="582" spans="2:9" x14ac:dyDescent="0.25">
      <c r="B582"/>
      <c r="C582"/>
      <c r="D582"/>
      <c r="E582" s="1"/>
      <c r="F582"/>
      <c r="G582"/>
    </row>
    <row r="583" spans="2:9" x14ac:dyDescent="0.25">
      <c r="B583"/>
      <c r="C583"/>
      <c r="D583"/>
      <c r="E583" s="1"/>
      <c r="F583"/>
      <c r="G583"/>
    </row>
    <row r="584" spans="2:9" x14ac:dyDescent="0.25">
      <c r="B584"/>
      <c r="C584"/>
      <c r="D584"/>
      <c r="E584" s="1"/>
      <c r="F584"/>
      <c r="G584"/>
    </row>
    <row r="585" spans="2:9" x14ac:dyDescent="0.25">
      <c r="B585"/>
      <c r="C585"/>
      <c r="D585"/>
      <c r="E585" s="1"/>
      <c r="F585"/>
      <c r="G585"/>
    </row>
    <row r="586" spans="2:9" x14ac:dyDescent="0.25">
      <c r="B586"/>
      <c r="C586"/>
      <c r="D586"/>
      <c r="E586" s="1"/>
      <c r="F586"/>
      <c r="G586"/>
    </row>
  </sheetData>
  <conditionalFormatting sqref="M3:M47">
    <cfRule type="cellIs" dxfId="128" priority="2" operator="greaterThanOrEqual">
      <formula>90</formula>
    </cfRule>
    <cfRule type="cellIs" dxfId="127" priority="3" operator="between">
      <formula>60</formula>
      <formula>90</formula>
    </cfRule>
    <cfRule type="cellIs" dxfId="126" priority="4" operator="between">
      <formula>30</formula>
      <formula>60</formula>
    </cfRule>
    <cfRule type="cellIs" dxfId="125" priority="5" operator="between">
      <formula>2</formula>
      <formula>30</formula>
    </cfRule>
    <cfRule type="cellIs" dxfId="124" priority="6" operator="equal">
      <formula>1</formula>
    </cfRule>
  </conditionalFormatting>
  <conditionalFormatting sqref="I3:J3 H22:H47 H4:J4 H5:I21 J5:J47 K3:K47 F3:G3 G4:G22 F4:F166">
    <cfRule type="expression" dxfId="123" priority="1">
      <formula>"""=SI(B2=""etching"";""1"""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Option Button 1">
              <controlPr defaultSize="0" autoFill="0" autoLine="0" autoPict="0" macro="[0]!nono">
                <anchor moveWithCells="1">
                  <from>
                    <xdr:col>12</xdr:col>
                    <xdr:colOff>457200</xdr:colOff>
                    <xdr:row>47</xdr:row>
                    <xdr:rowOff>161925</xdr:rowOff>
                  </from>
                  <to>
                    <xdr:col>12</xdr:col>
                    <xdr:colOff>2190750</xdr:colOff>
                    <xdr:row>50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6"/>
  <dimension ref="A1:OE586"/>
  <sheetViews>
    <sheetView zoomScale="60" zoomScaleNormal="60" workbookViewId="0">
      <selection activeCell="B3" sqref="B3"/>
    </sheetView>
  </sheetViews>
  <sheetFormatPr defaultColWidth="9.140625" defaultRowHeight="15" x14ac:dyDescent="0.25"/>
  <cols>
    <col min="2" max="2" width="35.85546875" style="5" customWidth="1"/>
    <col min="3" max="3" width="47.28515625" style="6" customWidth="1"/>
    <col min="4" max="4" width="19.28515625" style="8" hidden="1" customWidth="1"/>
    <col min="5" max="5" width="22.85546875" style="9" customWidth="1"/>
    <col min="6" max="6" width="14.140625" style="1" customWidth="1"/>
    <col min="7" max="7" width="6.42578125" style="1" customWidth="1"/>
    <col min="8" max="8" width="32" style="9" customWidth="1"/>
    <col min="9" max="9" width="30.42578125" style="3" customWidth="1"/>
    <col min="10" max="10" width="34.5703125" style="1" customWidth="1"/>
    <col min="11" max="11" width="39.5703125" style="1" customWidth="1"/>
    <col min="12" max="12" width="26" style="13" customWidth="1"/>
    <col min="13" max="13" width="40.7109375" customWidth="1"/>
    <col min="14" max="14" width="3.85546875" customWidth="1"/>
    <col min="15" max="15" width="9.140625" style="66" customWidth="1"/>
    <col min="16" max="16" width="33.7109375" style="67" customWidth="1"/>
  </cols>
  <sheetData>
    <row r="1" spans="1:395" ht="15" customHeight="1" thickBot="1" x14ac:dyDescent="0.3">
      <c r="B1"/>
      <c r="C1"/>
      <c r="D1"/>
      <c r="E1" s="1"/>
      <c r="F1"/>
      <c r="G1"/>
      <c r="H1" s="1"/>
      <c r="I1"/>
      <c r="J1"/>
      <c r="K1"/>
      <c r="L1"/>
      <c r="O1" s="64"/>
      <c r="P1" s="65"/>
    </row>
    <row r="2" spans="1:395" s="11" customFormat="1" ht="16.5" thickTop="1" thickBot="1" x14ac:dyDescent="0.3">
      <c r="A2" s="11" t="s">
        <v>144</v>
      </c>
      <c r="B2" s="29" t="s">
        <v>143</v>
      </c>
      <c r="C2" s="30" t="s">
        <v>0</v>
      </c>
      <c r="D2" s="30" t="s">
        <v>64</v>
      </c>
      <c r="E2" s="30" t="s">
        <v>1</v>
      </c>
      <c r="F2" s="31" t="s">
        <v>67</v>
      </c>
      <c r="G2" s="49"/>
      <c r="H2" s="29" t="s">
        <v>1</v>
      </c>
      <c r="I2" s="30" t="s">
        <v>133</v>
      </c>
      <c r="J2" s="30" t="s">
        <v>68</v>
      </c>
      <c r="K2" s="30" t="s">
        <v>111</v>
      </c>
      <c r="L2" s="30" t="s">
        <v>2</v>
      </c>
      <c r="M2" s="31" t="s">
        <v>3</v>
      </c>
      <c r="N2" s="4"/>
      <c r="O2" s="58" t="s">
        <v>118</v>
      </c>
      <c r="P2" s="58" t="s">
        <v>119</v>
      </c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/>
      <c r="AH2"/>
      <c r="AI2"/>
      <c r="AJ2"/>
      <c r="AK2"/>
      <c r="AL2"/>
      <c r="AM2"/>
      <c r="AN2"/>
      <c r="AO2"/>
      <c r="AP2"/>
      <c r="AQ2"/>
      <c r="AR2"/>
      <c r="AS2"/>
      <c r="AT2"/>
      <c r="AU2"/>
      <c r="AV2"/>
      <c r="AW2"/>
      <c r="AX2"/>
      <c r="AY2"/>
      <c r="AZ2"/>
      <c r="BA2"/>
      <c r="BB2"/>
      <c r="BC2"/>
      <c r="BD2"/>
      <c r="BE2"/>
      <c r="BF2"/>
      <c r="BG2"/>
      <c r="BH2"/>
      <c r="BI2"/>
      <c r="BJ2"/>
      <c r="BK2"/>
      <c r="BL2"/>
      <c r="BM2"/>
      <c r="BN2"/>
      <c r="BO2"/>
      <c r="BP2"/>
      <c r="BQ2"/>
      <c r="BR2"/>
      <c r="BS2"/>
      <c r="BT2"/>
      <c r="BU2"/>
      <c r="BV2"/>
      <c r="BW2"/>
      <c r="BX2"/>
      <c r="BY2"/>
      <c r="BZ2"/>
      <c r="CA2"/>
      <c r="CB2"/>
      <c r="CC2"/>
      <c r="CD2"/>
      <c r="CE2"/>
      <c r="CF2"/>
      <c r="CG2"/>
      <c r="CH2"/>
      <c r="CI2"/>
      <c r="CJ2"/>
      <c r="CK2"/>
      <c r="CL2"/>
      <c r="CM2"/>
      <c r="CN2"/>
      <c r="CO2"/>
      <c r="CP2"/>
      <c r="CQ2"/>
      <c r="CR2"/>
      <c r="CS2"/>
      <c r="CT2"/>
      <c r="CU2"/>
      <c r="CV2"/>
      <c r="CW2"/>
      <c r="CX2"/>
      <c r="CY2"/>
      <c r="CZ2"/>
      <c r="DA2"/>
      <c r="DB2"/>
      <c r="DC2"/>
      <c r="DD2"/>
      <c r="DE2"/>
      <c r="DF2"/>
      <c r="DG2"/>
      <c r="DH2"/>
      <c r="DI2"/>
      <c r="DJ2"/>
      <c r="DK2"/>
      <c r="DL2"/>
      <c r="DM2"/>
      <c r="DN2"/>
      <c r="DO2"/>
      <c r="DP2"/>
      <c r="DQ2"/>
      <c r="DR2"/>
      <c r="DS2"/>
      <c r="DT2"/>
      <c r="DU2"/>
      <c r="DV2"/>
      <c r="DW2"/>
      <c r="DX2"/>
      <c r="DY2"/>
      <c r="DZ2"/>
      <c r="EA2"/>
      <c r="EB2"/>
      <c r="EC2"/>
      <c r="ED2"/>
      <c r="EE2"/>
      <c r="EF2"/>
      <c r="EG2"/>
      <c r="EH2"/>
      <c r="EI2"/>
      <c r="EJ2"/>
      <c r="EK2"/>
      <c r="EL2"/>
      <c r="EM2"/>
      <c r="EN2"/>
      <c r="EO2"/>
      <c r="EP2"/>
      <c r="EQ2"/>
      <c r="ER2"/>
      <c r="ES2"/>
      <c r="ET2"/>
      <c r="EU2"/>
      <c r="EV2"/>
      <c r="EW2"/>
      <c r="EX2"/>
      <c r="EY2"/>
      <c r="EZ2"/>
      <c r="FA2"/>
      <c r="FB2"/>
      <c r="FC2"/>
      <c r="FD2"/>
      <c r="FE2"/>
      <c r="FF2"/>
      <c r="FG2"/>
      <c r="FH2"/>
      <c r="FI2"/>
      <c r="FJ2"/>
      <c r="FK2"/>
      <c r="FL2"/>
      <c r="FM2"/>
      <c r="FN2"/>
      <c r="FO2"/>
      <c r="FP2"/>
      <c r="FQ2"/>
      <c r="FR2"/>
      <c r="FS2"/>
      <c r="FT2"/>
      <c r="FU2"/>
      <c r="FV2"/>
      <c r="FW2"/>
      <c r="FX2"/>
      <c r="FY2"/>
      <c r="FZ2"/>
      <c r="GA2"/>
      <c r="GB2"/>
      <c r="GC2"/>
      <c r="GD2"/>
      <c r="GE2"/>
      <c r="GF2"/>
      <c r="GG2"/>
      <c r="GH2"/>
      <c r="GI2"/>
      <c r="GJ2"/>
      <c r="GK2"/>
      <c r="GL2"/>
      <c r="GM2"/>
      <c r="GN2"/>
      <c r="GO2"/>
      <c r="GP2"/>
      <c r="GQ2"/>
      <c r="GR2"/>
      <c r="GS2"/>
      <c r="GT2"/>
      <c r="GU2"/>
      <c r="GV2"/>
      <c r="GW2"/>
      <c r="GX2"/>
      <c r="GY2"/>
      <c r="GZ2"/>
      <c r="HA2"/>
      <c r="HB2"/>
      <c r="HC2"/>
      <c r="HD2"/>
      <c r="HE2"/>
      <c r="HF2"/>
      <c r="HG2"/>
      <c r="HH2"/>
      <c r="HI2"/>
      <c r="HJ2"/>
      <c r="HK2"/>
      <c r="HL2"/>
      <c r="HM2"/>
      <c r="HN2"/>
      <c r="HO2"/>
      <c r="HP2"/>
      <c r="HQ2"/>
      <c r="HR2"/>
      <c r="HS2"/>
      <c r="HT2"/>
      <c r="HU2"/>
      <c r="HV2"/>
      <c r="HW2"/>
      <c r="HX2"/>
      <c r="HY2"/>
      <c r="HZ2"/>
      <c r="IA2"/>
      <c r="IB2"/>
      <c r="IC2"/>
      <c r="ID2"/>
      <c r="IE2"/>
      <c r="IF2"/>
      <c r="IG2"/>
      <c r="IH2"/>
      <c r="II2"/>
      <c r="IJ2"/>
      <c r="IK2"/>
      <c r="IL2"/>
      <c r="IM2"/>
      <c r="IN2"/>
      <c r="IO2"/>
      <c r="IP2"/>
      <c r="IQ2"/>
      <c r="IR2"/>
      <c r="IS2"/>
      <c r="IT2"/>
      <c r="IU2"/>
      <c r="IV2"/>
      <c r="IW2"/>
      <c r="IX2"/>
      <c r="IY2"/>
      <c r="IZ2"/>
      <c r="JA2"/>
      <c r="JB2"/>
      <c r="JC2"/>
      <c r="JD2"/>
      <c r="JE2"/>
      <c r="JF2"/>
      <c r="JG2"/>
      <c r="JH2"/>
      <c r="JI2"/>
      <c r="JJ2"/>
      <c r="JK2"/>
      <c r="JL2"/>
      <c r="JM2"/>
      <c r="JN2"/>
      <c r="JO2"/>
      <c r="JP2"/>
      <c r="JQ2"/>
      <c r="JR2"/>
      <c r="JS2"/>
      <c r="JT2"/>
      <c r="JU2"/>
      <c r="JV2"/>
      <c r="JW2"/>
      <c r="JX2"/>
      <c r="JY2"/>
      <c r="JZ2"/>
      <c r="KA2"/>
      <c r="KB2"/>
      <c r="KC2"/>
      <c r="KD2"/>
      <c r="KE2"/>
      <c r="KF2"/>
      <c r="KG2"/>
      <c r="KH2"/>
      <c r="KI2"/>
      <c r="KJ2"/>
      <c r="KK2"/>
      <c r="KL2"/>
      <c r="KM2"/>
      <c r="KN2"/>
      <c r="KO2"/>
      <c r="KP2"/>
      <c r="KQ2"/>
      <c r="KR2"/>
      <c r="KS2"/>
      <c r="KT2"/>
      <c r="KU2"/>
      <c r="KV2"/>
      <c r="KW2"/>
      <c r="KX2"/>
      <c r="KY2"/>
      <c r="KZ2"/>
      <c r="LA2"/>
      <c r="LB2"/>
      <c r="LC2"/>
      <c r="LD2"/>
      <c r="LE2"/>
      <c r="LF2"/>
      <c r="LG2"/>
      <c r="LH2"/>
      <c r="LI2"/>
      <c r="LJ2"/>
      <c r="LK2"/>
      <c r="LL2"/>
      <c r="LM2"/>
      <c r="LN2"/>
      <c r="LO2"/>
      <c r="LP2"/>
      <c r="LQ2"/>
      <c r="LR2"/>
      <c r="LS2"/>
      <c r="LT2"/>
      <c r="LU2"/>
      <c r="LV2"/>
      <c r="LW2"/>
      <c r="LX2"/>
      <c r="LY2"/>
      <c r="LZ2"/>
      <c r="MA2"/>
      <c r="MB2"/>
      <c r="MC2"/>
      <c r="MD2"/>
      <c r="ME2"/>
      <c r="MF2"/>
      <c r="MG2"/>
      <c r="MH2"/>
      <c r="MI2"/>
      <c r="MJ2"/>
      <c r="MK2"/>
      <c r="ML2"/>
      <c r="MM2"/>
      <c r="MN2"/>
      <c r="MO2"/>
      <c r="MP2"/>
      <c r="MQ2"/>
      <c r="MR2"/>
      <c r="MS2"/>
      <c r="MT2"/>
      <c r="MU2"/>
      <c r="MV2"/>
      <c r="MW2"/>
      <c r="MX2"/>
      <c r="MY2"/>
      <c r="MZ2"/>
      <c r="NA2"/>
      <c r="NB2"/>
      <c r="NC2"/>
      <c r="ND2"/>
      <c r="NE2"/>
      <c r="NF2"/>
      <c r="NG2"/>
      <c r="NH2"/>
      <c r="NI2"/>
      <c r="NJ2"/>
      <c r="NK2"/>
      <c r="NL2"/>
      <c r="NM2"/>
      <c r="NN2"/>
      <c r="NO2"/>
      <c r="NP2"/>
      <c r="NQ2"/>
      <c r="NR2"/>
      <c r="NS2"/>
      <c r="NT2"/>
      <c r="NU2"/>
      <c r="NV2"/>
      <c r="NW2"/>
      <c r="NX2"/>
      <c r="NY2"/>
      <c r="NZ2"/>
      <c r="OA2"/>
      <c r="OB2"/>
      <c r="OC2"/>
      <c r="OD2"/>
      <c r="OE2"/>
    </row>
    <row r="3" spans="1:395" x14ac:dyDescent="0.25">
      <c r="B3" s="28" t="s">
        <v>121</v>
      </c>
      <c r="C3" s="7"/>
      <c r="D3" s="17">
        <v>1</v>
      </c>
      <c r="E3" s="10"/>
      <c r="F3" s="21" t="e">
        <f>INDEX(O:O,MATCH(C3,P:P,0),1)</f>
        <v>#N/A</v>
      </c>
      <c r="G3" s="2"/>
      <c r="H3" s="22" t="s">
        <v>115</v>
      </c>
      <c r="I3" s="18">
        <f>SUMIF(E:E,"ABR",D:D)</f>
        <v>0</v>
      </c>
      <c r="J3" s="19">
        <f>IF(I3&gt;4, 4,I3)+1</f>
        <v>1</v>
      </c>
      <c r="K3" s="20">
        <f t="shared" ref="K3:K47" si="0">IFERROR(AVERAGEIF($E$3:$E$958,H3,$F$3:$F$958),1)</f>
        <v>1</v>
      </c>
      <c r="L3" s="19">
        <v>1</v>
      </c>
      <c r="M3" s="23">
        <f>J3*K3*L3</f>
        <v>1</v>
      </c>
      <c r="N3" s="4"/>
      <c r="O3" s="56">
        <v>1</v>
      </c>
      <c r="P3" s="57" t="s">
        <v>120</v>
      </c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</row>
    <row r="4" spans="1:395" x14ac:dyDescent="0.25">
      <c r="B4" s="28" t="s">
        <v>121</v>
      </c>
      <c r="C4" s="7"/>
      <c r="D4" s="17">
        <v>1</v>
      </c>
      <c r="E4" s="10"/>
      <c r="F4" s="21" t="e">
        <f t="shared" ref="F4:F67" si="1">INDEX(O:O,MATCH(C4,P:P,0),1)</f>
        <v>#N/A</v>
      </c>
      <c r="G4" s="2"/>
      <c r="H4" s="59" t="s">
        <v>23</v>
      </c>
      <c r="I4" s="41">
        <f>SUMIF(E:E,"ALS",D:D)</f>
        <v>0</v>
      </c>
      <c r="J4" s="42">
        <f t="shared" ref="J4:J47" si="2">IF(I4&gt;4, 4,I4)+1</f>
        <v>1</v>
      </c>
      <c r="K4" s="43">
        <f t="shared" si="0"/>
        <v>1</v>
      </c>
      <c r="L4" s="42">
        <v>1</v>
      </c>
      <c r="M4" s="60">
        <f t="shared" ref="M4:M46" si="3">J4*K4*L4</f>
        <v>1</v>
      </c>
      <c r="N4" s="4"/>
      <c r="O4" s="54">
        <v>1</v>
      </c>
      <c r="P4" s="21" t="s">
        <v>17</v>
      </c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</row>
    <row r="5" spans="1:395" x14ac:dyDescent="0.25">
      <c r="B5" s="28" t="s">
        <v>121</v>
      </c>
      <c r="C5" s="7"/>
      <c r="D5" s="17">
        <v>1</v>
      </c>
      <c r="E5" s="10"/>
      <c r="F5" s="21" t="e">
        <f t="shared" si="1"/>
        <v>#N/A</v>
      </c>
      <c r="G5" s="2"/>
      <c r="H5" s="59" t="s">
        <v>5</v>
      </c>
      <c r="I5" s="41">
        <f>SUMIF(E:E,"BAN",D:D)</f>
        <v>0</v>
      </c>
      <c r="J5" s="42">
        <f t="shared" si="2"/>
        <v>1</v>
      </c>
      <c r="K5" s="43">
        <f t="shared" si="0"/>
        <v>1</v>
      </c>
      <c r="L5" s="42">
        <v>1</v>
      </c>
      <c r="M5" s="60">
        <f t="shared" si="3"/>
        <v>1</v>
      </c>
      <c r="N5" s="4"/>
      <c r="O5" s="54">
        <v>1</v>
      </c>
      <c r="P5" s="21" t="s">
        <v>16</v>
      </c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</row>
    <row r="6" spans="1:395" x14ac:dyDescent="0.25">
      <c r="B6" s="28" t="s">
        <v>121</v>
      </c>
      <c r="C6" s="7"/>
      <c r="D6" s="17">
        <v>1</v>
      </c>
      <c r="E6" s="10"/>
      <c r="F6" s="21" t="e">
        <f t="shared" si="1"/>
        <v>#N/A</v>
      </c>
      <c r="G6" s="2"/>
      <c r="H6" s="59" t="s">
        <v>24</v>
      </c>
      <c r="I6" s="41">
        <f>SUMIF(E:E,"BEC",D:D)</f>
        <v>0</v>
      </c>
      <c r="J6" s="42">
        <f t="shared" si="2"/>
        <v>1</v>
      </c>
      <c r="K6" s="43">
        <f t="shared" si="0"/>
        <v>1</v>
      </c>
      <c r="L6" s="42">
        <v>1</v>
      </c>
      <c r="M6" s="60">
        <f t="shared" si="3"/>
        <v>1</v>
      </c>
      <c r="N6" s="4"/>
      <c r="O6" s="55">
        <v>2</v>
      </c>
      <c r="P6" s="53" t="s">
        <v>20</v>
      </c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</row>
    <row r="7" spans="1:395" x14ac:dyDescent="0.25">
      <c r="B7" s="28" t="s">
        <v>121</v>
      </c>
      <c r="C7" s="7"/>
      <c r="D7" s="17">
        <v>1</v>
      </c>
      <c r="E7" s="10"/>
      <c r="F7" s="21" t="e">
        <f t="shared" si="1"/>
        <v>#N/A</v>
      </c>
      <c r="G7" s="2"/>
      <c r="H7" s="59" t="s">
        <v>25</v>
      </c>
      <c r="I7" s="41">
        <f>SUMIF(E:E,"BEP",D:D)</f>
        <v>0</v>
      </c>
      <c r="J7" s="42">
        <f t="shared" si="2"/>
        <v>1</v>
      </c>
      <c r="K7" s="43">
        <f t="shared" si="0"/>
        <v>1</v>
      </c>
      <c r="L7" s="42">
        <v>1</v>
      </c>
      <c r="M7" s="60">
        <f t="shared" si="3"/>
        <v>1</v>
      </c>
      <c r="N7" s="4"/>
      <c r="O7" s="55">
        <v>2</v>
      </c>
      <c r="P7" s="53" t="s">
        <v>21</v>
      </c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4"/>
      <c r="AE7" s="4"/>
      <c r="AF7" s="4"/>
    </row>
    <row r="8" spans="1:395" x14ac:dyDescent="0.25">
      <c r="B8" s="28" t="s">
        <v>121</v>
      </c>
      <c r="C8" s="7"/>
      <c r="D8" s="17">
        <v>1</v>
      </c>
      <c r="E8" s="10"/>
      <c r="F8" s="21" t="e">
        <f t="shared" si="1"/>
        <v>#N/A</v>
      </c>
      <c r="G8" s="2"/>
      <c r="H8" s="59" t="s">
        <v>26</v>
      </c>
      <c r="I8" s="41">
        <f>SUMIF(E:E,"BLA",D:D)</f>
        <v>0</v>
      </c>
      <c r="J8" s="42">
        <f t="shared" si="2"/>
        <v>1</v>
      </c>
      <c r="K8" s="43">
        <f t="shared" si="0"/>
        <v>1</v>
      </c>
      <c r="L8" s="42">
        <v>1</v>
      </c>
      <c r="M8" s="60">
        <f t="shared" si="3"/>
        <v>1</v>
      </c>
      <c r="N8" s="4"/>
      <c r="O8" s="55">
        <v>2</v>
      </c>
      <c r="P8" s="53" t="s">
        <v>14</v>
      </c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</row>
    <row r="9" spans="1:395" x14ac:dyDescent="0.25">
      <c r="B9" s="28" t="s">
        <v>121</v>
      </c>
      <c r="C9" s="7"/>
      <c r="D9" s="17">
        <v>1</v>
      </c>
      <c r="E9" s="10"/>
      <c r="F9" s="21" t="e">
        <f t="shared" si="1"/>
        <v>#N/A</v>
      </c>
      <c r="G9" s="2"/>
      <c r="H9" s="59" t="s">
        <v>27</v>
      </c>
      <c r="I9" s="41">
        <f>SUMIF(E:E,"BOC",D:D)</f>
        <v>0</v>
      </c>
      <c r="J9" s="42">
        <f t="shared" si="2"/>
        <v>1</v>
      </c>
      <c r="K9" s="43">
        <f t="shared" si="0"/>
        <v>1</v>
      </c>
      <c r="L9" s="42">
        <v>1</v>
      </c>
      <c r="M9" s="60">
        <f t="shared" si="3"/>
        <v>1</v>
      </c>
      <c r="N9" s="4"/>
      <c r="O9" s="55">
        <v>2</v>
      </c>
      <c r="P9" s="53" t="s">
        <v>108</v>
      </c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</row>
    <row r="10" spans="1:395" x14ac:dyDescent="0.25">
      <c r="B10" s="28" t="s">
        <v>121</v>
      </c>
      <c r="C10" s="7"/>
      <c r="D10" s="17">
        <v>1</v>
      </c>
      <c r="E10" s="10"/>
      <c r="F10" s="21" t="e">
        <f t="shared" si="1"/>
        <v>#N/A</v>
      </c>
      <c r="G10" s="2"/>
      <c r="H10" s="59" t="s">
        <v>28</v>
      </c>
      <c r="I10" s="41">
        <f>SUMIF(E:E,"CAT",D:D)</f>
        <v>0</v>
      </c>
      <c r="J10" s="42">
        <f t="shared" si="2"/>
        <v>1</v>
      </c>
      <c r="K10" s="43">
        <f t="shared" si="0"/>
        <v>1</v>
      </c>
      <c r="L10" s="42">
        <v>1</v>
      </c>
      <c r="M10" s="60">
        <f t="shared" si="3"/>
        <v>1</v>
      </c>
      <c r="N10" s="4"/>
      <c r="O10" s="55">
        <v>2</v>
      </c>
      <c r="P10" s="53" t="s">
        <v>57</v>
      </c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</row>
    <row r="11" spans="1:395" x14ac:dyDescent="0.25">
      <c r="B11" s="28" t="s">
        <v>121</v>
      </c>
      <c r="C11" s="7"/>
      <c r="D11" s="17">
        <v>1</v>
      </c>
      <c r="E11" s="10"/>
      <c r="F11" s="21" t="e">
        <f t="shared" si="1"/>
        <v>#N/A</v>
      </c>
      <c r="G11" s="2"/>
      <c r="H11" s="59" t="s">
        <v>29</v>
      </c>
      <c r="I11" s="41">
        <f>SUMIF(E:E,"CAW",D:D)</f>
        <v>0</v>
      </c>
      <c r="J11" s="42">
        <f t="shared" si="2"/>
        <v>1</v>
      </c>
      <c r="K11" s="43">
        <f t="shared" si="0"/>
        <v>1</v>
      </c>
      <c r="L11" s="42">
        <v>1</v>
      </c>
      <c r="M11" s="60">
        <f t="shared" si="3"/>
        <v>1</v>
      </c>
      <c r="N11" s="4"/>
      <c r="O11" s="55">
        <v>2</v>
      </c>
      <c r="P11" s="53" t="s">
        <v>65</v>
      </c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</row>
    <row r="12" spans="1:395" x14ac:dyDescent="0.25">
      <c r="B12" s="28" t="s">
        <v>121</v>
      </c>
      <c r="C12" s="7"/>
      <c r="D12" s="17">
        <v>1</v>
      </c>
      <c r="E12" s="10"/>
      <c r="F12" s="21" t="e">
        <f t="shared" si="1"/>
        <v>#N/A</v>
      </c>
      <c r="G12" s="2"/>
      <c r="H12" s="59" t="s">
        <v>30</v>
      </c>
      <c r="I12" s="41">
        <f>SUMIF(E:E,"CBO",D:D)</f>
        <v>0</v>
      </c>
      <c r="J12" s="42">
        <f t="shared" si="2"/>
        <v>1</v>
      </c>
      <c r="K12" s="43">
        <f t="shared" si="0"/>
        <v>1</v>
      </c>
      <c r="L12" s="42">
        <v>1</v>
      </c>
      <c r="M12" s="60">
        <f t="shared" si="3"/>
        <v>1</v>
      </c>
      <c r="N12" s="4"/>
      <c r="O12" s="55">
        <v>3</v>
      </c>
      <c r="P12" s="53" t="s">
        <v>56</v>
      </c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</row>
    <row r="13" spans="1:395" x14ac:dyDescent="0.25">
      <c r="B13" s="28" t="s">
        <v>121</v>
      </c>
      <c r="C13" s="7"/>
      <c r="D13" s="17">
        <v>1</v>
      </c>
      <c r="E13" s="10"/>
      <c r="F13" s="21" t="e">
        <f t="shared" si="1"/>
        <v>#N/A</v>
      </c>
      <c r="G13" s="2"/>
      <c r="H13" s="59" t="s">
        <v>31</v>
      </c>
      <c r="I13" s="41">
        <f>SUMIF(E:E,"CUH",D:D)</f>
        <v>0</v>
      </c>
      <c r="J13" s="42">
        <f t="shared" si="2"/>
        <v>1</v>
      </c>
      <c r="K13" s="43">
        <f t="shared" si="0"/>
        <v>1</v>
      </c>
      <c r="L13" s="42">
        <v>1</v>
      </c>
      <c r="M13" s="60">
        <f t="shared" si="3"/>
        <v>1</v>
      </c>
      <c r="N13" s="4"/>
      <c r="O13" s="55">
        <v>3</v>
      </c>
      <c r="P13" s="53" t="s">
        <v>62</v>
      </c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</row>
    <row r="14" spans="1:395" x14ac:dyDescent="0.25">
      <c r="B14" s="28" t="s">
        <v>121</v>
      </c>
      <c r="C14" s="7"/>
      <c r="D14" s="17">
        <v>1</v>
      </c>
      <c r="E14" s="10"/>
      <c r="F14" s="21" t="e">
        <f t="shared" si="1"/>
        <v>#N/A</v>
      </c>
      <c r="G14" s="2"/>
      <c r="H14" s="47" t="s">
        <v>32</v>
      </c>
      <c r="I14" s="38">
        <f>SUMIF(E:E,"CUS",D:D)</f>
        <v>0</v>
      </c>
      <c r="J14" s="39">
        <f t="shared" si="2"/>
        <v>1</v>
      </c>
      <c r="K14" s="40">
        <f t="shared" si="0"/>
        <v>1</v>
      </c>
      <c r="L14" s="39">
        <v>1</v>
      </c>
      <c r="M14" s="48">
        <f t="shared" si="3"/>
        <v>1</v>
      </c>
      <c r="N14" s="4"/>
      <c r="O14" s="55">
        <v>3</v>
      </c>
      <c r="P14" s="53" t="s">
        <v>19</v>
      </c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</row>
    <row r="15" spans="1:395" x14ac:dyDescent="0.25">
      <c r="B15" s="28" t="s">
        <v>121</v>
      </c>
      <c r="C15" s="7"/>
      <c r="D15" s="17">
        <v>1</v>
      </c>
      <c r="E15" s="10"/>
      <c r="F15" s="21" t="e">
        <f t="shared" si="1"/>
        <v>#N/A</v>
      </c>
      <c r="G15" s="2"/>
      <c r="H15" s="22" t="s">
        <v>33</v>
      </c>
      <c r="I15" s="18">
        <f>SUMIF(E:E,"CYP",D:D)</f>
        <v>0</v>
      </c>
      <c r="J15" s="19">
        <f t="shared" si="2"/>
        <v>1</v>
      </c>
      <c r="K15" s="20">
        <f t="shared" si="0"/>
        <v>1</v>
      </c>
      <c r="L15" s="19">
        <v>1</v>
      </c>
      <c r="M15" s="23">
        <f t="shared" si="3"/>
        <v>1</v>
      </c>
      <c r="N15" s="4"/>
      <c r="O15" s="55">
        <v>3</v>
      </c>
      <c r="P15" s="53" t="s">
        <v>63</v>
      </c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</row>
    <row r="16" spans="1:395" x14ac:dyDescent="0.25">
      <c r="B16" s="28" t="s">
        <v>121</v>
      </c>
      <c r="C16" s="7"/>
      <c r="D16" s="17">
        <v>1</v>
      </c>
      <c r="E16" s="10"/>
      <c r="F16" s="21" t="e">
        <f t="shared" si="1"/>
        <v>#N/A</v>
      </c>
      <c r="G16" s="2"/>
      <c r="H16" s="47" t="s">
        <v>34</v>
      </c>
      <c r="I16" s="38">
        <f>SUMIF(E:E,"DER",D:D)</f>
        <v>0</v>
      </c>
      <c r="J16" s="39">
        <f t="shared" si="2"/>
        <v>1</v>
      </c>
      <c r="K16" s="40">
        <f t="shared" si="0"/>
        <v>1</v>
      </c>
      <c r="L16" s="39">
        <v>1</v>
      </c>
      <c r="M16" s="48">
        <f t="shared" si="3"/>
        <v>1</v>
      </c>
      <c r="N16" s="4"/>
      <c r="O16" s="55">
        <v>3</v>
      </c>
      <c r="P16" s="53" t="s">
        <v>58</v>
      </c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  <c r="AC16" s="4"/>
      <c r="AD16" s="4"/>
      <c r="AE16" s="4"/>
      <c r="AF16" s="4"/>
    </row>
    <row r="17" spans="2:32" x14ac:dyDescent="0.25">
      <c r="B17" s="28" t="s">
        <v>121</v>
      </c>
      <c r="C17" s="7"/>
      <c r="D17" s="17">
        <v>1</v>
      </c>
      <c r="E17" s="10"/>
      <c r="F17" s="21" t="e">
        <f t="shared" si="1"/>
        <v>#N/A</v>
      </c>
      <c r="G17" s="2"/>
      <c r="H17" s="59" t="s">
        <v>35</v>
      </c>
      <c r="I17" s="41">
        <f>SUMIF(E:E,"DER",D:D)</f>
        <v>0</v>
      </c>
      <c r="J17" s="42">
        <f t="shared" si="2"/>
        <v>1</v>
      </c>
      <c r="K17" s="43">
        <f t="shared" si="0"/>
        <v>1</v>
      </c>
      <c r="L17" s="42">
        <v>1</v>
      </c>
      <c r="M17" s="60">
        <f t="shared" si="3"/>
        <v>1</v>
      </c>
      <c r="N17" s="4"/>
      <c r="O17" s="54">
        <v>3</v>
      </c>
      <c r="P17" s="21" t="s">
        <v>124</v>
      </c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4"/>
    </row>
    <row r="18" spans="2:32" x14ac:dyDescent="0.25">
      <c r="B18" s="28" t="s">
        <v>121</v>
      </c>
      <c r="C18" s="7"/>
      <c r="D18" s="17">
        <v>1</v>
      </c>
      <c r="E18" s="10"/>
      <c r="F18" s="21" t="e">
        <f t="shared" si="1"/>
        <v>#N/A</v>
      </c>
      <c r="G18" s="2"/>
      <c r="H18" s="47" t="s">
        <v>36</v>
      </c>
      <c r="I18" s="38">
        <f>SUMIF(E:E,"EAI",D:D)</f>
        <v>0</v>
      </c>
      <c r="J18" s="39">
        <f t="shared" si="2"/>
        <v>1</v>
      </c>
      <c r="K18" s="40">
        <f t="shared" si="0"/>
        <v>1</v>
      </c>
      <c r="L18" s="39">
        <v>1</v>
      </c>
      <c r="M18" s="48">
        <f t="shared" si="3"/>
        <v>1</v>
      </c>
      <c r="N18" s="4"/>
      <c r="O18" s="55">
        <v>4</v>
      </c>
      <c r="P18" s="53" t="s">
        <v>61</v>
      </c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4"/>
    </row>
    <row r="19" spans="2:32" x14ac:dyDescent="0.25">
      <c r="B19" s="28" t="s">
        <v>121</v>
      </c>
      <c r="C19" s="7"/>
      <c r="D19" s="17">
        <v>1</v>
      </c>
      <c r="E19" s="10"/>
      <c r="F19" s="21" t="e">
        <f t="shared" si="1"/>
        <v>#N/A</v>
      </c>
      <c r="G19" s="2"/>
      <c r="H19" s="61" t="s">
        <v>37</v>
      </c>
      <c r="I19" s="44">
        <f>SUMIF(E:E,"ELR",D:D)</f>
        <v>0</v>
      </c>
      <c r="J19" s="45">
        <f t="shared" si="2"/>
        <v>1</v>
      </c>
      <c r="K19" s="46">
        <f t="shared" si="0"/>
        <v>1</v>
      </c>
      <c r="L19" s="45">
        <v>1</v>
      </c>
      <c r="M19" s="62">
        <f t="shared" si="3"/>
        <v>1</v>
      </c>
      <c r="N19" s="4"/>
      <c r="O19" s="55">
        <v>4</v>
      </c>
      <c r="P19" s="53" t="s">
        <v>18</v>
      </c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4"/>
    </row>
    <row r="20" spans="2:32" x14ac:dyDescent="0.25">
      <c r="B20" s="28" t="s">
        <v>121</v>
      </c>
      <c r="C20" s="7"/>
      <c r="D20" s="17">
        <v>1</v>
      </c>
      <c r="E20" s="10"/>
      <c r="F20" s="21" t="e">
        <f t="shared" si="1"/>
        <v>#N/A</v>
      </c>
      <c r="G20" s="2"/>
      <c r="H20" s="22" t="s">
        <v>38</v>
      </c>
      <c r="I20" s="18">
        <f>SUMIF(E:E,"GAR",D:D)</f>
        <v>0</v>
      </c>
      <c r="J20" s="19">
        <f t="shared" si="2"/>
        <v>1</v>
      </c>
      <c r="K20" s="20">
        <f t="shared" si="0"/>
        <v>1</v>
      </c>
      <c r="L20" s="19">
        <v>1</v>
      </c>
      <c r="M20" s="23">
        <f t="shared" si="3"/>
        <v>1</v>
      </c>
      <c r="N20" s="4"/>
      <c r="O20" s="55">
        <v>4</v>
      </c>
      <c r="P20" s="53" t="s">
        <v>59</v>
      </c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4"/>
    </row>
    <row r="21" spans="2:32" x14ac:dyDescent="0.25">
      <c r="B21" s="28" t="s">
        <v>121</v>
      </c>
      <c r="C21" s="7"/>
      <c r="D21" s="17">
        <v>1</v>
      </c>
      <c r="E21" s="10"/>
      <c r="F21" s="21" t="e">
        <f t="shared" si="1"/>
        <v>#N/A</v>
      </c>
      <c r="G21" s="2"/>
      <c r="H21" s="47" t="s">
        <v>39</v>
      </c>
      <c r="I21" s="38">
        <f>SUMIF(E:E,"GRE",D:D)</f>
        <v>0</v>
      </c>
      <c r="J21" s="39">
        <f t="shared" si="2"/>
        <v>1</v>
      </c>
      <c r="K21" s="40">
        <f t="shared" si="0"/>
        <v>1</v>
      </c>
      <c r="L21" s="39">
        <v>1</v>
      </c>
      <c r="M21" s="48">
        <f t="shared" si="3"/>
        <v>1</v>
      </c>
      <c r="N21" s="4"/>
      <c r="O21" s="55">
        <v>4</v>
      </c>
      <c r="P21" s="53" t="s">
        <v>15</v>
      </c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  <c r="AC21" s="4"/>
      <c r="AD21" s="4"/>
      <c r="AE21" s="4"/>
      <c r="AF21" s="4"/>
    </row>
    <row r="22" spans="2:32" x14ac:dyDescent="0.25">
      <c r="B22" s="28" t="s">
        <v>121</v>
      </c>
      <c r="C22" s="7"/>
      <c r="D22" s="17">
        <v>1</v>
      </c>
      <c r="E22" s="10"/>
      <c r="F22" s="21" t="e">
        <f t="shared" si="1"/>
        <v>#N/A</v>
      </c>
      <c r="G22" s="2"/>
      <c r="H22" s="47" t="s">
        <v>40</v>
      </c>
      <c r="I22" s="38">
        <f>SUMIF(E:E,"HEQ",D:D)</f>
        <v>0</v>
      </c>
      <c r="J22" s="39">
        <f t="shared" si="2"/>
        <v>1</v>
      </c>
      <c r="K22" s="40">
        <f t="shared" si="0"/>
        <v>1</v>
      </c>
      <c r="L22" s="39">
        <v>1</v>
      </c>
      <c r="M22" s="48">
        <f t="shared" si="3"/>
        <v>1</v>
      </c>
      <c r="N22" s="4"/>
      <c r="O22" s="55">
        <v>5</v>
      </c>
      <c r="P22" s="53" t="s">
        <v>22</v>
      </c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  <c r="AC22" s="4"/>
      <c r="AD22" s="4"/>
      <c r="AE22" s="4"/>
      <c r="AF22" s="4"/>
    </row>
    <row r="23" spans="2:32" x14ac:dyDescent="0.25">
      <c r="B23" s="28" t="s">
        <v>121</v>
      </c>
      <c r="C23" s="7"/>
      <c r="D23" s="17">
        <v>1</v>
      </c>
      <c r="E23" s="10"/>
      <c r="F23" s="21" t="e">
        <f t="shared" si="1"/>
        <v>#N/A</v>
      </c>
      <c r="G23" s="2"/>
      <c r="H23" s="61" t="s">
        <v>41</v>
      </c>
      <c r="I23" s="44">
        <f>SUMIF(E:E,"ISG",D:D)</f>
        <v>0</v>
      </c>
      <c r="J23" s="45">
        <f t="shared" si="2"/>
        <v>1</v>
      </c>
      <c r="K23" s="46">
        <f t="shared" si="0"/>
        <v>1</v>
      </c>
      <c r="L23" s="45">
        <v>1</v>
      </c>
      <c r="M23" s="62">
        <f t="shared" si="3"/>
        <v>1</v>
      </c>
      <c r="N23" s="4"/>
      <c r="O23" s="55">
        <v>5</v>
      </c>
      <c r="P23" s="53" t="s">
        <v>60</v>
      </c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  <c r="AC23" s="4"/>
      <c r="AD23" s="4"/>
      <c r="AE23" s="4"/>
      <c r="AF23" s="4"/>
    </row>
    <row r="24" spans="2:32" x14ac:dyDescent="0.25">
      <c r="B24" s="28" t="s">
        <v>121</v>
      </c>
      <c r="C24" s="7"/>
      <c r="D24" s="17">
        <v>1</v>
      </c>
      <c r="E24" s="10"/>
      <c r="F24" s="21" t="e">
        <f t="shared" si="1"/>
        <v>#N/A</v>
      </c>
      <c r="G24" s="2"/>
      <c r="H24" s="22" t="s">
        <v>42</v>
      </c>
      <c r="I24" s="18">
        <f>SUMIF(E:E,"KGV",D:D)</f>
        <v>0</v>
      </c>
      <c r="J24" s="19">
        <f t="shared" si="2"/>
        <v>1</v>
      </c>
      <c r="K24" s="20">
        <f t="shared" si="0"/>
        <v>1</v>
      </c>
      <c r="L24" s="19">
        <v>1</v>
      </c>
      <c r="M24" s="23">
        <f t="shared" si="3"/>
        <v>1</v>
      </c>
      <c r="N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  <c r="AC24" s="4"/>
      <c r="AD24" s="4"/>
      <c r="AE24" s="4"/>
      <c r="AF24" s="4"/>
    </row>
    <row r="25" spans="2:32" x14ac:dyDescent="0.25">
      <c r="B25" s="28" t="s">
        <v>121</v>
      </c>
      <c r="C25" s="7"/>
      <c r="D25" s="17">
        <v>1</v>
      </c>
      <c r="E25" s="10"/>
      <c r="F25" s="21" t="e">
        <f t="shared" si="1"/>
        <v>#N/A</v>
      </c>
      <c r="G25" s="2"/>
      <c r="H25" s="47" t="s">
        <v>43</v>
      </c>
      <c r="I25" s="38">
        <f>SUMIF(E:E,"LAP",D:D)</f>
        <v>0</v>
      </c>
      <c r="J25" s="39">
        <f t="shared" si="2"/>
        <v>1</v>
      </c>
      <c r="K25" s="40">
        <f t="shared" si="0"/>
        <v>1</v>
      </c>
      <c r="L25" s="39">
        <v>1</v>
      </c>
      <c r="M25" s="48">
        <f t="shared" si="3"/>
        <v>1</v>
      </c>
      <c r="N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  <c r="AC25" s="4"/>
      <c r="AD25" s="4"/>
      <c r="AE25" s="4"/>
      <c r="AF25" s="4"/>
    </row>
    <row r="26" spans="2:32" x14ac:dyDescent="0.25">
      <c r="B26" s="28" t="s">
        <v>121</v>
      </c>
      <c r="C26" s="7"/>
      <c r="D26" s="17">
        <v>1</v>
      </c>
      <c r="E26" s="10"/>
      <c r="F26" s="21" t="e">
        <f t="shared" si="1"/>
        <v>#N/A</v>
      </c>
      <c r="G26" s="2"/>
      <c r="H26" s="22" t="s">
        <v>44</v>
      </c>
      <c r="I26" s="18">
        <f>SUMIF(E:E,"LCA",D:D)</f>
        <v>0</v>
      </c>
      <c r="J26" s="19">
        <f t="shared" si="2"/>
        <v>1</v>
      </c>
      <c r="K26" s="20">
        <f t="shared" si="0"/>
        <v>1</v>
      </c>
      <c r="L26" s="19">
        <v>1</v>
      </c>
      <c r="M26" s="23">
        <f t="shared" si="3"/>
        <v>1</v>
      </c>
      <c r="N26" s="4"/>
      <c r="Q26" s="4"/>
      <c r="R26" s="4"/>
      <c r="S26" s="4"/>
      <c r="T26" s="4"/>
      <c r="U26" s="4"/>
      <c r="V26" s="4"/>
      <c r="W26" s="4"/>
      <c r="X26" s="4"/>
      <c r="Y26" s="4"/>
      <c r="Z26" s="4"/>
      <c r="AA26" s="4"/>
      <c r="AB26" s="4"/>
      <c r="AC26" s="4"/>
      <c r="AD26" s="4"/>
      <c r="AE26" s="4"/>
      <c r="AF26" s="4"/>
    </row>
    <row r="27" spans="2:32" x14ac:dyDescent="0.25">
      <c r="B27" s="28" t="s">
        <v>121</v>
      </c>
      <c r="C27" s="7"/>
      <c r="D27" s="17">
        <v>1</v>
      </c>
      <c r="E27" s="10"/>
      <c r="F27" s="21" t="e">
        <f t="shared" si="1"/>
        <v>#N/A</v>
      </c>
      <c r="G27" s="2"/>
      <c r="H27" s="47" t="s">
        <v>45</v>
      </c>
      <c r="I27" s="38">
        <f>SUMIF(E:E,"LEW",D:D)</f>
        <v>0</v>
      </c>
      <c r="J27" s="39">
        <f t="shared" si="2"/>
        <v>1</v>
      </c>
      <c r="K27" s="40">
        <f t="shared" si="0"/>
        <v>1</v>
      </c>
      <c r="L27" s="39">
        <v>1</v>
      </c>
      <c r="M27" s="48">
        <f t="shared" si="3"/>
        <v>1</v>
      </c>
      <c r="N27" s="4"/>
      <c r="Q27" s="4"/>
      <c r="R27" s="4"/>
      <c r="S27" s="4"/>
      <c r="T27" s="4"/>
      <c r="U27" s="4"/>
      <c r="V27" s="4"/>
      <c r="W27" s="4"/>
      <c r="X27" s="4"/>
      <c r="Y27" s="4"/>
      <c r="Z27" s="4"/>
      <c r="AA27" s="4"/>
      <c r="AB27" s="4"/>
      <c r="AC27" s="4"/>
      <c r="AD27" s="4"/>
      <c r="AE27" s="4"/>
      <c r="AF27" s="4"/>
    </row>
    <row r="28" spans="2:32" x14ac:dyDescent="0.25">
      <c r="B28" s="28" t="s">
        <v>121</v>
      </c>
      <c r="C28" s="7"/>
      <c r="D28" s="17">
        <v>1</v>
      </c>
      <c r="E28" s="10"/>
      <c r="F28" s="21" t="e">
        <f t="shared" si="1"/>
        <v>#N/A</v>
      </c>
      <c r="G28" s="2"/>
      <c r="H28" s="59" t="s">
        <v>6</v>
      </c>
      <c r="I28" s="41">
        <f>SUMIF(E:E,"LIM",D:D)</f>
        <v>0</v>
      </c>
      <c r="J28" s="42">
        <f t="shared" si="2"/>
        <v>1</v>
      </c>
      <c r="K28" s="43">
        <f t="shared" si="0"/>
        <v>1</v>
      </c>
      <c r="L28" s="42">
        <v>1</v>
      </c>
      <c r="M28" s="60">
        <f t="shared" si="3"/>
        <v>1</v>
      </c>
      <c r="N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  <c r="AC28" s="4"/>
      <c r="AD28" s="4"/>
      <c r="AE28" s="4"/>
      <c r="AF28" s="4"/>
    </row>
    <row r="29" spans="2:32" x14ac:dyDescent="0.25">
      <c r="B29" s="28" t="s">
        <v>121</v>
      </c>
      <c r="C29" s="7"/>
      <c r="D29" s="17">
        <v>1</v>
      </c>
      <c r="E29" s="10"/>
      <c r="F29" s="21" t="e">
        <f t="shared" si="1"/>
        <v>#N/A</v>
      </c>
      <c r="G29" s="2"/>
      <c r="H29" s="47" t="s">
        <v>46</v>
      </c>
      <c r="I29" s="38">
        <f>SUMIF(E:E,"MUD",D:D)</f>
        <v>0</v>
      </c>
      <c r="J29" s="39">
        <f t="shared" si="2"/>
        <v>1</v>
      </c>
      <c r="K29" s="40">
        <f t="shared" si="0"/>
        <v>1</v>
      </c>
      <c r="L29" s="39">
        <v>1</v>
      </c>
      <c r="M29" s="48">
        <f t="shared" si="3"/>
        <v>1</v>
      </c>
      <c r="N29" s="4"/>
      <c r="Q29" s="4"/>
      <c r="R29" s="4"/>
      <c r="S29" s="4"/>
      <c r="T29" s="4"/>
      <c r="U29" s="4"/>
      <c r="V29" s="4"/>
      <c r="W29" s="4"/>
      <c r="X29" s="4"/>
      <c r="Y29" s="4"/>
      <c r="Z29" s="4"/>
      <c r="AA29" s="4"/>
      <c r="AB29" s="4"/>
      <c r="AC29" s="4"/>
      <c r="AD29" s="4"/>
      <c r="AE29" s="4"/>
      <c r="AF29" s="4"/>
    </row>
    <row r="30" spans="2:32" x14ac:dyDescent="0.25">
      <c r="B30" s="28" t="s">
        <v>121</v>
      </c>
      <c r="C30" s="7"/>
      <c r="D30" s="17">
        <v>1</v>
      </c>
      <c r="E30" s="10"/>
      <c r="F30" s="21" t="e">
        <f t="shared" si="1"/>
        <v>#N/A</v>
      </c>
      <c r="G30" s="2"/>
      <c r="H30" s="61" t="s">
        <v>47</v>
      </c>
      <c r="I30" s="44">
        <f>SUMIF(E:E,"PDK",D:D)</f>
        <v>0</v>
      </c>
      <c r="J30" s="45">
        <f t="shared" si="2"/>
        <v>1</v>
      </c>
      <c r="K30" s="46">
        <f t="shared" si="0"/>
        <v>1</v>
      </c>
      <c r="L30" s="45">
        <v>1</v>
      </c>
      <c r="M30" s="62">
        <f t="shared" si="3"/>
        <v>1</v>
      </c>
      <c r="N30" s="4"/>
      <c r="Q30" s="4"/>
      <c r="R30" s="4"/>
      <c r="S30" s="4"/>
      <c r="T30" s="4"/>
      <c r="U30" s="4"/>
      <c r="V30" s="4"/>
      <c r="W30" s="4"/>
      <c r="X30" s="4"/>
      <c r="Y30" s="4"/>
      <c r="Z30" s="4"/>
      <c r="AA30" s="4"/>
      <c r="AB30" s="4"/>
      <c r="AC30" s="4"/>
      <c r="AD30" s="4"/>
      <c r="AE30" s="4"/>
      <c r="AF30" s="4"/>
    </row>
    <row r="31" spans="2:32" x14ac:dyDescent="0.25">
      <c r="B31" s="28" t="s">
        <v>121</v>
      </c>
      <c r="C31" s="7"/>
      <c r="D31" s="17">
        <v>1</v>
      </c>
      <c r="E31" s="10"/>
      <c r="F31" s="21" t="e">
        <f t="shared" si="1"/>
        <v>#N/A</v>
      </c>
      <c r="G31" s="2"/>
      <c r="H31" s="61" t="s">
        <v>48</v>
      </c>
      <c r="I31" s="44">
        <f>SUMIF(E:E,"PML",D:D)</f>
        <v>0</v>
      </c>
      <c r="J31" s="45">
        <f t="shared" si="2"/>
        <v>1</v>
      </c>
      <c r="K31" s="46">
        <f t="shared" si="0"/>
        <v>1</v>
      </c>
      <c r="L31" s="45">
        <v>1</v>
      </c>
      <c r="M31" s="62">
        <f t="shared" si="3"/>
        <v>1</v>
      </c>
      <c r="N31" s="4"/>
      <c r="Q31" s="4"/>
      <c r="R31" s="4"/>
      <c r="S31" s="4"/>
      <c r="T31" s="4"/>
      <c r="U31" s="4"/>
      <c r="V31" s="4"/>
      <c r="W31" s="4"/>
      <c r="X31" s="4"/>
      <c r="Y31" s="4"/>
      <c r="Z31" s="4"/>
      <c r="AA31" s="4"/>
      <c r="AB31" s="4"/>
      <c r="AC31" s="4"/>
      <c r="AD31" s="4"/>
      <c r="AE31" s="4"/>
      <c r="AF31" s="4"/>
    </row>
    <row r="32" spans="2:32" x14ac:dyDescent="0.25">
      <c r="B32" s="28" t="s">
        <v>121</v>
      </c>
      <c r="C32" s="7"/>
      <c r="D32" s="17">
        <v>1</v>
      </c>
      <c r="E32" s="10"/>
      <c r="F32" s="21" t="e">
        <f t="shared" si="1"/>
        <v>#N/A</v>
      </c>
      <c r="G32" s="2"/>
      <c r="H32" s="22" t="s">
        <v>9</v>
      </c>
      <c r="I32" s="18">
        <f>SUMIF(E:E,"POP",D:D)</f>
        <v>0</v>
      </c>
      <c r="J32" s="19">
        <f t="shared" si="2"/>
        <v>1</v>
      </c>
      <c r="K32" s="20">
        <f t="shared" si="0"/>
        <v>1</v>
      </c>
      <c r="L32" s="19">
        <v>1</v>
      </c>
      <c r="M32" s="23">
        <f t="shared" si="3"/>
        <v>1</v>
      </c>
      <c r="N32" s="4"/>
      <c r="Q32" s="4"/>
      <c r="R32" s="4"/>
      <c r="S32" s="4"/>
      <c r="T32" s="4"/>
      <c r="U32" s="4"/>
      <c r="V32" s="4"/>
      <c r="W32" s="4"/>
      <c r="X32" s="4"/>
      <c r="Y32" s="4"/>
      <c r="Z32" s="4"/>
      <c r="AA32" s="4"/>
      <c r="AB32" s="4"/>
      <c r="AC32" s="4"/>
      <c r="AD32" s="4"/>
      <c r="AE32" s="4"/>
      <c r="AF32" s="4"/>
    </row>
    <row r="33" spans="2:32" x14ac:dyDescent="0.25">
      <c r="B33" s="28" t="s">
        <v>121</v>
      </c>
      <c r="C33" s="7"/>
      <c r="D33" s="17">
        <v>1</v>
      </c>
      <c r="E33" s="10"/>
      <c r="F33" s="21" t="e">
        <f t="shared" si="1"/>
        <v>#N/A</v>
      </c>
      <c r="G33" s="2"/>
      <c r="H33" s="47" t="s">
        <v>125</v>
      </c>
      <c r="I33" s="38">
        <f>SUMIF(E:E,"PPR",D:D)</f>
        <v>0</v>
      </c>
      <c r="J33" s="39">
        <f t="shared" si="2"/>
        <v>1</v>
      </c>
      <c r="K33" s="40">
        <f t="shared" si="0"/>
        <v>1</v>
      </c>
      <c r="L33" s="39">
        <v>1</v>
      </c>
      <c r="M33" s="48">
        <f t="shared" si="3"/>
        <v>1</v>
      </c>
      <c r="N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  <c r="AC33" s="4"/>
      <c r="AD33" s="4"/>
      <c r="AE33" s="4"/>
      <c r="AF33" s="4"/>
    </row>
    <row r="34" spans="2:32" x14ac:dyDescent="0.25">
      <c r="B34" s="28" t="s">
        <v>121</v>
      </c>
      <c r="C34" s="7"/>
      <c r="D34" s="17">
        <v>1</v>
      </c>
      <c r="E34" s="10"/>
      <c r="F34" s="21" t="e">
        <f t="shared" si="1"/>
        <v>#N/A</v>
      </c>
      <c r="G34" s="2"/>
      <c r="H34" s="61" t="s">
        <v>49</v>
      </c>
      <c r="I34" s="44">
        <f>SUMIF(E:E,"ROA",D:D)</f>
        <v>0</v>
      </c>
      <c r="J34" s="45">
        <f t="shared" si="2"/>
        <v>1</v>
      </c>
      <c r="K34" s="46">
        <f t="shared" si="0"/>
        <v>1</v>
      </c>
      <c r="L34" s="45">
        <v>1</v>
      </c>
      <c r="M34" s="62">
        <f t="shared" si="3"/>
        <v>1</v>
      </c>
      <c r="N34" s="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  <c r="AC34" s="4"/>
      <c r="AD34" s="4"/>
      <c r="AE34" s="4"/>
      <c r="AF34" s="4"/>
    </row>
    <row r="35" spans="2:32" x14ac:dyDescent="0.25">
      <c r="B35" s="28" t="s">
        <v>121</v>
      </c>
      <c r="C35" s="7"/>
      <c r="D35" s="17">
        <v>1</v>
      </c>
      <c r="E35" s="10"/>
      <c r="F35" s="21" t="e">
        <f t="shared" si="1"/>
        <v>#N/A</v>
      </c>
      <c r="G35" s="2"/>
      <c r="H35" s="61" t="s">
        <v>7</v>
      </c>
      <c r="I35" s="44">
        <f>SUMIF(E:E,"ROV",D:D)</f>
        <v>0</v>
      </c>
      <c r="J35" s="45">
        <f t="shared" si="2"/>
        <v>1</v>
      </c>
      <c r="K35" s="46">
        <f t="shared" si="0"/>
        <v>1</v>
      </c>
      <c r="L35" s="45">
        <v>1</v>
      </c>
      <c r="M35" s="62">
        <f t="shared" si="3"/>
        <v>1</v>
      </c>
      <c r="N35" s="4"/>
      <c r="Q35" s="4"/>
      <c r="R35" s="4"/>
      <c r="S35" s="4"/>
      <c r="T35" s="4"/>
      <c r="U35" s="4"/>
      <c r="V35" s="4"/>
      <c r="W35" s="4"/>
      <c r="X35" s="4"/>
      <c r="Y35" s="4"/>
      <c r="Z35" s="4"/>
      <c r="AA35" s="4"/>
      <c r="AB35" s="4"/>
      <c r="AC35" s="4"/>
      <c r="AD35" s="4"/>
      <c r="AE35" s="4"/>
      <c r="AF35" s="4"/>
    </row>
    <row r="36" spans="2:32" x14ac:dyDescent="0.25">
      <c r="B36" s="28" t="s">
        <v>121</v>
      </c>
      <c r="C36" s="7"/>
      <c r="D36" s="17">
        <v>1</v>
      </c>
      <c r="E36" s="10"/>
      <c r="F36" s="21" t="e">
        <f t="shared" si="1"/>
        <v>#N/A</v>
      </c>
      <c r="G36" s="2"/>
      <c r="H36" s="47" t="s">
        <v>12</v>
      </c>
      <c r="I36" s="38">
        <f>SUMIF(E:E,"SHA",D:D)</f>
        <v>0</v>
      </c>
      <c r="J36" s="39">
        <f t="shared" si="2"/>
        <v>1</v>
      </c>
      <c r="K36" s="40">
        <f t="shared" si="0"/>
        <v>1</v>
      </c>
      <c r="L36" s="39">
        <v>1</v>
      </c>
      <c r="M36" s="48">
        <f t="shared" si="3"/>
        <v>1</v>
      </c>
      <c r="N36" s="4"/>
      <c r="Q36" s="4"/>
      <c r="R36" s="4"/>
      <c r="S36" s="4"/>
      <c r="T36" s="4"/>
      <c r="U36" s="4"/>
      <c r="V36" s="4"/>
      <c r="W36" s="4"/>
      <c r="X36" s="4"/>
      <c r="Y36" s="4"/>
      <c r="Z36" s="4"/>
      <c r="AA36" s="4"/>
      <c r="AB36" s="4"/>
      <c r="AC36" s="4"/>
      <c r="AD36" s="4"/>
      <c r="AE36" s="4"/>
      <c r="AF36" s="4"/>
    </row>
    <row r="37" spans="2:32" x14ac:dyDescent="0.25">
      <c r="B37" s="28" t="s">
        <v>121</v>
      </c>
      <c r="C37" s="7"/>
      <c r="D37" s="17">
        <v>1</v>
      </c>
      <c r="E37" s="10"/>
      <c r="F37" s="21" t="e">
        <f t="shared" si="1"/>
        <v>#N/A</v>
      </c>
      <c r="G37" s="2"/>
      <c r="H37" s="61" t="s">
        <v>50</v>
      </c>
      <c r="I37" s="44">
        <f>SUMIF(E:E,"SHS",D:D)</f>
        <v>0</v>
      </c>
      <c r="J37" s="45">
        <f t="shared" si="2"/>
        <v>1</v>
      </c>
      <c r="K37" s="46">
        <f t="shared" si="0"/>
        <v>1</v>
      </c>
      <c r="L37" s="45">
        <v>1</v>
      </c>
      <c r="M37" s="62">
        <f t="shared" si="3"/>
        <v>1</v>
      </c>
      <c r="N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4"/>
      <c r="AD37" s="4"/>
      <c r="AE37" s="4"/>
      <c r="AF37" s="4"/>
    </row>
    <row r="38" spans="2:32" x14ac:dyDescent="0.25">
      <c r="B38" s="28" t="s">
        <v>121</v>
      </c>
      <c r="C38" s="7"/>
      <c r="D38" s="17">
        <v>1</v>
      </c>
      <c r="E38" s="10"/>
      <c r="F38" s="21" t="e">
        <f t="shared" si="1"/>
        <v>#N/A</v>
      </c>
      <c r="G38" s="2"/>
      <c r="H38" s="61" t="s">
        <v>51</v>
      </c>
      <c r="I38" s="44">
        <f>SUMIF(E:E,"SOQ",D:D)</f>
        <v>0</v>
      </c>
      <c r="J38" s="45">
        <f t="shared" si="2"/>
        <v>1</v>
      </c>
      <c r="K38" s="46">
        <f t="shared" si="0"/>
        <v>1</v>
      </c>
      <c r="L38" s="45">
        <v>1</v>
      </c>
      <c r="M38" s="62">
        <f t="shared" si="3"/>
        <v>1</v>
      </c>
      <c r="N38" s="4"/>
      <c r="Q38" s="4"/>
      <c r="R38" s="4"/>
      <c r="S38" s="4"/>
      <c r="T38" s="4"/>
      <c r="U38" s="4"/>
      <c r="V38" s="4"/>
      <c r="W38" s="4"/>
      <c r="X38" s="4"/>
      <c r="Y38" s="4"/>
      <c r="Z38" s="4"/>
      <c r="AA38" s="4"/>
      <c r="AB38" s="4"/>
      <c r="AC38" s="4"/>
      <c r="AD38" s="4"/>
      <c r="AE38" s="4"/>
      <c r="AF38" s="4"/>
    </row>
    <row r="39" spans="2:32" x14ac:dyDescent="0.25">
      <c r="B39" s="28" t="s">
        <v>121</v>
      </c>
      <c r="C39" s="7"/>
      <c r="D39" s="17">
        <v>1</v>
      </c>
      <c r="E39" s="10"/>
      <c r="F39" s="21" t="e">
        <f t="shared" si="1"/>
        <v>#N/A</v>
      </c>
      <c r="G39" s="2"/>
      <c r="H39" s="61" t="s">
        <v>52</v>
      </c>
      <c r="I39" s="44">
        <f>SUMIF(E:E,"STI",D:D)</f>
        <v>0</v>
      </c>
      <c r="J39" s="45">
        <f t="shared" si="2"/>
        <v>1</v>
      </c>
      <c r="K39" s="46">
        <f t="shared" si="0"/>
        <v>1</v>
      </c>
      <c r="L39" s="45">
        <v>1</v>
      </c>
      <c r="M39" s="62">
        <f t="shared" si="3"/>
        <v>1</v>
      </c>
      <c r="N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  <c r="AC39" s="4"/>
      <c r="AD39" s="4"/>
      <c r="AE39" s="4"/>
      <c r="AF39" s="4"/>
    </row>
    <row r="40" spans="2:32" x14ac:dyDescent="0.25">
      <c r="B40" s="28" t="s">
        <v>121</v>
      </c>
      <c r="C40" s="7"/>
      <c r="D40" s="17">
        <v>1</v>
      </c>
      <c r="E40" s="10"/>
      <c r="F40" s="21" t="e">
        <f t="shared" si="1"/>
        <v>#N/A</v>
      </c>
      <c r="G40" s="2"/>
      <c r="H40" s="47" t="s">
        <v>8</v>
      </c>
      <c r="I40" s="38">
        <f>SUMIF(E:E,"STL",D:D)</f>
        <v>0</v>
      </c>
      <c r="J40" s="39">
        <f t="shared" si="2"/>
        <v>1</v>
      </c>
      <c r="K40" s="40">
        <f t="shared" si="0"/>
        <v>1</v>
      </c>
      <c r="L40" s="39">
        <v>1</v>
      </c>
      <c r="M40" s="48">
        <f t="shared" si="3"/>
        <v>1</v>
      </c>
      <c r="N40" s="4"/>
      <c r="Q40" s="4"/>
      <c r="R40" s="4"/>
      <c r="S40" s="4"/>
      <c r="T40" s="4"/>
      <c r="U40" s="4"/>
      <c r="V40" s="4"/>
      <c r="W40" s="4"/>
      <c r="X40" s="4"/>
      <c r="Y40" s="4"/>
      <c r="Z40" s="4"/>
      <c r="AA40" s="4"/>
      <c r="AB40" s="4"/>
      <c r="AC40" s="4"/>
      <c r="AD40" s="4"/>
      <c r="AE40" s="4"/>
      <c r="AF40" s="4"/>
    </row>
    <row r="41" spans="2:32" x14ac:dyDescent="0.25">
      <c r="B41" s="28" t="s">
        <v>121</v>
      </c>
      <c r="C41" s="7"/>
      <c r="D41" s="17">
        <v>1</v>
      </c>
      <c r="E41" s="10"/>
      <c r="F41" s="21" t="e">
        <f t="shared" si="1"/>
        <v>#N/A</v>
      </c>
      <c r="G41" s="2"/>
      <c r="H41" s="61" t="s">
        <v>53</v>
      </c>
      <c r="I41" s="44">
        <f>SUMIF(E:E,"STR",D:D)</f>
        <v>0</v>
      </c>
      <c r="J41" s="45">
        <f t="shared" si="2"/>
        <v>1</v>
      </c>
      <c r="K41" s="46">
        <f t="shared" si="0"/>
        <v>1</v>
      </c>
      <c r="L41" s="45">
        <v>1</v>
      </c>
      <c r="M41" s="62">
        <f>J41*K41*L41</f>
        <v>1</v>
      </c>
      <c r="N41" s="4"/>
      <c r="Q41" s="4"/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  <c r="AC41" s="4"/>
      <c r="AD41" s="4"/>
      <c r="AE41" s="4"/>
      <c r="AF41" s="4"/>
    </row>
    <row r="42" spans="2:32" x14ac:dyDescent="0.25">
      <c r="B42" s="28" t="s">
        <v>121</v>
      </c>
      <c r="C42" s="7"/>
      <c r="D42" s="17">
        <v>1</v>
      </c>
      <c r="E42" s="10"/>
      <c r="F42" s="21" t="e">
        <f t="shared" si="1"/>
        <v>#N/A</v>
      </c>
      <c r="G42" s="2"/>
      <c r="H42" s="61" t="s">
        <v>11</v>
      </c>
      <c r="I42" s="44">
        <f>SUMIF(E:E,"TOG",D:D)</f>
        <v>0</v>
      </c>
      <c r="J42" s="45">
        <f t="shared" si="2"/>
        <v>1</v>
      </c>
      <c r="K42" s="46">
        <f t="shared" si="0"/>
        <v>1</v>
      </c>
      <c r="L42" s="45">
        <v>1</v>
      </c>
      <c r="M42" s="62">
        <f t="shared" si="3"/>
        <v>1</v>
      </c>
      <c r="N42" s="4"/>
      <c r="Q42" s="4"/>
      <c r="R42" s="4"/>
      <c r="S42" s="4"/>
      <c r="T42" s="4"/>
      <c r="U42" s="4"/>
      <c r="V42" s="4"/>
      <c r="W42" s="4"/>
      <c r="X42" s="4"/>
      <c r="Y42" s="4"/>
      <c r="Z42" s="4"/>
      <c r="AA42" s="4"/>
      <c r="AB42" s="4"/>
      <c r="AC42" s="4"/>
      <c r="AD42" s="4"/>
      <c r="AE42" s="4"/>
      <c r="AF42" s="4"/>
    </row>
    <row r="43" spans="2:32" x14ac:dyDescent="0.25">
      <c r="B43" s="28" t="s">
        <v>121</v>
      </c>
      <c r="C43" s="7"/>
      <c r="D43" s="17">
        <v>1</v>
      </c>
      <c r="E43" s="10"/>
      <c r="F43" s="21" t="e">
        <f t="shared" si="1"/>
        <v>#N/A</v>
      </c>
      <c r="G43" s="2"/>
      <c r="H43" s="61" t="s">
        <v>54</v>
      </c>
      <c r="I43" s="44">
        <f>SUMIF(E:E,"WEH",D:D)</f>
        <v>0</v>
      </c>
      <c r="J43" s="45">
        <f t="shared" si="2"/>
        <v>1</v>
      </c>
      <c r="K43" s="46">
        <f t="shared" si="0"/>
        <v>1</v>
      </c>
      <c r="L43" s="45">
        <v>1</v>
      </c>
      <c r="M43" s="62">
        <f t="shared" si="3"/>
        <v>1</v>
      </c>
      <c r="N43" s="4"/>
      <c r="Q43" s="4"/>
      <c r="R43" s="4"/>
      <c r="S43" s="4"/>
      <c r="T43" s="4"/>
      <c r="U43" s="4"/>
      <c r="V43" s="4"/>
      <c r="W43" s="4"/>
      <c r="X43" s="4"/>
      <c r="Y43" s="4"/>
      <c r="Z43" s="4"/>
      <c r="AA43" s="4"/>
      <c r="AB43" s="4"/>
      <c r="AC43" s="4"/>
      <c r="AD43" s="4"/>
      <c r="AE43" s="4"/>
      <c r="AF43" s="4"/>
    </row>
    <row r="44" spans="2:32" x14ac:dyDescent="0.25">
      <c r="B44" s="28" t="s">
        <v>121</v>
      </c>
      <c r="C44" s="7"/>
      <c r="D44" s="17">
        <v>1</v>
      </c>
      <c r="E44" s="10"/>
      <c r="F44" s="21" t="e">
        <f t="shared" si="1"/>
        <v>#N/A</v>
      </c>
      <c r="G44" s="2"/>
      <c r="H44" s="47" t="s">
        <v>55</v>
      </c>
      <c r="I44" s="38">
        <f>SUMIF(E:E,"WES",D:D)</f>
        <v>0</v>
      </c>
      <c r="J44" s="39">
        <f t="shared" si="2"/>
        <v>1</v>
      </c>
      <c r="K44" s="40">
        <f t="shared" si="0"/>
        <v>1</v>
      </c>
      <c r="L44" s="39">
        <v>1</v>
      </c>
      <c r="M44" s="48">
        <f t="shared" si="3"/>
        <v>1</v>
      </c>
      <c r="N44" s="4"/>
      <c r="Q44" s="4"/>
      <c r="R44" s="4"/>
      <c r="S44" s="4"/>
      <c r="T44" s="4"/>
      <c r="U44" s="4"/>
      <c r="V44" s="4"/>
      <c r="W44" s="4"/>
      <c r="X44" s="4"/>
      <c r="Y44" s="4"/>
      <c r="Z44" s="4"/>
      <c r="AA44" s="4"/>
      <c r="AB44" s="4"/>
      <c r="AC44" s="4"/>
      <c r="AD44" s="4"/>
      <c r="AE44" s="4"/>
      <c r="AF44" s="4"/>
    </row>
    <row r="45" spans="2:32" x14ac:dyDescent="0.25">
      <c r="B45" s="28" t="s">
        <v>121</v>
      </c>
      <c r="C45" s="7"/>
      <c r="D45" s="17">
        <v>1</v>
      </c>
      <c r="E45" s="10"/>
      <c r="F45" s="21" t="e">
        <f t="shared" si="1"/>
        <v>#N/A</v>
      </c>
      <c r="G45" s="2"/>
      <c r="H45" s="61" t="s">
        <v>4</v>
      </c>
      <c r="I45" s="44">
        <f>SUMIF(E:E,"WIQ",D:D)</f>
        <v>0</v>
      </c>
      <c r="J45" s="45">
        <f t="shared" si="2"/>
        <v>1</v>
      </c>
      <c r="K45" s="46">
        <f t="shared" si="0"/>
        <v>1</v>
      </c>
      <c r="L45" s="45">
        <v>1</v>
      </c>
      <c r="M45" s="62">
        <f t="shared" si="3"/>
        <v>1</v>
      </c>
      <c r="N45" s="4"/>
      <c r="Q45" s="4"/>
      <c r="R45" s="4"/>
      <c r="S45" s="4"/>
      <c r="T45" s="4"/>
      <c r="U45" s="4"/>
      <c r="V45" s="4"/>
      <c r="W45" s="4"/>
      <c r="X45" s="4"/>
      <c r="Y45" s="4"/>
      <c r="Z45" s="4"/>
      <c r="AA45" s="4"/>
      <c r="AB45" s="4"/>
      <c r="AC45" s="4"/>
      <c r="AD45" s="4"/>
      <c r="AE45" s="4"/>
      <c r="AF45" s="4"/>
    </row>
    <row r="46" spans="2:32" x14ac:dyDescent="0.25">
      <c r="B46" s="28" t="s">
        <v>121</v>
      </c>
      <c r="C46" s="7"/>
      <c r="D46" s="17">
        <v>1</v>
      </c>
      <c r="E46" s="10"/>
      <c r="F46" s="21" t="e">
        <f t="shared" si="1"/>
        <v>#N/A</v>
      </c>
      <c r="G46" s="2"/>
      <c r="H46" s="61" t="s">
        <v>10</v>
      </c>
      <c r="I46" s="44">
        <f>SUMIF(E:E,"WOA",D:D)</f>
        <v>0</v>
      </c>
      <c r="J46" s="45">
        <f t="shared" si="2"/>
        <v>1</v>
      </c>
      <c r="K46" s="46">
        <f t="shared" si="0"/>
        <v>1</v>
      </c>
      <c r="L46" s="45">
        <v>1</v>
      </c>
      <c r="M46" s="62">
        <f t="shared" si="3"/>
        <v>1</v>
      </c>
      <c r="N46" s="4"/>
      <c r="Q46" s="4"/>
      <c r="R46" s="4"/>
      <c r="S46" s="4"/>
      <c r="T46" s="4"/>
      <c r="U46" s="4"/>
      <c r="V46" s="4"/>
      <c r="W46" s="4"/>
      <c r="X46" s="4"/>
      <c r="Y46" s="4"/>
      <c r="Z46" s="4"/>
      <c r="AA46" s="4"/>
      <c r="AB46" s="4"/>
      <c r="AC46" s="4"/>
      <c r="AD46" s="4"/>
      <c r="AE46" s="4"/>
      <c r="AF46" s="4"/>
    </row>
    <row r="47" spans="2:32" ht="15.75" thickBot="1" x14ac:dyDescent="0.3">
      <c r="B47" s="28" t="s">
        <v>121</v>
      </c>
      <c r="C47" s="7"/>
      <c r="D47" s="17">
        <v>1</v>
      </c>
      <c r="E47" s="10"/>
      <c r="F47" s="21" t="e">
        <f t="shared" si="1"/>
        <v>#N/A</v>
      </c>
      <c r="G47" s="2"/>
      <c r="H47" s="24" t="s">
        <v>13</v>
      </c>
      <c r="I47" s="25">
        <f>SUMIF(E:E,"WST",D:D)</f>
        <v>0</v>
      </c>
      <c r="J47" s="26">
        <f t="shared" si="2"/>
        <v>1</v>
      </c>
      <c r="K47" s="63">
        <f t="shared" si="0"/>
        <v>1</v>
      </c>
      <c r="L47" s="26">
        <v>1</v>
      </c>
      <c r="M47" s="27">
        <f>J47*K47*L47</f>
        <v>1</v>
      </c>
      <c r="N47" s="4"/>
      <c r="Q47" s="4"/>
      <c r="R47" s="4"/>
      <c r="S47" s="4"/>
      <c r="T47" s="4"/>
      <c r="U47" s="4"/>
      <c r="V47" s="4"/>
      <c r="W47" s="4"/>
      <c r="X47" s="4"/>
      <c r="Y47" s="4"/>
      <c r="Z47" s="4"/>
      <c r="AA47" s="4"/>
      <c r="AB47" s="4"/>
      <c r="AC47" s="4"/>
      <c r="AD47" s="4"/>
      <c r="AE47" s="4"/>
      <c r="AF47" s="4"/>
    </row>
    <row r="48" spans="2:32" x14ac:dyDescent="0.25">
      <c r="B48" s="28" t="s">
        <v>121</v>
      </c>
      <c r="C48" s="7"/>
      <c r="D48" s="17">
        <v>1</v>
      </c>
      <c r="E48" s="10"/>
      <c r="F48" s="21" t="e">
        <f t="shared" si="1"/>
        <v>#N/A</v>
      </c>
      <c r="G48" s="2"/>
      <c r="H48" s="2"/>
      <c r="I48" s="4"/>
      <c r="J48" s="2"/>
      <c r="K48" s="2"/>
      <c r="L48" s="14"/>
      <c r="M48" s="4"/>
      <c r="N48" s="4"/>
      <c r="Q48" s="4"/>
      <c r="R48" s="4"/>
      <c r="S48" s="4"/>
      <c r="T48" s="4"/>
      <c r="U48" s="4"/>
      <c r="V48" s="4"/>
      <c r="W48" s="4"/>
      <c r="X48" s="4"/>
      <c r="Y48" s="4"/>
      <c r="Z48" s="4"/>
      <c r="AA48" s="4"/>
      <c r="AB48" s="4"/>
      <c r="AC48" s="4"/>
      <c r="AD48" s="4"/>
      <c r="AE48" s="4"/>
      <c r="AF48" s="4"/>
    </row>
    <row r="49" spans="2:32" x14ac:dyDescent="0.25">
      <c r="B49" s="28" t="s">
        <v>121</v>
      </c>
      <c r="C49" s="7"/>
      <c r="D49" s="17">
        <v>1</v>
      </c>
      <c r="E49" s="10"/>
      <c r="F49" s="21" t="e">
        <f t="shared" si="1"/>
        <v>#N/A</v>
      </c>
      <c r="G49" s="2"/>
      <c r="H49" s="2"/>
      <c r="I49" s="4"/>
      <c r="J49" s="2"/>
      <c r="K49" s="2"/>
      <c r="L49" s="14"/>
      <c r="M49" s="4"/>
      <c r="N49" s="4"/>
      <c r="Q49" s="4"/>
      <c r="R49" s="4"/>
      <c r="S49" s="4"/>
      <c r="T49" s="4"/>
      <c r="U49" s="4"/>
      <c r="V49" s="4"/>
      <c r="W49" s="4"/>
      <c r="X49" s="4"/>
      <c r="Y49" s="4"/>
      <c r="Z49" s="4"/>
      <c r="AA49" s="4"/>
      <c r="AB49" s="4"/>
      <c r="AC49" s="4"/>
      <c r="AD49" s="4"/>
      <c r="AE49" s="4"/>
      <c r="AF49" s="4"/>
    </row>
    <row r="50" spans="2:32" x14ac:dyDescent="0.25">
      <c r="B50" s="28" t="s">
        <v>121</v>
      </c>
      <c r="C50" s="7"/>
      <c r="D50" s="17">
        <v>1</v>
      </c>
      <c r="E50" s="10"/>
      <c r="F50" s="21" t="e">
        <f t="shared" si="1"/>
        <v>#N/A</v>
      </c>
      <c r="G50" s="2"/>
      <c r="H50" s="2"/>
      <c r="I50" s="4"/>
      <c r="J50" s="2"/>
      <c r="K50" s="2"/>
      <c r="L50" s="14"/>
      <c r="M50" s="4"/>
      <c r="N50" s="4"/>
      <c r="Q50" s="4"/>
      <c r="R50" s="4"/>
      <c r="S50" s="4"/>
      <c r="T50" s="4"/>
      <c r="U50" s="4"/>
      <c r="V50" s="4"/>
      <c r="W50" s="4"/>
      <c r="X50" s="4"/>
      <c r="Y50" s="4"/>
      <c r="Z50" s="4"/>
      <c r="AA50" s="4"/>
      <c r="AB50" s="4"/>
      <c r="AC50" s="4"/>
      <c r="AD50" s="4"/>
      <c r="AE50" s="4"/>
      <c r="AF50" s="4"/>
    </row>
    <row r="51" spans="2:32" ht="21.75" thickBot="1" x14ac:dyDescent="0.4">
      <c r="B51" s="28" t="s">
        <v>121</v>
      </c>
      <c r="C51" s="7"/>
      <c r="D51" s="17">
        <v>1</v>
      </c>
      <c r="E51" s="10"/>
      <c r="F51" s="21" t="e">
        <f t="shared" si="1"/>
        <v>#N/A</v>
      </c>
      <c r="G51" s="2"/>
      <c r="H51" s="68"/>
      <c r="I51" s="69"/>
      <c r="J51" s="2"/>
      <c r="K51" s="2"/>
      <c r="L51" s="14"/>
      <c r="M51" s="4"/>
      <c r="N51" s="4"/>
      <c r="Q51" s="4"/>
      <c r="R51" s="4"/>
      <c r="S51" s="4"/>
      <c r="T51" s="4"/>
      <c r="U51" s="4"/>
      <c r="V51" s="4"/>
      <c r="W51" s="4"/>
      <c r="X51" s="4"/>
      <c r="Y51" s="4"/>
      <c r="Z51" s="4"/>
      <c r="AA51" s="4"/>
      <c r="AB51" s="4"/>
      <c r="AC51" s="4"/>
      <c r="AD51" s="4"/>
      <c r="AE51" s="4"/>
      <c r="AF51" s="4"/>
    </row>
    <row r="52" spans="2:32" ht="15" customHeight="1" x14ac:dyDescent="0.35">
      <c r="B52" s="28" t="s">
        <v>121</v>
      </c>
      <c r="C52" s="7"/>
      <c r="D52" s="17">
        <v>1</v>
      </c>
      <c r="E52" s="10"/>
      <c r="F52" s="21" t="e">
        <f t="shared" si="1"/>
        <v>#N/A</v>
      </c>
      <c r="G52" s="4"/>
      <c r="H52" s="72"/>
      <c r="I52" s="73"/>
      <c r="J52" s="74"/>
      <c r="K52" s="75"/>
      <c r="L52" s="76"/>
      <c r="M52" s="65"/>
      <c r="N52" s="4"/>
      <c r="O52" s="67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  <c r="AA52" s="4"/>
      <c r="AB52" s="4"/>
      <c r="AC52" s="4"/>
      <c r="AD52" s="4"/>
      <c r="AE52" s="4"/>
    </row>
    <row r="53" spans="2:32" ht="15" customHeight="1" x14ac:dyDescent="0.35">
      <c r="B53" s="28" t="s">
        <v>121</v>
      </c>
      <c r="C53" s="7"/>
      <c r="D53" s="17">
        <v>1</v>
      </c>
      <c r="E53" s="10"/>
      <c r="F53" s="21" t="e">
        <f t="shared" si="1"/>
        <v>#N/A</v>
      </c>
      <c r="G53" s="4"/>
      <c r="H53" s="77" t="s">
        <v>126</v>
      </c>
      <c r="I53" s="69" t="s">
        <v>130</v>
      </c>
      <c r="J53" s="70"/>
      <c r="K53" s="4"/>
      <c r="L53" s="15"/>
      <c r="M53" s="67"/>
      <c r="N53" s="4"/>
      <c r="Q53" s="4"/>
      <c r="R53" s="4"/>
      <c r="S53" s="4"/>
      <c r="T53" s="4"/>
      <c r="U53" s="4"/>
      <c r="V53" s="4"/>
      <c r="W53" s="4"/>
      <c r="X53" s="4"/>
      <c r="Y53" s="4"/>
      <c r="Z53" s="4"/>
      <c r="AA53" s="4"/>
      <c r="AB53" s="4"/>
      <c r="AC53" s="4"/>
      <c r="AD53" s="4"/>
      <c r="AE53" s="4"/>
      <c r="AF53" s="4"/>
    </row>
    <row r="54" spans="2:32" ht="15" customHeight="1" x14ac:dyDescent="0.35">
      <c r="B54" s="28" t="s">
        <v>121</v>
      </c>
      <c r="C54" s="7"/>
      <c r="D54" s="17">
        <v>1</v>
      </c>
      <c r="E54" s="10"/>
      <c r="F54" s="21" t="e">
        <f t="shared" si="1"/>
        <v>#N/A</v>
      </c>
      <c r="G54" s="4"/>
      <c r="H54" s="77" t="s">
        <v>127</v>
      </c>
      <c r="I54" s="83" t="s">
        <v>135</v>
      </c>
      <c r="J54" s="4"/>
      <c r="K54" s="4"/>
      <c r="L54" s="15"/>
      <c r="M54" s="67"/>
      <c r="N54" s="4"/>
      <c r="Q54" s="4"/>
      <c r="R54" s="4"/>
      <c r="S54" s="4"/>
      <c r="T54" s="4"/>
      <c r="U54" s="4"/>
      <c r="V54" s="4"/>
      <c r="W54" s="4"/>
      <c r="X54" s="4"/>
      <c r="Y54" s="4"/>
      <c r="Z54" s="4"/>
      <c r="AA54" s="4"/>
      <c r="AB54" s="4"/>
      <c r="AC54" s="4"/>
      <c r="AD54" s="4"/>
      <c r="AE54" s="4"/>
      <c r="AF54" s="4"/>
    </row>
    <row r="55" spans="2:32" ht="21" x14ac:dyDescent="0.35">
      <c r="B55" s="28" t="s">
        <v>121</v>
      </c>
      <c r="C55" s="7"/>
      <c r="D55" s="17">
        <v>1</v>
      </c>
      <c r="E55" s="10"/>
      <c r="F55" s="21" t="e">
        <f t="shared" si="1"/>
        <v>#N/A</v>
      </c>
      <c r="G55" s="4"/>
      <c r="H55" s="78" t="s">
        <v>128</v>
      </c>
      <c r="I55" s="69" t="s">
        <v>131</v>
      </c>
      <c r="J55" s="4"/>
      <c r="K55" s="4"/>
      <c r="L55" s="15"/>
      <c r="M55" s="67"/>
      <c r="N55" s="4"/>
      <c r="Q55" s="4"/>
      <c r="R55" s="4"/>
      <c r="S55" s="4"/>
      <c r="T55" s="4"/>
      <c r="U55" s="4"/>
      <c r="V55" s="4"/>
      <c r="W55" s="4"/>
      <c r="X55" s="4"/>
      <c r="Y55" s="4"/>
      <c r="Z55" s="4"/>
      <c r="AA55" s="4"/>
      <c r="AB55" s="4"/>
      <c r="AC55" s="4"/>
      <c r="AD55" s="4"/>
      <c r="AE55" s="4"/>
      <c r="AF55" s="4"/>
    </row>
    <row r="56" spans="2:32" ht="21" x14ac:dyDescent="0.35">
      <c r="B56" s="28" t="s">
        <v>121</v>
      </c>
      <c r="C56" s="7"/>
      <c r="D56" s="17">
        <v>1</v>
      </c>
      <c r="E56" s="10"/>
      <c r="F56" s="21" t="e">
        <f t="shared" si="1"/>
        <v>#N/A</v>
      </c>
      <c r="G56" s="4"/>
      <c r="H56" s="78" t="s">
        <v>129</v>
      </c>
      <c r="I56" s="69" t="s">
        <v>132</v>
      </c>
      <c r="J56" s="15"/>
      <c r="K56" s="4"/>
      <c r="L56" s="15"/>
      <c r="M56" s="67"/>
      <c r="N56" s="4"/>
      <c r="Q56" s="4"/>
      <c r="R56" s="4"/>
      <c r="S56" s="4"/>
      <c r="T56" s="4"/>
      <c r="U56" s="4"/>
      <c r="V56" s="4"/>
      <c r="W56" s="4"/>
      <c r="X56" s="4"/>
      <c r="Y56" s="4"/>
      <c r="Z56" s="4"/>
      <c r="AA56" s="4"/>
      <c r="AB56" s="4"/>
      <c r="AC56" s="4"/>
      <c r="AD56" s="4"/>
      <c r="AE56" s="4"/>
      <c r="AF56" s="4"/>
    </row>
    <row r="57" spans="2:32" x14ac:dyDescent="0.25">
      <c r="B57" s="28" t="s">
        <v>121</v>
      </c>
      <c r="C57" s="7"/>
      <c r="D57" s="17">
        <v>1</v>
      </c>
      <c r="E57" s="10"/>
      <c r="F57" s="21" t="e">
        <f t="shared" si="1"/>
        <v>#N/A</v>
      </c>
      <c r="G57" s="4"/>
      <c r="H57" s="54"/>
      <c r="I57" s="4"/>
      <c r="J57" s="4"/>
      <c r="K57" s="4"/>
      <c r="L57" s="4"/>
      <c r="M57" s="67"/>
      <c r="N57" s="67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  <c r="AA57" s="4"/>
      <c r="AB57" s="4"/>
      <c r="AC57" s="4"/>
      <c r="AD57" s="4"/>
    </row>
    <row r="58" spans="2:32" x14ac:dyDescent="0.25">
      <c r="B58" s="28" t="s">
        <v>121</v>
      </c>
      <c r="C58" s="7"/>
      <c r="D58" s="17">
        <v>1</v>
      </c>
      <c r="E58" s="10"/>
      <c r="F58" s="21" t="e">
        <f t="shared" si="1"/>
        <v>#N/A</v>
      </c>
      <c r="G58" s="4"/>
      <c r="H58" s="54"/>
      <c r="I58" s="4"/>
      <c r="J58" s="4"/>
      <c r="K58" s="4"/>
      <c r="L58" s="15"/>
      <c r="M58" s="67"/>
      <c r="N58" s="4"/>
      <c r="Q58" s="4"/>
      <c r="R58" s="4"/>
      <c r="S58" s="4"/>
      <c r="T58" s="4"/>
      <c r="U58" s="4"/>
      <c r="V58" s="4"/>
      <c r="W58" s="4"/>
      <c r="X58" s="4"/>
      <c r="Y58" s="4"/>
      <c r="Z58" s="4"/>
      <c r="AA58" s="4"/>
      <c r="AB58" s="4"/>
      <c r="AC58" s="4"/>
      <c r="AD58" s="4"/>
      <c r="AE58" s="4"/>
      <c r="AF58" s="4"/>
    </row>
    <row r="59" spans="2:32" x14ac:dyDescent="0.25">
      <c r="B59" s="28" t="s">
        <v>121</v>
      </c>
      <c r="C59" s="7"/>
      <c r="D59" s="17">
        <v>1</v>
      </c>
      <c r="E59" s="10"/>
      <c r="F59" s="21" t="e">
        <f t="shared" si="1"/>
        <v>#N/A</v>
      </c>
      <c r="G59" s="4"/>
      <c r="H59" s="54"/>
      <c r="I59" s="4"/>
      <c r="J59" s="4"/>
      <c r="K59" s="4"/>
      <c r="L59" s="15"/>
      <c r="M59" s="67"/>
      <c r="N59" s="4"/>
      <c r="Q59" s="4"/>
      <c r="R59" s="4"/>
      <c r="S59" s="4"/>
      <c r="T59" s="4"/>
      <c r="U59" s="4"/>
      <c r="V59" s="4"/>
      <c r="W59" s="4"/>
      <c r="X59" s="4"/>
      <c r="Y59" s="4"/>
      <c r="Z59" s="4"/>
      <c r="AA59" s="4"/>
      <c r="AB59" s="4"/>
      <c r="AC59" s="4"/>
      <c r="AD59" s="4"/>
      <c r="AE59" s="4"/>
      <c r="AF59" s="4"/>
    </row>
    <row r="60" spans="2:32" ht="15.75" thickBot="1" x14ac:dyDescent="0.3">
      <c r="B60" s="28" t="s">
        <v>121</v>
      </c>
      <c r="C60" s="7"/>
      <c r="D60" s="17">
        <v>1</v>
      </c>
      <c r="E60" s="10"/>
      <c r="F60" s="21" t="e">
        <f t="shared" si="1"/>
        <v>#N/A</v>
      </c>
      <c r="G60" s="4"/>
      <c r="H60" s="79"/>
      <c r="I60" s="80"/>
      <c r="J60" s="80"/>
      <c r="K60" s="80"/>
      <c r="L60" s="81"/>
      <c r="M60" s="82"/>
      <c r="N60" s="4"/>
      <c r="Q60" s="4"/>
      <c r="R60" s="4"/>
      <c r="S60" s="4"/>
      <c r="T60" s="4"/>
      <c r="U60" s="4"/>
      <c r="V60" s="4"/>
      <c r="W60" s="4"/>
      <c r="X60" s="4"/>
      <c r="Y60" s="4"/>
      <c r="Z60" s="4"/>
      <c r="AA60" s="4"/>
      <c r="AB60" s="4"/>
      <c r="AC60" s="4"/>
      <c r="AD60" s="4"/>
      <c r="AE60" s="4"/>
      <c r="AF60" s="4"/>
    </row>
    <row r="61" spans="2:32" x14ac:dyDescent="0.25">
      <c r="B61" s="28" t="s">
        <v>121</v>
      </c>
      <c r="C61" s="7"/>
      <c r="D61" s="17">
        <v>1</v>
      </c>
      <c r="E61" s="10"/>
      <c r="F61" s="21" t="e">
        <f t="shared" si="1"/>
        <v>#N/A</v>
      </c>
      <c r="G61" s="4"/>
      <c r="H61" s="2"/>
      <c r="I61" s="4"/>
      <c r="J61" s="4"/>
      <c r="K61" s="4"/>
      <c r="L61" s="15"/>
      <c r="M61" s="4"/>
      <c r="N61" s="4"/>
      <c r="Q61" s="4"/>
      <c r="R61" s="4"/>
      <c r="S61" s="4"/>
      <c r="T61" s="4"/>
      <c r="U61" s="4"/>
      <c r="V61" s="4"/>
      <c r="W61" s="4"/>
      <c r="X61" s="4"/>
      <c r="Y61" s="4"/>
      <c r="Z61" s="4"/>
      <c r="AA61" s="4"/>
      <c r="AB61" s="4"/>
      <c r="AC61" s="4"/>
      <c r="AD61" s="4"/>
      <c r="AE61" s="4"/>
      <c r="AF61" s="4"/>
    </row>
    <row r="62" spans="2:32" x14ac:dyDescent="0.25">
      <c r="B62" s="28" t="s">
        <v>121</v>
      </c>
      <c r="C62" s="7"/>
      <c r="D62" s="17">
        <v>1</v>
      </c>
      <c r="E62" s="10"/>
      <c r="F62" s="21" t="e">
        <f t="shared" si="1"/>
        <v>#N/A</v>
      </c>
      <c r="G62" s="4"/>
      <c r="H62" s="2"/>
      <c r="I62" s="4"/>
      <c r="J62" s="4"/>
      <c r="K62" s="4"/>
      <c r="L62" s="15"/>
      <c r="M62" s="4"/>
      <c r="N62" s="4"/>
      <c r="Q62" s="4"/>
      <c r="R62" s="4"/>
      <c r="S62" s="4"/>
      <c r="T62" s="4"/>
      <c r="U62" s="4"/>
      <c r="V62" s="4"/>
      <c r="W62" s="4"/>
      <c r="X62" s="4"/>
      <c r="Y62" s="4"/>
      <c r="Z62" s="4"/>
      <c r="AA62" s="4"/>
      <c r="AB62" s="4"/>
      <c r="AC62" s="4"/>
      <c r="AD62" s="4"/>
      <c r="AE62" s="4"/>
      <c r="AF62" s="4"/>
    </row>
    <row r="63" spans="2:32" x14ac:dyDescent="0.25">
      <c r="B63" s="28" t="s">
        <v>121</v>
      </c>
      <c r="C63" s="7"/>
      <c r="D63" s="17">
        <v>1</v>
      </c>
      <c r="E63" s="10"/>
      <c r="F63" s="21" t="e">
        <f t="shared" si="1"/>
        <v>#N/A</v>
      </c>
      <c r="G63" s="4"/>
      <c r="H63" s="2"/>
      <c r="I63" s="4"/>
      <c r="J63" s="4"/>
      <c r="K63" s="4"/>
      <c r="L63" s="15"/>
      <c r="M63" s="4"/>
      <c r="N63" s="4"/>
      <c r="Q63" s="4"/>
      <c r="R63" s="4"/>
      <c r="S63" s="4"/>
      <c r="T63" s="4"/>
      <c r="U63" s="4"/>
      <c r="V63" s="4"/>
      <c r="W63" s="4"/>
      <c r="X63" s="4"/>
      <c r="Y63" s="4"/>
      <c r="Z63" s="4"/>
      <c r="AA63" s="4"/>
      <c r="AB63" s="4"/>
      <c r="AC63" s="4"/>
      <c r="AD63" s="4"/>
      <c r="AE63" s="4"/>
      <c r="AF63" s="4"/>
    </row>
    <row r="64" spans="2:32" x14ac:dyDescent="0.25">
      <c r="B64" s="28" t="s">
        <v>121</v>
      </c>
      <c r="C64" s="7"/>
      <c r="D64" s="17">
        <v>1</v>
      </c>
      <c r="E64" s="10"/>
      <c r="F64" s="21" t="e">
        <f t="shared" si="1"/>
        <v>#N/A</v>
      </c>
      <c r="G64" s="4"/>
      <c r="H64" s="2"/>
      <c r="I64" s="4"/>
      <c r="J64" s="4"/>
      <c r="K64" s="4"/>
      <c r="L64" s="15"/>
      <c r="M64" s="4"/>
      <c r="N64" s="4"/>
      <c r="Q64" s="4"/>
      <c r="R64" s="4"/>
      <c r="S64" s="4"/>
      <c r="T64" s="4"/>
      <c r="U64" s="4"/>
      <c r="V64" s="4"/>
      <c r="W64" s="4"/>
      <c r="X64" s="4"/>
      <c r="Y64" s="4"/>
      <c r="Z64" s="4"/>
      <c r="AA64" s="4"/>
      <c r="AB64" s="4"/>
      <c r="AC64" s="4"/>
      <c r="AD64" s="4"/>
      <c r="AE64" s="4"/>
      <c r="AF64" s="4"/>
    </row>
    <row r="65" spans="2:32" x14ac:dyDescent="0.25">
      <c r="B65" s="28" t="s">
        <v>121</v>
      </c>
      <c r="C65" s="7"/>
      <c r="D65" s="17">
        <v>1</v>
      </c>
      <c r="E65" s="10"/>
      <c r="F65" s="21" t="e">
        <f t="shared" si="1"/>
        <v>#N/A</v>
      </c>
      <c r="G65" s="4"/>
      <c r="H65" s="2"/>
      <c r="I65" s="4"/>
      <c r="J65" s="4"/>
      <c r="K65" s="4"/>
      <c r="L65" s="15"/>
      <c r="M65" s="4"/>
      <c r="N65" s="4"/>
      <c r="Q65" s="4"/>
      <c r="R65" s="4"/>
      <c r="S65" s="4"/>
      <c r="T65" s="4"/>
      <c r="U65" s="4"/>
      <c r="V65" s="4"/>
      <c r="W65" s="4"/>
      <c r="X65" s="4"/>
      <c r="Y65" s="4"/>
      <c r="Z65" s="4"/>
      <c r="AA65" s="4"/>
      <c r="AB65" s="4"/>
      <c r="AC65" s="4"/>
      <c r="AD65" s="4"/>
      <c r="AE65" s="4"/>
      <c r="AF65" s="4"/>
    </row>
    <row r="66" spans="2:32" x14ac:dyDescent="0.25">
      <c r="B66" s="28" t="s">
        <v>121</v>
      </c>
      <c r="C66" s="7"/>
      <c r="D66" s="17">
        <v>1</v>
      </c>
      <c r="E66" s="10"/>
      <c r="F66" s="21" t="e">
        <f t="shared" si="1"/>
        <v>#N/A</v>
      </c>
      <c r="G66" s="4"/>
      <c r="H66" s="2"/>
      <c r="I66" s="4"/>
      <c r="J66" s="4"/>
      <c r="K66" s="4"/>
      <c r="L66" s="15"/>
      <c r="M66" s="4"/>
      <c r="N66" s="4"/>
      <c r="Q66" s="4"/>
      <c r="R66" s="4"/>
      <c r="S66" s="4"/>
      <c r="T66" s="4"/>
      <c r="U66" s="4"/>
      <c r="V66" s="4"/>
      <c r="W66" s="4"/>
      <c r="X66" s="4"/>
      <c r="Y66" s="4"/>
      <c r="Z66" s="4"/>
      <c r="AA66" s="4"/>
      <c r="AB66" s="4"/>
      <c r="AC66" s="4"/>
      <c r="AD66" s="4"/>
      <c r="AE66" s="4"/>
      <c r="AF66" s="4"/>
    </row>
    <row r="67" spans="2:32" x14ac:dyDescent="0.25">
      <c r="B67" s="28" t="s">
        <v>121</v>
      </c>
      <c r="C67" s="7"/>
      <c r="D67" s="17">
        <v>1</v>
      </c>
      <c r="E67" s="10"/>
      <c r="F67" s="21" t="e">
        <f t="shared" si="1"/>
        <v>#N/A</v>
      </c>
      <c r="G67" s="4"/>
      <c r="H67" s="2"/>
      <c r="I67" s="4"/>
      <c r="J67" s="4"/>
      <c r="K67" s="4"/>
      <c r="L67" s="15"/>
      <c r="M67" s="4"/>
      <c r="N67" s="4"/>
      <c r="Q67" s="4"/>
      <c r="R67" s="4"/>
      <c r="S67" s="4"/>
      <c r="T67" s="4"/>
      <c r="U67" s="4"/>
      <c r="V67" s="4"/>
      <c r="W67" s="4"/>
      <c r="X67" s="4"/>
      <c r="Y67" s="4"/>
      <c r="Z67" s="4"/>
      <c r="AA67" s="4"/>
      <c r="AB67" s="4"/>
      <c r="AC67" s="4"/>
      <c r="AD67" s="4"/>
      <c r="AE67" s="4"/>
      <c r="AF67" s="4"/>
    </row>
    <row r="68" spans="2:32" x14ac:dyDescent="0.25">
      <c r="B68" s="28" t="s">
        <v>121</v>
      </c>
      <c r="C68" s="7"/>
      <c r="D68" s="17">
        <v>1</v>
      </c>
      <c r="E68" s="10"/>
      <c r="F68" s="21" t="e">
        <f t="shared" ref="F68:F131" si="4">INDEX(O:O,MATCH(C68,P:P,0),1)</f>
        <v>#N/A</v>
      </c>
      <c r="G68" s="4"/>
      <c r="H68" s="2"/>
      <c r="I68" s="4"/>
      <c r="J68" s="4"/>
      <c r="K68" s="4"/>
      <c r="L68" s="15"/>
      <c r="M68" s="4"/>
      <c r="N68" s="4"/>
      <c r="Q68" s="4"/>
      <c r="R68" s="4"/>
      <c r="S68" s="4"/>
      <c r="T68" s="4"/>
      <c r="U68" s="4"/>
      <c r="V68" s="4"/>
      <c r="W68" s="4"/>
      <c r="X68" s="4"/>
      <c r="Y68" s="4"/>
      <c r="Z68" s="4"/>
      <c r="AA68" s="4"/>
      <c r="AB68" s="4"/>
      <c r="AC68" s="4"/>
      <c r="AD68" s="4"/>
      <c r="AE68" s="4"/>
      <c r="AF68" s="4"/>
    </row>
    <row r="69" spans="2:32" x14ac:dyDescent="0.25">
      <c r="B69" s="28" t="s">
        <v>121</v>
      </c>
      <c r="C69" s="7"/>
      <c r="D69" s="17">
        <v>1</v>
      </c>
      <c r="E69" s="10"/>
      <c r="F69" s="21" t="e">
        <f t="shared" si="4"/>
        <v>#N/A</v>
      </c>
      <c r="G69" s="4"/>
      <c r="H69" s="2"/>
      <c r="I69" s="4"/>
      <c r="J69" s="4"/>
      <c r="K69" s="4"/>
      <c r="L69" s="15"/>
      <c r="M69" s="4"/>
      <c r="N69" s="4"/>
      <c r="Q69" s="4"/>
      <c r="R69" s="4"/>
      <c r="S69" s="4"/>
      <c r="T69" s="4"/>
      <c r="U69" s="4"/>
      <c r="V69" s="4"/>
      <c r="W69" s="4"/>
      <c r="X69" s="4"/>
      <c r="Y69" s="4"/>
      <c r="Z69" s="4"/>
      <c r="AA69" s="4"/>
      <c r="AB69" s="4"/>
      <c r="AC69" s="4"/>
      <c r="AD69" s="4"/>
      <c r="AE69" s="4"/>
      <c r="AF69" s="4"/>
    </row>
    <row r="70" spans="2:32" x14ac:dyDescent="0.25">
      <c r="B70" s="28" t="s">
        <v>121</v>
      </c>
      <c r="C70" s="7"/>
      <c r="D70" s="17">
        <v>1</v>
      </c>
      <c r="E70" s="10"/>
      <c r="F70" s="21" t="e">
        <f t="shared" si="4"/>
        <v>#N/A</v>
      </c>
      <c r="G70" s="4"/>
      <c r="H70" s="2"/>
      <c r="I70" s="4"/>
      <c r="J70" s="4"/>
      <c r="K70" s="4"/>
      <c r="L70" s="15"/>
      <c r="M70" s="4"/>
      <c r="N70" s="4"/>
      <c r="Q70" s="4"/>
      <c r="R70" s="4"/>
      <c r="S70" s="4"/>
      <c r="T70" s="4"/>
      <c r="U70" s="4"/>
      <c r="V70" s="4"/>
      <c r="W70" s="4"/>
      <c r="X70" s="4"/>
      <c r="Y70" s="4"/>
      <c r="Z70" s="4"/>
      <c r="AA70" s="4"/>
      <c r="AB70" s="4"/>
      <c r="AC70" s="4"/>
      <c r="AD70" s="4"/>
      <c r="AE70" s="4"/>
      <c r="AF70" s="4"/>
    </row>
    <row r="71" spans="2:32" x14ac:dyDescent="0.25">
      <c r="B71" s="28" t="s">
        <v>121</v>
      </c>
      <c r="C71" s="7"/>
      <c r="D71" s="17">
        <v>1</v>
      </c>
      <c r="E71" s="10"/>
      <c r="F71" s="21" t="e">
        <f t="shared" si="4"/>
        <v>#N/A</v>
      </c>
      <c r="G71" s="4"/>
      <c r="H71" s="2"/>
      <c r="I71" s="4"/>
      <c r="J71" s="4"/>
      <c r="K71" s="4"/>
      <c r="L71" s="15"/>
      <c r="M71" s="4"/>
      <c r="N71" s="4"/>
      <c r="Q71" s="4"/>
      <c r="R71" s="4"/>
      <c r="S71" s="4"/>
      <c r="T71" s="4"/>
      <c r="U71" s="4"/>
      <c r="V71" s="4"/>
      <c r="W71" s="4"/>
      <c r="X71" s="4"/>
      <c r="Y71" s="4"/>
      <c r="Z71" s="4"/>
      <c r="AA71" s="4"/>
      <c r="AB71" s="4"/>
      <c r="AC71" s="4"/>
      <c r="AD71" s="4"/>
      <c r="AE71" s="4"/>
      <c r="AF71" s="4"/>
    </row>
    <row r="72" spans="2:32" x14ac:dyDescent="0.25">
      <c r="B72" s="28" t="s">
        <v>121</v>
      </c>
      <c r="C72" s="7"/>
      <c r="D72" s="17">
        <v>1</v>
      </c>
      <c r="E72" s="10"/>
      <c r="F72" s="21" t="e">
        <f t="shared" si="4"/>
        <v>#N/A</v>
      </c>
      <c r="G72" s="4"/>
      <c r="H72" s="2"/>
      <c r="I72" s="4"/>
      <c r="J72" s="4"/>
      <c r="K72" s="4"/>
      <c r="L72" s="15"/>
      <c r="M72" s="4"/>
      <c r="N72" s="4"/>
      <c r="Q72" s="4"/>
      <c r="R72" s="4"/>
      <c r="S72" s="4"/>
      <c r="T72" s="4"/>
      <c r="U72" s="4"/>
      <c r="V72" s="4"/>
      <c r="W72" s="4"/>
      <c r="X72" s="4"/>
      <c r="Y72" s="4"/>
      <c r="Z72" s="4"/>
      <c r="AA72" s="4"/>
      <c r="AB72" s="4"/>
      <c r="AC72" s="4"/>
      <c r="AD72" s="4"/>
      <c r="AE72" s="4"/>
      <c r="AF72" s="4"/>
    </row>
    <row r="73" spans="2:32" x14ac:dyDescent="0.25">
      <c r="B73" s="28" t="s">
        <v>121</v>
      </c>
      <c r="C73" s="7"/>
      <c r="D73" s="17">
        <v>1</v>
      </c>
      <c r="E73" s="10"/>
      <c r="F73" s="21" t="e">
        <f t="shared" si="4"/>
        <v>#N/A</v>
      </c>
      <c r="G73" s="4"/>
      <c r="H73" s="2"/>
      <c r="I73" s="4"/>
      <c r="J73" s="4"/>
      <c r="K73" s="4"/>
      <c r="L73" s="15"/>
      <c r="M73" s="4"/>
      <c r="N73" s="4"/>
      <c r="Q73" s="4"/>
      <c r="R73" s="4"/>
      <c r="S73" s="4"/>
      <c r="T73" s="4"/>
      <c r="U73" s="4"/>
      <c r="V73" s="4"/>
      <c r="W73" s="4"/>
      <c r="X73" s="4"/>
      <c r="Y73" s="4"/>
      <c r="Z73" s="4"/>
      <c r="AA73" s="4"/>
      <c r="AB73" s="4"/>
      <c r="AC73" s="4"/>
      <c r="AD73" s="4"/>
      <c r="AE73" s="4"/>
      <c r="AF73" s="4"/>
    </row>
    <row r="74" spans="2:32" x14ac:dyDescent="0.25">
      <c r="B74" s="28" t="s">
        <v>121</v>
      </c>
      <c r="C74" s="7"/>
      <c r="D74" s="17">
        <v>1</v>
      </c>
      <c r="E74" s="10"/>
      <c r="F74" s="21" t="e">
        <f t="shared" si="4"/>
        <v>#N/A</v>
      </c>
      <c r="G74" s="4"/>
      <c r="H74" s="2"/>
      <c r="I74" s="4"/>
      <c r="J74" s="4"/>
      <c r="K74" s="4"/>
      <c r="L74" s="15"/>
      <c r="M74" s="4"/>
      <c r="N74" s="4"/>
      <c r="Q74" s="4"/>
      <c r="R74" s="4"/>
      <c r="S74" s="4"/>
      <c r="T74" s="4"/>
      <c r="U74" s="4"/>
      <c r="V74" s="4"/>
      <c r="W74" s="4"/>
      <c r="X74" s="4"/>
      <c r="Y74" s="4"/>
      <c r="Z74" s="4"/>
      <c r="AA74" s="4"/>
      <c r="AB74" s="4"/>
      <c r="AC74" s="4"/>
      <c r="AD74" s="4"/>
      <c r="AE74" s="4"/>
      <c r="AF74" s="4"/>
    </row>
    <row r="75" spans="2:32" x14ac:dyDescent="0.25">
      <c r="B75" s="28" t="s">
        <v>121</v>
      </c>
      <c r="C75" s="7"/>
      <c r="D75" s="17">
        <v>1</v>
      </c>
      <c r="E75" s="10"/>
      <c r="F75" s="21" t="e">
        <f t="shared" si="4"/>
        <v>#N/A</v>
      </c>
      <c r="G75" s="4"/>
      <c r="H75" s="2"/>
      <c r="I75" s="4"/>
      <c r="J75" s="4"/>
      <c r="K75" s="4"/>
      <c r="L75" s="15"/>
      <c r="M75" s="4"/>
      <c r="N75" s="4"/>
      <c r="Q75" s="4"/>
      <c r="R75" s="4"/>
      <c r="S75" s="4"/>
      <c r="T75" s="4"/>
      <c r="U75" s="4"/>
      <c r="V75" s="4"/>
      <c r="W75" s="4"/>
      <c r="X75" s="4"/>
      <c r="Y75" s="4"/>
      <c r="Z75" s="4"/>
      <c r="AA75" s="4"/>
      <c r="AB75" s="4"/>
      <c r="AC75" s="4"/>
      <c r="AD75" s="4"/>
      <c r="AE75" s="4"/>
      <c r="AF75" s="4"/>
    </row>
    <row r="76" spans="2:32" x14ac:dyDescent="0.25">
      <c r="B76" s="28" t="s">
        <v>121</v>
      </c>
      <c r="C76" s="7"/>
      <c r="D76" s="17">
        <v>1</v>
      </c>
      <c r="E76" s="10"/>
      <c r="F76" s="21" t="e">
        <f t="shared" si="4"/>
        <v>#N/A</v>
      </c>
      <c r="G76" s="4"/>
      <c r="H76" s="2"/>
      <c r="I76" s="4"/>
      <c r="J76" s="4"/>
      <c r="K76" s="4"/>
      <c r="L76" s="15"/>
      <c r="M76" s="4"/>
      <c r="N76" s="4"/>
      <c r="Q76" s="4"/>
      <c r="R76" s="4"/>
      <c r="S76" s="4"/>
      <c r="T76" s="4"/>
      <c r="U76" s="4"/>
      <c r="V76" s="4"/>
      <c r="W76" s="4"/>
      <c r="X76" s="4"/>
      <c r="Y76" s="4"/>
      <c r="Z76" s="4"/>
      <c r="AA76" s="4"/>
      <c r="AB76" s="4"/>
      <c r="AC76" s="4"/>
      <c r="AD76" s="4"/>
      <c r="AE76" s="4"/>
      <c r="AF76" s="4"/>
    </row>
    <row r="77" spans="2:32" x14ac:dyDescent="0.25">
      <c r="B77" s="28" t="s">
        <v>121</v>
      </c>
      <c r="C77" s="7"/>
      <c r="D77" s="17">
        <v>1</v>
      </c>
      <c r="E77" s="10"/>
      <c r="F77" s="21" t="e">
        <f t="shared" si="4"/>
        <v>#N/A</v>
      </c>
      <c r="G77" s="4"/>
      <c r="H77" s="2"/>
      <c r="I77" s="4"/>
      <c r="J77" s="4"/>
      <c r="K77" s="4"/>
      <c r="L77" s="15"/>
      <c r="M77" s="4"/>
      <c r="N77" s="4"/>
      <c r="Q77" s="4"/>
      <c r="R77" s="4"/>
      <c r="S77" s="4"/>
      <c r="T77" s="4"/>
      <c r="U77" s="4"/>
      <c r="V77" s="4"/>
      <c r="W77" s="4"/>
      <c r="X77" s="4"/>
      <c r="Y77" s="4"/>
      <c r="Z77" s="4"/>
      <c r="AA77" s="4"/>
      <c r="AB77" s="4"/>
      <c r="AC77" s="4"/>
      <c r="AD77" s="4"/>
      <c r="AE77" s="4"/>
      <c r="AF77" s="4"/>
    </row>
    <row r="78" spans="2:32" x14ac:dyDescent="0.25">
      <c r="B78" s="28" t="s">
        <v>121</v>
      </c>
      <c r="C78" s="7"/>
      <c r="D78" s="17">
        <v>1</v>
      </c>
      <c r="E78" s="10"/>
      <c r="F78" s="21" t="e">
        <f t="shared" si="4"/>
        <v>#N/A</v>
      </c>
      <c r="G78" s="4"/>
      <c r="H78" s="2"/>
      <c r="I78" s="4"/>
      <c r="J78" s="4"/>
      <c r="K78" s="4"/>
      <c r="L78" s="15"/>
      <c r="M78" s="4"/>
      <c r="N78" s="4"/>
      <c r="Q78" s="4"/>
      <c r="R78" s="4"/>
      <c r="S78" s="4"/>
      <c r="T78" s="4"/>
      <c r="U78" s="4"/>
      <c r="V78" s="4"/>
      <c r="W78" s="4"/>
      <c r="X78" s="4"/>
      <c r="Y78" s="4"/>
      <c r="Z78" s="4"/>
      <c r="AA78" s="4"/>
      <c r="AB78" s="4"/>
      <c r="AC78" s="4"/>
      <c r="AD78" s="4"/>
      <c r="AE78" s="4"/>
      <c r="AF78" s="4"/>
    </row>
    <row r="79" spans="2:32" x14ac:dyDescent="0.25">
      <c r="B79" s="28" t="s">
        <v>121</v>
      </c>
      <c r="C79" s="7"/>
      <c r="D79" s="17">
        <v>1</v>
      </c>
      <c r="E79" s="10"/>
      <c r="F79" s="21" t="e">
        <f t="shared" si="4"/>
        <v>#N/A</v>
      </c>
      <c r="G79" s="4"/>
      <c r="H79" s="2"/>
      <c r="I79" s="4"/>
      <c r="J79" s="4"/>
      <c r="K79" s="4"/>
      <c r="L79" s="15"/>
      <c r="M79" s="4"/>
      <c r="N79" s="4"/>
      <c r="Q79" s="4"/>
      <c r="R79" s="4"/>
      <c r="S79" s="4"/>
      <c r="T79" s="4"/>
      <c r="U79" s="4"/>
      <c r="V79" s="4"/>
      <c r="W79" s="4"/>
      <c r="X79" s="4"/>
      <c r="Y79" s="4"/>
      <c r="Z79" s="4"/>
      <c r="AA79" s="4"/>
      <c r="AB79" s="4"/>
      <c r="AC79" s="4"/>
      <c r="AD79" s="4"/>
      <c r="AE79" s="4"/>
      <c r="AF79" s="4"/>
    </row>
    <row r="80" spans="2:32" x14ac:dyDescent="0.25">
      <c r="B80" s="28" t="s">
        <v>121</v>
      </c>
      <c r="C80" s="7"/>
      <c r="D80" s="17">
        <v>1</v>
      </c>
      <c r="E80" s="10"/>
      <c r="F80" s="21" t="e">
        <f t="shared" si="4"/>
        <v>#N/A</v>
      </c>
      <c r="G80" s="4"/>
      <c r="H80" s="2"/>
      <c r="I80" s="4"/>
      <c r="J80" s="4"/>
      <c r="K80" s="4"/>
      <c r="L80" s="15"/>
      <c r="M80" s="4"/>
      <c r="N80" s="4"/>
      <c r="Q80" s="4"/>
      <c r="R80" s="4"/>
      <c r="S80" s="4"/>
      <c r="T80" s="4"/>
      <c r="U80" s="4"/>
      <c r="V80" s="4"/>
      <c r="W80" s="4"/>
      <c r="X80" s="4"/>
      <c r="Y80" s="4"/>
      <c r="Z80" s="4"/>
      <c r="AA80" s="4"/>
      <c r="AB80" s="4"/>
      <c r="AC80" s="4"/>
      <c r="AD80" s="4"/>
      <c r="AE80" s="4"/>
      <c r="AF80" s="4"/>
    </row>
    <row r="81" spans="2:32" x14ac:dyDescent="0.25">
      <c r="B81" s="28" t="s">
        <v>121</v>
      </c>
      <c r="C81" s="7"/>
      <c r="D81" s="17">
        <v>1</v>
      </c>
      <c r="E81" s="10"/>
      <c r="F81" s="21" t="e">
        <f t="shared" si="4"/>
        <v>#N/A</v>
      </c>
      <c r="G81" s="4"/>
      <c r="H81" s="2"/>
      <c r="I81" s="4"/>
      <c r="J81" s="4"/>
      <c r="K81" s="4"/>
      <c r="L81" s="15"/>
      <c r="M81" s="4"/>
      <c r="N81" s="4"/>
      <c r="Q81" s="4"/>
      <c r="R81" s="4"/>
      <c r="S81" s="4"/>
      <c r="T81" s="4"/>
      <c r="U81" s="4"/>
      <c r="V81" s="4"/>
      <c r="W81" s="4"/>
      <c r="X81" s="4"/>
      <c r="Y81" s="4"/>
      <c r="Z81" s="4"/>
      <c r="AA81" s="4"/>
      <c r="AB81" s="4"/>
      <c r="AC81" s="4"/>
      <c r="AD81" s="4"/>
      <c r="AE81" s="4"/>
      <c r="AF81" s="4"/>
    </row>
    <row r="82" spans="2:32" x14ac:dyDescent="0.25">
      <c r="B82" s="28" t="s">
        <v>121</v>
      </c>
      <c r="C82" s="7"/>
      <c r="D82" s="17">
        <v>1</v>
      </c>
      <c r="E82" s="10"/>
      <c r="F82" s="21" t="e">
        <f t="shared" si="4"/>
        <v>#N/A</v>
      </c>
      <c r="G82" s="4"/>
      <c r="H82" s="2"/>
      <c r="I82" s="4"/>
      <c r="J82" s="4"/>
      <c r="K82" s="4"/>
      <c r="L82" s="15"/>
      <c r="M82" s="4"/>
      <c r="N82" s="4"/>
      <c r="Q82" s="4"/>
      <c r="R82" s="4"/>
      <c r="S82" s="4"/>
      <c r="T82" s="4"/>
      <c r="U82" s="4"/>
      <c r="V82" s="4"/>
      <c r="W82" s="4"/>
      <c r="X82" s="4"/>
      <c r="Y82" s="4"/>
      <c r="Z82" s="4"/>
      <c r="AA82" s="4"/>
      <c r="AB82" s="4"/>
      <c r="AC82" s="4"/>
      <c r="AD82" s="4"/>
      <c r="AE82" s="4"/>
      <c r="AF82" s="4"/>
    </row>
    <row r="83" spans="2:32" x14ac:dyDescent="0.25">
      <c r="B83" s="28" t="s">
        <v>121</v>
      </c>
      <c r="C83" s="7"/>
      <c r="D83" s="17">
        <v>1</v>
      </c>
      <c r="E83" s="10"/>
      <c r="F83" s="21" t="e">
        <f t="shared" si="4"/>
        <v>#N/A</v>
      </c>
      <c r="G83" s="4"/>
      <c r="H83" s="2"/>
      <c r="I83" s="4"/>
      <c r="J83" s="4"/>
      <c r="K83" s="4"/>
      <c r="L83" s="15"/>
      <c r="M83" s="4"/>
      <c r="N83" s="4"/>
      <c r="Q83" s="4"/>
      <c r="R83" s="4"/>
      <c r="S83" s="4"/>
      <c r="T83" s="4"/>
      <c r="U83" s="4"/>
      <c r="V83" s="4"/>
      <c r="W83" s="4"/>
      <c r="X83" s="4"/>
      <c r="Y83" s="4"/>
      <c r="Z83" s="4"/>
      <c r="AA83" s="4"/>
      <c r="AB83" s="4"/>
      <c r="AC83" s="4"/>
      <c r="AD83" s="4"/>
      <c r="AE83" s="4"/>
      <c r="AF83" s="4"/>
    </row>
    <row r="84" spans="2:32" x14ac:dyDescent="0.25">
      <c r="B84" s="28" t="s">
        <v>121</v>
      </c>
      <c r="C84" s="7"/>
      <c r="D84" s="17">
        <v>1</v>
      </c>
      <c r="E84" s="10"/>
      <c r="F84" s="21" t="e">
        <f t="shared" si="4"/>
        <v>#N/A</v>
      </c>
      <c r="G84" s="4"/>
      <c r="H84" s="2"/>
      <c r="I84" s="4"/>
      <c r="J84" s="4"/>
      <c r="K84" s="4"/>
      <c r="L84" s="15"/>
      <c r="M84" s="4"/>
      <c r="N84" s="4"/>
      <c r="Q84" s="4"/>
      <c r="R84" s="4"/>
      <c r="S84" s="4"/>
      <c r="T84" s="4"/>
      <c r="U84" s="4"/>
      <c r="V84" s="4"/>
      <c r="W84" s="4"/>
      <c r="X84" s="4"/>
      <c r="Y84" s="4"/>
      <c r="Z84" s="4"/>
      <c r="AA84" s="4"/>
      <c r="AB84" s="4"/>
      <c r="AC84" s="4"/>
      <c r="AD84" s="4"/>
      <c r="AE84" s="4"/>
      <c r="AF84" s="4"/>
    </row>
    <row r="85" spans="2:32" x14ac:dyDescent="0.25">
      <c r="B85" s="28" t="s">
        <v>121</v>
      </c>
      <c r="C85" s="7"/>
      <c r="D85" s="17">
        <v>1</v>
      </c>
      <c r="E85" s="10"/>
      <c r="F85" s="21" t="e">
        <f t="shared" si="4"/>
        <v>#N/A</v>
      </c>
      <c r="G85" s="4"/>
      <c r="H85" s="2"/>
      <c r="I85" s="4"/>
      <c r="J85" s="4"/>
      <c r="K85" s="4"/>
      <c r="L85" s="15"/>
      <c r="M85" s="4"/>
      <c r="N85" s="4"/>
      <c r="Q85" s="4"/>
      <c r="R85" s="4"/>
      <c r="S85" s="4"/>
      <c r="T85" s="4"/>
      <c r="U85" s="4"/>
      <c r="V85" s="4"/>
      <c r="W85" s="4"/>
      <c r="X85" s="4"/>
      <c r="Y85" s="4"/>
      <c r="Z85" s="4"/>
      <c r="AA85" s="4"/>
      <c r="AB85" s="4"/>
      <c r="AC85" s="4"/>
      <c r="AD85" s="4"/>
      <c r="AE85" s="4"/>
      <c r="AF85" s="4"/>
    </row>
    <row r="86" spans="2:32" x14ac:dyDescent="0.25">
      <c r="B86" s="28" t="s">
        <v>121</v>
      </c>
      <c r="C86" s="7"/>
      <c r="D86" s="17">
        <v>1</v>
      </c>
      <c r="E86" s="10"/>
      <c r="F86" s="21" t="e">
        <f t="shared" si="4"/>
        <v>#N/A</v>
      </c>
      <c r="G86" s="4"/>
      <c r="H86" s="2"/>
      <c r="I86" s="4"/>
      <c r="J86" s="4"/>
      <c r="K86" s="4"/>
      <c r="L86" s="15"/>
      <c r="M86" s="4"/>
      <c r="N86" s="4"/>
      <c r="Q86" s="4"/>
      <c r="R86" s="4"/>
      <c r="S86" s="4"/>
      <c r="T86" s="4"/>
      <c r="U86" s="4"/>
      <c r="V86" s="4"/>
      <c r="W86" s="4"/>
      <c r="X86" s="4"/>
      <c r="Y86" s="4"/>
      <c r="Z86" s="4"/>
      <c r="AA86" s="4"/>
      <c r="AB86" s="4"/>
      <c r="AC86" s="4"/>
      <c r="AD86" s="4"/>
      <c r="AE86" s="4"/>
      <c r="AF86" s="4"/>
    </row>
    <row r="87" spans="2:32" x14ac:dyDescent="0.25">
      <c r="B87" s="28" t="s">
        <v>121</v>
      </c>
      <c r="C87" s="7"/>
      <c r="D87" s="17">
        <v>1</v>
      </c>
      <c r="E87" s="10"/>
      <c r="F87" s="21" t="e">
        <f t="shared" si="4"/>
        <v>#N/A</v>
      </c>
      <c r="G87" s="4"/>
      <c r="H87" s="2"/>
      <c r="I87" s="4"/>
      <c r="J87" s="4"/>
      <c r="K87" s="4"/>
      <c r="L87" s="15"/>
      <c r="M87" s="4"/>
      <c r="N87" s="4"/>
      <c r="Q87" s="4"/>
      <c r="R87" s="4"/>
      <c r="S87" s="4"/>
      <c r="T87" s="4"/>
      <c r="U87" s="4"/>
      <c r="V87" s="4"/>
      <c r="W87" s="4"/>
      <c r="X87" s="4"/>
      <c r="Y87" s="4"/>
      <c r="Z87" s="4"/>
      <c r="AA87" s="4"/>
      <c r="AB87" s="4"/>
      <c r="AC87" s="4"/>
      <c r="AD87" s="4"/>
      <c r="AE87" s="4"/>
      <c r="AF87" s="4"/>
    </row>
    <row r="88" spans="2:32" x14ac:dyDescent="0.25">
      <c r="B88" s="28" t="s">
        <v>121</v>
      </c>
      <c r="C88" s="7"/>
      <c r="D88" s="17">
        <v>1</v>
      </c>
      <c r="E88" s="10"/>
      <c r="F88" s="21" t="e">
        <f t="shared" si="4"/>
        <v>#N/A</v>
      </c>
      <c r="G88" s="4"/>
      <c r="H88" s="2"/>
      <c r="I88" s="4"/>
      <c r="J88" s="4"/>
      <c r="K88" s="4"/>
      <c r="L88" s="15"/>
      <c r="M88" s="4"/>
      <c r="N88" s="4"/>
      <c r="Q88" s="4"/>
      <c r="R88" s="4"/>
      <c r="S88" s="4"/>
      <c r="T88" s="4"/>
      <c r="U88" s="4"/>
      <c r="V88" s="4"/>
      <c r="W88" s="4"/>
      <c r="X88" s="4"/>
      <c r="Y88" s="4"/>
      <c r="Z88" s="4"/>
      <c r="AA88" s="4"/>
      <c r="AB88" s="4"/>
      <c r="AC88" s="4"/>
      <c r="AD88" s="4"/>
      <c r="AE88" s="4"/>
      <c r="AF88" s="4"/>
    </row>
    <row r="89" spans="2:32" x14ac:dyDescent="0.25">
      <c r="B89" s="28" t="s">
        <v>121</v>
      </c>
      <c r="C89" s="7"/>
      <c r="D89" s="17">
        <v>1</v>
      </c>
      <c r="E89" s="10"/>
      <c r="F89" s="21" t="e">
        <f t="shared" si="4"/>
        <v>#N/A</v>
      </c>
      <c r="G89" s="4"/>
      <c r="H89" s="2"/>
      <c r="I89" s="4"/>
      <c r="J89" s="4"/>
      <c r="K89" s="4"/>
      <c r="L89" s="15"/>
      <c r="M89" s="4"/>
      <c r="N89" s="4"/>
      <c r="Q89" s="4"/>
      <c r="R89" s="4"/>
      <c r="S89" s="4"/>
      <c r="T89" s="4"/>
      <c r="U89" s="4"/>
      <c r="V89" s="4"/>
      <c r="W89" s="4"/>
      <c r="X89" s="4"/>
      <c r="Y89" s="4"/>
      <c r="Z89" s="4"/>
      <c r="AA89" s="4"/>
      <c r="AB89" s="4"/>
      <c r="AC89" s="4"/>
      <c r="AD89" s="4"/>
      <c r="AE89" s="4"/>
      <c r="AF89" s="4"/>
    </row>
    <row r="90" spans="2:32" x14ac:dyDescent="0.25">
      <c r="B90" s="28" t="s">
        <v>121</v>
      </c>
      <c r="C90" s="7"/>
      <c r="D90" s="17">
        <v>1</v>
      </c>
      <c r="E90" s="10"/>
      <c r="F90" s="21" t="e">
        <f t="shared" si="4"/>
        <v>#N/A</v>
      </c>
      <c r="G90" s="4"/>
      <c r="H90" s="2"/>
      <c r="I90" s="4"/>
      <c r="J90" s="4"/>
      <c r="K90" s="4"/>
      <c r="L90" s="15"/>
      <c r="M90" s="4"/>
      <c r="N90" s="4"/>
      <c r="Q90" s="4"/>
      <c r="R90" s="4"/>
      <c r="S90" s="4"/>
      <c r="T90" s="4"/>
      <c r="U90" s="4"/>
      <c r="V90" s="4"/>
      <c r="W90" s="4"/>
      <c r="X90" s="4"/>
      <c r="Y90" s="4"/>
      <c r="Z90" s="4"/>
      <c r="AA90" s="4"/>
      <c r="AB90" s="4"/>
      <c r="AC90" s="4"/>
      <c r="AD90" s="4"/>
      <c r="AE90" s="4"/>
      <c r="AF90" s="4"/>
    </row>
    <row r="91" spans="2:32" x14ac:dyDescent="0.25">
      <c r="B91" s="28" t="s">
        <v>121</v>
      </c>
      <c r="C91" s="7"/>
      <c r="D91" s="17">
        <v>1</v>
      </c>
      <c r="E91" s="10"/>
      <c r="F91" s="21" t="e">
        <f t="shared" si="4"/>
        <v>#N/A</v>
      </c>
      <c r="G91" s="4"/>
      <c r="H91" s="2"/>
      <c r="I91" s="4"/>
      <c r="J91" s="4"/>
      <c r="K91" s="4"/>
      <c r="L91" s="15"/>
      <c r="M91" s="4"/>
      <c r="N91" s="4"/>
      <c r="Q91" s="4"/>
      <c r="R91" s="4"/>
      <c r="S91" s="4"/>
    </row>
    <row r="92" spans="2:32" x14ac:dyDescent="0.25">
      <c r="B92" s="28" t="s">
        <v>121</v>
      </c>
      <c r="C92" s="7"/>
      <c r="D92" s="17">
        <v>1</v>
      </c>
      <c r="E92" s="10"/>
      <c r="F92" s="21" t="e">
        <f t="shared" si="4"/>
        <v>#N/A</v>
      </c>
      <c r="G92" s="4"/>
      <c r="H92" s="2"/>
      <c r="I92" s="4"/>
      <c r="J92" s="4"/>
      <c r="K92" s="4"/>
      <c r="L92" s="15"/>
      <c r="M92" s="4"/>
      <c r="N92" s="4"/>
      <c r="Q92" s="4"/>
      <c r="R92" s="4"/>
      <c r="S92" s="4"/>
    </row>
    <row r="93" spans="2:32" x14ac:dyDescent="0.25">
      <c r="B93" s="28" t="s">
        <v>121</v>
      </c>
      <c r="C93" s="7"/>
      <c r="D93" s="17">
        <v>1</v>
      </c>
      <c r="E93" s="10"/>
      <c r="F93" s="21" t="e">
        <f t="shared" si="4"/>
        <v>#N/A</v>
      </c>
      <c r="G93" s="4"/>
      <c r="H93" s="2"/>
      <c r="I93" s="4"/>
      <c r="J93" s="4"/>
      <c r="K93" s="4"/>
      <c r="L93" s="15"/>
      <c r="M93" s="4"/>
      <c r="N93" s="4"/>
      <c r="Q93" s="4"/>
      <c r="R93" s="4"/>
      <c r="S93" s="4"/>
    </row>
    <row r="94" spans="2:32" x14ac:dyDescent="0.25">
      <c r="B94" s="28" t="s">
        <v>121</v>
      </c>
      <c r="C94" s="7"/>
      <c r="D94" s="17">
        <v>1</v>
      </c>
      <c r="E94" s="10"/>
      <c r="F94" s="21" t="e">
        <f t="shared" si="4"/>
        <v>#N/A</v>
      </c>
      <c r="G94" s="4"/>
      <c r="H94" s="2"/>
      <c r="I94" s="4"/>
      <c r="J94" s="4"/>
      <c r="K94" s="4"/>
      <c r="L94" s="15"/>
      <c r="M94" s="4"/>
      <c r="N94" s="4"/>
      <c r="Q94" s="4"/>
      <c r="R94" s="4"/>
      <c r="S94" s="4"/>
    </row>
    <row r="95" spans="2:32" x14ac:dyDescent="0.25">
      <c r="B95" s="28" t="s">
        <v>121</v>
      </c>
      <c r="C95" s="7"/>
      <c r="D95" s="17">
        <v>1</v>
      </c>
      <c r="E95" s="10"/>
      <c r="F95" s="21" t="e">
        <f t="shared" si="4"/>
        <v>#N/A</v>
      </c>
      <c r="G95" s="4"/>
      <c r="H95" s="2"/>
      <c r="I95" s="4"/>
      <c r="J95" s="4"/>
      <c r="K95" s="4"/>
      <c r="L95" s="15"/>
      <c r="M95" s="4"/>
      <c r="N95" s="4"/>
    </row>
    <row r="96" spans="2:32" x14ac:dyDescent="0.25">
      <c r="B96" s="28" t="s">
        <v>121</v>
      </c>
      <c r="C96" s="7"/>
      <c r="D96" s="17">
        <v>1</v>
      </c>
      <c r="E96" s="10"/>
      <c r="F96" s="21" t="e">
        <f t="shared" si="4"/>
        <v>#N/A</v>
      </c>
      <c r="G96" s="4"/>
      <c r="H96" s="2"/>
      <c r="I96" s="4"/>
      <c r="J96" s="4"/>
      <c r="K96" s="4"/>
      <c r="L96" s="15"/>
      <c r="M96" s="4"/>
      <c r="N96" s="4"/>
    </row>
    <row r="97" spans="2:14" x14ac:dyDescent="0.25">
      <c r="B97" s="28" t="s">
        <v>121</v>
      </c>
      <c r="C97" s="7"/>
      <c r="D97" s="17">
        <v>1</v>
      </c>
      <c r="E97" s="10"/>
      <c r="F97" s="21" t="e">
        <f t="shared" si="4"/>
        <v>#N/A</v>
      </c>
      <c r="G97" s="4"/>
      <c r="H97" s="2"/>
      <c r="I97" s="4"/>
      <c r="J97" s="4"/>
      <c r="K97" s="4"/>
      <c r="L97" s="15"/>
      <c r="M97" s="4"/>
      <c r="N97" s="4"/>
    </row>
    <row r="98" spans="2:14" x14ac:dyDescent="0.25">
      <c r="B98" s="28" t="s">
        <v>121</v>
      </c>
      <c r="C98" s="7"/>
      <c r="D98" s="17">
        <v>1</v>
      </c>
      <c r="E98" s="10"/>
      <c r="F98" s="21" t="e">
        <f t="shared" si="4"/>
        <v>#N/A</v>
      </c>
      <c r="G98" s="4"/>
      <c r="H98" s="2"/>
      <c r="I98" s="4"/>
      <c r="J98" s="4"/>
      <c r="K98" s="4"/>
      <c r="L98" s="15"/>
      <c r="M98" s="4"/>
      <c r="N98" s="4"/>
    </row>
    <row r="99" spans="2:14" x14ac:dyDescent="0.25">
      <c r="B99" s="28" t="s">
        <v>121</v>
      </c>
      <c r="C99" s="7"/>
      <c r="D99" s="17">
        <v>1</v>
      </c>
      <c r="E99" s="10"/>
      <c r="F99" s="21" t="e">
        <f t="shared" si="4"/>
        <v>#N/A</v>
      </c>
      <c r="G99" s="4"/>
      <c r="H99" s="2"/>
      <c r="I99" s="4"/>
      <c r="J99" s="4"/>
      <c r="K99" s="4"/>
      <c r="L99" s="15"/>
      <c r="M99" s="4"/>
      <c r="N99" s="4"/>
    </row>
    <row r="100" spans="2:14" x14ac:dyDescent="0.25">
      <c r="B100" s="28" t="s">
        <v>121</v>
      </c>
      <c r="C100" s="7"/>
      <c r="D100" s="17">
        <v>1</v>
      </c>
      <c r="E100" s="10"/>
      <c r="F100" s="21" t="e">
        <f t="shared" si="4"/>
        <v>#N/A</v>
      </c>
      <c r="G100" s="4"/>
      <c r="H100" s="2"/>
      <c r="I100" s="4"/>
      <c r="J100" s="4"/>
      <c r="K100" s="4"/>
      <c r="L100" s="15"/>
      <c r="M100" s="4"/>
      <c r="N100" s="4"/>
    </row>
    <row r="101" spans="2:14" x14ac:dyDescent="0.25">
      <c r="B101" s="28" t="s">
        <v>121</v>
      </c>
      <c r="C101" s="7"/>
      <c r="D101" s="17">
        <v>1</v>
      </c>
      <c r="E101" s="10"/>
      <c r="F101" s="21" t="e">
        <f t="shared" si="4"/>
        <v>#N/A</v>
      </c>
      <c r="G101" s="4"/>
      <c r="H101" s="2"/>
      <c r="I101" s="4"/>
      <c r="J101" s="4"/>
      <c r="K101" s="4"/>
      <c r="L101" s="15"/>
      <c r="M101" s="4"/>
      <c r="N101" s="4"/>
    </row>
    <row r="102" spans="2:14" x14ac:dyDescent="0.25">
      <c r="B102" s="28" t="s">
        <v>121</v>
      </c>
      <c r="C102" s="7"/>
      <c r="D102" s="17">
        <v>1</v>
      </c>
      <c r="E102" s="10"/>
      <c r="F102" s="21" t="e">
        <f t="shared" si="4"/>
        <v>#N/A</v>
      </c>
      <c r="G102" s="4"/>
      <c r="H102" s="2"/>
      <c r="I102" s="4"/>
      <c r="J102" s="4"/>
      <c r="K102" s="4"/>
      <c r="L102" s="15"/>
      <c r="M102" s="4"/>
      <c r="N102" s="4"/>
    </row>
    <row r="103" spans="2:14" x14ac:dyDescent="0.25">
      <c r="B103" s="28" t="s">
        <v>121</v>
      </c>
      <c r="C103" s="7"/>
      <c r="D103" s="17">
        <v>1</v>
      </c>
      <c r="E103" s="10"/>
      <c r="F103" s="21" t="e">
        <f t="shared" si="4"/>
        <v>#N/A</v>
      </c>
      <c r="G103" s="4"/>
      <c r="H103" s="2"/>
      <c r="I103" s="4"/>
      <c r="J103" s="4"/>
      <c r="K103" s="4"/>
      <c r="L103" s="15"/>
      <c r="M103" s="4"/>
      <c r="N103" s="4"/>
    </row>
    <row r="104" spans="2:14" x14ac:dyDescent="0.25">
      <c r="B104" s="28" t="s">
        <v>121</v>
      </c>
      <c r="C104" s="7"/>
      <c r="D104" s="17">
        <v>1</v>
      </c>
      <c r="E104" s="10"/>
      <c r="F104" s="21" t="e">
        <f t="shared" si="4"/>
        <v>#N/A</v>
      </c>
      <c r="G104" s="4"/>
      <c r="H104" s="2"/>
      <c r="I104" s="4"/>
      <c r="J104" s="4"/>
      <c r="K104" s="4"/>
      <c r="L104" s="15"/>
      <c r="M104" s="4"/>
      <c r="N104" s="4"/>
    </row>
    <row r="105" spans="2:14" x14ac:dyDescent="0.25">
      <c r="B105" s="28" t="s">
        <v>121</v>
      </c>
      <c r="C105" s="7"/>
      <c r="D105" s="17">
        <v>1</v>
      </c>
      <c r="E105" s="10"/>
      <c r="F105" s="21" t="e">
        <f t="shared" si="4"/>
        <v>#N/A</v>
      </c>
      <c r="G105" s="4"/>
      <c r="H105" s="2"/>
      <c r="I105" s="4"/>
      <c r="J105" s="4"/>
      <c r="K105" s="4"/>
      <c r="L105" s="15"/>
      <c r="M105" s="4"/>
      <c r="N105" s="4"/>
    </row>
    <row r="106" spans="2:14" x14ac:dyDescent="0.25">
      <c r="B106" s="28" t="s">
        <v>121</v>
      </c>
      <c r="C106" s="7"/>
      <c r="D106" s="17">
        <v>1</v>
      </c>
      <c r="E106" s="10"/>
      <c r="F106" s="21" t="e">
        <f t="shared" si="4"/>
        <v>#N/A</v>
      </c>
      <c r="G106" s="4"/>
      <c r="H106" s="2"/>
      <c r="I106" s="4"/>
      <c r="J106" s="4"/>
      <c r="K106" s="4"/>
      <c r="L106" s="15"/>
      <c r="M106" s="4"/>
      <c r="N106" s="4"/>
    </row>
    <row r="107" spans="2:14" x14ac:dyDescent="0.25">
      <c r="B107" s="28" t="s">
        <v>121</v>
      </c>
      <c r="C107" s="7"/>
      <c r="D107" s="17">
        <v>1</v>
      </c>
      <c r="E107" s="10"/>
      <c r="F107" s="21" t="e">
        <f t="shared" si="4"/>
        <v>#N/A</v>
      </c>
      <c r="G107" s="4"/>
      <c r="H107" s="2"/>
      <c r="I107" s="4"/>
      <c r="J107" s="4"/>
      <c r="K107" s="4"/>
      <c r="L107" s="15"/>
      <c r="M107" s="4"/>
      <c r="N107" s="4"/>
    </row>
    <row r="108" spans="2:14" x14ac:dyDescent="0.25">
      <c r="B108" s="28" t="s">
        <v>121</v>
      </c>
      <c r="C108" s="7"/>
      <c r="D108" s="17">
        <v>1</v>
      </c>
      <c r="E108" s="10"/>
      <c r="F108" s="21" t="e">
        <f t="shared" si="4"/>
        <v>#N/A</v>
      </c>
      <c r="G108" s="4"/>
      <c r="H108" s="2"/>
      <c r="I108" s="4"/>
      <c r="J108" s="4"/>
      <c r="K108" s="4"/>
      <c r="L108" s="15"/>
      <c r="M108" s="4"/>
      <c r="N108" s="4"/>
    </row>
    <row r="109" spans="2:14" x14ac:dyDescent="0.25">
      <c r="B109" s="28" t="s">
        <v>121</v>
      </c>
      <c r="C109" s="7"/>
      <c r="D109" s="17">
        <v>1</v>
      </c>
      <c r="E109" s="10"/>
      <c r="F109" s="21" t="e">
        <f t="shared" si="4"/>
        <v>#N/A</v>
      </c>
      <c r="G109" s="4"/>
      <c r="H109" s="2"/>
      <c r="I109" s="4"/>
      <c r="J109" s="4"/>
      <c r="K109" s="4"/>
      <c r="L109" s="15"/>
      <c r="M109" s="4"/>
      <c r="N109" s="4"/>
    </row>
    <row r="110" spans="2:14" x14ac:dyDescent="0.25">
      <c r="B110" s="28" t="s">
        <v>121</v>
      </c>
      <c r="C110" s="7"/>
      <c r="D110" s="17">
        <v>1</v>
      </c>
      <c r="E110" s="10"/>
      <c r="F110" s="21" t="e">
        <f t="shared" si="4"/>
        <v>#N/A</v>
      </c>
      <c r="G110" s="4"/>
      <c r="H110" s="2"/>
      <c r="I110" s="4"/>
      <c r="J110" s="4"/>
      <c r="K110" s="4"/>
      <c r="L110" s="15"/>
      <c r="M110" s="4"/>
      <c r="N110" s="4"/>
    </row>
    <row r="111" spans="2:14" x14ac:dyDescent="0.25">
      <c r="B111" s="28" t="s">
        <v>121</v>
      </c>
      <c r="C111" s="7"/>
      <c r="D111" s="17">
        <v>1</v>
      </c>
      <c r="E111" s="10"/>
      <c r="F111" s="21" t="e">
        <f t="shared" si="4"/>
        <v>#N/A</v>
      </c>
      <c r="G111" s="4"/>
      <c r="H111" s="2"/>
      <c r="I111" s="4"/>
      <c r="J111" s="4"/>
      <c r="K111" s="4"/>
      <c r="L111" s="15"/>
      <c r="M111" s="4"/>
      <c r="N111" s="4"/>
    </row>
    <row r="112" spans="2:14" x14ac:dyDescent="0.25">
      <c r="B112" s="28" t="s">
        <v>121</v>
      </c>
      <c r="C112" s="7"/>
      <c r="D112" s="17">
        <v>1</v>
      </c>
      <c r="E112" s="10"/>
      <c r="F112" s="21" t="e">
        <f t="shared" si="4"/>
        <v>#N/A</v>
      </c>
      <c r="G112" s="4"/>
      <c r="H112" s="2"/>
      <c r="I112" s="4"/>
      <c r="J112" s="4"/>
      <c r="K112" s="4"/>
      <c r="L112" s="15"/>
      <c r="M112" s="4"/>
      <c r="N112" s="4"/>
    </row>
    <row r="113" spans="2:14" x14ac:dyDescent="0.25">
      <c r="B113" s="28" t="s">
        <v>121</v>
      </c>
      <c r="C113" s="7"/>
      <c r="D113" s="17">
        <v>1</v>
      </c>
      <c r="E113" s="10"/>
      <c r="F113" s="21" t="e">
        <f t="shared" si="4"/>
        <v>#N/A</v>
      </c>
      <c r="G113" s="4"/>
      <c r="H113" s="2"/>
      <c r="I113" s="4"/>
      <c r="J113" s="4"/>
      <c r="K113" s="4"/>
      <c r="L113" s="15"/>
      <c r="M113" s="4"/>
      <c r="N113" s="4"/>
    </row>
    <row r="114" spans="2:14" x14ac:dyDescent="0.25">
      <c r="B114" s="28" t="s">
        <v>121</v>
      </c>
      <c r="C114" s="7"/>
      <c r="D114" s="17">
        <v>1</v>
      </c>
      <c r="E114" s="10"/>
      <c r="F114" s="21" t="e">
        <f t="shared" si="4"/>
        <v>#N/A</v>
      </c>
      <c r="G114" s="4"/>
      <c r="H114" s="2"/>
      <c r="I114" s="4"/>
      <c r="J114" s="4"/>
      <c r="K114" s="4"/>
      <c r="L114" s="15"/>
      <c r="M114" s="4"/>
      <c r="N114" s="4"/>
    </row>
    <row r="115" spans="2:14" x14ac:dyDescent="0.25">
      <c r="B115" s="28" t="s">
        <v>121</v>
      </c>
      <c r="C115" s="7"/>
      <c r="D115" s="17">
        <v>1</v>
      </c>
      <c r="E115" s="10"/>
      <c r="F115" s="21" t="e">
        <f t="shared" si="4"/>
        <v>#N/A</v>
      </c>
      <c r="G115" s="4"/>
      <c r="H115" s="2"/>
      <c r="I115" s="4"/>
      <c r="J115" s="4"/>
      <c r="K115" s="4"/>
      <c r="L115" s="15"/>
      <c r="M115" s="4"/>
      <c r="N115" s="4"/>
    </row>
    <row r="116" spans="2:14" x14ac:dyDescent="0.25">
      <c r="B116" s="28" t="s">
        <v>121</v>
      </c>
      <c r="C116" s="7"/>
      <c r="D116" s="17">
        <v>1</v>
      </c>
      <c r="E116" s="10"/>
      <c r="F116" s="21" t="e">
        <f t="shared" si="4"/>
        <v>#N/A</v>
      </c>
      <c r="G116" s="4"/>
      <c r="H116" s="2"/>
      <c r="I116" s="4"/>
      <c r="J116" s="4"/>
      <c r="K116" s="4"/>
      <c r="L116" s="15"/>
      <c r="M116" s="4"/>
      <c r="N116" s="4"/>
    </row>
    <row r="117" spans="2:14" x14ac:dyDescent="0.25">
      <c r="B117" s="28" t="s">
        <v>121</v>
      </c>
      <c r="C117" s="7"/>
      <c r="D117" s="17">
        <v>1</v>
      </c>
      <c r="E117" s="10"/>
      <c r="F117" s="21" t="e">
        <f t="shared" si="4"/>
        <v>#N/A</v>
      </c>
      <c r="G117" s="4"/>
      <c r="H117" s="2"/>
      <c r="I117" s="4"/>
      <c r="J117" s="4"/>
      <c r="K117" s="4"/>
      <c r="L117" s="15"/>
      <c r="M117" s="4"/>
      <c r="N117" s="4"/>
    </row>
    <row r="118" spans="2:14" x14ac:dyDescent="0.25">
      <c r="B118" s="28" t="s">
        <v>121</v>
      </c>
      <c r="C118" s="7"/>
      <c r="D118" s="17">
        <v>1</v>
      </c>
      <c r="E118" s="10"/>
      <c r="F118" s="21" t="e">
        <f t="shared" si="4"/>
        <v>#N/A</v>
      </c>
      <c r="G118" s="4"/>
      <c r="H118" s="2"/>
      <c r="I118" s="4"/>
      <c r="J118" s="4"/>
      <c r="K118" s="4"/>
      <c r="L118" s="15"/>
      <c r="M118" s="4"/>
      <c r="N118" s="4"/>
    </row>
    <row r="119" spans="2:14" x14ac:dyDescent="0.25">
      <c r="B119" s="28" t="s">
        <v>121</v>
      </c>
      <c r="C119" s="7"/>
      <c r="D119" s="17">
        <v>1</v>
      </c>
      <c r="E119" s="10"/>
      <c r="F119" s="21" t="e">
        <f t="shared" si="4"/>
        <v>#N/A</v>
      </c>
      <c r="G119" s="4"/>
      <c r="H119" s="2"/>
      <c r="I119" s="4"/>
      <c r="J119" s="4"/>
      <c r="K119" s="4"/>
      <c r="L119" s="15"/>
      <c r="M119" s="4"/>
      <c r="N119" s="4"/>
    </row>
    <row r="120" spans="2:14" x14ac:dyDescent="0.25">
      <c r="B120" s="28" t="s">
        <v>121</v>
      </c>
      <c r="C120" s="7"/>
      <c r="D120" s="17">
        <v>1</v>
      </c>
      <c r="E120" s="10"/>
      <c r="F120" s="21" t="e">
        <f t="shared" si="4"/>
        <v>#N/A</v>
      </c>
      <c r="G120" s="4"/>
      <c r="H120" s="2"/>
      <c r="I120" s="4"/>
      <c r="J120" s="4"/>
      <c r="K120" s="4"/>
      <c r="L120" s="15"/>
      <c r="M120" s="4"/>
      <c r="N120" s="4"/>
    </row>
    <row r="121" spans="2:14" x14ac:dyDescent="0.25">
      <c r="B121" s="28" t="s">
        <v>121</v>
      </c>
      <c r="C121" s="7"/>
      <c r="D121" s="17">
        <v>1</v>
      </c>
      <c r="E121" s="10"/>
      <c r="F121" s="21" t="e">
        <f t="shared" si="4"/>
        <v>#N/A</v>
      </c>
      <c r="G121" s="4"/>
      <c r="H121" s="2"/>
      <c r="I121" s="4"/>
      <c r="J121" s="4"/>
      <c r="K121" s="4"/>
      <c r="L121" s="15"/>
      <c r="M121" s="4"/>
      <c r="N121" s="4"/>
    </row>
    <row r="122" spans="2:14" x14ac:dyDescent="0.25">
      <c r="B122" s="28" t="s">
        <v>121</v>
      </c>
      <c r="C122" s="7"/>
      <c r="D122" s="17">
        <v>1</v>
      </c>
      <c r="E122" s="10"/>
      <c r="F122" s="21" t="e">
        <f t="shared" si="4"/>
        <v>#N/A</v>
      </c>
      <c r="G122" s="4"/>
      <c r="H122" s="2"/>
      <c r="I122" s="4"/>
      <c r="J122" s="4"/>
      <c r="K122" s="4"/>
      <c r="L122" s="15"/>
      <c r="M122" s="4"/>
      <c r="N122" s="4"/>
    </row>
    <row r="123" spans="2:14" x14ac:dyDescent="0.25">
      <c r="B123" s="28" t="s">
        <v>121</v>
      </c>
      <c r="C123" s="7"/>
      <c r="D123" s="17">
        <v>1</v>
      </c>
      <c r="E123" s="10"/>
      <c r="F123" s="21" t="e">
        <f t="shared" si="4"/>
        <v>#N/A</v>
      </c>
      <c r="G123" s="4"/>
      <c r="H123" s="2"/>
      <c r="I123" s="4"/>
      <c r="J123" s="4"/>
      <c r="K123" s="4"/>
      <c r="L123" s="15"/>
      <c r="M123" s="4"/>
      <c r="N123" s="4"/>
    </row>
    <row r="124" spans="2:14" x14ac:dyDescent="0.25">
      <c r="B124" s="28" t="s">
        <v>121</v>
      </c>
      <c r="C124" s="7"/>
      <c r="D124" s="17">
        <v>1</v>
      </c>
      <c r="E124" s="10"/>
      <c r="F124" s="21" t="e">
        <f t="shared" si="4"/>
        <v>#N/A</v>
      </c>
      <c r="G124" s="4"/>
      <c r="H124" s="2"/>
      <c r="I124" s="4"/>
      <c r="J124" s="4"/>
      <c r="K124" s="4"/>
      <c r="L124" s="15"/>
      <c r="M124" s="4"/>
      <c r="N124" s="4"/>
    </row>
    <row r="125" spans="2:14" x14ac:dyDescent="0.25">
      <c r="B125" s="28" t="s">
        <v>121</v>
      </c>
      <c r="C125" s="7"/>
      <c r="D125" s="17">
        <v>1</v>
      </c>
      <c r="E125" s="10"/>
      <c r="F125" s="21" t="e">
        <f t="shared" si="4"/>
        <v>#N/A</v>
      </c>
      <c r="G125" s="4"/>
      <c r="H125" s="2"/>
      <c r="I125" s="4"/>
      <c r="J125" s="4"/>
      <c r="K125" s="4"/>
      <c r="L125" s="15"/>
      <c r="M125" s="4"/>
      <c r="N125" s="4"/>
    </row>
    <row r="126" spans="2:14" x14ac:dyDescent="0.25">
      <c r="B126" s="28" t="s">
        <v>121</v>
      </c>
      <c r="C126" s="7"/>
      <c r="D126" s="17">
        <v>1</v>
      </c>
      <c r="E126" s="10"/>
      <c r="F126" s="21" t="e">
        <f t="shared" si="4"/>
        <v>#N/A</v>
      </c>
      <c r="G126" s="4"/>
      <c r="H126" s="2"/>
      <c r="I126" s="4"/>
      <c r="J126" s="4"/>
      <c r="K126" s="4"/>
      <c r="L126" s="15"/>
      <c r="M126" s="4"/>
      <c r="N126" s="4"/>
    </row>
    <row r="127" spans="2:14" x14ac:dyDescent="0.25">
      <c r="B127" s="28" t="s">
        <v>121</v>
      </c>
      <c r="C127" s="7"/>
      <c r="D127" s="17">
        <v>1</v>
      </c>
      <c r="E127" s="10"/>
      <c r="F127" s="21" t="e">
        <f t="shared" si="4"/>
        <v>#N/A</v>
      </c>
      <c r="G127" s="4"/>
      <c r="H127" s="2"/>
      <c r="I127" s="4"/>
      <c r="J127" s="4"/>
      <c r="K127" s="4"/>
      <c r="L127" s="15"/>
      <c r="M127" s="4"/>
      <c r="N127" s="4"/>
    </row>
    <row r="128" spans="2:14" x14ac:dyDescent="0.25">
      <c r="B128" s="28" t="s">
        <v>121</v>
      </c>
      <c r="C128" s="7"/>
      <c r="D128" s="17">
        <v>1</v>
      </c>
      <c r="E128" s="10"/>
      <c r="F128" s="21" t="e">
        <f t="shared" si="4"/>
        <v>#N/A</v>
      </c>
      <c r="G128" s="4"/>
      <c r="H128" s="2"/>
      <c r="I128" s="4"/>
      <c r="J128" s="4"/>
      <c r="K128" s="4"/>
      <c r="L128" s="15"/>
      <c r="M128" s="4"/>
      <c r="N128" s="4"/>
    </row>
    <row r="129" spans="2:14" x14ac:dyDescent="0.25">
      <c r="B129" s="28" t="s">
        <v>121</v>
      </c>
      <c r="C129" s="7"/>
      <c r="D129" s="17">
        <v>1</v>
      </c>
      <c r="E129" s="10"/>
      <c r="F129" s="21" t="e">
        <f t="shared" si="4"/>
        <v>#N/A</v>
      </c>
      <c r="G129" s="4"/>
      <c r="H129" s="2"/>
      <c r="I129" s="4"/>
      <c r="J129" s="4"/>
      <c r="K129" s="4"/>
      <c r="L129" s="15"/>
      <c r="M129" s="4"/>
      <c r="N129" s="4"/>
    </row>
    <row r="130" spans="2:14" x14ac:dyDescent="0.25">
      <c r="B130" s="28" t="s">
        <v>121</v>
      </c>
      <c r="C130" s="7"/>
      <c r="D130" s="17">
        <v>1</v>
      </c>
      <c r="E130" s="10"/>
      <c r="F130" s="21" t="e">
        <f t="shared" si="4"/>
        <v>#N/A</v>
      </c>
      <c r="G130" s="4"/>
      <c r="H130" s="2"/>
      <c r="I130" s="4"/>
      <c r="J130" s="4"/>
      <c r="K130" s="4"/>
      <c r="L130" s="15"/>
      <c r="M130" s="4"/>
      <c r="N130" s="4"/>
    </row>
    <row r="131" spans="2:14" x14ac:dyDescent="0.25">
      <c r="B131" s="28" t="s">
        <v>121</v>
      </c>
      <c r="C131" s="7"/>
      <c r="D131" s="17">
        <v>1</v>
      </c>
      <c r="E131" s="10"/>
      <c r="F131" s="21" t="e">
        <f t="shared" si="4"/>
        <v>#N/A</v>
      </c>
      <c r="G131" s="4"/>
      <c r="H131" s="2"/>
      <c r="I131" s="4"/>
      <c r="J131" s="4"/>
      <c r="K131" s="4"/>
      <c r="L131" s="15"/>
      <c r="M131" s="4"/>
      <c r="N131" s="4"/>
    </row>
    <row r="132" spans="2:14" x14ac:dyDescent="0.25">
      <c r="B132" s="28" t="s">
        <v>121</v>
      </c>
      <c r="C132" s="7"/>
      <c r="D132" s="17">
        <v>1</v>
      </c>
      <c r="E132" s="10"/>
      <c r="F132" s="21" t="e">
        <f t="shared" ref="F132:F166" si="5">INDEX(O:O,MATCH(C132,P:P,0),1)</f>
        <v>#N/A</v>
      </c>
      <c r="G132" s="4"/>
      <c r="H132" s="2"/>
      <c r="I132" s="4"/>
      <c r="J132" s="4"/>
      <c r="K132" s="4"/>
      <c r="L132" s="15"/>
      <c r="M132" s="4"/>
      <c r="N132" s="4"/>
    </row>
    <row r="133" spans="2:14" x14ac:dyDescent="0.25">
      <c r="B133" s="28" t="s">
        <v>121</v>
      </c>
      <c r="C133" s="7"/>
      <c r="D133" s="17">
        <v>1</v>
      </c>
      <c r="E133" s="10"/>
      <c r="F133" s="21" t="e">
        <f t="shared" si="5"/>
        <v>#N/A</v>
      </c>
      <c r="G133" s="4"/>
      <c r="H133" s="2"/>
      <c r="I133" s="4"/>
      <c r="J133" s="4"/>
      <c r="K133" s="4"/>
      <c r="L133" s="15"/>
      <c r="M133" s="4"/>
      <c r="N133" s="4"/>
    </row>
    <row r="134" spans="2:14" x14ac:dyDescent="0.25">
      <c r="B134" s="28" t="s">
        <v>121</v>
      </c>
      <c r="C134" s="7"/>
      <c r="D134" s="17">
        <v>1</v>
      </c>
      <c r="E134" s="10"/>
      <c r="F134" s="21" t="e">
        <f t="shared" si="5"/>
        <v>#N/A</v>
      </c>
      <c r="G134" s="4"/>
      <c r="H134" s="2"/>
      <c r="I134" s="4"/>
      <c r="J134" s="4"/>
      <c r="K134" s="4"/>
      <c r="L134" s="15"/>
      <c r="M134" s="4"/>
      <c r="N134" s="4"/>
    </row>
    <row r="135" spans="2:14" x14ac:dyDescent="0.25">
      <c r="B135" s="28" t="s">
        <v>121</v>
      </c>
      <c r="C135" s="7"/>
      <c r="D135" s="17">
        <v>1</v>
      </c>
      <c r="E135" s="10"/>
      <c r="F135" s="21" t="e">
        <f t="shared" si="5"/>
        <v>#N/A</v>
      </c>
      <c r="G135" s="4"/>
      <c r="H135" s="2"/>
      <c r="I135" s="4"/>
      <c r="J135" s="4"/>
      <c r="K135" s="4"/>
      <c r="L135" s="15"/>
      <c r="M135" s="4"/>
      <c r="N135" s="4"/>
    </row>
    <row r="136" spans="2:14" x14ac:dyDescent="0.25">
      <c r="B136" s="28" t="s">
        <v>121</v>
      </c>
      <c r="C136" s="7"/>
      <c r="D136" s="17">
        <v>1</v>
      </c>
      <c r="E136" s="10"/>
      <c r="F136" s="21" t="e">
        <f t="shared" si="5"/>
        <v>#N/A</v>
      </c>
      <c r="G136" s="4"/>
      <c r="H136" s="2"/>
      <c r="I136" s="4"/>
      <c r="J136" s="4"/>
      <c r="K136" s="4"/>
      <c r="L136" s="15"/>
      <c r="M136" s="4"/>
      <c r="N136" s="4"/>
    </row>
    <row r="137" spans="2:14" x14ac:dyDescent="0.25">
      <c r="B137" s="28" t="s">
        <v>121</v>
      </c>
      <c r="C137" s="7"/>
      <c r="D137" s="17">
        <v>1</v>
      </c>
      <c r="E137" s="10"/>
      <c r="F137" s="21" t="e">
        <f t="shared" si="5"/>
        <v>#N/A</v>
      </c>
      <c r="G137" s="4"/>
      <c r="H137" s="2"/>
      <c r="I137" s="4"/>
      <c r="J137" s="4"/>
      <c r="K137" s="4"/>
      <c r="L137" s="15"/>
      <c r="M137" s="4"/>
      <c r="N137" s="4"/>
    </row>
    <row r="138" spans="2:14" x14ac:dyDescent="0.25">
      <c r="B138" s="28" t="s">
        <v>121</v>
      </c>
      <c r="C138" s="7"/>
      <c r="D138" s="17">
        <v>1</v>
      </c>
      <c r="E138" s="10"/>
      <c r="F138" s="21" t="e">
        <f t="shared" si="5"/>
        <v>#N/A</v>
      </c>
      <c r="G138" s="4"/>
      <c r="H138" s="2"/>
      <c r="I138" s="4"/>
      <c r="J138" s="4"/>
      <c r="K138" s="4"/>
      <c r="L138" s="15"/>
      <c r="M138" s="4"/>
      <c r="N138" s="4"/>
    </row>
    <row r="139" spans="2:14" x14ac:dyDescent="0.25">
      <c r="B139" s="28" t="s">
        <v>121</v>
      </c>
      <c r="C139" s="7"/>
      <c r="D139" s="17">
        <v>1</v>
      </c>
      <c r="E139" s="10"/>
      <c r="F139" s="21" t="e">
        <f t="shared" si="5"/>
        <v>#N/A</v>
      </c>
      <c r="G139" s="4"/>
      <c r="H139" s="2"/>
      <c r="I139" s="4"/>
      <c r="J139" s="4"/>
      <c r="K139" s="4"/>
      <c r="L139" s="15"/>
      <c r="M139" s="4"/>
      <c r="N139" s="4"/>
    </row>
    <row r="140" spans="2:14" x14ac:dyDescent="0.25">
      <c r="B140" s="28" t="s">
        <v>121</v>
      </c>
      <c r="C140" s="7"/>
      <c r="D140" s="17">
        <v>1</v>
      </c>
      <c r="E140" s="10"/>
      <c r="F140" s="21" t="e">
        <f t="shared" si="5"/>
        <v>#N/A</v>
      </c>
      <c r="G140" s="4"/>
      <c r="H140" s="2"/>
      <c r="I140" s="4"/>
      <c r="J140" s="4"/>
      <c r="K140" s="4"/>
      <c r="L140" s="15"/>
      <c r="M140" s="4"/>
      <c r="N140" s="4"/>
    </row>
    <row r="141" spans="2:14" x14ac:dyDescent="0.25">
      <c r="B141" s="28" t="s">
        <v>121</v>
      </c>
      <c r="C141" s="7"/>
      <c r="D141" s="17">
        <v>1</v>
      </c>
      <c r="E141" s="10"/>
      <c r="F141" s="21" t="e">
        <f t="shared" si="5"/>
        <v>#N/A</v>
      </c>
      <c r="G141" s="4"/>
      <c r="H141" s="2"/>
      <c r="I141" s="4"/>
      <c r="J141" s="4"/>
      <c r="K141" s="4"/>
      <c r="L141" s="15"/>
      <c r="M141" s="4"/>
      <c r="N141" s="4"/>
    </row>
    <row r="142" spans="2:14" x14ac:dyDescent="0.25">
      <c r="B142" s="28" t="s">
        <v>121</v>
      </c>
      <c r="C142" s="7"/>
      <c r="D142" s="17">
        <v>1</v>
      </c>
      <c r="E142" s="10"/>
      <c r="F142" s="21" t="e">
        <f t="shared" si="5"/>
        <v>#N/A</v>
      </c>
      <c r="G142" s="4"/>
      <c r="H142" s="2"/>
      <c r="I142" s="4"/>
      <c r="J142" s="4"/>
      <c r="K142" s="4"/>
      <c r="L142" s="15"/>
      <c r="M142" s="4"/>
      <c r="N142" s="4"/>
    </row>
    <row r="143" spans="2:14" x14ac:dyDescent="0.25">
      <c r="B143" s="28" t="s">
        <v>121</v>
      </c>
      <c r="C143" s="7"/>
      <c r="D143" s="17">
        <v>1</v>
      </c>
      <c r="E143" s="10"/>
      <c r="F143" s="21" t="e">
        <f t="shared" si="5"/>
        <v>#N/A</v>
      </c>
      <c r="G143" s="4"/>
      <c r="H143" s="2"/>
      <c r="I143" s="4"/>
      <c r="J143" s="4"/>
      <c r="K143" s="4"/>
      <c r="L143" s="15"/>
      <c r="M143" s="4"/>
      <c r="N143" s="4"/>
    </row>
    <row r="144" spans="2:14" x14ac:dyDescent="0.25">
      <c r="B144" s="28" t="s">
        <v>121</v>
      </c>
      <c r="C144" s="7"/>
      <c r="D144" s="17">
        <v>1</v>
      </c>
      <c r="E144" s="10"/>
      <c r="F144" s="21" t="e">
        <f t="shared" si="5"/>
        <v>#N/A</v>
      </c>
      <c r="G144" s="4"/>
      <c r="H144" s="2"/>
      <c r="I144" s="4"/>
      <c r="J144" s="4"/>
      <c r="K144" s="4"/>
      <c r="L144" s="15"/>
      <c r="M144" s="4"/>
      <c r="N144" s="4"/>
    </row>
    <row r="145" spans="2:14" x14ac:dyDescent="0.25">
      <c r="B145" s="28" t="s">
        <v>121</v>
      </c>
      <c r="C145" s="7"/>
      <c r="D145" s="17">
        <v>1</v>
      </c>
      <c r="E145" s="10"/>
      <c r="F145" s="21" t="e">
        <f t="shared" si="5"/>
        <v>#N/A</v>
      </c>
      <c r="G145" s="4"/>
      <c r="H145" s="2"/>
      <c r="I145" s="4"/>
      <c r="J145" s="4"/>
      <c r="K145" s="4"/>
      <c r="L145" s="15"/>
      <c r="M145" s="4"/>
      <c r="N145" s="4"/>
    </row>
    <row r="146" spans="2:14" x14ac:dyDescent="0.25">
      <c r="B146" s="28" t="s">
        <v>121</v>
      </c>
      <c r="C146" s="7"/>
      <c r="D146" s="17">
        <v>1</v>
      </c>
      <c r="E146" s="10"/>
      <c r="F146" s="21" t="e">
        <f t="shared" si="5"/>
        <v>#N/A</v>
      </c>
      <c r="G146" s="4"/>
      <c r="H146" s="2"/>
      <c r="I146" s="4"/>
      <c r="J146" s="4"/>
      <c r="K146" s="4"/>
      <c r="L146" s="15"/>
      <c r="M146" s="4"/>
      <c r="N146" s="4"/>
    </row>
    <row r="147" spans="2:14" x14ac:dyDescent="0.25">
      <c r="B147" s="28" t="s">
        <v>121</v>
      </c>
      <c r="C147" s="7"/>
      <c r="D147" s="17">
        <v>1</v>
      </c>
      <c r="E147" s="10"/>
      <c r="F147" s="21" t="e">
        <f t="shared" si="5"/>
        <v>#N/A</v>
      </c>
      <c r="G147" s="4"/>
      <c r="H147" s="2"/>
      <c r="I147" s="4"/>
      <c r="J147" s="4"/>
      <c r="K147" s="4"/>
      <c r="L147" s="15"/>
      <c r="M147" s="4"/>
      <c r="N147" s="4"/>
    </row>
    <row r="148" spans="2:14" x14ac:dyDescent="0.25">
      <c r="B148" s="28" t="s">
        <v>121</v>
      </c>
      <c r="C148" s="7"/>
      <c r="D148" s="17">
        <v>1</v>
      </c>
      <c r="E148" s="10"/>
      <c r="F148" s="21" t="e">
        <f t="shared" si="5"/>
        <v>#N/A</v>
      </c>
      <c r="G148" s="4"/>
      <c r="H148" s="2"/>
      <c r="I148" s="4"/>
      <c r="J148" s="4"/>
      <c r="K148" s="4"/>
      <c r="L148" s="15"/>
      <c r="M148" s="4"/>
      <c r="N148" s="4"/>
    </row>
    <row r="149" spans="2:14" x14ac:dyDescent="0.25">
      <c r="B149" s="28" t="s">
        <v>121</v>
      </c>
      <c r="C149" s="7"/>
      <c r="D149" s="17">
        <v>1</v>
      </c>
      <c r="E149" s="10"/>
      <c r="F149" s="21" t="e">
        <f t="shared" si="5"/>
        <v>#N/A</v>
      </c>
      <c r="G149" s="4"/>
      <c r="H149" s="2"/>
      <c r="I149" s="4"/>
      <c r="J149" s="4"/>
      <c r="K149" s="4"/>
      <c r="L149" s="15"/>
      <c r="M149" s="4"/>
      <c r="N149" s="4"/>
    </row>
    <row r="150" spans="2:14" x14ac:dyDescent="0.25">
      <c r="B150" s="28" t="s">
        <v>121</v>
      </c>
      <c r="C150" s="7"/>
      <c r="D150" s="17">
        <v>1</v>
      </c>
      <c r="E150" s="10"/>
      <c r="F150" s="21" t="e">
        <f t="shared" si="5"/>
        <v>#N/A</v>
      </c>
      <c r="G150" s="4"/>
      <c r="H150" s="2"/>
      <c r="I150" s="4"/>
      <c r="J150" s="4"/>
      <c r="K150" s="4"/>
      <c r="L150" s="15"/>
      <c r="M150" s="4"/>
      <c r="N150" s="4"/>
    </row>
    <row r="151" spans="2:14" x14ac:dyDescent="0.25">
      <c r="B151" s="28" t="s">
        <v>121</v>
      </c>
      <c r="C151" s="7"/>
      <c r="D151" s="17">
        <v>1</v>
      </c>
      <c r="E151" s="10"/>
      <c r="F151" s="21" t="e">
        <f t="shared" si="5"/>
        <v>#N/A</v>
      </c>
      <c r="G151" s="4"/>
      <c r="H151" s="2"/>
      <c r="I151" s="4"/>
      <c r="J151" s="4"/>
      <c r="K151" s="4"/>
      <c r="L151" s="15"/>
      <c r="M151" s="4"/>
      <c r="N151" s="4"/>
    </row>
    <row r="152" spans="2:14" x14ac:dyDescent="0.25">
      <c r="B152" s="28" t="s">
        <v>121</v>
      </c>
      <c r="C152" s="7"/>
      <c r="D152" s="17">
        <v>1</v>
      </c>
      <c r="E152" s="10"/>
      <c r="F152" s="21" t="e">
        <f t="shared" si="5"/>
        <v>#N/A</v>
      </c>
      <c r="G152" s="4"/>
      <c r="H152" s="2"/>
      <c r="I152" s="4"/>
      <c r="J152" s="4"/>
      <c r="K152" s="4"/>
      <c r="L152" s="15"/>
      <c r="M152" s="4"/>
      <c r="N152" s="4"/>
    </row>
    <row r="153" spans="2:14" x14ac:dyDescent="0.25">
      <c r="B153" s="28" t="s">
        <v>121</v>
      </c>
      <c r="C153" s="7"/>
      <c r="D153" s="17">
        <v>1</v>
      </c>
      <c r="E153" s="10"/>
      <c r="F153" s="21" t="e">
        <f t="shared" si="5"/>
        <v>#N/A</v>
      </c>
      <c r="G153" s="4"/>
      <c r="H153" s="2"/>
      <c r="I153" s="4"/>
      <c r="J153" s="4"/>
      <c r="K153" s="4"/>
      <c r="L153" s="15"/>
      <c r="M153" s="4"/>
      <c r="N153" s="4"/>
    </row>
    <row r="154" spans="2:14" x14ac:dyDescent="0.25">
      <c r="B154" s="28" t="s">
        <v>121</v>
      </c>
      <c r="C154" s="7"/>
      <c r="D154" s="17">
        <v>1</v>
      </c>
      <c r="E154" s="10"/>
      <c r="F154" s="21" t="e">
        <f t="shared" si="5"/>
        <v>#N/A</v>
      </c>
      <c r="G154" s="4"/>
      <c r="H154" s="2"/>
      <c r="I154" s="4"/>
      <c r="J154" s="4"/>
      <c r="K154" s="4"/>
      <c r="L154" s="15"/>
      <c r="M154" s="4"/>
      <c r="N154" s="4"/>
    </row>
    <row r="155" spans="2:14" x14ac:dyDescent="0.25">
      <c r="B155" s="28" t="s">
        <v>121</v>
      </c>
      <c r="C155" s="7"/>
      <c r="D155" s="17">
        <v>1</v>
      </c>
      <c r="E155" s="10"/>
      <c r="F155" s="21" t="e">
        <f t="shared" si="5"/>
        <v>#N/A</v>
      </c>
      <c r="G155" s="4"/>
      <c r="H155" s="2"/>
      <c r="I155" s="4"/>
      <c r="J155" s="4"/>
      <c r="K155" s="4"/>
      <c r="L155" s="15"/>
      <c r="M155" s="4"/>
      <c r="N155" s="4"/>
    </row>
    <row r="156" spans="2:14" x14ac:dyDescent="0.25">
      <c r="B156" s="28" t="s">
        <v>121</v>
      </c>
      <c r="C156" s="7"/>
      <c r="D156" s="17">
        <v>1</v>
      </c>
      <c r="E156" s="10"/>
      <c r="F156" s="21" t="e">
        <f t="shared" si="5"/>
        <v>#N/A</v>
      </c>
      <c r="G156" s="4"/>
      <c r="H156" s="2"/>
      <c r="I156" s="4"/>
      <c r="J156" s="4"/>
      <c r="K156" s="4"/>
      <c r="L156" s="15"/>
      <c r="M156" s="4"/>
      <c r="N156" s="4"/>
    </row>
    <row r="157" spans="2:14" x14ac:dyDescent="0.25">
      <c r="B157" s="28" t="s">
        <v>121</v>
      </c>
      <c r="C157" s="7"/>
      <c r="D157" s="17">
        <v>1</v>
      </c>
      <c r="E157" s="10"/>
      <c r="F157" s="21" t="e">
        <f t="shared" si="5"/>
        <v>#N/A</v>
      </c>
      <c r="G157" s="4"/>
      <c r="H157" s="2"/>
      <c r="I157" s="4"/>
      <c r="J157" s="4"/>
      <c r="K157" s="4"/>
      <c r="L157" s="15"/>
      <c r="M157" s="4"/>
      <c r="N157" s="4"/>
    </row>
    <row r="158" spans="2:14" x14ac:dyDescent="0.25">
      <c r="B158" s="28" t="s">
        <v>121</v>
      </c>
      <c r="C158" s="7"/>
      <c r="D158" s="17">
        <v>1</v>
      </c>
      <c r="E158" s="10"/>
      <c r="F158" s="21" t="e">
        <f t="shared" si="5"/>
        <v>#N/A</v>
      </c>
      <c r="G158" s="4"/>
      <c r="H158" s="2"/>
      <c r="I158" s="4"/>
      <c r="J158" s="4"/>
      <c r="K158" s="4"/>
      <c r="L158" s="15"/>
      <c r="M158" s="4"/>
      <c r="N158" s="4"/>
    </row>
    <row r="159" spans="2:14" x14ac:dyDescent="0.25">
      <c r="B159" s="28" t="s">
        <v>121</v>
      </c>
      <c r="C159" s="7"/>
      <c r="D159" s="17">
        <v>1</v>
      </c>
      <c r="E159" s="10"/>
      <c r="F159" s="21" t="e">
        <f t="shared" si="5"/>
        <v>#N/A</v>
      </c>
      <c r="G159" s="4"/>
      <c r="H159" s="2"/>
      <c r="I159" s="4"/>
      <c r="J159" s="4"/>
      <c r="K159" s="4"/>
      <c r="L159" s="15"/>
      <c r="M159" s="4"/>
      <c r="N159" s="4"/>
    </row>
    <row r="160" spans="2:14" x14ac:dyDescent="0.25">
      <c r="B160" s="28" t="s">
        <v>121</v>
      </c>
      <c r="C160" s="7"/>
      <c r="D160" s="17">
        <v>1</v>
      </c>
      <c r="E160" s="10"/>
      <c r="F160" s="21" t="e">
        <f t="shared" si="5"/>
        <v>#N/A</v>
      </c>
      <c r="G160" s="4"/>
      <c r="H160" s="2"/>
      <c r="I160" s="4"/>
      <c r="J160" s="4"/>
      <c r="K160" s="4"/>
      <c r="L160" s="15"/>
      <c r="M160" s="4"/>
      <c r="N160" s="4"/>
    </row>
    <row r="161" spans="2:14" x14ac:dyDescent="0.25">
      <c r="B161" s="28" t="s">
        <v>121</v>
      </c>
      <c r="C161" s="7"/>
      <c r="D161" s="17">
        <v>1</v>
      </c>
      <c r="E161" s="10"/>
      <c r="F161" s="21" t="e">
        <f t="shared" si="5"/>
        <v>#N/A</v>
      </c>
      <c r="G161" s="4"/>
      <c r="H161" s="2"/>
      <c r="I161" s="4"/>
      <c r="J161" s="4"/>
      <c r="K161" s="4"/>
      <c r="L161" s="15"/>
      <c r="M161" s="4"/>
      <c r="N161" s="4"/>
    </row>
    <row r="162" spans="2:14" x14ac:dyDescent="0.25">
      <c r="B162" s="28" t="s">
        <v>121</v>
      </c>
      <c r="C162" s="7"/>
      <c r="D162" s="17">
        <v>1</v>
      </c>
      <c r="E162" s="10"/>
      <c r="F162" s="21" t="e">
        <f t="shared" si="5"/>
        <v>#N/A</v>
      </c>
      <c r="G162" s="4"/>
      <c r="H162" s="2"/>
      <c r="I162" s="4"/>
      <c r="J162" s="4"/>
      <c r="K162" s="4"/>
      <c r="L162" s="15"/>
      <c r="M162" s="4"/>
      <c r="N162" s="4"/>
    </row>
    <row r="163" spans="2:14" x14ac:dyDescent="0.25">
      <c r="B163" s="28" t="s">
        <v>121</v>
      </c>
      <c r="C163" s="7"/>
      <c r="D163" s="17">
        <v>1</v>
      </c>
      <c r="E163" s="10"/>
      <c r="F163" s="21" t="e">
        <f t="shared" si="5"/>
        <v>#N/A</v>
      </c>
      <c r="G163" s="4"/>
      <c r="H163" s="2"/>
      <c r="I163" s="4"/>
      <c r="J163" s="4"/>
      <c r="K163" s="4"/>
      <c r="L163" s="15"/>
      <c r="M163" s="4"/>
      <c r="N163" s="4"/>
    </row>
    <row r="164" spans="2:14" x14ac:dyDescent="0.25">
      <c r="B164" s="28" t="s">
        <v>121</v>
      </c>
      <c r="C164" s="7"/>
      <c r="D164" s="17">
        <v>1</v>
      </c>
      <c r="E164" s="10"/>
      <c r="F164" s="21" t="e">
        <f t="shared" si="5"/>
        <v>#N/A</v>
      </c>
      <c r="G164" s="4"/>
      <c r="H164" s="2"/>
      <c r="I164" s="4"/>
      <c r="J164" s="4"/>
      <c r="K164" s="4"/>
      <c r="L164" s="15"/>
      <c r="M164" s="4"/>
      <c r="N164" s="4"/>
    </row>
    <row r="165" spans="2:14" x14ac:dyDescent="0.25">
      <c r="B165" s="28" t="s">
        <v>121</v>
      </c>
      <c r="C165" s="7"/>
      <c r="D165" s="17">
        <v>1</v>
      </c>
      <c r="E165" s="10"/>
      <c r="F165" s="21" t="e">
        <f t="shared" si="5"/>
        <v>#N/A</v>
      </c>
      <c r="G165" s="4"/>
      <c r="H165" s="2"/>
      <c r="I165" s="4"/>
      <c r="J165" s="4"/>
      <c r="K165" s="4"/>
      <c r="L165" s="15"/>
      <c r="M165" s="4"/>
      <c r="N165" s="4"/>
    </row>
    <row r="166" spans="2:14" x14ac:dyDescent="0.25">
      <c r="B166" s="28" t="s">
        <v>121</v>
      </c>
      <c r="C166" s="7"/>
      <c r="D166" s="17">
        <v>1</v>
      </c>
      <c r="E166" s="10"/>
      <c r="F166" s="21" t="e">
        <f t="shared" si="5"/>
        <v>#N/A</v>
      </c>
      <c r="G166" s="4"/>
      <c r="H166" s="2"/>
      <c r="I166" s="4"/>
      <c r="J166" s="4"/>
      <c r="K166" s="4"/>
      <c r="L166" s="15"/>
      <c r="M166" s="4"/>
      <c r="N166" s="4"/>
    </row>
    <row r="167" spans="2:14" x14ac:dyDescent="0.25">
      <c r="B167" s="4"/>
      <c r="C167" s="4"/>
      <c r="D167" s="4"/>
      <c r="E167" s="2"/>
      <c r="F167" s="4"/>
      <c r="G167" s="4"/>
      <c r="H167" s="2"/>
      <c r="I167" s="4"/>
      <c r="J167" s="4"/>
      <c r="K167" s="4"/>
      <c r="L167" s="15"/>
      <c r="M167" s="4"/>
      <c r="N167" s="4"/>
    </row>
    <row r="168" spans="2:14" x14ac:dyDescent="0.25">
      <c r="B168" s="4"/>
      <c r="C168" s="4"/>
      <c r="D168" s="4"/>
      <c r="E168" s="2"/>
      <c r="F168" s="4"/>
      <c r="G168" s="4"/>
      <c r="H168" s="2"/>
      <c r="I168" s="4"/>
      <c r="J168" s="4"/>
      <c r="K168" s="4"/>
      <c r="L168" s="15"/>
      <c r="M168" s="4"/>
      <c r="N168" s="4"/>
    </row>
    <row r="169" spans="2:14" x14ac:dyDescent="0.25">
      <c r="B169" s="4"/>
      <c r="C169" s="4"/>
      <c r="D169" s="4"/>
      <c r="E169" s="2"/>
      <c r="F169" s="4"/>
      <c r="G169" s="4"/>
      <c r="H169" s="2"/>
      <c r="I169" s="4"/>
      <c r="J169" s="4"/>
      <c r="K169" s="4"/>
      <c r="L169" s="15"/>
      <c r="M169" s="4"/>
      <c r="N169" s="4"/>
    </row>
    <row r="170" spans="2:14" x14ac:dyDescent="0.25">
      <c r="B170" s="4"/>
      <c r="C170" s="4"/>
      <c r="D170" s="4"/>
      <c r="E170" s="2"/>
      <c r="F170" s="4"/>
      <c r="G170" s="4"/>
      <c r="H170" s="2"/>
      <c r="I170" s="4"/>
      <c r="J170" s="4"/>
      <c r="K170" s="4"/>
      <c r="L170" s="15"/>
      <c r="M170" s="4"/>
      <c r="N170" s="4"/>
    </row>
    <row r="171" spans="2:14" x14ac:dyDescent="0.25">
      <c r="B171" s="4"/>
      <c r="C171" s="4"/>
      <c r="D171" s="4"/>
      <c r="E171" s="2"/>
      <c r="F171" s="4"/>
      <c r="G171" s="4"/>
      <c r="H171" s="2"/>
      <c r="I171" s="4"/>
      <c r="J171" s="4"/>
      <c r="K171" s="4"/>
      <c r="L171" s="15"/>
      <c r="M171" s="4"/>
      <c r="N171" s="4"/>
    </row>
    <row r="172" spans="2:14" x14ac:dyDescent="0.25">
      <c r="B172" s="4"/>
      <c r="C172" s="4"/>
      <c r="D172" s="4"/>
      <c r="E172" s="2"/>
      <c r="F172" s="4"/>
      <c r="G172" s="4"/>
      <c r="H172" s="2"/>
      <c r="I172" s="4"/>
      <c r="J172" s="4"/>
      <c r="K172" s="4"/>
      <c r="L172" s="15"/>
      <c r="M172" s="4"/>
      <c r="N172" s="4"/>
    </row>
    <row r="173" spans="2:14" x14ac:dyDescent="0.25">
      <c r="B173" s="4"/>
      <c r="C173" s="4"/>
      <c r="D173" s="4"/>
      <c r="E173" s="2"/>
      <c r="F173" s="4"/>
      <c r="G173" s="4"/>
      <c r="H173" s="2"/>
      <c r="I173" s="4"/>
      <c r="J173" s="4"/>
      <c r="K173" s="4"/>
      <c r="L173" s="15"/>
      <c r="M173" s="4"/>
      <c r="N173" s="4"/>
    </row>
    <row r="174" spans="2:14" x14ac:dyDescent="0.25">
      <c r="B174" s="4"/>
      <c r="C174" s="4"/>
      <c r="D174" s="4"/>
      <c r="E174" s="2"/>
      <c r="F174" s="4"/>
      <c r="G174" s="4"/>
      <c r="H174" s="2"/>
      <c r="I174" s="4"/>
      <c r="J174" s="4"/>
      <c r="K174" s="4"/>
      <c r="L174" s="15"/>
      <c r="M174" s="4"/>
      <c r="N174" s="4"/>
    </row>
    <row r="175" spans="2:14" x14ac:dyDescent="0.25">
      <c r="B175" s="4"/>
      <c r="C175" s="4"/>
      <c r="D175" s="4"/>
      <c r="E175" s="2"/>
      <c r="F175" s="4"/>
      <c r="G175" s="4"/>
      <c r="H175" s="2"/>
      <c r="I175" s="4"/>
      <c r="J175" s="4"/>
      <c r="K175" s="4"/>
      <c r="L175" s="15"/>
      <c r="M175" s="4"/>
      <c r="N175" s="4"/>
    </row>
    <row r="176" spans="2:14" x14ac:dyDescent="0.25">
      <c r="B176" s="4"/>
      <c r="C176" s="4"/>
      <c r="D176" s="4"/>
      <c r="E176" s="2"/>
      <c r="F176" s="4"/>
      <c r="G176" s="4"/>
      <c r="H176" s="2"/>
      <c r="I176" s="4"/>
      <c r="J176" s="4"/>
      <c r="K176" s="4"/>
      <c r="L176" s="15"/>
      <c r="M176" s="4"/>
      <c r="N176" s="4"/>
    </row>
    <row r="177" spans="2:14" x14ac:dyDescent="0.25">
      <c r="B177" s="4"/>
      <c r="C177" s="4"/>
      <c r="D177" s="4"/>
      <c r="E177" s="2"/>
      <c r="F177" s="4"/>
      <c r="G177" s="4"/>
      <c r="H177" s="2"/>
      <c r="I177" s="4"/>
      <c r="J177" s="4"/>
      <c r="K177" s="4"/>
      <c r="L177" s="15"/>
      <c r="M177" s="4"/>
      <c r="N177" s="4"/>
    </row>
    <row r="178" spans="2:14" x14ac:dyDescent="0.25">
      <c r="B178" s="4"/>
      <c r="C178" s="4"/>
      <c r="D178" s="4"/>
      <c r="E178" s="2"/>
      <c r="F178" s="4"/>
      <c r="G178" s="4"/>
      <c r="H178" s="2"/>
      <c r="I178" s="4"/>
      <c r="J178" s="4"/>
      <c r="K178" s="4"/>
      <c r="L178" s="15"/>
      <c r="M178" s="4"/>
      <c r="N178" s="4"/>
    </row>
    <row r="179" spans="2:14" x14ac:dyDescent="0.25">
      <c r="B179" s="4"/>
      <c r="C179" s="4"/>
      <c r="D179" s="4"/>
      <c r="E179" s="2"/>
      <c r="F179" s="4"/>
      <c r="G179" s="4"/>
      <c r="H179" s="2"/>
      <c r="I179" s="4"/>
      <c r="J179" s="4"/>
      <c r="K179" s="4"/>
      <c r="L179" s="15"/>
      <c r="M179" s="4"/>
      <c r="N179" s="4"/>
    </row>
    <row r="180" spans="2:14" x14ac:dyDescent="0.25">
      <c r="B180" s="4"/>
      <c r="C180" s="4"/>
      <c r="D180" s="4"/>
      <c r="E180" s="2"/>
      <c r="F180" s="4"/>
      <c r="G180" s="4"/>
      <c r="H180" s="2"/>
      <c r="I180" s="4"/>
      <c r="J180" s="4"/>
      <c r="K180" s="4"/>
      <c r="L180" s="15"/>
      <c r="M180" s="4"/>
      <c r="N180" s="4"/>
    </row>
    <row r="181" spans="2:14" x14ac:dyDescent="0.25">
      <c r="B181" s="4"/>
      <c r="C181" s="4"/>
      <c r="D181" s="4"/>
      <c r="E181" s="2"/>
      <c r="F181" s="4"/>
      <c r="G181" s="4"/>
      <c r="H181" s="2"/>
      <c r="I181" s="4"/>
      <c r="J181" s="4"/>
      <c r="K181" s="4"/>
      <c r="L181" s="15"/>
      <c r="M181" s="4"/>
      <c r="N181" s="4"/>
    </row>
    <row r="182" spans="2:14" x14ac:dyDescent="0.25">
      <c r="B182" s="4"/>
      <c r="C182" s="4"/>
      <c r="D182" s="4"/>
      <c r="E182" s="2"/>
      <c r="F182" s="4"/>
      <c r="G182" s="4"/>
      <c r="H182" s="2"/>
      <c r="I182" s="4"/>
      <c r="J182" s="4"/>
      <c r="K182" s="4"/>
      <c r="L182" s="15"/>
      <c r="M182" s="4"/>
      <c r="N182" s="4"/>
    </row>
    <row r="183" spans="2:14" x14ac:dyDescent="0.25">
      <c r="B183" s="4"/>
      <c r="C183" s="4"/>
      <c r="D183" s="4"/>
      <c r="E183" s="2"/>
      <c r="F183" s="4"/>
      <c r="G183" s="4"/>
      <c r="H183" s="2"/>
      <c r="I183" s="4"/>
      <c r="J183" s="4"/>
      <c r="K183" s="4"/>
      <c r="L183" s="15"/>
      <c r="M183" s="4"/>
      <c r="N183" s="4"/>
    </row>
    <row r="184" spans="2:14" x14ac:dyDescent="0.25">
      <c r="B184" s="4"/>
      <c r="C184" s="4"/>
      <c r="D184" s="4"/>
      <c r="E184" s="2"/>
      <c r="F184" s="4"/>
      <c r="G184" s="4"/>
      <c r="H184" s="2"/>
      <c r="I184" s="4"/>
      <c r="J184" s="4"/>
      <c r="K184" s="4"/>
      <c r="L184" s="15"/>
      <c r="M184" s="4"/>
      <c r="N184" s="4"/>
    </row>
    <row r="185" spans="2:14" x14ac:dyDescent="0.25">
      <c r="B185" s="4"/>
      <c r="C185" s="4"/>
      <c r="D185" s="4"/>
      <c r="E185" s="2"/>
      <c r="F185" s="4"/>
      <c r="G185" s="4"/>
      <c r="H185" s="2"/>
      <c r="I185" s="4"/>
      <c r="J185" s="4"/>
      <c r="K185" s="4"/>
      <c r="L185" s="15"/>
      <c r="M185" s="4"/>
      <c r="N185" s="4"/>
    </row>
    <row r="186" spans="2:14" x14ac:dyDescent="0.25">
      <c r="B186" s="4"/>
      <c r="C186" s="4"/>
      <c r="D186" s="4"/>
      <c r="E186" s="2"/>
      <c r="F186" s="4"/>
      <c r="G186" s="4"/>
      <c r="H186" s="2"/>
      <c r="I186" s="4"/>
      <c r="J186" s="4"/>
      <c r="K186" s="4"/>
      <c r="L186" s="15"/>
      <c r="M186" s="4"/>
      <c r="N186" s="4"/>
    </row>
    <row r="187" spans="2:14" x14ac:dyDescent="0.25">
      <c r="B187" s="4"/>
      <c r="C187" s="4"/>
      <c r="D187" s="4"/>
      <c r="E187" s="2"/>
      <c r="F187" s="4"/>
      <c r="G187" s="4"/>
      <c r="H187" s="2"/>
      <c r="I187" s="4"/>
      <c r="J187" s="4"/>
      <c r="K187" s="4"/>
      <c r="L187" s="15"/>
      <c r="M187" s="4"/>
      <c r="N187" s="4"/>
    </row>
    <row r="188" spans="2:14" x14ac:dyDescent="0.25">
      <c r="B188" s="4"/>
      <c r="C188" s="4"/>
      <c r="D188" s="4"/>
      <c r="E188" s="2"/>
      <c r="F188" s="4"/>
      <c r="G188" s="4"/>
      <c r="H188" s="2"/>
      <c r="I188" s="4"/>
      <c r="J188" s="4"/>
      <c r="K188" s="4"/>
      <c r="L188" s="15"/>
      <c r="M188" s="4"/>
      <c r="N188" s="4"/>
    </row>
    <row r="189" spans="2:14" x14ac:dyDescent="0.25">
      <c r="B189" s="4"/>
      <c r="C189" s="4"/>
      <c r="D189" s="4"/>
      <c r="E189" s="2"/>
      <c r="F189" s="4"/>
      <c r="G189" s="4"/>
      <c r="H189" s="2"/>
      <c r="I189" s="4"/>
      <c r="J189" s="4"/>
      <c r="K189" s="4"/>
      <c r="L189" s="15"/>
      <c r="M189" s="4"/>
      <c r="N189" s="4"/>
    </row>
    <row r="190" spans="2:14" x14ac:dyDescent="0.25">
      <c r="B190" s="4"/>
      <c r="C190" s="4"/>
      <c r="D190" s="4"/>
      <c r="E190" s="2"/>
      <c r="F190" s="4"/>
      <c r="G190" s="4"/>
      <c r="H190" s="2"/>
      <c r="I190" s="4"/>
      <c r="J190" s="4"/>
      <c r="K190" s="4"/>
      <c r="L190" s="15"/>
      <c r="M190" s="4"/>
      <c r="N190" s="4"/>
    </row>
    <row r="191" spans="2:14" x14ac:dyDescent="0.25">
      <c r="B191" s="4"/>
      <c r="C191" s="4"/>
      <c r="D191" s="4"/>
      <c r="E191" s="2"/>
      <c r="F191" s="4"/>
      <c r="G191" s="4"/>
      <c r="H191" s="2"/>
      <c r="I191" s="4"/>
      <c r="J191" s="4"/>
      <c r="K191" s="4"/>
      <c r="L191" s="15"/>
      <c r="M191" s="4"/>
      <c r="N191" s="4"/>
    </row>
    <row r="192" spans="2:14" x14ac:dyDescent="0.25">
      <c r="B192" s="4"/>
      <c r="C192" s="4"/>
      <c r="D192" s="4"/>
      <c r="E192" s="2"/>
      <c r="F192" s="4"/>
      <c r="G192" s="4"/>
      <c r="H192" s="2"/>
      <c r="I192" s="4"/>
      <c r="J192" s="4"/>
      <c r="K192" s="4"/>
      <c r="L192" s="15"/>
      <c r="M192" s="4"/>
      <c r="N192" s="4"/>
    </row>
    <row r="193" spans="2:14" x14ac:dyDescent="0.25">
      <c r="B193" s="4"/>
      <c r="C193" s="4"/>
      <c r="D193" s="4"/>
      <c r="E193" s="2"/>
      <c r="F193" s="4"/>
      <c r="G193" s="4"/>
      <c r="H193" s="2"/>
      <c r="I193" s="4"/>
      <c r="J193" s="4"/>
      <c r="K193" s="4"/>
      <c r="L193" s="15"/>
      <c r="M193" s="4"/>
      <c r="N193" s="4"/>
    </row>
    <row r="194" spans="2:14" x14ac:dyDescent="0.25">
      <c r="B194" s="4"/>
      <c r="C194" s="4"/>
      <c r="D194" s="4"/>
      <c r="E194" s="2"/>
      <c r="F194" s="4"/>
      <c r="G194" s="4"/>
      <c r="H194" s="2"/>
      <c r="I194" s="4"/>
      <c r="J194" s="4"/>
      <c r="K194" s="4"/>
      <c r="L194" s="15"/>
      <c r="M194" s="4"/>
      <c r="N194" s="4"/>
    </row>
    <row r="195" spans="2:14" x14ac:dyDescent="0.25">
      <c r="B195" s="4"/>
      <c r="C195" s="4"/>
      <c r="D195" s="4"/>
      <c r="E195" s="2"/>
      <c r="F195" s="4"/>
      <c r="G195" s="4"/>
      <c r="H195" s="2"/>
      <c r="I195" s="4"/>
      <c r="J195" s="4"/>
      <c r="K195" s="4"/>
      <c r="L195" s="15"/>
      <c r="M195" s="4"/>
      <c r="N195" s="4"/>
    </row>
    <row r="196" spans="2:14" x14ac:dyDescent="0.25">
      <c r="B196" s="4"/>
      <c r="C196" s="4"/>
      <c r="D196" s="4"/>
      <c r="E196" s="2"/>
      <c r="F196" s="4"/>
      <c r="G196" s="4"/>
      <c r="H196" s="2"/>
      <c r="I196" s="4"/>
      <c r="J196" s="4"/>
      <c r="K196" s="4"/>
      <c r="L196" s="15"/>
      <c r="M196" s="4"/>
      <c r="N196" s="4"/>
    </row>
    <row r="197" spans="2:14" x14ac:dyDescent="0.25">
      <c r="B197" s="4"/>
      <c r="C197" s="4"/>
      <c r="D197" s="4"/>
      <c r="E197" s="2"/>
      <c r="F197" s="4"/>
      <c r="G197" s="4"/>
      <c r="H197" s="2"/>
      <c r="I197" s="4"/>
      <c r="J197" s="4"/>
      <c r="K197" s="4"/>
      <c r="L197" s="15"/>
      <c r="M197" s="4"/>
      <c r="N197" s="4"/>
    </row>
    <row r="198" spans="2:14" x14ac:dyDescent="0.25">
      <c r="B198" s="4"/>
      <c r="C198" s="4"/>
      <c r="D198" s="4"/>
      <c r="E198" s="2"/>
      <c r="F198" s="4"/>
      <c r="G198" s="4"/>
      <c r="H198" s="2"/>
      <c r="I198" s="4"/>
      <c r="J198" s="4"/>
      <c r="K198" s="4"/>
      <c r="L198" s="15"/>
      <c r="M198" s="4"/>
      <c r="N198" s="4"/>
    </row>
    <row r="199" spans="2:14" x14ac:dyDescent="0.25">
      <c r="B199" s="4"/>
      <c r="C199" s="4"/>
      <c r="D199" s="4"/>
      <c r="E199" s="2"/>
      <c r="F199" s="4"/>
      <c r="G199" s="4"/>
      <c r="H199" s="2"/>
      <c r="I199" s="4"/>
      <c r="J199" s="4"/>
      <c r="K199" s="4"/>
      <c r="L199" s="15"/>
      <c r="M199" s="4"/>
      <c r="N199" s="4"/>
    </row>
    <row r="200" spans="2:14" x14ac:dyDescent="0.25">
      <c r="B200" s="4"/>
      <c r="C200" s="4"/>
      <c r="D200" s="4"/>
      <c r="E200" s="2"/>
      <c r="F200" s="4"/>
      <c r="G200" s="4"/>
      <c r="H200" s="2"/>
      <c r="I200" s="4"/>
      <c r="J200" s="4"/>
      <c r="K200" s="4"/>
      <c r="L200" s="15"/>
      <c r="M200" s="4"/>
      <c r="N200" s="4"/>
    </row>
    <row r="201" spans="2:14" x14ac:dyDescent="0.25">
      <c r="B201" s="4"/>
      <c r="C201" s="4"/>
      <c r="D201" s="4"/>
      <c r="E201" s="2"/>
      <c r="F201" s="4"/>
      <c r="G201" s="4"/>
      <c r="H201" s="2"/>
      <c r="I201" s="4"/>
      <c r="J201" s="4"/>
      <c r="K201" s="4"/>
      <c r="L201" s="15"/>
      <c r="M201" s="4"/>
      <c r="N201" s="4"/>
    </row>
    <row r="202" spans="2:14" x14ac:dyDescent="0.25">
      <c r="B202" s="4"/>
      <c r="C202" s="4"/>
      <c r="D202" s="4"/>
      <c r="E202" s="2"/>
      <c r="F202" s="4"/>
      <c r="G202" s="4"/>
      <c r="H202" s="2"/>
      <c r="I202" s="4"/>
      <c r="J202" s="4"/>
      <c r="K202" s="4"/>
      <c r="L202" s="15"/>
      <c r="M202" s="4"/>
      <c r="N202" s="4"/>
    </row>
    <row r="203" spans="2:14" x14ac:dyDescent="0.25">
      <c r="B203" s="4"/>
      <c r="C203" s="4"/>
      <c r="D203" s="4"/>
      <c r="E203" s="2"/>
      <c r="F203" s="4"/>
      <c r="G203" s="4"/>
      <c r="H203" s="2"/>
      <c r="I203" s="4"/>
      <c r="J203" s="4"/>
      <c r="K203" s="4"/>
      <c r="L203" s="15"/>
      <c r="M203" s="4"/>
      <c r="N203" s="4"/>
    </row>
    <row r="204" spans="2:14" x14ac:dyDescent="0.25">
      <c r="B204" s="4"/>
      <c r="C204" s="4"/>
      <c r="D204" s="4"/>
      <c r="E204" s="2"/>
      <c r="F204" s="4"/>
      <c r="G204" s="4"/>
      <c r="H204" s="2"/>
      <c r="I204" s="4"/>
      <c r="J204" s="4"/>
      <c r="K204" s="4"/>
      <c r="L204" s="15"/>
      <c r="M204" s="4"/>
      <c r="N204" s="4"/>
    </row>
    <row r="205" spans="2:14" x14ac:dyDescent="0.25">
      <c r="B205" s="4"/>
      <c r="C205" s="4"/>
      <c r="D205" s="4"/>
      <c r="E205" s="2"/>
      <c r="F205" s="4"/>
      <c r="G205" s="4"/>
      <c r="H205" s="2"/>
      <c r="I205" s="4"/>
      <c r="J205" s="4"/>
      <c r="K205" s="4"/>
      <c r="L205" s="15"/>
      <c r="M205" s="4"/>
      <c r="N205" s="4"/>
    </row>
    <row r="206" spans="2:14" x14ac:dyDescent="0.25">
      <c r="B206" s="4"/>
      <c r="C206" s="4"/>
      <c r="D206" s="4"/>
      <c r="E206" s="2"/>
      <c r="F206" s="4"/>
      <c r="G206" s="4"/>
      <c r="H206" s="2"/>
      <c r="I206" s="4"/>
      <c r="J206" s="4"/>
      <c r="K206" s="4"/>
      <c r="L206" s="15"/>
      <c r="M206" s="4"/>
      <c r="N206" s="4"/>
    </row>
    <row r="207" spans="2:14" x14ac:dyDescent="0.25">
      <c r="B207" s="4"/>
      <c r="C207" s="4"/>
      <c r="D207" s="4"/>
      <c r="E207" s="2"/>
      <c r="F207" s="4"/>
      <c r="G207" s="4"/>
      <c r="H207" s="2"/>
      <c r="I207" s="4"/>
      <c r="J207" s="4"/>
      <c r="K207" s="4"/>
      <c r="L207" s="15"/>
      <c r="M207" s="4"/>
      <c r="N207" s="4"/>
    </row>
    <row r="208" spans="2:14" x14ac:dyDescent="0.25">
      <c r="B208" s="4"/>
      <c r="C208" s="4"/>
      <c r="D208" s="4"/>
      <c r="E208" s="2"/>
      <c r="F208" s="4"/>
      <c r="G208" s="4"/>
      <c r="H208" s="2"/>
      <c r="I208" s="4"/>
      <c r="J208" s="4"/>
      <c r="K208" s="4"/>
      <c r="L208" s="15"/>
      <c r="M208" s="4"/>
      <c r="N208" s="4"/>
    </row>
    <row r="209" spans="2:14" x14ac:dyDescent="0.25">
      <c r="B209" s="4"/>
      <c r="C209" s="4"/>
      <c r="D209" s="4"/>
      <c r="E209" s="2"/>
      <c r="F209" s="4"/>
      <c r="G209" s="4"/>
      <c r="H209" s="2"/>
      <c r="I209" s="4"/>
      <c r="J209" s="4"/>
      <c r="K209" s="4"/>
      <c r="L209" s="15"/>
      <c r="M209" s="4"/>
      <c r="N209" s="4"/>
    </row>
    <row r="210" spans="2:14" x14ac:dyDescent="0.25">
      <c r="B210" s="4"/>
      <c r="C210" s="4"/>
      <c r="D210" s="4"/>
      <c r="E210" s="2"/>
      <c r="F210" s="4"/>
      <c r="G210" s="4"/>
      <c r="H210" s="2"/>
      <c r="I210" s="4"/>
      <c r="J210" s="4"/>
      <c r="K210" s="4"/>
      <c r="L210" s="15"/>
      <c r="M210" s="4"/>
      <c r="N210" s="4"/>
    </row>
    <row r="211" spans="2:14" x14ac:dyDescent="0.25">
      <c r="B211" s="4"/>
      <c r="C211" s="4"/>
      <c r="D211" s="4"/>
      <c r="E211" s="2"/>
      <c r="F211" s="4"/>
      <c r="G211" s="4"/>
      <c r="H211" s="2"/>
      <c r="I211" s="4"/>
      <c r="J211" s="4"/>
      <c r="K211" s="4"/>
      <c r="L211" s="15"/>
      <c r="M211" s="4"/>
      <c r="N211" s="4"/>
    </row>
    <row r="212" spans="2:14" x14ac:dyDescent="0.25">
      <c r="B212" s="4"/>
      <c r="C212" s="4"/>
      <c r="D212" s="4"/>
      <c r="E212" s="2"/>
      <c r="F212" s="4"/>
      <c r="G212" s="4"/>
      <c r="H212" s="2"/>
      <c r="I212" s="4"/>
      <c r="J212" s="4"/>
      <c r="K212" s="4"/>
      <c r="L212" s="15"/>
      <c r="M212" s="4"/>
      <c r="N212" s="4"/>
    </row>
    <row r="213" spans="2:14" x14ac:dyDescent="0.25">
      <c r="B213" s="4"/>
      <c r="C213" s="4"/>
      <c r="D213" s="4"/>
      <c r="E213" s="2"/>
      <c r="F213" s="4"/>
      <c r="G213" s="4"/>
      <c r="H213" s="2"/>
      <c r="I213" s="4"/>
      <c r="J213" s="4"/>
      <c r="K213" s="4"/>
      <c r="L213" s="15"/>
      <c r="M213" s="4"/>
      <c r="N213" s="4"/>
    </row>
    <row r="214" spans="2:14" x14ac:dyDescent="0.25">
      <c r="B214" s="4"/>
      <c r="C214" s="4"/>
      <c r="D214" s="4"/>
      <c r="E214" s="2"/>
      <c r="F214" s="4"/>
      <c r="G214" s="4"/>
      <c r="H214" s="2"/>
      <c r="I214" s="4"/>
      <c r="J214" s="4"/>
      <c r="K214" s="4"/>
      <c r="L214" s="15"/>
      <c r="M214" s="4"/>
      <c r="N214" s="4"/>
    </row>
    <row r="215" spans="2:14" x14ac:dyDescent="0.25">
      <c r="B215" s="4"/>
      <c r="C215" s="4"/>
      <c r="D215" s="4"/>
      <c r="E215" s="2"/>
      <c r="F215" s="4"/>
      <c r="G215" s="4"/>
      <c r="H215" s="2"/>
      <c r="I215" s="4"/>
      <c r="J215" s="4"/>
      <c r="K215" s="4"/>
      <c r="L215" s="15"/>
      <c r="M215" s="4"/>
      <c r="N215" s="4"/>
    </row>
    <row r="216" spans="2:14" x14ac:dyDescent="0.25">
      <c r="B216" s="4"/>
      <c r="C216" s="4"/>
      <c r="D216" s="4"/>
      <c r="E216" s="2"/>
      <c r="F216" s="4"/>
      <c r="G216" s="4"/>
      <c r="H216" s="2"/>
      <c r="I216" s="4"/>
      <c r="J216" s="4"/>
      <c r="K216" s="4"/>
      <c r="L216" s="15"/>
      <c r="M216" s="4"/>
      <c r="N216" s="4"/>
    </row>
    <row r="217" spans="2:14" x14ac:dyDescent="0.25">
      <c r="B217" s="4"/>
      <c r="C217" s="4"/>
      <c r="D217" s="4"/>
      <c r="E217" s="2"/>
      <c r="F217" s="4"/>
      <c r="G217" s="4"/>
      <c r="H217" s="2"/>
      <c r="I217" s="4"/>
      <c r="J217" s="4"/>
      <c r="K217" s="4"/>
      <c r="L217" s="15"/>
      <c r="M217" s="4"/>
      <c r="N217" s="4"/>
    </row>
    <row r="218" spans="2:14" x14ac:dyDescent="0.25">
      <c r="B218" s="4"/>
      <c r="C218" s="4"/>
      <c r="D218" s="4"/>
      <c r="E218" s="2"/>
      <c r="F218" s="4"/>
      <c r="G218" s="4"/>
      <c r="H218" s="2"/>
      <c r="I218" s="4"/>
      <c r="J218" s="4"/>
      <c r="K218" s="4"/>
      <c r="L218" s="15"/>
      <c r="M218" s="4"/>
      <c r="N218" s="4"/>
    </row>
    <row r="219" spans="2:14" x14ac:dyDescent="0.25">
      <c r="B219" s="4"/>
      <c r="C219" s="4"/>
      <c r="D219" s="4"/>
      <c r="E219" s="2"/>
      <c r="F219" s="4"/>
      <c r="G219" s="4"/>
      <c r="H219" s="2"/>
      <c r="I219" s="4"/>
      <c r="J219" s="4"/>
      <c r="K219" s="4"/>
      <c r="L219" s="15"/>
      <c r="M219" s="4"/>
      <c r="N219" s="4"/>
    </row>
    <row r="220" spans="2:14" x14ac:dyDescent="0.25">
      <c r="B220" s="4"/>
      <c r="C220" s="4"/>
      <c r="D220" s="4"/>
      <c r="E220" s="2"/>
      <c r="F220" s="4"/>
      <c r="G220" s="4"/>
      <c r="H220" s="2"/>
      <c r="I220" s="4"/>
      <c r="J220" s="4"/>
      <c r="K220" s="4"/>
      <c r="L220" s="15"/>
      <c r="M220" s="4"/>
      <c r="N220" s="4"/>
    </row>
    <row r="221" spans="2:14" x14ac:dyDescent="0.25">
      <c r="B221" s="4"/>
      <c r="C221" s="4"/>
      <c r="D221" s="4"/>
      <c r="E221" s="2"/>
      <c r="F221" s="4"/>
      <c r="G221" s="4"/>
      <c r="H221" s="2"/>
      <c r="I221" s="4"/>
      <c r="J221" s="4"/>
      <c r="K221" s="4"/>
      <c r="L221" s="15"/>
      <c r="M221" s="4"/>
      <c r="N221" s="4"/>
    </row>
    <row r="222" spans="2:14" x14ac:dyDescent="0.25">
      <c r="B222" s="4"/>
      <c r="C222" s="4"/>
      <c r="D222" s="4"/>
      <c r="E222" s="2"/>
      <c r="F222" s="4"/>
      <c r="G222" s="4"/>
      <c r="H222" s="2"/>
      <c r="I222" s="4"/>
      <c r="J222" s="4"/>
      <c r="K222" s="4"/>
      <c r="L222" s="15"/>
      <c r="M222" s="4"/>
      <c r="N222" s="4"/>
    </row>
    <row r="223" spans="2:14" x14ac:dyDescent="0.25">
      <c r="B223" s="4"/>
      <c r="C223" s="4"/>
      <c r="D223" s="4"/>
      <c r="E223" s="2"/>
      <c r="F223" s="4"/>
      <c r="G223" s="4"/>
      <c r="H223" s="2"/>
      <c r="I223" s="4"/>
      <c r="J223" s="4"/>
      <c r="K223" s="4"/>
      <c r="L223" s="15"/>
      <c r="M223" s="4"/>
      <c r="N223" s="4"/>
    </row>
    <row r="224" spans="2:14" x14ac:dyDescent="0.25">
      <c r="B224" s="4"/>
      <c r="C224" s="4"/>
      <c r="D224" s="4"/>
      <c r="E224" s="2"/>
      <c r="F224" s="4"/>
      <c r="G224" s="4"/>
      <c r="H224" s="2"/>
      <c r="I224" s="4"/>
      <c r="J224" s="4"/>
      <c r="K224" s="4"/>
      <c r="L224" s="15"/>
      <c r="M224" s="4"/>
      <c r="N224" s="4"/>
    </row>
    <row r="225" spans="2:14" x14ac:dyDescent="0.25">
      <c r="B225" s="4"/>
      <c r="C225" s="4"/>
      <c r="D225" s="4"/>
      <c r="E225" s="2"/>
      <c r="F225" s="4"/>
      <c r="G225" s="4"/>
      <c r="H225" s="2"/>
      <c r="I225" s="4"/>
      <c r="J225" s="4"/>
      <c r="K225" s="4"/>
      <c r="L225" s="15"/>
      <c r="M225" s="4"/>
      <c r="N225" s="4"/>
    </row>
    <row r="226" spans="2:14" x14ac:dyDescent="0.25">
      <c r="B226" s="4"/>
      <c r="C226" s="4"/>
      <c r="D226" s="4"/>
      <c r="E226" s="2"/>
      <c r="F226" s="4"/>
      <c r="G226" s="4"/>
      <c r="H226" s="2"/>
      <c r="I226" s="4"/>
      <c r="J226" s="4"/>
      <c r="K226" s="4"/>
      <c r="L226" s="15"/>
      <c r="M226" s="4"/>
      <c r="N226" s="4"/>
    </row>
    <row r="227" spans="2:14" x14ac:dyDescent="0.25">
      <c r="B227" s="4"/>
      <c r="C227" s="4"/>
      <c r="D227" s="4"/>
      <c r="E227" s="2"/>
      <c r="F227" s="4"/>
      <c r="G227" s="4"/>
      <c r="H227" s="2"/>
      <c r="I227" s="4"/>
      <c r="J227" s="4"/>
      <c r="K227" s="4"/>
      <c r="L227" s="15"/>
      <c r="M227" s="4"/>
      <c r="N227" s="4"/>
    </row>
    <row r="228" spans="2:14" x14ac:dyDescent="0.25">
      <c r="B228" s="4"/>
      <c r="C228" s="4"/>
      <c r="D228" s="4"/>
      <c r="E228" s="2"/>
      <c r="F228" s="4"/>
      <c r="G228" s="4"/>
      <c r="H228" s="2"/>
      <c r="I228" s="4"/>
      <c r="J228" s="4"/>
      <c r="K228" s="4"/>
      <c r="L228" s="15"/>
      <c r="M228" s="4"/>
      <c r="N228" s="4"/>
    </row>
    <row r="229" spans="2:14" x14ac:dyDescent="0.25">
      <c r="B229" s="4"/>
      <c r="C229" s="4"/>
      <c r="D229" s="4"/>
      <c r="E229" s="2"/>
      <c r="F229" s="4"/>
      <c r="G229" s="4"/>
      <c r="H229" s="2"/>
      <c r="I229" s="4"/>
      <c r="J229" s="4"/>
      <c r="K229" s="4"/>
      <c r="L229" s="15"/>
      <c r="M229" s="4"/>
      <c r="N229" s="4"/>
    </row>
    <row r="230" spans="2:14" x14ac:dyDescent="0.25">
      <c r="B230" s="4"/>
      <c r="C230" s="4"/>
      <c r="D230" s="4"/>
      <c r="E230" s="2"/>
      <c r="F230" s="4"/>
      <c r="G230" s="4"/>
      <c r="H230" s="2"/>
      <c r="I230" s="4"/>
      <c r="J230" s="4"/>
      <c r="K230" s="4"/>
      <c r="L230" s="15"/>
      <c r="M230" s="4"/>
      <c r="N230" s="4"/>
    </row>
    <row r="231" spans="2:14" x14ac:dyDescent="0.25">
      <c r="B231" s="4"/>
      <c r="C231" s="4"/>
      <c r="D231" s="4"/>
      <c r="E231" s="2"/>
      <c r="F231" s="4"/>
      <c r="G231" s="4"/>
      <c r="H231" s="2"/>
      <c r="I231" s="4"/>
      <c r="J231" s="4"/>
      <c r="K231" s="4"/>
      <c r="L231" s="15"/>
      <c r="M231" s="4"/>
      <c r="N231" s="4"/>
    </row>
    <row r="232" spans="2:14" x14ac:dyDescent="0.25">
      <c r="B232" s="4"/>
      <c r="C232" s="4"/>
      <c r="D232" s="4"/>
      <c r="E232" s="2"/>
      <c r="F232" s="4"/>
      <c r="G232" s="4"/>
      <c r="H232" s="2"/>
      <c r="I232" s="4"/>
      <c r="J232" s="4"/>
      <c r="K232" s="4"/>
      <c r="L232" s="15"/>
      <c r="M232" s="4"/>
      <c r="N232" s="4"/>
    </row>
    <row r="233" spans="2:14" x14ac:dyDescent="0.25">
      <c r="B233" s="4"/>
      <c r="C233" s="4"/>
      <c r="D233" s="4"/>
      <c r="E233" s="2"/>
      <c r="F233" s="4"/>
      <c r="G233" s="4"/>
      <c r="H233" s="2"/>
      <c r="I233" s="4"/>
      <c r="J233" s="4"/>
      <c r="K233" s="4"/>
      <c r="L233" s="15"/>
      <c r="M233" s="4"/>
      <c r="N233" s="4"/>
    </row>
    <row r="234" spans="2:14" x14ac:dyDescent="0.25">
      <c r="B234" s="4"/>
      <c r="C234" s="4"/>
      <c r="D234" s="4"/>
      <c r="E234" s="2"/>
      <c r="F234" s="4"/>
      <c r="G234" s="4"/>
      <c r="H234" s="2"/>
      <c r="I234" s="4"/>
      <c r="J234" s="4"/>
      <c r="K234" s="4"/>
      <c r="L234" s="15"/>
      <c r="M234" s="4"/>
      <c r="N234" s="4"/>
    </row>
    <row r="235" spans="2:14" x14ac:dyDescent="0.25">
      <c r="B235" s="4"/>
      <c r="C235" s="4"/>
      <c r="D235" s="4"/>
      <c r="E235" s="2"/>
      <c r="F235" s="4"/>
      <c r="G235" s="4"/>
      <c r="H235" s="2"/>
      <c r="I235" s="4"/>
      <c r="J235" s="4"/>
      <c r="K235" s="4"/>
      <c r="L235" s="15"/>
      <c r="M235" s="4"/>
      <c r="N235" s="4"/>
    </row>
    <row r="236" spans="2:14" x14ac:dyDescent="0.25">
      <c r="B236" s="4"/>
      <c r="C236" s="4"/>
      <c r="D236" s="4"/>
      <c r="E236" s="2"/>
      <c r="F236" s="4"/>
      <c r="G236" s="4"/>
      <c r="H236" s="2"/>
      <c r="I236" s="4"/>
      <c r="J236" s="4"/>
      <c r="K236" s="4"/>
      <c r="L236" s="15"/>
      <c r="M236" s="4"/>
      <c r="N236" s="4"/>
    </row>
    <row r="237" spans="2:14" x14ac:dyDescent="0.25">
      <c r="B237" s="4"/>
      <c r="C237" s="4"/>
      <c r="D237" s="4"/>
      <c r="E237" s="2"/>
      <c r="F237" s="4"/>
      <c r="G237" s="4"/>
      <c r="H237" s="2"/>
      <c r="I237"/>
      <c r="J237" s="4"/>
      <c r="K237" s="4"/>
      <c r="L237" s="15"/>
      <c r="M237" s="4"/>
      <c r="N237" s="4"/>
    </row>
    <row r="238" spans="2:14" x14ac:dyDescent="0.25">
      <c r="B238" s="4"/>
      <c r="C238" s="4"/>
      <c r="D238" s="4"/>
      <c r="E238" s="2"/>
      <c r="F238" s="4"/>
      <c r="G238" s="4"/>
      <c r="H238" s="1"/>
      <c r="I238"/>
      <c r="J238" s="4"/>
      <c r="K238"/>
      <c r="L238" s="15"/>
      <c r="M238" s="4"/>
      <c r="N238" s="4"/>
    </row>
    <row r="239" spans="2:14" x14ac:dyDescent="0.25">
      <c r="B239" s="4"/>
      <c r="C239" s="4"/>
      <c r="D239" s="4"/>
      <c r="E239" s="2"/>
      <c r="F239" s="4"/>
      <c r="G239" s="4"/>
      <c r="H239" s="1"/>
      <c r="I239"/>
      <c r="J239"/>
      <c r="K239"/>
      <c r="L239" s="15"/>
      <c r="M239" s="4"/>
      <c r="N239" s="4"/>
    </row>
    <row r="240" spans="2:14" x14ac:dyDescent="0.25">
      <c r="B240" s="4"/>
      <c r="C240" s="4"/>
      <c r="D240" s="4"/>
      <c r="E240" s="2"/>
      <c r="F240" s="4"/>
      <c r="G240" s="4"/>
      <c r="H240" s="1"/>
      <c r="I240"/>
      <c r="J240"/>
      <c r="K240"/>
      <c r="L240" s="15"/>
      <c r="M240" s="4"/>
      <c r="N240" s="4"/>
    </row>
    <row r="241" spans="2:14" x14ac:dyDescent="0.25">
      <c r="B241" s="4"/>
      <c r="C241" s="4"/>
      <c r="D241" s="4"/>
      <c r="E241" s="2"/>
      <c r="F241" s="4"/>
      <c r="G241" s="4"/>
      <c r="H241" s="1"/>
      <c r="I241"/>
      <c r="J241"/>
      <c r="K241"/>
      <c r="L241" s="15"/>
      <c r="M241" s="4"/>
      <c r="N241" s="4"/>
    </row>
    <row r="242" spans="2:14" x14ac:dyDescent="0.25">
      <c r="B242" s="4"/>
      <c r="C242" s="4"/>
      <c r="D242" s="4"/>
      <c r="E242" s="2"/>
      <c r="F242" s="4"/>
      <c r="G242" s="4"/>
      <c r="H242" s="1"/>
      <c r="I242"/>
      <c r="J242"/>
      <c r="K242"/>
      <c r="L242" s="15"/>
      <c r="M242" s="4"/>
      <c r="N242" s="4"/>
    </row>
    <row r="243" spans="2:14" x14ac:dyDescent="0.25">
      <c r="B243"/>
      <c r="C243"/>
      <c r="D243"/>
      <c r="E243" s="1"/>
      <c r="F243"/>
      <c r="G243"/>
      <c r="H243" s="1"/>
      <c r="I243"/>
      <c r="J243"/>
      <c r="K243"/>
      <c r="L243" s="12"/>
    </row>
    <row r="244" spans="2:14" x14ac:dyDescent="0.25">
      <c r="B244"/>
      <c r="C244"/>
      <c r="D244"/>
      <c r="E244" s="1"/>
      <c r="F244"/>
      <c r="G244"/>
      <c r="H244" s="1"/>
      <c r="I244"/>
      <c r="J244"/>
      <c r="K244"/>
      <c r="L244" s="12"/>
    </row>
    <row r="245" spans="2:14" x14ac:dyDescent="0.25">
      <c r="B245"/>
      <c r="C245"/>
      <c r="D245"/>
      <c r="E245" s="1"/>
      <c r="F245"/>
      <c r="G245"/>
      <c r="H245" s="1"/>
      <c r="I245"/>
      <c r="J245"/>
      <c r="K245"/>
      <c r="L245" s="12"/>
    </row>
    <row r="246" spans="2:14" x14ac:dyDescent="0.25">
      <c r="B246"/>
      <c r="C246"/>
      <c r="D246"/>
      <c r="E246" s="1"/>
      <c r="F246"/>
      <c r="G246"/>
      <c r="H246" s="1"/>
      <c r="I246"/>
      <c r="J246"/>
      <c r="K246"/>
      <c r="L246" s="12"/>
    </row>
    <row r="247" spans="2:14" x14ac:dyDescent="0.25">
      <c r="B247"/>
      <c r="C247"/>
      <c r="D247"/>
      <c r="E247" s="1"/>
      <c r="F247"/>
      <c r="G247"/>
      <c r="H247" s="1"/>
      <c r="I247"/>
      <c r="J247"/>
      <c r="K247"/>
      <c r="L247" s="12"/>
    </row>
    <row r="248" spans="2:14" x14ac:dyDescent="0.25">
      <c r="B248"/>
      <c r="C248"/>
      <c r="D248"/>
      <c r="E248" s="1"/>
      <c r="F248"/>
      <c r="G248"/>
      <c r="H248" s="1"/>
      <c r="I248"/>
      <c r="J248"/>
      <c r="K248"/>
      <c r="L248" s="12"/>
    </row>
    <row r="249" spans="2:14" x14ac:dyDescent="0.25">
      <c r="B249"/>
      <c r="C249"/>
      <c r="D249"/>
      <c r="E249" s="1"/>
      <c r="F249"/>
      <c r="G249"/>
      <c r="H249" s="1"/>
      <c r="I249"/>
      <c r="J249"/>
      <c r="K249"/>
      <c r="L249" s="12"/>
    </row>
    <row r="250" spans="2:14" x14ac:dyDescent="0.25">
      <c r="B250"/>
      <c r="C250"/>
      <c r="D250"/>
      <c r="E250" s="1"/>
      <c r="F250"/>
      <c r="G250"/>
      <c r="H250" s="1"/>
      <c r="I250"/>
      <c r="J250"/>
      <c r="K250"/>
      <c r="L250" s="12"/>
    </row>
    <row r="251" spans="2:14" x14ac:dyDescent="0.25">
      <c r="B251"/>
      <c r="C251"/>
      <c r="D251"/>
      <c r="E251" s="1"/>
      <c r="F251"/>
      <c r="G251"/>
      <c r="H251" s="1"/>
      <c r="I251"/>
      <c r="J251"/>
      <c r="K251"/>
      <c r="L251" s="12"/>
    </row>
    <row r="252" spans="2:14" x14ac:dyDescent="0.25">
      <c r="B252"/>
      <c r="C252"/>
      <c r="D252"/>
      <c r="E252" s="1"/>
      <c r="F252"/>
      <c r="G252"/>
      <c r="H252" s="1"/>
      <c r="I252"/>
      <c r="J252"/>
      <c r="K252"/>
      <c r="L252" s="12"/>
    </row>
    <row r="253" spans="2:14" x14ac:dyDescent="0.25">
      <c r="B253"/>
      <c r="C253"/>
      <c r="D253"/>
      <c r="E253" s="1"/>
      <c r="F253"/>
      <c r="G253"/>
      <c r="H253" s="1"/>
      <c r="I253"/>
      <c r="J253"/>
      <c r="K253"/>
      <c r="L253" s="12"/>
    </row>
    <row r="254" spans="2:14" x14ac:dyDescent="0.25">
      <c r="B254"/>
      <c r="C254"/>
      <c r="D254"/>
      <c r="E254" s="1"/>
      <c r="F254"/>
      <c r="G254"/>
      <c r="H254" s="1"/>
      <c r="I254"/>
      <c r="J254"/>
      <c r="K254"/>
      <c r="L254" s="12"/>
    </row>
    <row r="255" spans="2:14" x14ac:dyDescent="0.25">
      <c r="B255"/>
      <c r="C255"/>
      <c r="D255"/>
      <c r="E255" s="1"/>
      <c r="F255"/>
      <c r="G255"/>
      <c r="H255" s="1"/>
      <c r="I255"/>
      <c r="J255"/>
      <c r="K255"/>
      <c r="L255" s="12"/>
    </row>
    <row r="256" spans="2:14" x14ac:dyDescent="0.25">
      <c r="B256"/>
      <c r="C256"/>
      <c r="D256"/>
      <c r="E256" s="1"/>
      <c r="F256"/>
      <c r="G256"/>
      <c r="H256" s="1"/>
      <c r="I256"/>
      <c r="J256"/>
      <c r="K256"/>
      <c r="L256" s="12"/>
    </row>
    <row r="257" spans="2:12" x14ac:dyDescent="0.25">
      <c r="B257"/>
      <c r="C257"/>
      <c r="D257"/>
      <c r="E257" s="1"/>
      <c r="F257"/>
      <c r="G257"/>
      <c r="H257" s="1"/>
      <c r="I257"/>
      <c r="J257"/>
      <c r="K257"/>
      <c r="L257" s="12"/>
    </row>
    <row r="258" spans="2:12" x14ac:dyDescent="0.25">
      <c r="B258"/>
      <c r="C258"/>
      <c r="D258"/>
      <c r="E258" s="1"/>
      <c r="F258"/>
      <c r="G258"/>
      <c r="H258" s="1"/>
      <c r="I258"/>
      <c r="J258"/>
      <c r="K258"/>
      <c r="L258" s="12"/>
    </row>
    <row r="259" spans="2:12" x14ac:dyDescent="0.25">
      <c r="B259"/>
      <c r="C259"/>
      <c r="D259"/>
      <c r="E259" s="1"/>
      <c r="F259"/>
      <c r="G259"/>
      <c r="H259" s="1"/>
      <c r="I259"/>
      <c r="J259"/>
      <c r="K259"/>
      <c r="L259" s="12"/>
    </row>
    <row r="260" spans="2:12" x14ac:dyDescent="0.25">
      <c r="B260"/>
      <c r="C260"/>
      <c r="D260"/>
      <c r="E260" s="1"/>
      <c r="F260"/>
      <c r="G260"/>
      <c r="H260" s="1"/>
      <c r="I260"/>
      <c r="J260"/>
      <c r="K260"/>
      <c r="L260" s="12"/>
    </row>
    <row r="261" spans="2:12" x14ac:dyDescent="0.25">
      <c r="B261"/>
      <c r="C261"/>
      <c r="D261"/>
      <c r="E261" s="1"/>
      <c r="F261"/>
      <c r="G261"/>
      <c r="H261" s="1"/>
      <c r="I261"/>
      <c r="J261"/>
      <c r="K261"/>
      <c r="L261" s="12"/>
    </row>
    <row r="262" spans="2:12" x14ac:dyDescent="0.25">
      <c r="B262"/>
      <c r="C262"/>
      <c r="D262"/>
      <c r="E262" s="1"/>
      <c r="F262"/>
      <c r="G262"/>
      <c r="H262" s="1"/>
      <c r="I262"/>
      <c r="J262"/>
      <c r="K262"/>
      <c r="L262" s="12"/>
    </row>
    <row r="263" spans="2:12" x14ac:dyDescent="0.25">
      <c r="B263"/>
      <c r="C263"/>
      <c r="D263"/>
      <c r="E263" s="1"/>
      <c r="F263"/>
      <c r="G263"/>
      <c r="H263" s="1"/>
      <c r="I263"/>
      <c r="J263"/>
      <c r="K263"/>
      <c r="L263" s="12"/>
    </row>
    <row r="264" spans="2:12" x14ac:dyDescent="0.25">
      <c r="B264"/>
      <c r="C264"/>
      <c r="D264"/>
      <c r="E264" s="1"/>
      <c r="F264"/>
      <c r="G264"/>
      <c r="H264" s="1"/>
      <c r="I264"/>
      <c r="J264"/>
      <c r="K264"/>
      <c r="L264" s="12"/>
    </row>
    <row r="265" spans="2:12" x14ac:dyDescent="0.25">
      <c r="B265"/>
      <c r="C265"/>
      <c r="D265"/>
      <c r="E265" s="1"/>
      <c r="F265"/>
      <c r="G265"/>
      <c r="H265" s="1"/>
      <c r="I265"/>
      <c r="J265"/>
      <c r="K265"/>
      <c r="L265" s="12"/>
    </row>
    <row r="266" spans="2:12" x14ac:dyDescent="0.25">
      <c r="B266"/>
      <c r="C266"/>
      <c r="D266"/>
      <c r="E266" s="1"/>
      <c r="F266"/>
      <c r="G266"/>
      <c r="H266" s="1"/>
      <c r="I266"/>
      <c r="J266"/>
      <c r="K266"/>
      <c r="L266" s="12"/>
    </row>
    <row r="267" spans="2:12" x14ac:dyDescent="0.25">
      <c r="B267"/>
      <c r="C267"/>
      <c r="D267"/>
      <c r="E267" s="1"/>
      <c r="F267"/>
      <c r="G267"/>
      <c r="H267" s="1"/>
      <c r="I267"/>
      <c r="J267"/>
      <c r="K267"/>
      <c r="L267" s="12"/>
    </row>
    <row r="268" spans="2:12" x14ac:dyDescent="0.25">
      <c r="B268"/>
      <c r="C268"/>
      <c r="D268"/>
      <c r="E268" s="1"/>
      <c r="F268"/>
      <c r="G268"/>
      <c r="H268" s="1"/>
      <c r="I268"/>
      <c r="J268"/>
      <c r="K268"/>
      <c r="L268" s="12"/>
    </row>
    <row r="269" spans="2:12" x14ac:dyDescent="0.25">
      <c r="B269"/>
      <c r="C269"/>
      <c r="D269"/>
      <c r="E269" s="1"/>
      <c r="F269"/>
      <c r="G269"/>
      <c r="H269" s="1"/>
      <c r="I269"/>
      <c r="J269"/>
      <c r="K269"/>
      <c r="L269" s="12"/>
    </row>
    <row r="270" spans="2:12" x14ac:dyDescent="0.25">
      <c r="B270"/>
      <c r="C270"/>
      <c r="D270"/>
      <c r="E270" s="1"/>
      <c r="F270"/>
      <c r="G270"/>
      <c r="H270" s="1"/>
      <c r="I270"/>
      <c r="J270"/>
      <c r="K270"/>
      <c r="L270" s="12"/>
    </row>
    <row r="271" spans="2:12" x14ac:dyDescent="0.25">
      <c r="B271"/>
      <c r="C271"/>
      <c r="D271"/>
      <c r="E271" s="1"/>
      <c r="F271"/>
      <c r="G271"/>
      <c r="H271" s="1"/>
      <c r="I271"/>
      <c r="J271"/>
      <c r="K271"/>
      <c r="L271" s="12"/>
    </row>
    <row r="272" spans="2:12" x14ac:dyDescent="0.25">
      <c r="B272"/>
      <c r="C272"/>
      <c r="D272"/>
      <c r="E272" s="1"/>
      <c r="F272"/>
      <c r="G272"/>
      <c r="H272" s="1"/>
      <c r="I272"/>
      <c r="J272"/>
      <c r="K272"/>
      <c r="L272" s="12"/>
    </row>
    <row r="273" spans="2:12" x14ac:dyDescent="0.25">
      <c r="B273"/>
      <c r="C273"/>
      <c r="D273"/>
      <c r="E273" s="1"/>
      <c r="F273"/>
      <c r="G273"/>
      <c r="H273" s="1"/>
      <c r="I273"/>
      <c r="J273"/>
      <c r="K273"/>
      <c r="L273" s="12"/>
    </row>
    <row r="274" spans="2:12" x14ac:dyDescent="0.25">
      <c r="B274"/>
      <c r="C274"/>
      <c r="D274"/>
      <c r="E274" s="1"/>
      <c r="F274"/>
      <c r="G274"/>
      <c r="H274" s="1"/>
      <c r="I274"/>
      <c r="J274"/>
      <c r="K274"/>
      <c r="L274" s="12"/>
    </row>
    <row r="275" spans="2:12" x14ac:dyDescent="0.25">
      <c r="B275"/>
      <c r="C275"/>
      <c r="D275"/>
      <c r="E275" s="1"/>
      <c r="F275"/>
      <c r="G275"/>
      <c r="H275" s="1"/>
      <c r="I275"/>
      <c r="J275"/>
      <c r="K275"/>
      <c r="L275" s="12"/>
    </row>
    <row r="276" spans="2:12" x14ac:dyDescent="0.25">
      <c r="B276"/>
      <c r="C276"/>
      <c r="D276"/>
      <c r="E276" s="1"/>
      <c r="F276"/>
      <c r="G276"/>
      <c r="H276" s="1"/>
      <c r="I276"/>
      <c r="J276"/>
      <c r="K276"/>
      <c r="L276" s="12"/>
    </row>
    <row r="277" spans="2:12" x14ac:dyDescent="0.25">
      <c r="B277"/>
      <c r="C277"/>
      <c r="D277"/>
      <c r="E277" s="1"/>
      <c r="F277"/>
      <c r="G277"/>
      <c r="H277" s="1"/>
      <c r="I277"/>
      <c r="J277"/>
      <c r="K277"/>
      <c r="L277" s="12"/>
    </row>
    <row r="278" spans="2:12" x14ac:dyDescent="0.25">
      <c r="B278"/>
      <c r="C278"/>
      <c r="D278"/>
      <c r="E278" s="1"/>
      <c r="F278"/>
      <c r="G278"/>
      <c r="H278" s="1"/>
      <c r="I278"/>
      <c r="J278"/>
      <c r="K278"/>
      <c r="L278" s="12"/>
    </row>
    <row r="279" spans="2:12" x14ac:dyDescent="0.25">
      <c r="B279"/>
      <c r="C279"/>
      <c r="D279"/>
      <c r="E279" s="1"/>
      <c r="F279"/>
      <c r="G279"/>
      <c r="H279" s="1"/>
      <c r="I279"/>
      <c r="J279"/>
      <c r="K279"/>
      <c r="L279" s="12"/>
    </row>
    <row r="280" spans="2:12" x14ac:dyDescent="0.25">
      <c r="B280"/>
      <c r="C280"/>
      <c r="D280"/>
      <c r="E280" s="1"/>
      <c r="F280"/>
      <c r="G280"/>
      <c r="H280" s="1"/>
      <c r="I280"/>
      <c r="J280"/>
      <c r="K280"/>
      <c r="L280" s="12"/>
    </row>
    <row r="281" spans="2:12" x14ac:dyDescent="0.25">
      <c r="B281"/>
      <c r="C281"/>
      <c r="D281"/>
      <c r="E281" s="1"/>
      <c r="F281"/>
      <c r="G281"/>
      <c r="H281" s="1"/>
      <c r="I281"/>
      <c r="J281"/>
      <c r="K281"/>
      <c r="L281" s="12"/>
    </row>
    <row r="282" spans="2:12" x14ac:dyDescent="0.25">
      <c r="B282"/>
      <c r="C282"/>
      <c r="D282"/>
      <c r="E282" s="1"/>
      <c r="F282"/>
      <c r="G282"/>
      <c r="H282" s="1"/>
      <c r="I282"/>
      <c r="J282"/>
      <c r="K282"/>
      <c r="L282" s="12"/>
    </row>
    <row r="283" spans="2:12" x14ac:dyDescent="0.25">
      <c r="B283"/>
      <c r="C283"/>
      <c r="D283"/>
      <c r="E283" s="1"/>
      <c r="F283"/>
      <c r="G283"/>
      <c r="H283" s="1"/>
      <c r="I283"/>
      <c r="J283"/>
      <c r="K283"/>
      <c r="L283" s="12"/>
    </row>
    <row r="284" spans="2:12" x14ac:dyDescent="0.25">
      <c r="B284"/>
      <c r="C284"/>
      <c r="D284"/>
      <c r="E284" s="1"/>
      <c r="F284"/>
      <c r="G284"/>
      <c r="H284" s="1"/>
      <c r="I284"/>
      <c r="J284"/>
      <c r="K284"/>
      <c r="L284" s="12"/>
    </row>
    <row r="285" spans="2:12" x14ac:dyDescent="0.25">
      <c r="B285"/>
      <c r="C285"/>
      <c r="D285"/>
      <c r="E285" s="1"/>
      <c r="F285"/>
      <c r="G285"/>
      <c r="H285" s="1"/>
      <c r="I285"/>
      <c r="J285"/>
      <c r="K285"/>
      <c r="L285" s="12"/>
    </row>
    <row r="286" spans="2:12" x14ac:dyDescent="0.25">
      <c r="B286"/>
      <c r="C286"/>
      <c r="D286"/>
      <c r="E286" s="1"/>
      <c r="F286"/>
      <c r="G286"/>
      <c r="H286" s="1"/>
      <c r="I286"/>
      <c r="J286"/>
      <c r="K286"/>
      <c r="L286" s="12"/>
    </row>
    <row r="287" spans="2:12" x14ac:dyDescent="0.25">
      <c r="B287"/>
      <c r="C287"/>
      <c r="D287"/>
      <c r="E287" s="1"/>
      <c r="F287"/>
      <c r="G287"/>
      <c r="H287" s="1"/>
      <c r="I287"/>
      <c r="J287"/>
      <c r="K287"/>
      <c r="L287" s="12"/>
    </row>
    <row r="288" spans="2:12" x14ac:dyDescent="0.25">
      <c r="B288"/>
      <c r="C288"/>
      <c r="D288"/>
      <c r="E288" s="1"/>
      <c r="F288"/>
      <c r="G288"/>
      <c r="H288" s="1"/>
      <c r="I288"/>
      <c r="J288"/>
      <c r="K288"/>
      <c r="L288" s="12"/>
    </row>
    <row r="289" spans="2:12" x14ac:dyDescent="0.25">
      <c r="B289"/>
      <c r="C289"/>
      <c r="D289"/>
      <c r="E289" s="1"/>
      <c r="F289"/>
      <c r="G289"/>
      <c r="H289" s="1"/>
      <c r="I289"/>
      <c r="J289"/>
      <c r="K289"/>
      <c r="L289" s="12"/>
    </row>
    <row r="290" spans="2:12" x14ac:dyDescent="0.25">
      <c r="B290"/>
      <c r="C290"/>
      <c r="D290"/>
      <c r="E290" s="1"/>
      <c r="F290"/>
      <c r="G290"/>
      <c r="H290" s="1"/>
      <c r="I290"/>
      <c r="J290"/>
      <c r="K290"/>
      <c r="L290" s="12"/>
    </row>
    <row r="291" spans="2:12" x14ac:dyDescent="0.25">
      <c r="B291"/>
      <c r="C291"/>
      <c r="D291"/>
      <c r="E291" s="1"/>
      <c r="F291"/>
      <c r="G291"/>
      <c r="H291" s="1"/>
      <c r="I291"/>
      <c r="J291"/>
      <c r="K291"/>
      <c r="L291" s="12"/>
    </row>
    <row r="292" spans="2:12" x14ac:dyDescent="0.25">
      <c r="B292"/>
      <c r="C292"/>
      <c r="D292"/>
      <c r="E292" s="1"/>
      <c r="F292"/>
      <c r="G292"/>
      <c r="H292" s="1"/>
      <c r="I292"/>
      <c r="J292"/>
      <c r="K292"/>
      <c r="L292" s="12"/>
    </row>
    <row r="293" spans="2:12" x14ac:dyDescent="0.25">
      <c r="B293"/>
      <c r="C293"/>
      <c r="D293"/>
      <c r="E293" s="1"/>
      <c r="F293"/>
      <c r="G293"/>
      <c r="H293" s="1"/>
      <c r="I293"/>
      <c r="J293"/>
      <c r="K293"/>
      <c r="L293" s="12"/>
    </row>
    <row r="294" spans="2:12" x14ac:dyDescent="0.25">
      <c r="B294"/>
      <c r="C294"/>
      <c r="D294"/>
      <c r="E294" s="1"/>
      <c r="F294"/>
      <c r="G294"/>
      <c r="H294" s="1"/>
      <c r="I294"/>
      <c r="J294"/>
      <c r="K294"/>
      <c r="L294" s="12"/>
    </row>
    <row r="295" spans="2:12" x14ac:dyDescent="0.25">
      <c r="B295"/>
      <c r="C295"/>
      <c r="D295"/>
      <c r="E295" s="1"/>
      <c r="F295"/>
      <c r="G295"/>
      <c r="H295" s="1"/>
      <c r="I295"/>
      <c r="J295"/>
      <c r="K295"/>
      <c r="L295" s="12"/>
    </row>
    <row r="296" spans="2:12" x14ac:dyDescent="0.25">
      <c r="B296"/>
      <c r="C296"/>
      <c r="D296"/>
      <c r="E296" s="1"/>
      <c r="F296"/>
      <c r="G296"/>
      <c r="H296" s="1"/>
      <c r="I296"/>
      <c r="J296"/>
      <c r="K296"/>
      <c r="L296" s="12"/>
    </row>
    <row r="297" spans="2:12" x14ac:dyDescent="0.25">
      <c r="B297"/>
      <c r="C297"/>
      <c r="D297"/>
      <c r="E297" s="1"/>
      <c r="F297"/>
      <c r="G297"/>
      <c r="H297" s="1"/>
      <c r="I297"/>
      <c r="J297"/>
      <c r="K297"/>
      <c r="L297" s="12"/>
    </row>
    <row r="298" spans="2:12" x14ac:dyDescent="0.25">
      <c r="B298"/>
      <c r="C298"/>
      <c r="D298"/>
      <c r="E298" s="1"/>
      <c r="F298"/>
      <c r="G298"/>
      <c r="H298" s="1"/>
      <c r="I298"/>
      <c r="J298"/>
      <c r="K298"/>
      <c r="L298" s="12"/>
    </row>
    <row r="299" spans="2:12" x14ac:dyDescent="0.25">
      <c r="B299"/>
      <c r="C299"/>
      <c r="D299"/>
      <c r="E299" s="1"/>
      <c r="F299"/>
      <c r="G299"/>
      <c r="H299" s="1"/>
      <c r="I299"/>
      <c r="J299"/>
      <c r="K299"/>
      <c r="L299" s="12"/>
    </row>
    <row r="300" spans="2:12" x14ac:dyDescent="0.25">
      <c r="B300"/>
      <c r="C300"/>
      <c r="D300"/>
      <c r="E300" s="1"/>
      <c r="F300"/>
      <c r="G300"/>
      <c r="H300" s="1"/>
      <c r="I300"/>
      <c r="J300"/>
      <c r="K300"/>
      <c r="L300" s="12"/>
    </row>
    <row r="301" spans="2:12" x14ac:dyDescent="0.25">
      <c r="B301"/>
      <c r="C301"/>
      <c r="D301"/>
      <c r="E301" s="1"/>
      <c r="F301"/>
      <c r="G301"/>
      <c r="H301" s="1"/>
      <c r="I301"/>
      <c r="J301"/>
      <c r="K301"/>
      <c r="L301" s="12"/>
    </row>
    <row r="302" spans="2:12" x14ac:dyDescent="0.25">
      <c r="B302"/>
      <c r="C302"/>
      <c r="D302"/>
      <c r="E302" s="1"/>
      <c r="F302"/>
      <c r="G302"/>
      <c r="H302" s="1"/>
      <c r="I302"/>
      <c r="J302"/>
      <c r="K302"/>
      <c r="L302" s="12"/>
    </row>
    <row r="303" spans="2:12" x14ac:dyDescent="0.25">
      <c r="B303"/>
      <c r="C303"/>
      <c r="D303"/>
      <c r="E303" s="1"/>
      <c r="F303"/>
      <c r="G303"/>
      <c r="H303" s="1"/>
      <c r="I303"/>
      <c r="J303"/>
      <c r="K303"/>
      <c r="L303" s="12"/>
    </row>
    <row r="304" spans="2:12" x14ac:dyDescent="0.25">
      <c r="B304"/>
      <c r="C304"/>
      <c r="D304"/>
      <c r="E304" s="1"/>
      <c r="F304"/>
      <c r="G304"/>
      <c r="H304" s="1"/>
      <c r="I304"/>
      <c r="J304"/>
      <c r="K304"/>
      <c r="L304" s="12"/>
    </row>
    <row r="305" spans="2:12" x14ac:dyDescent="0.25">
      <c r="B305"/>
      <c r="C305"/>
      <c r="D305"/>
      <c r="E305" s="1"/>
      <c r="F305"/>
      <c r="G305"/>
      <c r="H305" s="1"/>
      <c r="I305"/>
      <c r="J305"/>
      <c r="K305"/>
      <c r="L305" s="12"/>
    </row>
    <row r="306" spans="2:12" x14ac:dyDescent="0.25">
      <c r="B306"/>
      <c r="C306"/>
      <c r="D306"/>
      <c r="E306" s="1"/>
      <c r="F306"/>
      <c r="G306"/>
      <c r="H306" s="1"/>
      <c r="I306"/>
      <c r="J306"/>
      <c r="K306"/>
      <c r="L306" s="12"/>
    </row>
    <row r="307" spans="2:12" x14ac:dyDescent="0.25">
      <c r="B307"/>
      <c r="C307"/>
      <c r="D307"/>
      <c r="E307" s="1"/>
      <c r="F307"/>
      <c r="G307"/>
      <c r="H307" s="1"/>
      <c r="I307"/>
      <c r="J307"/>
      <c r="K307"/>
      <c r="L307" s="12"/>
    </row>
    <row r="308" spans="2:12" x14ac:dyDescent="0.25">
      <c r="B308"/>
      <c r="C308"/>
      <c r="D308"/>
      <c r="E308" s="1"/>
      <c r="F308"/>
      <c r="G308"/>
      <c r="H308" s="1"/>
      <c r="I308"/>
      <c r="J308"/>
      <c r="K308"/>
      <c r="L308" s="12"/>
    </row>
    <row r="309" spans="2:12" x14ac:dyDescent="0.25">
      <c r="B309"/>
      <c r="C309"/>
      <c r="D309"/>
      <c r="E309" s="1"/>
      <c r="F309"/>
      <c r="G309"/>
      <c r="H309" s="1"/>
      <c r="I309"/>
      <c r="J309"/>
      <c r="K309"/>
      <c r="L309" s="12"/>
    </row>
    <row r="310" spans="2:12" x14ac:dyDescent="0.25">
      <c r="B310"/>
      <c r="C310"/>
      <c r="D310"/>
      <c r="E310" s="1"/>
      <c r="F310"/>
      <c r="G310"/>
      <c r="H310" s="1"/>
      <c r="I310"/>
      <c r="J310"/>
      <c r="K310"/>
      <c r="L310" s="12"/>
    </row>
    <row r="311" spans="2:12" x14ac:dyDescent="0.25">
      <c r="B311"/>
      <c r="C311"/>
      <c r="D311"/>
      <c r="E311" s="1"/>
      <c r="F311"/>
      <c r="G311"/>
      <c r="H311" s="1"/>
      <c r="I311"/>
      <c r="J311"/>
      <c r="K311"/>
      <c r="L311" s="12"/>
    </row>
    <row r="312" spans="2:12" x14ac:dyDescent="0.25">
      <c r="B312"/>
      <c r="C312"/>
      <c r="D312"/>
      <c r="E312" s="1"/>
      <c r="F312"/>
      <c r="G312"/>
      <c r="H312" s="1"/>
      <c r="I312"/>
      <c r="J312"/>
      <c r="K312"/>
      <c r="L312" s="12"/>
    </row>
    <row r="313" spans="2:12" x14ac:dyDescent="0.25">
      <c r="B313"/>
      <c r="C313"/>
      <c r="D313"/>
      <c r="E313" s="1"/>
      <c r="F313"/>
      <c r="G313"/>
      <c r="H313" s="1"/>
      <c r="I313"/>
      <c r="J313"/>
      <c r="K313"/>
      <c r="L313" s="12"/>
    </row>
    <row r="314" spans="2:12" x14ac:dyDescent="0.25">
      <c r="B314"/>
      <c r="C314"/>
      <c r="D314"/>
      <c r="E314" s="1"/>
      <c r="F314"/>
      <c r="G314"/>
      <c r="H314" s="1"/>
      <c r="I314"/>
      <c r="J314"/>
      <c r="K314"/>
      <c r="L314" s="12"/>
    </row>
    <row r="315" spans="2:12" x14ac:dyDescent="0.25">
      <c r="B315"/>
      <c r="C315"/>
      <c r="D315"/>
      <c r="E315" s="1"/>
      <c r="F315"/>
      <c r="G315"/>
      <c r="H315" s="1"/>
      <c r="I315"/>
      <c r="J315"/>
      <c r="K315"/>
      <c r="L315" s="12"/>
    </row>
    <row r="316" spans="2:12" x14ac:dyDescent="0.25">
      <c r="B316"/>
      <c r="C316"/>
      <c r="D316"/>
      <c r="E316" s="1"/>
      <c r="F316"/>
      <c r="G316"/>
      <c r="H316" s="1"/>
      <c r="I316"/>
      <c r="J316"/>
      <c r="K316"/>
      <c r="L316" s="12"/>
    </row>
    <row r="317" spans="2:12" x14ac:dyDescent="0.25">
      <c r="B317"/>
      <c r="C317"/>
      <c r="D317"/>
      <c r="E317" s="1"/>
      <c r="F317"/>
      <c r="G317"/>
      <c r="H317" s="1"/>
      <c r="I317"/>
      <c r="J317"/>
      <c r="K317"/>
      <c r="L317" s="12"/>
    </row>
    <row r="318" spans="2:12" x14ac:dyDescent="0.25">
      <c r="B318"/>
      <c r="C318"/>
      <c r="D318"/>
      <c r="E318" s="1"/>
      <c r="F318"/>
      <c r="G318"/>
      <c r="H318" s="1"/>
      <c r="I318"/>
      <c r="J318"/>
      <c r="K318"/>
      <c r="L318" s="12"/>
    </row>
    <row r="319" spans="2:12" x14ac:dyDescent="0.25">
      <c r="B319"/>
      <c r="C319"/>
      <c r="D319"/>
      <c r="E319" s="1"/>
      <c r="F319"/>
      <c r="G319"/>
      <c r="H319" s="1"/>
      <c r="I319"/>
      <c r="J319"/>
      <c r="K319"/>
      <c r="L319" s="12"/>
    </row>
    <row r="320" spans="2:12" x14ac:dyDescent="0.25">
      <c r="B320"/>
      <c r="C320"/>
      <c r="D320"/>
      <c r="E320" s="1"/>
      <c r="F320"/>
      <c r="G320"/>
      <c r="H320" s="1"/>
      <c r="I320"/>
      <c r="J320"/>
      <c r="K320"/>
      <c r="L320" s="12"/>
    </row>
    <row r="321" spans="2:12" x14ac:dyDescent="0.25">
      <c r="B321"/>
      <c r="C321"/>
      <c r="D321"/>
      <c r="E321" s="1"/>
      <c r="F321"/>
      <c r="G321"/>
      <c r="H321" s="1"/>
      <c r="I321"/>
      <c r="J321"/>
      <c r="K321"/>
      <c r="L321" s="12"/>
    </row>
    <row r="322" spans="2:12" x14ac:dyDescent="0.25">
      <c r="B322"/>
      <c r="C322"/>
      <c r="D322"/>
      <c r="E322" s="1"/>
      <c r="F322"/>
      <c r="G322"/>
      <c r="H322" s="1"/>
      <c r="I322"/>
      <c r="J322"/>
      <c r="K322"/>
      <c r="L322" s="12"/>
    </row>
    <row r="323" spans="2:12" x14ac:dyDescent="0.25">
      <c r="B323"/>
      <c r="C323"/>
      <c r="D323"/>
      <c r="E323" s="1"/>
      <c r="F323"/>
      <c r="G323"/>
      <c r="H323" s="1"/>
      <c r="I323"/>
      <c r="J323"/>
      <c r="K323"/>
      <c r="L323" s="12"/>
    </row>
    <row r="324" spans="2:12" x14ac:dyDescent="0.25">
      <c r="B324"/>
      <c r="C324"/>
      <c r="D324"/>
      <c r="E324" s="1"/>
      <c r="F324"/>
      <c r="G324"/>
      <c r="H324" s="1"/>
      <c r="I324"/>
      <c r="J324"/>
      <c r="K324"/>
      <c r="L324" s="12"/>
    </row>
    <row r="325" spans="2:12" x14ac:dyDescent="0.25">
      <c r="B325"/>
      <c r="C325"/>
      <c r="D325"/>
      <c r="E325" s="1"/>
      <c r="F325"/>
      <c r="G325"/>
      <c r="H325" s="1"/>
      <c r="I325"/>
      <c r="J325"/>
      <c r="K325"/>
      <c r="L325" s="12"/>
    </row>
    <row r="326" spans="2:12" x14ac:dyDescent="0.25">
      <c r="B326"/>
      <c r="C326"/>
      <c r="D326"/>
      <c r="E326" s="1"/>
      <c r="F326"/>
      <c r="G326"/>
      <c r="H326" s="1"/>
      <c r="I326"/>
      <c r="J326"/>
      <c r="K326"/>
      <c r="L326" s="12"/>
    </row>
    <row r="327" spans="2:12" x14ac:dyDescent="0.25">
      <c r="B327"/>
      <c r="C327"/>
      <c r="D327"/>
      <c r="E327" s="1"/>
      <c r="F327"/>
      <c r="G327"/>
      <c r="H327" s="1"/>
      <c r="I327"/>
      <c r="J327"/>
      <c r="K327"/>
      <c r="L327" s="12"/>
    </row>
    <row r="328" spans="2:12" x14ac:dyDescent="0.25">
      <c r="B328"/>
      <c r="C328"/>
      <c r="D328"/>
      <c r="E328" s="1"/>
      <c r="F328"/>
      <c r="G328"/>
      <c r="H328" s="1"/>
      <c r="I328"/>
      <c r="J328"/>
      <c r="K328"/>
      <c r="L328" s="12"/>
    </row>
    <row r="329" spans="2:12" x14ac:dyDescent="0.25">
      <c r="B329"/>
      <c r="C329"/>
      <c r="D329"/>
      <c r="E329" s="1"/>
      <c r="F329"/>
      <c r="G329"/>
      <c r="H329" s="1"/>
      <c r="I329"/>
      <c r="J329"/>
      <c r="K329"/>
      <c r="L329" s="12"/>
    </row>
    <row r="330" spans="2:12" x14ac:dyDescent="0.25">
      <c r="B330"/>
      <c r="C330"/>
      <c r="D330"/>
      <c r="E330" s="1"/>
      <c r="F330"/>
      <c r="G330"/>
      <c r="H330" s="1"/>
      <c r="I330"/>
      <c r="J330"/>
      <c r="K330"/>
      <c r="L330" s="12"/>
    </row>
    <row r="331" spans="2:12" x14ac:dyDescent="0.25">
      <c r="B331"/>
      <c r="C331"/>
      <c r="D331"/>
      <c r="E331" s="1"/>
      <c r="F331"/>
      <c r="G331"/>
      <c r="H331" s="1"/>
      <c r="I331"/>
      <c r="J331"/>
      <c r="K331"/>
      <c r="L331" s="12"/>
    </row>
    <row r="332" spans="2:12" x14ac:dyDescent="0.25">
      <c r="B332"/>
      <c r="C332"/>
      <c r="D332"/>
      <c r="E332" s="1"/>
      <c r="F332"/>
      <c r="G332"/>
      <c r="H332" s="1"/>
      <c r="I332"/>
      <c r="J332"/>
      <c r="K332"/>
      <c r="L332" s="12"/>
    </row>
    <row r="333" spans="2:12" x14ac:dyDescent="0.25">
      <c r="B333"/>
      <c r="C333"/>
      <c r="D333"/>
      <c r="E333" s="1"/>
      <c r="F333"/>
      <c r="G333"/>
      <c r="H333" s="1"/>
      <c r="I333"/>
      <c r="J333"/>
      <c r="K333"/>
      <c r="L333" s="12"/>
    </row>
    <row r="334" spans="2:12" x14ac:dyDescent="0.25">
      <c r="B334"/>
      <c r="C334"/>
      <c r="D334"/>
      <c r="E334" s="1"/>
      <c r="F334"/>
      <c r="G334"/>
      <c r="H334" s="1"/>
      <c r="I334"/>
      <c r="J334"/>
      <c r="K334"/>
      <c r="L334" s="12"/>
    </row>
    <row r="335" spans="2:12" x14ac:dyDescent="0.25">
      <c r="B335"/>
      <c r="C335"/>
      <c r="D335"/>
      <c r="E335" s="1"/>
      <c r="F335"/>
      <c r="G335"/>
      <c r="H335" s="1"/>
      <c r="I335"/>
      <c r="J335"/>
      <c r="L335" s="12"/>
    </row>
    <row r="336" spans="2:12" x14ac:dyDescent="0.25">
      <c r="B336"/>
      <c r="C336"/>
      <c r="D336"/>
      <c r="E336" s="1"/>
      <c r="F336"/>
      <c r="G336"/>
      <c r="H336" s="1"/>
      <c r="I336"/>
      <c r="L336" s="12"/>
    </row>
    <row r="337" spans="2:12" x14ac:dyDescent="0.25">
      <c r="B337"/>
      <c r="C337"/>
      <c r="D337"/>
      <c r="E337" s="1"/>
      <c r="F337"/>
      <c r="G337"/>
      <c r="H337" s="1"/>
      <c r="I337"/>
      <c r="L337" s="12"/>
    </row>
    <row r="338" spans="2:12" x14ac:dyDescent="0.25">
      <c r="B338"/>
      <c r="C338"/>
      <c r="D338"/>
      <c r="E338" s="1"/>
      <c r="F338"/>
      <c r="G338"/>
      <c r="H338" s="1"/>
      <c r="I338"/>
      <c r="L338" s="12"/>
    </row>
    <row r="339" spans="2:12" x14ac:dyDescent="0.25">
      <c r="B339"/>
      <c r="C339"/>
      <c r="D339"/>
      <c r="E339" s="1"/>
      <c r="F339"/>
      <c r="G339"/>
      <c r="H339" s="1"/>
      <c r="I339"/>
      <c r="L339" s="12"/>
    </row>
    <row r="340" spans="2:12" x14ac:dyDescent="0.25">
      <c r="B340"/>
      <c r="C340"/>
      <c r="D340"/>
      <c r="E340" s="1"/>
      <c r="F340"/>
      <c r="G340"/>
      <c r="H340" s="1"/>
      <c r="I340"/>
    </row>
    <row r="341" spans="2:12" x14ac:dyDescent="0.25">
      <c r="B341"/>
      <c r="C341"/>
      <c r="D341"/>
      <c r="E341" s="1"/>
      <c r="F341"/>
      <c r="G341"/>
      <c r="H341" s="1"/>
      <c r="I341"/>
    </row>
    <row r="342" spans="2:12" x14ac:dyDescent="0.25">
      <c r="B342"/>
      <c r="C342"/>
      <c r="D342"/>
      <c r="E342" s="1"/>
      <c r="F342"/>
      <c r="G342"/>
      <c r="H342" s="1"/>
      <c r="I342"/>
    </row>
    <row r="343" spans="2:12" x14ac:dyDescent="0.25">
      <c r="B343"/>
      <c r="C343"/>
      <c r="D343"/>
      <c r="E343" s="1"/>
      <c r="F343"/>
      <c r="G343"/>
      <c r="H343" s="1"/>
      <c r="I343"/>
    </row>
    <row r="344" spans="2:12" x14ac:dyDescent="0.25">
      <c r="B344"/>
      <c r="C344"/>
      <c r="D344"/>
      <c r="E344" s="1"/>
      <c r="F344"/>
      <c r="G344"/>
      <c r="H344" s="1"/>
      <c r="I344"/>
    </row>
    <row r="345" spans="2:12" x14ac:dyDescent="0.25">
      <c r="B345"/>
      <c r="C345"/>
      <c r="D345"/>
      <c r="E345" s="1"/>
      <c r="F345"/>
      <c r="G345"/>
      <c r="H345" s="1"/>
      <c r="I345"/>
    </row>
    <row r="346" spans="2:12" x14ac:dyDescent="0.25">
      <c r="B346"/>
      <c r="C346"/>
      <c r="D346"/>
      <c r="E346" s="1"/>
      <c r="F346"/>
      <c r="G346"/>
      <c r="H346" s="1"/>
      <c r="I346"/>
    </row>
    <row r="347" spans="2:12" x14ac:dyDescent="0.25">
      <c r="B347"/>
      <c r="C347"/>
      <c r="D347"/>
      <c r="E347" s="1"/>
      <c r="F347"/>
      <c r="G347"/>
      <c r="H347" s="1"/>
      <c r="I347"/>
    </row>
    <row r="348" spans="2:12" x14ac:dyDescent="0.25">
      <c r="B348"/>
      <c r="C348"/>
      <c r="D348"/>
      <c r="E348" s="1"/>
      <c r="F348"/>
      <c r="G348"/>
      <c r="H348" s="1"/>
      <c r="I348"/>
    </row>
    <row r="349" spans="2:12" x14ac:dyDescent="0.25">
      <c r="B349"/>
      <c r="C349"/>
      <c r="D349"/>
      <c r="E349" s="1"/>
      <c r="F349"/>
      <c r="G349"/>
      <c r="H349" s="1"/>
      <c r="I349"/>
    </row>
    <row r="350" spans="2:12" x14ac:dyDescent="0.25">
      <c r="B350"/>
      <c r="C350"/>
      <c r="D350"/>
      <c r="E350" s="1"/>
      <c r="F350"/>
      <c r="G350"/>
      <c r="H350" s="1"/>
      <c r="I350"/>
    </row>
    <row r="351" spans="2:12" x14ac:dyDescent="0.25">
      <c r="B351"/>
      <c r="C351"/>
      <c r="D351"/>
      <c r="E351" s="1"/>
      <c r="F351"/>
      <c r="G351"/>
      <c r="H351" s="1"/>
      <c r="I351"/>
    </row>
    <row r="352" spans="2:12" x14ac:dyDescent="0.25">
      <c r="B352"/>
      <c r="C352"/>
      <c r="D352"/>
      <c r="E352" s="1"/>
      <c r="F352"/>
      <c r="G352"/>
      <c r="H352" s="1"/>
      <c r="I352"/>
    </row>
    <row r="353" spans="2:9" x14ac:dyDescent="0.25">
      <c r="B353"/>
      <c r="C353"/>
      <c r="D353"/>
      <c r="E353" s="1"/>
      <c r="F353"/>
      <c r="G353"/>
      <c r="H353" s="1"/>
      <c r="I353"/>
    </row>
    <row r="354" spans="2:9" x14ac:dyDescent="0.25">
      <c r="B354"/>
      <c r="C354"/>
      <c r="D354"/>
      <c r="E354" s="1"/>
      <c r="F354"/>
      <c r="G354"/>
      <c r="H354" s="1"/>
      <c r="I354"/>
    </row>
    <row r="355" spans="2:9" x14ac:dyDescent="0.25">
      <c r="B355"/>
      <c r="C355"/>
      <c r="D355"/>
      <c r="E355" s="1"/>
      <c r="F355"/>
      <c r="G355"/>
      <c r="H355" s="1"/>
      <c r="I355"/>
    </row>
    <row r="356" spans="2:9" x14ac:dyDescent="0.25">
      <c r="B356"/>
      <c r="C356"/>
      <c r="D356"/>
      <c r="E356" s="1"/>
      <c r="F356"/>
      <c r="G356"/>
      <c r="H356" s="1"/>
      <c r="I356"/>
    </row>
    <row r="357" spans="2:9" x14ac:dyDescent="0.25">
      <c r="B357"/>
      <c r="C357"/>
      <c r="D357"/>
      <c r="E357" s="1"/>
      <c r="F357"/>
      <c r="G357"/>
      <c r="H357" s="1"/>
      <c r="I357"/>
    </row>
    <row r="358" spans="2:9" x14ac:dyDescent="0.25">
      <c r="B358"/>
      <c r="C358"/>
      <c r="D358"/>
      <c r="E358" s="1"/>
      <c r="F358"/>
      <c r="G358"/>
      <c r="H358" s="1"/>
      <c r="I358"/>
    </row>
    <row r="359" spans="2:9" x14ac:dyDescent="0.25">
      <c r="B359"/>
      <c r="C359"/>
      <c r="D359"/>
      <c r="E359" s="1"/>
      <c r="F359"/>
      <c r="G359"/>
      <c r="H359" s="1"/>
      <c r="I359"/>
    </row>
    <row r="360" spans="2:9" x14ac:dyDescent="0.25">
      <c r="B360"/>
      <c r="C360"/>
      <c r="D360"/>
      <c r="E360" s="1"/>
      <c r="F360"/>
      <c r="G360"/>
      <c r="H360" s="1"/>
      <c r="I360"/>
    </row>
    <row r="361" spans="2:9" x14ac:dyDescent="0.25">
      <c r="B361"/>
      <c r="C361"/>
      <c r="D361"/>
      <c r="E361" s="1"/>
      <c r="F361"/>
      <c r="G361"/>
      <c r="H361" s="1"/>
      <c r="I361"/>
    </row>
    <row r="362" spans="2:9" x14ac:dyDescent="0.25">
      <c r="B362"/>
      <c r="C362"/>
      <c r="D362"/>
      <c r="E362" s="1"/>
      <c r="F362"/>
      <c r="G362"/>
      <c r="H362" s="1"/>
      <c r="I362"/>
    </row>
    <row r="363" spans="2:9" x14ac:dyDescent="0.25">
      <c r="B363"/>
      <c r="C363"/>
      <c r="D363"/>
      <c r="E363" s="1"/>
      <c r="F363"/>
      <c r="G363"/>
      <c r="H363" s="1"/>
      <c r="I363"/>
    </row>
    <row r="364" spans="2:9" x14ac:dyDescent="0.25">
      <c r="B364"/>
      <c r="C364"/>
      <c r="D364"/>
      <c r="E364" s="1"/>
      <c r="F364"/>
      <c r="G364"/>
      <c r="H364" s="1"/>
      <c r="I364"/>
    </row>
    <row r="365" spans="2:9" x14ac:dyDescent="0.25">
      <c r="B365"/>
      <c r="C365"/>
      <c r="D365"/>
      <c r="E365" s="1"/>
      <c r="F365"/>
      <c r="G365"/>
      <c r="H365" s="1"/>
      <c r="I365"/>
    </row>
    <row r="366" spans="2:9" x14ac:dyDescent="0.25">
      <c r="B366"/>
      <c r="C366"/>
      <c r="D366"/>
      <c r="E366" s="1"/>
      <c r="F366"/>
      <c r="G366"/>
      <c r="H366" s="1"/>
      <c r="I366"/>
    </row>
    <row r="367" spans="2:9" x14ac:dyDescent="0.25">
      <c r="B367"/>
      <c r="C367"/>
      <c r="D367"/>
      <c r="E367" s="1"/>
      <c r="F367"/>
      <c r="G367"/>
      <c r="H367" s="1"/>
      <c r="I367"/>
    </row>
    <row r="368" spans="2:9" x14ac:dyDescent="0.25">
      <c r="B368"/>
      <c r="C368"/>
      <c r="D368"/>
      <c r="E368" s="1"/>
      <c r="F368"/>
      <c r="G368"/>
      <c r="H368" s="1"/>
      <c r="I368"/>
    </row>
    <row r="369" spans="2:9" x14ac:dyDescent="0.25">
      <c r="B369"/>
      <c r="C369"/>
      <c r="D369"/>
      <c r="E369" s="1"/>
      <c r="F369"/>
      <c r="G369"/>
      <c r="H369" s="1"/>
      <c r="I369"/>
    </row>
    <row r="370" spans="2:9" x14ac:dyDescent="0.25">
      <c r="B370"/>
      <c r="C370"/>
      <c r="D370"/>
      <c r="E370" s="1"/>
      <c r="F370"/>
      <c r="G370"/>
      <c r="H370" s="1"/>
      <c r="I370"/>
    </row>
    <row r="371" spans="2:9" x14ac:dyDescent="0.25">
      <c r="B371"/>
      <c r="C371"/>
      <c r="D371"/>
      <c r="E371" s="1"/>
      <c r="F371"/>
      <c r="G371"/>
      <c r="H371" s="1"/>
      <c r="I371"/>
    </row>
    <row r="372" spans="2:9" x14ac:dyDescent="0.25">
      <c r="B372"/>
      <c r="C372"/>
      <c r="D372"/>
      <c r="E372" s="1"/>
      <c r="F372"/>
      <c r="G372"/>
      <c r="H372" s="1"/>
      <c r="I372"/>
    </row>
    <row r="373" spans="2:9" x14ac:dyDescent="0.25">
      <c r="B373"/>
      <c r="C373"/>
      <c r="D373"/>
      <c r="E373" s="1"/>
      <c r="F373"/>
      <c r="G373"/>
      <c r="H373" s="1"/>
      <c r="I373"/>
    </row>
    <row r="374" spans="2:9" x14ac:dyDescent="0.25">
      <c r="B374"/>
      <c r="C374"/>
      <c r="D374"/>
      <c r="E374" s="1"/>
      <c r="F374"/>
      <c r="G374"/>
      <c r="H374" s="1"/>
      <c r="I374"/>
    </row>
    <row r="375" spans="2:9" x14ac:dyDescent="0.25">
      <c r="B375"/>
      <c r="C375"/>
      <c r="D375"/>
      <c r="E375" s="1"/>
      <c r="F375"/>
      <c r="G375"/>
      <c r="H375" s="1"/>
      <c r="I375"/>
    </row>
    <row r="376" spans="2:9" x14ac:dyDescent="0.25">
      <c r="B376"/>
      <c r="C376"/>
      <c r="D376"/>
      <c r="E376" s="1"/>
      <c r="F376"/>
      <c r="G376"/>
      <c r="H376" s="1"/>
      <c r="I376"/>
    </row>
    <row r="377" spans="2:9" x14ac:dyDescent="0.25">
      <c r="B377"/>
      <c r="C377"/>
      <c r="D377"/>
      <c r="E377" s="1"/>
      <c r="F377"/>
      <c r="G377"/>
      <c r="H377" s="1"/>
      <c r="I377"/>
    </row>
    <row r="378" spans="2:9" x14ac:dyDescent="0.25">
      <c r="B378"/>
      <c r="C378"/>
      <c r="D378"/>
      <c r="E378" s="1"/>
      <c r="F378"/>
      <c r="G378"/>
      <c r="H378" s="1"/>
      <c r="I378"/>
    </row>
    <row r="379" spans="2:9" x14ac:dyDescent="0.25">
      <c r="B379"/>
      <c r="C379"/>
      <c r="D379"/>
      <c r="E379" s="1"/>
      <c r="F379"/>
      <c r="G379"/>
      <c r="H379" s="1"/>
      <c r="I379"/>
    </row>
    <row r="380" spans="2:9" x14ac:dyDescent="0.25">
      <c r="B380"/>
      <c r="C380"/>
      <c r="D380"/>
      <c r="E380" s="1"/>
      <c r="F380"/>
      <c r="G380"/>
      <c r="H380" s="1"/>
      <c r="I380"/>
    </row>
    <row r="381" spans="2:9" x14ac:dyDescent="0.25">
      <c r="B381"/>
      <c r="C381"/>
      <c r="D381"/>
      <c r="E381" s="1"/>
      <c r="F381"/>
      <c r="G381"/>
      <c r="H381" s="1"/>
      <c r="I381"/>
    </row>
    <row r="382" spans="2:9" x14ac:dyDescent="0.25">
      <c r="B382"/>
      <c r="C382"/>
      <c r="D382"/>
      <c r="E382" s="1"/>
      <c r="F382"/>
      <c r="G382"/>
      <c r="H382" s="1"/>
      <c r="I382"/>
    </row>
    <row r="383" spans="2:9" x14ac:dyDescent="0.25">
      <c r="B383"/>
      <c r="C383"/>
      <c r="D383"/>
      <c r="E383" s="1"/>
      <c r="F383"/>
      <c r="G383"/>
      <c r="H383" s="1"/>
      <c r="I383"/>
    </row>
    <row r="384" spans="2:9" x14ac:dyDescent="0.25">
      <c r="B384"/>
      <c r="C384"/>
      <c r="D384"/>
      <c r="E384" s="1"/>
      <c r="F384"/>
      <c r="G384"/>
      <c r="H384" s="1"/>
      <c r="I384"/>
    </row>
    <row r="385" spans="2:9" x14ac:dyDescent="0.25">
      <c r="B385"/>
      <c r="C385"/>
      <c r="D385"/>
      <c r="E385" s="1"/>
      <c r="F385"/>
      <c r="G385"/>
      <c r="H385" s="1"/>
      <c r="I385"/>
    </row>
    <row r="386" spans="2:9" x14ac:dyDescent="0.25">
      <c r="B386"/>
      <c r="C386"/>
      <c r="D386"/>
      <c r="E386" s="1"/>
      <c r="F386"/>
      <c r="G386"/>
      <c r="H386" s="1"/>
      <c r="I386"/>
    </row>
    <row r="387" spans="2:9" x14ac:dyDescent="0.25">
      <c r="B387"/>
      <c r="C387"/>
      <c r="D387"/>
      <c r="E387" s="1"/>
      <c r="F387"/>
      <c r="G387"/>
      <c r="H387" s="1"/>
      <c r="I387"/>
    </row>
    <row r="388" spans="2:9" x14ac:dyDescent="0.25">
      <c r="B388"/>
      <c r="C388"/>
      <c r="D388"/>
      <c r="E388" s="1"/>
      <c r="F388"/>
      <c r="G388"/>
      <c r="H388" s="1"/>
      <c r="I388"/>
    </row>
    <row r="389" spans="2:9" x14ac:dyDescent="0.25">
      <c r="B389"/>
      <c r="C389"/>
      <c r="D389"/>
      <c r="E389" s="1"/>
      <c r="F389"/>
      <c r="G389"/>
      <c r="H389" s="1"/>
      <c r="I389"/>
    </row>
    <row r="390" spans="2:9" x14ac:dyDescent="0.25">
      <c r="B390"/>
      <c r="C390"/>
      <c r="D390"/>
      <c r="E390" s="1"/>
      <c r="F390"/>
      <c r="G390"/>
      <c r="H390" s="1"/>
      <c r="I390"/>
    </row>
    <row r="391" spans="2:9" x14ac:dyDescent="0.25">
      <c r="B391"/>
      <c r="C391"/>
      <c r="D391"/>
      <c r="E391" s="1"/>
      <c r="F391"/>
      <c r="G391"/>
      <c r="H391" s="1"/>
      <c r="I391"/>
    </row>
    <row r="392" spans="2:9" x14ac:dyDescent="0.25">
      <c r="B392"/>
      <c r="C392"/>
      <c r="D392"/>
      <c r="E392" s="1"/>
      <c r="F392"/>
      <c r="G392"/>
      <c r="H392" s="1"/>
      <c r="I392"/>
    </row>
    <row r="393" spans="2:9" x14ac:dyDescent="0.25">
      <c r="B393"/>
      <c r="C393"/>
      <c r="D393"/>
      <c r="E393" s="1"/>
      <c r="F393"/>
      <c r="G393"/>
      <c r="H393" s="1"/>
      <c r="I393"/>
    </row>
    <row r="394" spans="2:9" x14ac:dyDescent="0.25">
      <c r="B394"/>
      <c r="C394"/>
      <c r="D394"/>
      <c r="E394" s="1"/>
      <c r="F394"/>
      <c r="G394"/>
      <c r="H394" s="1"/>
      <c r="I394"/>
    </row>
    <row r="395" spans="2:9" x14ac:dyDescent="0.25">
      <c r="B395"/>
      <c r="C395"/>
      <c r="D395"/>
      <c r="E395" s="1"/>
      <c r="F395"/>
      <c r="G395"/>
      <c r="H395" s="1"/>
      <c r="I395"/>
    </row>
    <row r="396" spans="2:9" x14ac:dyDescent="0.25">
      <c r="B396"/>
      <c r="C396"/>
      <c r="D396"/>
      <c r="E396" s="1"/>
      <c r="F396"/>
      <c r="G396"/>
      <c r="H396" s="1"/>
      <c r="I396"/>
    </row>
    <row r="397" spans="2:9" x14ac:dyDescent="0.25">
      <c r="B397"/>
      <c r="C397"/>
      <c r="D397"/>
      <c r="E397" s="1"/>
      <c r="F397"/>
      <c r="G397"/>
      <c r="H397" s="1"/>
      <c r="I397"/>
    </row>
    <row r="398" spans="2:9" x14ac:dyDescent="0.25">
      <c r="B398"/>
      <c r="C398"/>
      <c r="D398"/>
      <c r="E398" s="1"/>
      <c r="F398"/>
      <c r="G398"/>
      <c r="H398" s="1"/>
      <c r="I398"/>
    </row>
    <row r="399" spans="2:9" x14ac:dyDescent="0.25">
      <c r="B399"/>
      <c r="C399"/>
      <c r="D399"/>
      <c r="E399" s="1"/>
      <c r="F399"/>
      <c r="G399"/>
      <c r="H399" s="1"/>
      <c r="I399"/>
    </row>
    <row r="400" spans="2:9" x14ac:dyDescent="0.25">
      <c r="B400"/>
      <c r="C400"/>
      <c r="D400"/>
      <c r="E400" s="1"/>
      <c r="F400"/>
      <c r="G400"/>
      <c r="H400" s="1"/>
      <c r="I400"/>
    </row>
    <row r="401" spans="2:9" x14ac:dyDescent="0.25">
      <c r="B401"/>
      <c r="C401"/>
      <c r="D401"/>
      <c r="E401" s="1"/>
      <c r="F401"/>
      <c r="G401"/>
      <c r="H401" s="1"/>
      <c r="I401"/>
    </row>
    <row r="402" spans="2:9" x14ac:dyDescent="0.25">
      <c r="B402"/>
      <c r="C402"/>
      <c r="D402"/>
      <c r="E402" s="1"/>
      <c r="F402"/>
      <c r="G402"/>
      <c r="H402" s="1"/>
      <c r="I402"/>
    </row>
    <row r="403" spans="2:9" x14ac:dyDescent="0.25">
      <c r="B403"/>
      <c r="C403"/>
      <c r="D403"/>
      <c r="E403" s="1"/>
      <c r="F403"/>
      <c r="G403"/>
      <c r="H403" s="1"/>
      <c r="I403"/>
    </row>
    <row r="404" spans="2:9" x14ac:dyDescent="0.25">
      <c r="B404"/>
      <c r="C404"/>
      <c r="D404"/>
      <c r="E404" s="1"/>
      <c r="F404"/>
      <c r="G404"/>
      <c r="H404" s="1"/>
      <c r="I404"/>
    </row>
    <row r="405" spans="2:9" x14ac:dyDescent="0.25">
      <c r="B405"/>
      <c r="C405"/>
      <c r="D405"/>
      <c r="E405" s="1"/>
      <c r="F405"/>
      <c r="G405"/>
      <c r="H405" s="1"/>
      <c r="I405"/>
    </row>
    <row r="406" spans="2:9" x14ac:dyDescent="0.25">
      <c r="B406"/>
      <c r="C406"/>
      <c r="D406"/>
      <c r="E406" s="1"/>
      <c r="F406"/>
      <c r="G406"/>
      <c r="H406" s="1"/>
      <c r="I406"/>
    </row>
    <row r="407" spans="2:9" x14ac:dyDescent="0.25">
      <c r="B407"/>
      <c r="C407"/>
      <c r="D407"/>
      <c r="E407" s="1"/>
      <c r="F407"/>
      <c r="G407"/>
      <c r="H407" s="1"/>
      <c r="I407"/>
    </row>
    <row r="408" spans="2:9" x14ac:dyDescent="0.25">
      <c r="B408"/>
      <c r="C408"/>
      <c r="D408"/>
      <c r="E408" s="1"/>
      <c r="F408"/>
      <c r="G408"/>
      <c r="H408" s="1"/>
      <c r="I408"/>
    </row>
    <row r="409" spans="2:9" x14ac:dyDescent="0.25">
      <c r="B409"/>
      <c r="C409"/>
      <c r="D409"/>
      <c r="E409" s="1"/>
      <c r="F409"/>
      <c r="G409"/>
      <c r="H409" s="1"/>
      <c r="I409"/>
    </row>
    <row r="410" spans="2:9" x14ac:dyDescent="0.25">
      <c r="B410"/>
      <c r="C410"/>
      <c r="D410"/>
      <c r="E410" s="1"/>
      <c r="F410"/>
      <c r="G410"/>
      <c r="H410" s="1"/>
      <c r="I410"/>
    </row>
    <row r="411" spans="2:9" x14ac:dyDescent="0.25">
      <c r="B411"/>
      <c r="C411"/>
      <c r="D411"/>
      <c r="E411" s="1"/>
      <c r="F411"/>
      <c r="G411"/>
      <c r="H411" s="1"/>
      <c r="I411"/>
    </row>
    <row r="412" spans="2:9" x14ac:dyDescent="0.25">
      <c r="B412"/>
      <c r="C412"/>
      <c r="D412"/>
      <c r="E412" s="1"/>
      <c r="F412"/>
      <c r="G412"/>
      <c r="H412" s="1"/>
      <c r="I412"/>
    </row>
    <row r="413" spans="2:9" x14ac:dyDescent="0.25">
      <c r="B413"/>
      <c r="C413"/>
      <c r="D413"/>
      <c r="E413" s="1"/>
      <c r="F413"/>
      <c r="G413"/>
      <c r="H413" s="1"/>
      <c r="I413"/>
    </row>
    <row r="414" spans="2:9" x14ac:dyDescent="0.25">
      <c r="B414"/>
      <c r="C414"/>
      <c r="D414"/>
      <c r="E414" s="1"/>
      <c r="F414"/>
      <c r="G414"/>
      <c r="H414" s="1"/>
      <c r="I414"/>
    </row>
    <row r="415" spans="2:9" x14ac:dyDescent="0.25">
      <c r="B415"/>
      <c r="C415"/>
      <c r="D415"/>
      <c r="E415" s="1"/>
      <c r="F415"/>
      <c r="G415"/>
      <c r="H415" s="1"/>
      <c r="I415"/>
    </row>
    <row r="416" spans="2:9" x14ac:dyDescent="0.25">
      <c r="B416"/>
      <c r="C416"/>
      <c r="D416"/>
      <c r="E416" s="1"/>
      <c r="F416"/>
      <c r="G416"/>
      <c r="H416" s="1"/>
      <c r="I416"/>
    </row>
    <row r="417" spans="2:9" x14ac:dyDescent="0.25">
      <c r="B417"/>
      <c r="C417"/>
      <c r="D417"/>
      <c r="E417" s="1"/>
      <c r="F417"/>
      <c r="G417"/>
      <c r="H417" s="1"/>
      <c r="I417"/>
    </row>
    <row r="418" spans="2:9" x14ac:dyDescent="0.25">
      <c r="B418"/>
      <c r="C418"/>
      <c r="D418"/>
      <c r="E418" s="1"/>
      <c r="F418"/>
      <c r="G418"/>
      <c r="H418" s="1"/>
      <c r="I418"/>
    </row>
    <row r="419" spans="2:9" x14ac:dyDescent="0.25">
      <c r="B419"/>
      <c r="C419"/>
      <c r="D419"/>
      <c r="E419" s="1"/>
      <c r="F419"/>
      <c r="G419"/>
      <c r="H419" s="1"/>
      <c r="I419"/>
    </row>
    <row r="420" spans="2:9" x14ac:dyDescent="0.25">
      <c r="B420"/>
      <c r="C420"/>
      <c r="D420"/>
      <c r="E420" s="1"/>
      <c r="F420"/>
      <c r="G420"/>
      <c r="H420" s="1"/>
      <c r="I420"/>
    </row>
    <row r="421" spans="2:9" x14ac:dyDescent="0.25">
      <c r="B421"/>
      <c r="C421"/>
      <c r="D421"/>
      <c r="E421" s="1"/>
      <c r="F421"/>
      <c r="G421"/>
      <c r="H421" s="1"/>
      <c r="I421"/>
    </row>
    <row r="422" spans="2:9" x14ac:dyDescent="0.25">
      <c r="B422"/>
      <c r="C422"/>
      <c r="D422"/>
      <c r="E422" s="1"/>
      <c r="F422"/>
      <c r="G422"/>
      <c r="H422" s="1"/>
      <c r="I422"/>
    </row>
    <row r="423" spans="2:9" x14ac:dyDescent="0.25">
      <c r="B423"/>
      <c r="C423"/>
      <c r="D423"/>
      <c r="E423" s="1"/>
      <c r="F423"/>
      <c r="G423"/>
      <c r="H423" s="1"/>
      <c r="I423"/>
    </row>
    <row r="424" spans="2:9" x14ac:dyDescent="0.25">
      <c r="B424"/>
      <c r="C424"/>
      <c r="D424"/>
      <c r="E424" s="1"/>
      <c r="F424"/>
      <c r="G424"/>
      <c r="H424" s="1"/>
      <c r="I424"/>
    </row>
    <row r="425" spans="2:9" x14ac:dyDescent="0.25">
      <c r="B425"/>
      <c r="C425"/>
      <c r="D425"/>
      <c r="E425" s="1"/>
      <c r="F425"/>
      <c r="G425"/>
      <c r="H425" s="1"/>
      <c r="I425"/>
    </row>
    <row r="426" spans="2:9" x14ac:dyDescent="0.25">
      <c r="B426"/>
      <c r="C426"/>
      <c r="D426"/>
      <c r="E426" s="1"/>
      <c r="F426"/>
      <c r="G426"/>
      <c r="H426" s="1"/>
      <c r="I426"/>
    </row>
    <row r="427" spans="2:9" x14ac:dyDescent="0.25">
      <c r="B427"/>
      <c r="C427"/>
      <c r="D427"/>
      <c r="E427" s="1"/>
      <c r="F427"/>
      <c r="G427"/>
      <c r="H427" s="1"/>
      <c r="I427"/>
    </row>
    <row r="428" spans="2:9" x14ac:dyDescent="0.25">
      <c r="B428"/>
      <c r="C428"/>
      <c r="D428"/>
      <c r="E428" s="1"/>
      <c r="F428"/>
      <c r="G428"/>
      <c r="H428" s="1"/>
      <c r="I428"/>
    </row>
    <row r="429" spans="2:9" x14ac:dyDescent="0.25">
      <c r="B429"/>
      <c r="C429"/>
      <c r="D429"/>
      <c r="E429" s="1"/>
      <c r="F429"/>
      <c r="G429"/>
      <c r="H429" s="1"/>
      <c r="I429"/>
    </row>
    <row r="430" spans="2:9" x14ac:dyDescent="0.25">
      <c r="B430"/>
      <c r="C430"/>
      <c r="D430"/>
      <c r="E430" s="1"/>
      <c r="F430"/>
      <c r="G430"/>
      <c r="H430" s="1"/>
      <c r="I430"/>
    </row>
    <row r="431" spans="2:9" x14ac:dyDescent="0.25">
      <c r="B431"/>
      <c r="C431"/>
      <c r="D431"/>
      <c r="E431" s="1"/>
      <c r="F431"/>
      <c r="G431"/>
      <c r="H431" s="1"/>
      <c r="I431"/>
    </row>
    <row r="432" spans="2:9" x14ac:dyDescent="0.25">
      <c r="B432"/>
      <c r="C432"/>
      <c r="D432"/>
      <c r="E432" s="1"/>
      <c r="F432"/>
      <c r="G432"/>
      <c r="H432" s="1"/>
      <c r="I432"/>
    </row>
    <row r="433" spans="2:9" x14ac:dyDescent="0.25">
      <c r="B433"/>
      <c r="C433"/>
      <c r="D433"/>
      <c r="E433" s="1"/>
      <c r="F433"/>
      <c r="G433"/>
      <c r="H433" s="1"/>
      <c r="I433"/>
    </row>
    <row r="434" spans="2:9" x14ac:dyDescent="0.25">
      <c r="B434"/>
      <c r="C434"/>
      <c r="D434"/>
      <c r="E434" s="1"/>
      <c r="F434"/>
      <c r="G434"/>
      <c r="H434" s="1"/>
      <c r="I434"/>
    </row>
    <row r="435" spans="2:9" x14ac:dyDescent="0.25">
      <c r="B435"/>
      <c r="C435"/>
      <c r="D435"/>
      <c r="E435" s="1"/>
      <c r="F435"/>
      <c r="G435"/>
      <c r="H435" s="1"/>
      <c r="I435"/>
    </row>
    <row r="436" spans="2:9" x14ac:dyDescent="0.25">
      <c r="B436"/>
      <c r="C436"/>
      <c r="D436"/>
      <c r="E436" s="1"/>
      <c r="F436"/>
      <c r="G436"/>
      <c r="H436" s="1"/>
      <c r="I436"/>
    </row>
    <row r="437" spans="2:9" x14ac:dyDescent="0.25">
      <c r="B437"/>
      <c r="C437"/>
      <c r="D437"/>
      <c r="E437" s="1"/>
      <c r="F437"/>
      <c r="G437"/>
      <c r="H437" s="1"/>
      <c r="I437"/>
    </row>
    <row r="438" spans="2:9" x14ac:dyDescent="0.25">
      <c r="B438"/>
      <c r="C438"/>
      <c r="D438"/>
      <c r="E438" s="1"/>
      <c r="F438"/>
      <c r="G438"/>
      <c r="H438" s="1"/>
      <c r="I438"/>
    </row>
    <row r="439" spans="2:9" x14ac:dyDescent="0.25">
      <c r="B439"/>
      <c r="C439"/>
      <c r="D439"/>
      <c r="E439" s="1"/>
      <c r="F439"/>
      <c r="G439"/>
      <c r="H439" s="1"/>
      <c r="I439"/>
    </row>
    <row r="440" spans="2:9" x14ac:dyDescent="0.25">
      <c r="B440"/>
      <c r="C440"/>
      <c r="D440"/>
      <c r="E440" s="1"/>
      <c r="F440"/>
      <c r="G440"/>
      <c r="H440" s="1"/>
      <c r="I440"/>
    </row>
    <row r="441" spans="2:9" x14ac:dyDescent="0.25">
      <c r="B441"/>
      <c r="C441"/>
      <c r="D441"/>
      <c r="E441" s="1"/>
      <c r="F441"/>
      <c r="G441"/>
      <c r="H441" s="1"/>
      <c r="I441"/>
    </row>
    <row r="442" spans="2:9" x14ac:dyDescent="0.25">
      <c r="B442"/>
      <c r="C442"/>
      <c r="D442"/>
      <c r="E442" s="1"/>
      <c r="F442"/>
      <c r="G442"/>
      <c r="H442" s="1"/>
      <c r="I442"/>
    </row>
    <row r="443" spans="2:9" x14ac:dyDescent="0.25">
      <c r="B443"/>
      <c r="C443"/>
      <c r="D443"/>
      <c r="E443" s="1"/>
      <c r="F443"/>
      <c r="G443"/>
      <c r="H443" s="1"/>
      <c r="I443"/>
    </row>
    <row r="444" spans="2:9" x14ac:dyDescent="0.25">
      <c r="B444"/>
      <c r="C444"/>
      <c r="D444"/>
      <c r="E444" s="1"/>
      <c r="F444"/>
      <c r="G444"/>
      <c r="H444" s="1"/>
      <c r="I444"/>
    </row>
    <row r="445" spans="2:9" x14ac:dyDescent="0.25">
      <c r="B445"/>
      <c r="C445"/>
      <c r="D445"/>
      <c r="E445" s="1"/>
      <c r="F445"/>
      <c r="G445"/>
      <c r="H445" s="1"/>
      <c r="I445"/>
    </row>
    <row r="446" spans="2:9" x14ac:dyDescent="0.25">
      <c r="B446"/>
      <c r="C446"/>
      <c r="D446"/>
      <c r="E446" s="1"/>
      <c r="F446"/>
      <c r="G446"/>
      <c r="H446" s="1"/>
      <c r="I446"/>
    </row>
    <row r="447" spans="2:9" x14ac:dyDescent="0.25">
      <c r="B447"/>
      <c r="C447"/>
      <c r="D447"/>
      <c r="E447" s="1"/>
      <c r="F447"/>
      <c r="G447"/>
      <c r="H447" s="1"/>
      <c r="I447"/>
    </row>
    <row r="448" spans="2:9" x14ac:dyDescent="0.25">
      <c r="B448"/>
      <c r="C448"/>
      <c r="D448"/>
      <c r="E448" s="1"/>
      <c r="F448"/>
      <c r="G448"/>
      <c r="H448" s="1"/>
      <c r="I448"/>
    </row>
    <row r="449" spans="2:9" x14ac:dyDescent="0.25">
      <c r="B449"/>
      <c r="C449"/>
      <c r="D449"/>
      <c r="E449" s="1"/>
      <c r="F449"/>
      <c r="G449"/>
      <c r="H449" s="1"/>
      <c r="I449"/>
    </row>
    <row r="450" spans="2:9" x14ac:dyDescent="0.25">
      <c r="B450"/>
      <c r="C450"/>
      <c r="D450"/>
      <c r="E450" s="1"/>
      <c r="F450"/>
      <c r="G450"/>
      <c r="H450" s="1"/>
      <c r="I450"/>
    </row>
    <row r="451" spans="2:9" x14ac:dyDescent="0.25">
      <c r="B451"/>
      <c r="C451"/>
      <c r="D451"/>
      <c r="E451" s="1"/>
      <c r="F451"/>
      <c r="G451"/>
      <c r="H451" s="1"/>
      <c r="I451"/>
    </row>
    <row r="452" spans="2:9" x14ac:dyDescent="0.25">
      <c r="B452"/>
      <c r="C452"/>
      <c r="D452"/>
      <c r="E452" s="1"/>
      <c r="F452"/>
      <c r="G452"/>
      <c r="H452" s="1"/>
      <c r="I452"/>
    </row>
    <row r="453" spans="2:9" x14ac:dyDescent="0.25">
      <c r="B453"/>
      <c r="C453"/>
      <c r="D453"/>
      <c r="E453" s="1"/>
      <c r="F453"/>
      <c r="G453"/>
      <c r="H453" s="1"/>
      <c r="I453"/>
    </row>
    <row r="454" spans="2:9" x14ac:dyDescent="0.25">
      <c r="B454"/>
      <c r="C454"/>
      <c r="D454"/>
      <c r="E454" s="1"/>
      <c r="F454"/>
      <c r="G454"/>
      <c r="H454" s="1"/>
      <c r="I454"/>
    </row>
    <row r="455" spans="2:9" x14ac:dyDescent="0.25">
      <c r="B455"/>
      <c r="C455"/>
      <c r="D455"/>
      <c r="E455" s="1"/>
      <c r="F455"/>
      <c r="G455"/>
      <c r="H455" s="1"/>
      <c r="I455"/>
    </row>
    <row r="456" spans="2:9" x14ac:dyDescent="0.25">
      <c r="B456"/>
      <c r="C456"/>
      <c r="D456"/>
      <c r="E456" s="1"/>
      <c r="F456"/>
      <c r="G456"/>
      <c r="H456" s="1"/>
      <c r="I456"/>
    </row>
    <row r="457" spans="2:9" x14ac:dyDescent="0.25">
      <c r="B457"/>
      <c r="C457"/>
      <c r="D457"/>
      <c r="E457" s="1"/>
      <c r="F457"/>
      <c r="G457"/>
      <c r="H457" s="1"/>
      <c r="I457"/>
    </row>
    <row r="458" spans="2:9" x14ac:dyDescent="0.25">
      <c r="B458"/>
      <c r="C458"/>
      <c r="D458"/>
      <c r="E458" s="1"/>
      <c r="F458"/>
      <c r="G458"/>
      <c r="H458" s="1"/>
      <c r="I458"/>
    </row>
    <row r="459" spans="2:9" x14ac:dyDescent="0.25">
      <c r="B459"/>
      <c r="C459"/>
      <c r="D459"/>
      <c r="E459" s="1"/>
      <c r="F459"/>
      <c r="G459"/>
      <c r="H459" s="1"/>
      <c r="I459"/>
    </row>
    <row r="460" spans="2:9" x14ac:dyDescent="0.25">
      <c r="B460"/>
      <c r="C460"/>
      <c r="D460"/>
      <c r="E460" s="1"/>
      <c r="F460"/>
      <c r="G460"/>
      <c r="H460" s="1"/>
      <c r="I460"/>
    </row>
    <row r="461" spans="2:9" x14ac:dyDescent="0.25">
      <c r="B461"/>
      <c r="C461"/>
      <c r="D461"/>
      <c r="E461" s="1"/>
      <c r="F461"/>
      <c r="G461"/>
      <c r="H461" s="1"/>
      <c r="I461"/>
    </row>
    <row r="462" spans="2:9" x14ac:dyDescent="0.25">
      <c r="B462"/>
      <c r="C462"/>
      <c r="D462"/>
      <c r="E462" s="1"/>
      <c r="F462"/>
      <c r="G462"/>
      <c r="H462" s="1"/>
      <c r="I462"/>
    </row>
    <row r="463" spans="2:9" x14ac:dyDescent="0.25">
      <c r="B463"/>
      <c r="C463"/>
      <c r="D463"/>
      <c r="E463" s="1"/>
      <c r="F463"/>
      <c r="G463"/>
      <c r="H463" s="1"/>
      <c r="I463"/>
    </row>
    <row r="464" spans="2:9" x14ac:dyDescent="0.25">
      <c r="B464"/>
      <c r="C464"/>
      <c r="D464"/>
      <c r="E464" s="1"/>
      <c r="F464"/>
      <c r="G464"/>
      <c r="H464" s="1"/>
      <c r="I464"/>
    </row>
    <row r="465" spans="2:9" x14ac:dyDescent="0.25">
      <c r="B465"/>
      <c r="C465"/>
      <c r="D465"/>
      <c r="E465" s="1"/>
      <c r="F465"/>
      <c r="G465"/>
      <c r="H465" s="1"/>
      <c r="I465"/>
    </row>
    <row r="466" spans="2:9" x14ac:dyDescent="0.25">
      <c r="B466"/>
      <c r="C466"/>
      <c r="D466"/>
      <c r="E466" s="1"/>
      <c r="F466"/>
      <c r="G466"/>
      <c r="H466" s="1"/>
      <c r="I466"/>
    </row>
    <row r="467" spans="2:9" x14ac:dyDescent="0.25">
      <c r="B467"/>
      <c r="C467"/>
      <c r="D467"/>
      <c r="E467" s="1"/>
      <c r="F467"/>
      <c r="G467"/>
      <c r="H467" s="1"/>
      <c r="I467"/>
    </row>
    <row r="468" spans="2:9" x14ac:dyDescent="0.25">
      <c r="B468"/>
      <c r="C468"/>
      <c r="D468"/>
      <c r="E468" s="1"/>
      <c r="F468"/>
      <c r="G468"/>
      <c r="H468" s="1"/>
      <c r="I468"/>
    </row>
    <row r="469" spans="2:9" x14ac:dyDescent="0.25">
      <c r="B469"/>
      <c r="C469"/>
      <c r="D469"/>
      <c r="E469" s="1"/>
      <c r="F469"/>
      <c r="G469"/>
      <c r="H469" s="1"/>
      <c r="I469"/>
    </row>
    <row r="470" spans="2:9" x14ac:dyDescent="0.25">
      <c r="B470"/>
      <c r="C470"/>
      <c r="D470"/>
      <c r="E470" s="1"/>
      <c r="F470"/>
      <c r="G470"/>
      <c r="H470" s="1"/>
      <c r="I470"/>
    </row>
    <row r="471" spans="2:9" x14ac:dyDescent="0.25">
      <c r="B471"/>
      <c r="C471"/>
      <c r="D471"/>
      <c r="E471" s="1"/>
      <c r="F471"/>
      <c r="G471"/>
      <c r="H471" s="1"/>
      <c r="I471"/>
    </row>
    <row r="472" spans="2:9" x14ac:dyDescent="0.25">
      <c r="B472"/>
      <c r="C472"/>
      <c r="D472"/>
      <c r="E472" s="1"/>
      <c r="F472"/>
      <c r="G472"/>
      <c r="H472" s="1"/>
      <c r="I472"/>
    </row>
    <row r="473" spans="2:9" x14ac:dyDescent="0.25">
      <c r="B473"/>
      <c r="C473"/>
      <c r="D473"/>
      <c r="E473" s="1"/>
      <c r="F473"/>
      <c r="G473"/>
      <c r="H473" s="1"/>
      <c r="I473"/>
    </row>
    <row r="474" spans="2:9" x14ac:dyDescent="0.25">
      <c r="B474"/>
      <c r="C474"/>
      <c r="D474"/>
      <c r="E474" s="1"/>
      <c r="F474"/>
      <c r="G474"/>
      <c r="H474" s="1"/>
      <c r="I474"/>
    </row>
    <row r="475" spans="2:9" x14ac:dyDescent="0.25">
      <c r="B475"/>
      <c r="C475"/>
      <c r="D475"/>
      <c r="E475" s="1"/>
      <c r="F475"/>
      <c r="G475"/>
      <c r="H475" s="1"/>
      <c r="I475"/>
    </row>
    <row r="476" spans="2:9" x14ac:dyDescent="0.25">
      <c r="B476"/>
      <c r="C476"/>
      <c r="D476"/>
      <c r="E476" s="1"/>
      <c r="F476"/>
      <c r="G476"/>
      <c r="H476" s="1"/>
      <c r="I476"/>
    </row>
    <row r="477" spans="2:9" x14ac:dyDescent="0.25">
      <c r="B477"/>
      <c r="C477"/>
      <c r="D477"/>
      <c r="E477" s="1"/>
      <c r="F477"/>
      <c r="G477"/>
      <c r="H477" s="1"/>
      <c r="I477"/>
    </row>
    <row r="478" spans="2:9" x14ac:dyDescent="0.25">
      <c r="B478"/>
      <c r="C478"/>
      <c r="D478"/>
      <c r="E478" s="1"/>
      <c r="F478"/>
      <c r="G478"/>
      <c r="H478" s="1"/>
      <c r="I478"/>
    </row>
    <row r="479" spans="2:9" x14ac:dyDescent="0.25">
      <c r="B479"/>
      <c r="C479"/>
      <c r="D479"/>
      <c r="E479" s="1"/>
      <c r="F479"/>
      <c r="G479"/>
      <c r="H479" s="1"/>
      <c r="I479"/>
    </row>
    <row r="480" spans="2:9" x14ac:dyDescent="0.25">
      <c r="B480"/>
      <c r="C480"/>
      <c r="D480"/>
      <c r="E480" s="1"/>
      <c r="F480"/>
      <c r="G480"/>
      <c r="H480" s="1"/>
      <c r="I480"/>
    </row>
    <row r="481" spans="2:9" x14ac:dyDescent="0.25">
      <c r="B481"/>
      <c r="C481"/>
      <c r="D481"/>
      <c r="E481" s="1"/>
      <c r="F481"/>
      <c r="G481"/>
      <c r="H481" s="1"/>
      <c r="I481"/>
    </row>
    <row r="482" spans="2:9" x14ac:dyDescent="0.25">
      <c r="B482"/>
      <c r="C482"/>
      <c r="D482"/>
      <c r="E482" s="1"/>
      <c r="F482"/>
      <c r="G482"/>
      <c r="H482" s="1"/>
      <c r="I482"/>
    </row>
    <row r="483" spans="2:9" x14ac:dyDescent="0.25">
      <c r="B483"/>
      <c r="C483"/>
      <c r="D483"/>
      <c r="E483" s="1"/>
      <c r="F483"/>
      <c r="G483"/>
      <c r="H483" s="1"/>
      <c r="I483"/>
    </row>
    <row r="484" spans="2:9" x14ac:dyDescent="0.25">
      <c r="B484"/>
      <c r="C484"/>
      <c r="D484"/>
      <c r="E484" s="1"/>
      <c r="F484"/>
      <c r="G484"/>
      <c r="H484" s="1"/>
      <c r="I484"/>
    </row>
    <row r="485" spans="2:9" x14ac:dyDescent="0.25">
      <c r="B485"/>
      <c r="C485"/>
      <c r="D485"/>
      <c r="E485" s="1"/>
      <c r="F485"/>
      <c r="G485"/>
      <c r="H485" s="1"/>
      <c r="I485"/>
    </row>
    <row r="486" spans="2:9" x14ac:dyDescent="0.25">
      <c r="B486"/>
      <c r="C486"/>
      <c r="D486"/>
      <c r="E486" s="1"/>
      <c r="F486"/>
      <c r="G486"/>
      <c r="H486" s="1"/>
      <c r="I486"/>
    </row>
    <row r="487" spans="2:9" x14ac:dyDescent="0.25">
      <c r="B487"/>
      <c r="C487"/>
      <c r="D487"/>
      <c r="E487" s="1"/>
      <c r="F487"/>
      <c r="G487"/>
      <c r="H487" s="1"/>
      <c r="I487"/>
    </row>
    <row r="488" spans="2:9" x14ac:dyDescent="0.25">
      <c r="B488"/>
      <c r="C488"/>
      <c r="D488"/>
      <c r="E488" s="1"/>
      <c r="F488"/>
      <c r="G488"/>
      <c r="H488" s="1"/>
      <c r="I488"/>
    </row>
    <row r="489" spans="2:9" x14ac:dyDescent="0.25">
      <c r="B489"/>
      <c r="C489"/>
      <c r="D489"/>
      <c r="E489" s="1"/>
      <c r="F489"/>
      <c r="G489"/>
      <c r="H489" s="1"/>
      <c r="I489"/>
    </row>
    <row r="490" spans="2:9" x14ac:dyDescent="0.25">
      <c r="B490"/>
      <c r="C490"/>
      <c r="D490"/>
      <c r="E490" s="1"/>
      <c r="F490"/>
      <c r="G490"/>
      <c r="H490" s="1"/>
      <c r="I490"/>
    </row>
    <row r="491" spans="2:9" x14ac:dyDescent="0.25">
      <c r="B491"/>
      <c r="C491"/>
      <c r="D491"/>
      <c r="E491" s="1"/>
      <c r="F491"/>
      <c r="G491"/>
      <c r="H491" s="1"/>
      <c r="I491"/>
    </row>
    <row r="492" spans="2:9" x14ac:dyDescent="0.25">
      <c r="B492"/>
      <c r="C492"/>
      <c r="D492"/>
      <c r="E492" s="1"/>
      <c r="F492"/>
      <c r="G492"/>
      <c r="H492" s="1"/>
      <c r="I492"/>
    </row>
    <row r="493" spans="2:9" x14ac:dyDescent="0.25">
      <c r="B493"/>
      <c r="C493"/>
      <c r="D493"/>
      <c r="E493" s="1"/>
      <c r="F493"/>
      <c r="G493"/>
      <c r="H493" s="1"/>
      <c r="I493"/>
    </row>
    <row r="494" spans="2:9" x14ac:dyDescent="0.25">
      <c r="B494"/>
      <c r="C494"/>
      <c r="D494"/>
      <c r="E494" s="1"/>
      <c r="F494"/>
      <c r="G494"/>
      <c r="H494" s="1"/>
      <c r="I494"/>
    </row>
    <row r="495" spans="2:9" x14ac:dyDescent="0.25">
      <c r="B495"/>
      <c r="C495"/>
      <c r="D495"/>
      <c r="E495" s="1"/>
      <c r="F495"/>
      <c r="G495"/>
      <c r="H495" s="1"/>
      <c r="I495"/>
    </row>
    <row r="496" spans="2:9" x14ac:dyDescent="0.25">
      <c r="B496"/>
      <c r="C496"/>
      <c r="D496"/>
      <c r="E496" s="1"/>
      <c r="F496"/>
      <c r="G496"/>
      <c r="H496" s="1"/>
      <c r="I496"/>
    </row>
    <row r="497" spans="2:9" x14ac:dyDescent="0.25">
      <c r="B497"/>
      <c r="C497"/>
      <c r="D497"/>
      <c r="E497" s="1"/>
      <c r="F497"/>
      <c r="G497"/>
      <c r="H497" s="1"/>
      <c r="I497"/>
    </row>
    <row r="498" spans="2:9" x14ac:dyDescent="0.25">
      <c r="B498"/>
      <c r="C498"/>
      <c r="D498"/>
      <c r="E498" s="1"/>
      <c r="F498"/>
      <c r="G498"/>
      <c r="H498" s="1"/>
      <c r="I498"/>
    </row>
    <row r="499" spans="2:9" x14ac:dyDescent="0.25">
      <c r="B499"/>
      <c r="C499"/>
      <c r="D499"/>
      <c r="E499" s="1"/>
      <c r="F499"/>
      <c r="G499"/>
      <c r="H499" s="1"/>
      <c r="I499"/>
    </row>
    <row r="500" spans="2:9" x14ac:dyDescent="0.25">
      <c r="B500"/>
      <c r="C500"/>
      <c r="D500"/>
      <c r="E500" s="1"/>
      <c r="F500"/>
      <c r="G500"/>
      <c r="H500" s="1"/>
      <c r="I500"/>
    </row>
    <row r="501" spans="2:9" x14ac:dyDescent="0.25">
      <c r="B501"/>
      <c r="C501"/>
      <c r="D501"/>
      <c r="E501" s="1"/>
      <c r="F501"/>
      <c r="G501"/>
      <c r="H501" s="1"/>
      <c r="I501"/>
    </row>
    <row r="502" spans="2:9" x14ac:dyDescent="0.25">
      <c r="B502"/>
      <c r="C502"/>
      <c r="D502"/>
      <c r="E502" s="1"/>
      <c r="F502"/>
      <c r="G502"/>
      <c r="H502" s="1"/>
      <c r="I502"/>
    </row>
    <row r="503" spans="2:9" x14ac:dyDescent="0.25">
      <c r="B503"/>
      <c r="C503"/>
      <c r="D503"/>
      <c r="E503" s="1"/>
      <c r="F503"/>
      <c r="G503"/>
      <c r="H503" s="1"/>
      <c r="I503"/>
    </row>
    <row r="504" spans="2:9" x14ac:dyDescent="0.25">
      <c r="B504"/>
      <c r="C504"/>
      <c r="D504"/>
      <c r="E504" s="1"/>
      <c r="F504"/>
      <c r="G504"/>
      <c r="H504" s="1"/>
      <c r="I504"/>
    </row>
    <row r="505" spans="2:9" x14ac:dyDescent="0.25">
      <c r="B505"/>
      <c r="C505"/>
      <c r="D505"/>
      <c r="E505" s="1"/>
      <c r="F505"/>
      <c r="G505"/>
      <c r="H505" s="1"/>
      <c r="I505"/>
    </row>
    <row r="506" spans="2:9" x14ac:dyDescent="0.25">
      <c r="B506"/>
      <c r="C506"/>
      <c r="D506"/>
      <c r="E506" s="1"/>
      <c r="F506"/>
      <c r="G506"/>
      <c r="H506" s="1"/>
      <c r="I506"/>
    </row>
    <row r="507" spans="2:9" x14ac:dyDescent="0.25">
      <c r="B507"/>
      <c r="C507"/>
      <c r="D507"/>
      <c r="E507" s="1"/>
      <c r="F507"/>
      <c r="G507"/>
      <c r="H507" s="1"/>
      <c r="I507"/>
    </row>
    <row r="508" spans="2:9" x14ac:dyDescent="0.25">
      <c r="B508"/>
      <c r="C508"/>
      <c r="D508"/>
      <c r="E508" s="1"/>
      <c r="F508"/>
      <c r="G508"/>
      <c r="H508" s="1"/>
      <c r="I508"/>
    </row>
    <row r="509" spans="2:9" x14ac:dyDescent="0.25">
      <c r="B509"/>
      <c r="C509"/>
      <c r="D509"/>
      <c r="E509" s="1"/>
      <c r="F509"/>
      <c r="G509"/>
      <c r="H509" s="1"/>
      <c r="I509"/>
    </row>
    <row r="510" spans="2:9" x14ac:dyDescent="0.25">
      <c r="B510"/>
      <c r="C510"/>
      <c r="D510"/>
      <c r="E510" s="1"/>
      <c r="F510"/>
      <c r="G510"/>
      <c r="H510" s="1"/>
      <c r="I510"/>
    </row>
    <row r="511" spans="2:9" x14ac:dyDescent="0.25">
      <c r="B511"/>
      <c r="C511"/>
      <c r="D511"/>
      <c r="E511" s="1"/>
      <c r="F511"/>
      <c r="G511"/>
      <c r="H511" s="1"/>
      <c r="I511"/>
    </row>
    <row r="512" spans="2:9" x14ac:dyDescent="0.25">
      <c r="B512"/>
      <c r="C512"/>
      <c r="D512"/>
      <c r="E512" s="1"/>
      <c r="F512"/>
      <c r="G512"/>
      <c r="H512" s="1"/>
      <c r="I512"/>
    </row>
    <row r="513" spans="2:9" x14ac:dyDescent="0.25">
      <c r="B513"/>
      <c r="C513"/>
      <c r="D513"/>
      <c r="E513" s="1"/>
      <c r="F513"/>
      <c r="G513"/>
      <c r="H513" s="1"/>
      <c r="I513"/>
    </row>
    <row r="514" spans="2:9" x14ac:dyDescent="0.25">
      <c r="B514"/>
      <c r="C514"/>
      <c r="D514"/>
      <c r="E514" s="1"/>
      <c r="F514"/>
      <c r="G514"/>
      <c r="H514" s="1"/>
      <c r="I514"/>
    </row>
    <row r="515" spans="2:9" x14ac:dyDescent="0.25">
      <c r="B515"/>
      <c r="C515"/>
      <c r="D515"/>
      <c r="E515" s="1"/>
      <c r="F515"/>
      <c r="G515"/>
      <c r="H515" s="1"/>
      <c r="I515"/>
    </row>
    <row r="516" spans="2:9" x14ac:dyDescent="0.25">
      <c r="B516"/>
      <c r="C516"/>
      <c r="D516"/>
      <c r="E516" s="1"/>
      <c r="F516"/>
      <c r="G516"/>
      <c r="H516" s="1"/>
      <c r="I516"/>
    </row>
    <row r="517" spans="2:9" x14ac:dyDescent="0.25">
      <c r="B517"/>
      <c r="C517"/>
      <c r="D517"/>
      <c r="E517" s="1"/>
      <c r="F517"/>
      <c r="G517"/>
      <c r="H517" s="1"/>
      <c r="I517"/>
    </row>
    <row r="518" spans="2:9" x14ac:dyDescent="0.25">
      <c r="B518"/>
      <c r="C518"/>
      <c r="D518"/>
      <c r="E518" s="1"/>
      <c r="F518"/>
      <c r="G518"/>
      <c r="H518" s="1"/>
      <c r="I518"/>
    </row>
    <row r="519" spans="2:9" x14ac:dyDescent="0.25">
      <c r="B519"/>
      <c r="C519"/>
      <c r="D519"/>
      <c r="E519" s="1"/>
      <c r="F519"/>
      <c r="G519"/>
      <c r="H519" s="1"/>
      <c r="I519"/>
    </row>
    <row r="520" spans="2:9" x14ac:dyDescent="0.25">
      <c r="B520"/>
      <c r="C520"/>
      <c r="D520"/>
      <c r="E520" s="1"/>
      <c r="F520"/>
      <c r="G520"/>
      <c r="H520" s="1"/>
      <c r="I520"/>
    </row>
    <row r="521" spans="2:9" x14ac:dyDescent="0.25">
      <c r="B521"/>
      <c r="C521"/>
      <c r="D521"/>
      <c r="E521" s="1"/>
      <c r="F521"/>
      <c r="G521"/>
      <c r="H521" s="1"/>
      <c r="I521"/>
    </row>
    <row r="522" spans="2:9" x14ac:dyDescent="0.25">
      <c r="B522"/>
      <c r="C522"/>
      <c r="D522"/>
      <c r="E522" s="1"/>
      <c r="F522"/>
      <c r="G522"/>
      <c r="H522" s="1"/>
      <c r="I522"/>
    </row>
    <row r="523" spans="2:9" x14ac:dyDescent="0.25">
      <c r="B523"/>
      <c r="C523"/>
      <c r="D523"/>
      <c r="E523" s="1"/>
      <c r="F523"/>
      <c r="G523"/>
      <c r="H523" s="1"/>
      <c r="I523"/>
    </row>
    <row r="524" spans="2:9" x14ac:dyDescent="0.25">
      <c r="B524"/>
      <c r="C524"/>
      <c r="D524"/>
      <c r="E524" s="1"/>
      <c r="F524"/>
      <c r="G524"/>
      <c r="H524" s="1"/>
      <c r="I524"/>
    </row>
    <row r="525" spans="2:9" x14ac:dyDescent="0.25">
      <c r="B525"/>
      <c r="C525"/>
      <c r="D525"/>
      <c r="E525" s="1"/>
      <c r="F525"/>
      <c r="G525"/>
      <c r="H525" s="1"/>
      <c r="I525"/>
    </row>
    <row r="526" spans="2:9" x14ac:dyDescent="0.25">
      <c r="B526"/>
      <c r="C526"/>
      <c r="D526"/>
      <c r="E526" s="1"/>
      <c r="F526"/>
      <c r="G526"/>
      <c r="H526" s="1"/>
      <c r="I526"/>
    </row>
    <row r="527" spans="2:9" x14ac:dyDescent="0.25">
      <c r="B527"/>
      <c r="C527"/>
      <c r="D527"/>
      <c r="E527" s="1"/>
      <c r="F527"/>
      <c r="G527"/>
      <c r="H527" s="1"/>
      <c r="I527"/>
    </row>
    <row r="528" spans="2:9" x14ac:dyDescent="0.25">
      <c r="B528"/>
      <c r="C528"/>
      <c r="D528"/>
      <c r="E528" s="1"/>
      <c r="F528"/>
      <c r="G528"/>
      <c r="H528" s="1"/>
      <c r="I528"/>
    </row>
    <row r="529" spans="2:9" x14ac:dyDescent="0.25">
      <c r="B529"/>
      <c r="C529"/>
      <c r="D529"/>
      <c r="E529" s="1"/>
      <c r="F529"/>
      <c r="G529"/>
      <c r="H529" s="1"/>
      <c r="I529"/>
    </row>
    <row r="530" spans="2:9" x14ac:dyDescent="0.25">
      <c r="B530"/>
      <c r="C530"/>
      <c r="D530"/>
      <c r="E530" s="1"/>
      <c r="F530"/>
      <c r="G530"/>
      <c r="H530" s="1"/>
      <c r="I530"/>
    </row>
    <row r="531" spans="2:9" x14ac:dyDescent="0.25">
      <c r="B531"/>
      <c r="C531"/>
      <c r="D531"/>
      <c r="E531" s="1"/>
      <c r="F531"/>
      <c r="G531"/>
      <c r="H531" s="1"/>
      <c r="I531"/>
    </row>
    <row r="532" spans="2:9" x14ac:dyDescent="0.25">
      <c r="B532"/>
      <c r="C532"/>
      <c r="D532"/>
      <c r="E532" s="1"/>
      <c r="F532"/>
      <c r="G532"/>
      <c r="H532" s="1"/>
      <c r="I532"/>
    </row>
    <row r="533" spans="2:9" x14ac:dyDescent="0.25">
      <c r="B533"/>
      <c r="C533"/>
      <c r="D533"/>
      <c r="E533" s="1"/>
      <c r="F533"/>
      <c r="G533"/>
      <c r="H533" s="1"/>
      <c r="I533"/>
    </row>
    <row r="534" spans="2:9" x14ac:dyDescent="0.25">
      <c r="B534"/>
      <c r="C534"/>
      <c r="D534"/>
      <c r="E534" s="1"/>
      <c r="F534"/>
      <c r="G534"/>
      <c r="H534" s="1"/>
      <c r="I534"/>
    </row>
    <row r="535" spans="2:9" x14ac:dyDescent="0.25">
      <c r="B535"/>
      <c r="C535"/>
      <c r="D535"/>
      <c r="E535" s="1"/>
      <c r="F535"/>
      <c r="G535"/>
      <c r="H535" s="1"/>
      <c r="I535"/>
    </row>
    <row r="536" spans="2:9" x14ac:dyDescent="0.25">
      <c r="B536"/>
      <c r="C536"/>
      <c r="D536"/>
      <c r="E536" s="1"/>
      <c r="F536"/>
      <c r="G536"/>
      <c r="H536" s="1"/>
      <c r="I536"/>
    </row>
    <row r="537" spans="2:9" x14ac:dyDescent="0.25">
      <c r="B537"/>
      <c r="C537"/>
      <c r="D537"/>
      <c r="E537" s="1"/>
      <c r="F537"/>
      <c r="G537"/>
      <c r="H537" s="1"/>
      <c r="I537"/>
    </row>
    <row r="538" spans="2:9" x14ac:dyDescent="0.25">
      <c r="B538"/>
      <c r="C538"/>
      <c r="D538"/>
      <c r="E538" s="1"/>
      <c r="F538"/>
      <c r="G538"/>
      <c r="H538" s="1"/>
      <c r="I538"/>
    </row>
    <row r="539" spans="2:9" x14ac:dyDescent="0.25">
      <c r="B539"/>
      <c r="C539"/>
      <c r="D539"/>
      <c r="E539" s="1"/>
      <c r="F539"/>
      <c r="G539"/>
      <c r="H539" s="1"/>
      <c r="I539"/>
    </row>
    <row r="540" spans="2:9" x14ac:dyDescent="0.25">
      <c r="B540"/>
      <c r="C540"/>
      <c r="D540"/>
      <c r="E540" s="1"/>
      <c r="F540"/>
      <c r="G540"/>
      <c r="H540" s="1"/>
      <c r="I540"/>
    </row>
    <row r="541" spans="2:9" x14ac:dyDescent="0.25">
      <c r="B541"/>
      <c r="C541"/>
      <c r="D541"/>
      <c r="E541" s="1"/>
      <c r="F541"/>
      <c r="G541"/>
      <c r="H541" s="1"/>
      <c r="I541"/>
    </row>
    <row r="542" spans="2:9" x14ac:dyDescent="0.25">
      <c r="B542"/>
      <c r="C542"/>
      <c r="D542"/>
      <c r="E542" s="1"/>
      <c r="F542"/>
      <c r="G542"/>
      <c r="H542" s="1"/>
      <c r="I542"/>
    </row>
    <row r="543" spans="2:9" x14ac:dyDescent="0.25">
      <c r="B543"/>
      <c r="C543"/>
      <c r="D543"/>
      <c r="E543" s="1"/>
      <c r="F543"/>
      <c r="G543"/>
      <c r="H543" s="1"/>
      <c r="I543"/>
    </row>
    <row r="544" spans="2:9" x14ac:dyDescent="0.25">
      <c r="B544"/>
      <c r="C544"/>
      <c r="D544"/>
      <c r="E544" s="1"/>
      <c r="F544"/>
      <c r="G544"/>
      <c r="H544" s="1"/>
      <c r="I544"/>
    </row>
    <row r="545" spans="2:9" x14ac:dyDescent="0.25">
      <c r="B545"/>
      <c r="C545"/>
      <c r="D545"/>
      <c r="E545" s="1"/>
      <c r="F545"/>
      <c r="G545"/>
      <c r="H545" s="1"/>
      <c r="I545"/>
    </row>
    <row r="546" spans="2:9" x14ac:dyDescent="0.25">
      <c r="B546"/>
      <c r="C546"/>
      <c r="D546"/>
      <c r="E546" s="1"/>
      <c r="F546"/>
      <c r="G546"/>
      <c r="H546" s="1"/>
      <c r="I546"/>
    </row>
    <row r="547" spans="2:9" x14ac:dyDescent="0.25">
      <c r="B547"/>
      <c r="C547"/>
      <c r="D547"/>
      <c r="E547" s="1"/>
      <c r="F547"/>
      <c r="G547"/>
      <c r="H547" s="1"/>
      <c r="I547"/>
    </row>
    <row r="548" spans="2:9" x14ac:dyDescent="0.25">
      <c r="B548"/>
      <c r="C548"/>
      <c r="D548"/>
      <c r="E548" s="1"/>
      <c r="F548"/>
      <c r="G548"/>
      <c r="H548" s="1"/>
      <c r="I548"/>
    </row>
    <row r="549" spans="2:9" x14ac:dyDescent="0.25">
      <c r="B549"/>
      <c r="C549"/>
      <c r="D549"/>
      <c r="E549" s="1"/>
      <c r="F549"/>
      <c r="G549"/>
      <c r="H549" s="1"/>
      <c r="I549"/>
    </row>
    <row r="550" spans="2:9" x14ac:dyDescent="0.25">
      <c r="B550"/>
      <c r="C550"/>
      <c r="D550"/>
      <c r="E550" s="1"/>
      <c r="F550"/>
      <c r="G550"/>
      <c r="H550" s="1"/>
      <c r="I550"/>
    </row>
    <row r="551" spans="2:9" x14ac:dyDescent="0.25">
      <c r="B551"/>
      <c r="C551"/>
      <c r="D551"/>
      <c r="E551" s="1"/>
      <c r="F551"/>
      <c r="G551"/>
      <c r="H551" s="1"/>
      <c r="I551"/>
    </row>
    <row r="552" spans="2:9" x14ac:dyDescent="0.25">
      <c r="B552"/>
      <c r="C552"/>
      <c r="D552"/>
      <c r="E552" s="1"/>
      <c r="F552"/>
      <c r="G552"/>
      <c r="H552" s="1"/>
      <c r="I552"/>
    </row>
    <row r="553" spans="2:9" x14ac:dyDescent="0.25">
      <c r="B553"/>
      <c r="C553"/>
      <c r="D553"/>
      <c r="E553" s="1"/>
      <c r="F553"/>
      <c r="G553"/>
      <c r="H553" s="1"/>
      <c r="I553"/>
    </row>
    <row r="554" spans="2:9" x14ac:dyDescent="0.25">
      <c r="B554"/>
      <c r="C554"/>
      <c r="D554"/>
      <c r="E554" s="1"/>
      <c r="F554"/>
      <c r="G554"/>
      <c r="H554" s="1"/>
      <c r="I554"/>
    </row>
    <row r="555" spans="2:9" x14ac:dyDescent="0.25">
      <c r="B555"/>
      <c r="C555"/>
      <c r="D555"/>
      <c r="E555" s="1"/>
      <c r="F555"/>
      <c r="G555"/>
      <c r="H555" s="1"/>
      <c r="I555"/>
    </row>
    <row r="556" spans="2:9" x14ac:dyDescent="0.25">
      <c r="B556"/>
      <c r="C556"/>
      <c r="D556"/>
      <c r="E556" s="1"/>
      <c r="F556"/>
      <c r="G556"/>
      <c r="H556" s="1"/>
      <c r="I556"/>
    </row>
    <row r="557" spans="2:9" x14ac:dyDescent="0.25">
      <c r="B557"/>
      <c r="C557"/>
      <c r="D557"/>
      <c r="E557" s="1"/>
      <c r="F557"/>
      <c r="G557"/>
      <c r="H557" s="1"/>
      <c r="I557"/>
    </row>
    <row r="558" spans="2:9" x14ac:dyDescent="0.25">
      <c r="B558"/>
      <c r="C558"/>
      <c r="D558"/>
      <c r="E558" s="1"/>
      <c r="F558"/>
      <c r="G558"/>
      <c r="H558" s="1"/>
      <c r="I558"/>
    </row>
    <row r="559" spans="2:9" x14ac:dyDescent="0.25">
      <c r="B559"/>
      <c r="C559"/>
      <c r="D559"/>
      <c r="E559" s="1"/>
      <c r="F559"/>
      <c r="G559"/>
      <c r="H559" s="1"/>
      <c r="I559"/>
    </row>
    <row r="560" spans="2:9" x14ac:dyDescent="0.25">
      <c r="B560"/>
      <c r="C560"/>
      <c r="D560"/>
      <c r="E560" s="1"/>
      <c r="F560"/>
      <c r="G560"/>
      <c r="H560" s="1"/>
      <c r="I560"/>
    </row>
    <row r="561" spans="2:9" x14ac:dyDescent="0.25">
      <c r="B561"/>
      <c r="C561"/>
      <c r="D561"/>
      <c r="E561" s="1"/>
      <c r="F561"/>
      <c r="G561"/>
      <c r="H561" s="1"/>
      <c r="I561"/>
    </row>
    <row r="562" spans="2:9" x14ac:dyDescent="0.25">
      <c r="B562"/>
      <c r="C562"/>
      <c r="D562"/>
      <c r="E562" s="1"/>
      <c r="F562"/>
      <c r="G562"/>
      <c r="H562" s="1"/>
      <c r="I562"/>
    </row>
    <row r="563" spans="2:9" x14ac:dyDescent="0.25">
      <c r="B563"/>
      <c r="C563"/>
      <c r="D563"/>
      <c r="E563" s="1"/>
      <c r="F563"/>
      <c r="G563"/>
      <c r="H563" s="1"/>
      <c r="I563"/>
    </row>
    <row r="564" spans="2:9" x14ac:dyDescent="0.25">
      <c r="B564"/>
      <c r="C564"/>
      <c r="D564"/>
      <c r="E564" s="1"/>
      <c r="F564"/>
      <c r="G564"/>
      <c r="H564" s="1"/>
      <c r="I564"/>
    </row>
    <row r="565" spans="2:9" x14ac:dyDescent="0.25">
      <c r="B565"/>
      <c r="C565"/>
      <c r="D565"/>
      <c r="E565" s="1"/>
      <c r="F565"/>
      <c r="G565"/>
      <c r="H565" s="1"/>
      <c r="I565"/>
    </row>
    <row r="566" spans="2:9" x14ac:dyDescent="0.25">
      <c r="B566"/>
      <c r="C566"/>
      <c r="D566"/>
      <c r="E566" s="1"/>
      <c r="F566"/>
      <c r="G566"/>
      <c r="H566" s="1"/>
      <c r="I566"/>
    </row>
    <row r="567" spans="2:9" x14ac:dyDescent="0.25">
      <c r="B567"/>
      <c r="C567"/>
      <c r="D567"/>
      <c r="E567" s="1"/>
      <c r="F567"/>
      <c r="G567"/>
      <c r="H567" s="1"/>
      <c r="I567"/>
    </row>
    <row r="568" spans="2:9" x14ac:dyDescent="0.25">
      <c r="B568"/>
      <c r="C568"/>
      <c r="D568"/>
      <c r="E568" s="1"/>
      <c r="F568"/>
      <c r="G568"/>
      <c r="H568" s="1"/>
      <c r="I568"/>
    </row>
    <row r="569" spans="2:9" x14ac:dyDescent="0.25">
      <c r="B569"/>
      <c r="C569"/>
      <c r="D569"/>
      <c r="E569" s="1"/>
      <c r="F569"/>
      <c r="G569"/>
      <c r="H569" s="1"/>
      <c r="I569"/>
    </row>
    <row r="570" spans="2:9" x14ac:dyDescent="0.25">
      <c r="B570"/>
      <c r="C570"/>
      <c r="D570"/>
      <c r="E570" s="1"/>
      <c r="F570"/>
      <c r="G570"/>
      <c r="H570" s="1"/>
      <c r="I570"/>
    </row>
    <row r="571" spans="2:9" x14ac:dyDescent="0.25">
      <c r="B571"/>
      <c r="C571"/>
      <c r="D571"/>
      <c r="E571" s="1"/>
      <c r="F571"/>
      <c r="G571"/>
      <c r="H571" s="1"/>
      <c r="I571"/>
    </row>
    <row r="572" spans="2:9" x14ac:dyDescent="0.25">
      <c r="B572"/>
      <c r="C572"/>
      <c r="D572"/>
      <c r="E572" s="1"/>
      <c r="F572"/>
      <c r="G572"/>
      <c r="H572" s="1"/>
      <c r="I572"/>
    </row>
    <row r="573" spans="2:9" x14ac:dyDescent="0.25">
      <c r="B573"/>
      <c r="C573"/>
      <c r="D573"/>
      <c r="E573" s="1"/>
      <c r="F573"/>
      <c r="G573"/>
      <c r="H573" s="1"/>
      <c r="I573"/>
    </row>
    <row r="574" spans="2:9" x14ac:dyDescent="0.25">
      <c r="B574"/>
      <c r="C574"/>
      <c r="D574"/>
      <c r="E574" s="1"/>
      <c r="F574"/>
      <c r="G574"/>
      <c r="H574" s="1"/>
      <c r="I574"/>
    </row>
    <row r="575" spans="2:9" x14ac:dyDescent="0.25">
      <c r="B575"/>
      <c r="C575"/>
      <c r="D575"/>
      <c r="E575" s="1"/>
      <c r="F575"/>
      <c r="G575"/>
      <c r="H575" s="1"/>
      <c r="I575"/>
    </row>
    <row r="576" spans="2:9" x14ac:dyDescent="0.25">
      <c r="B576"/>
      <c r="C576"/>
      <c r="D576"/>
      <c r="E576" s="1"/>
      <c r="F576"/>
      <c r="G576"/>
      <c r="H576" s="1"/>
      <c r="I576"/>
    </row>
    <row r="577" spans="2:9" x14ac:dyDescent="0.25">
      <c r="B577"/>
      <c r="C577"/>
      <c r="D577"/>
      <c r="E577" s="1"/>
      <c r="F577"/>
      <c r="G577"/>
      <c r="H577" s="1"/>
      <c r="I577"/>
    </row>
    <row r="578" spans="2:9" x14ac:dyDescent="0.25">
      <c r="B578"/>
      <c r="C578"/>
      <c r="D578"/>
      <c r="E578" s="1"/>
      <c r="F578"/>
      <c r="G578"/>
      <c r="H578" s="1"/>
      <c r="I578"/>
    </row>
    <row r="579" spans="2:9" x14ac:dyDescent="0.25">
      <c r="B579"/>
      <c r="C579"/>
      <c r="D579"/>
      <c r="E579" s="1"/>
      <c r="F579"/>
      <c r="G579"/>
      <c r="H579" s="1"/>
      <c r="I579"/>
    </row>
    <row r="580" spans="2:9" x14ac:dyDescent="0.25">
      <c r="B580"/>
      <c r="C580"/>
      <c r="D580"/>
      <c r="E580" s="1"/>
      <c r="F580"/>
      <c r="G580"/>
      <c r="H580" s="1"/>
      <c r="I580"/>
    </row>
    <row r="581" spans="2:9" x14ac:dyDescent="0.25">
      <c r="B581"/>
      <c r="C581"/>
      <c r="D581"/>
      <c r="E581" s="1"/>
      <c r="F581"/>
      <c r="G581"/>
      <c r="H581" s="1"/>
    </row>
    <row r="582" spans="2:9" x14ac:dyDescent="0.25">
      <c r="B582"/>
      <c r="C582"/>
      <c r="D582"/>
      <c r="E582" s="1"/>
      <c r="F582"/>
      <c r="G582"/>
    </row>
    <row r="583" spans="2:9" x14ac:dyDescent="0.25">
      <c r="B583"/>
      <c r="C583"/>
      <c r="D583"/>
      <c r="E583" s="1"/>
      <c r="F583"/>
      <c r="G583"/>
    </row>
    <row r="584" spans="2:9" x14ac:dyDescent="0.25">
      <c r="B584"/>
      <c r="C584"/>
      <c r="D584"/>
      <c r="E584" s="1"/>
      <c r="F584"/>
      <c r="G584"/>
    </row>
    <row r="585" spans="2:9" x14ac:dyDescent="0.25">
      <c r="B585"/>
      <c r="C585"/>
      <c r="D585"/>
      <c r="E585" s="1"/>
      <c r="F585"/>
      <c r="G585"/>
    </row>
    <row r="586" spans="2:9" x14ac:dyDescent="0.25">
      <c r="B586"/>
      <c r="C586"/>
      <c r="D586"/>
      <c r="E586" s="1"/>
      <c r="F586"/>
      <c r="G586"/>
    </row>
  </sheetData>
  <conditionalFormatting sqref="M3:M47">
    <cfRule type="cellIs" dxfId="122" priority="2" operator="greaterThanOrEqual">
      <formula>90</formula>
    </cfRule>
    <cfRule type="cellIs" dxfId="121" priority="3" operator="between">
      <formula>60</formula>
      <formula>90</formula>
    </cfRule>
    <cfRule type="cellIs" dxfId="120" priority="4" operator="between">
      <formula>30</formula>
      <formula>60</formula>
    </cfRule>
    <cfRule type="cellIs" dxfId="119" priority="5" operator="between">
      <formula>2</formula>
      <formula>30</formula>
    </cfRule>
    <cfRule type="cellIs" dxfId="118" priority="6" operator="equal">
      <formula>1</formula>
    </cfRule>
  </conditionalFormatting>
  <conditionalFormatting sqref="I3:J3 H22:H47 H4:J4 H5:I21 J5:J47 K3:K47 F3:G3 G4:G22 F4:F166">
    <cfRule type="expression" dxfId="117" priority="1">
      <formula>"""=SI(B2=""etching"";""1"""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3" name="Option Button 1">
              <controlPr defaultSize="0" autoFill="0" autoLine="0" autoPict="0" macro="[0]!nono">
                <anchor moveWithCells="1">
                  <from>
                    <xdr:col>12</xdr:col>
                    <xdr:colOff>457200</xdr:colOff>
                    <xdr:row>47</xdr:row>
                    <xdr:rowOff>161925</xdr:rowOff>
                  </from>
                  <to>
                    <xdr:col>12</xdr:col>
                    <xdr:colOff>2190750</xdr:colOff>
                    <xdr:row>50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7"/>
  <dimension ref="A1:OE586"/>
  <sheetViews>
    <sheetView zoomScale="60" zoomScaleNormal="60" workbookViewId="0">
      <selection activeCell="B2" sqref="B2"/>
    </sheetView>
  </sheetViews>
  <sheetFormatPr defaultColWidth="9.140625" defaultRowHeight="15" x14ac:dyDescent="0.25"/>
  <cols>
    <col min="2" max="2" width="35.85546875" style="5" customWidth="1"/>
    <col min="3" max="3" width="47.28515625" style="6" customWidth="1"/>
    <col min="4" max="4" width="19.28515625" style="8" hidden="1" customWidth="1"/>
    <col min="5" max="5" width="22.85546875" style="9" customWidth="1"/>
    <col min="6" max="6" width="14.140625" style="1" customWidth="1"/>
    <col min="7" max="7" width="6.42578125" style="1" customWidth="1"/>
    <col min="8" max="8" width="32" style="9" customWidth="1"/>
    <col min="9" max="9" width="30.42578125" style="3" customWidth="1"/>
    <col min="10" max="10" width="34.5703125" style="1" customWidth="1"/>
    <col min="11" max="11" width="39.5703125" style="1" customWidth="1"/>
    <col min="12" max="12" width="26" style="13" customWidth="1"/>
    <col min="13" max="13" width="40.7109375" customWidth="1"/>
    <col min="14" max="14" width="3.85546875" customWidth="1"/>
    <col min="15" max="15" width="9.140625" style="66" customWidth="1"/>
    <col min="16" max="16" width="33.7109375" style="67" customWidth="1"/>
  </cols>
  <sheetData>
    <row r="1" spans="1:395" ht="15" customHeight="1" thickBot="1" x14ac:dyDescent="0.3">
      <c r="B1"/>
      <c r="C1"/>
      <c r="D1"/>
      <c r="E1" s="1"/>
      <c r="F1"/>
      <c r="G1"/>
      <c r="H1" s="1"/>
      <c r="I1"/>
      <c r="J1"/>
      <c r="K1"/>
      <c r="L1"/>
      <c r="O1" s="64"/>
      <c r="P1" s="65"/>
    </row>
    <row r="2" spans="1:395" s="11" customFormat="1" ht="16.5" thickTop="1" thickBot="1" x14ac:dyDescent="0.3">
      <c r="A2" s="11" t="s">
        <v>144</v>
      </c>
      <c r="B2" s="29" t="s">
        <v>143</v>
      </c>
      <c r="C2" s="30" t="s">
        <v>0</v>
      </c>
      <c r="D2" s="30" t="s">
        <v>64</v>
      </c>
      <c r="E2" s="30" t="s">
        <v>1</v>
      </c>
      <c r="F2" s="31" t="s">
        <v>67</v>
      </c>
      <c r="G2" s="49"/>
      <c r="H2" s="29" t="s">
        <v>1</v>
      </c>
      <c r="I2" s="30" t="s">
        <v>133</v>
      </c>
      <c r="J2" s="30" t="s">
        <v>68</v>
      </c>
      <c r="K2" s="30" t="s">
        <v>111</v>
      </c>
      <c r="L2" s="30" t="s">
        <v>2</v>
      </c>
      <c r="M2" s="31" t="s">
        <v>3</v>
      </c>
      <c r="N2" s="4"/>
      <c r="O2" s="58" t="s">
        <v>118</v>
      </c>
      <c r="P2" s="58" t="s">
        <v>119</v>
      </c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/>
      <c r="AH2"/>
      <c r="AI2"/>
      <c r="AJ2"/>
      <c r="AK2"/>
      <c r="AL2"/>
      <c r="AM2"/>
      <c r="AN2"/>
      <c r="AO2"/>
      <c r="AP2"/>
      <c r="AQ2"/>
      <c r="AR2"/>
      <c r="AS2"/>
      <c r="AT2"/>
      <c r="AU2"/>
      <c r="AV2"/>
      <c r="AW2"/>
      <c r="AX2"/>
      <c r="AY2"/>
      <c r="AZ2"/>
      <c r="BA2"/>
      <c r="BB2"/>
      <c r="BC2"/>
      <c r="BD2"/>
      <c r="BE2"/>
      <c r="BF2"/>
      <c r="BG2"/>
      <c r="BH2"/>
      <c r="BI2"/>
      <c r="BJ2"/>
      <c r="BK2"/>
      <c r="BL2"/>
      <c r="BM2"/>
      <c r="BN2"/>
      <c r="BO2"/>
      <c r="BP2"/>
      <c r="BQ2"/>
      <c r="BR2"/>
      <c r="BS2"/>
      <c r="BT2"/>
      <c r="BU2"/>
      <c r="BV2"/>
      <c r="BW2"/>
      <c r="BX2"/>
      <c r="BY2"/>
      <c r="BZ2"/>
      <c r="CA2"/>
      <c r="CB2"/>
      <c r="CC2"/>
      <c r="CD2"/>
      <c r="CE2"/>
      <c r="CF2"/>
      <c r="CG2"/>
      <c r="CH2"/>
      <c r="CI2"/>
      <c r="CJ2"/>
      <c r="CK2"/>
      <c r="CL2"/>
      <c r="CM2"/>
      <c r="CN2"/>
      <c r="CO2"/>
      <c r="CP2"/>
      <c r="CQ2"/>
      <c r="CR2"/>
      <c r="CS2"/>
      <c r="CT2"/>
      <c r="CU2"/>
      <c r="CV2"/>
      <c r="CW2"/>
      <c r="CX2"/>
      <c r="CY2"/>
      <c r="CZ2"/>
      <c r="DA2"/>
      <c r="DB2"/>
      <c r="DC2"/>
      <c r="DD2"/>
      <c r="DE2"/>
      <c r="DF2"/>
      <c r="DG2"/>
      <c r="DH2"/>
      <c r="DI2"/>
      <c r="DJ2"/>
      <c r="DK2"/>
      <c r="DL2"/>
      <c r="DM2"/>
      <c r="DN2"/>
      <c r="DO2"/>
      <c r="DP2"/>
      <c r="DQ2"/>
      <c r="DR2"/>
      <c r="DS2"/>
      <c r="DT2"/>
      <c r="DU2"/>
      <c r="DV2"/>
      <c r="DW2"/>
      <c r="DX2"/>
      <c r="DY2"/>
      <c r="DZ2"/>
      <c r="EA2"/>
      <c r="EB2"/>
      <c r="EC2"/>
      <c r="ED2"/>
      <c r="EE2"/>
      <c r="EF2"/>
      <c r="EG2"/>
      <c r="EH2"/>
      <c r="EI2"/>
      <c r="EJ2"/>
      <c r="EK2"/>
      <c r="EL2"/>
      <c r="EM2"/>
      <c r="EN2"/>
      <c r="EO2"/>
      <c r="EP2"/>
      <c r="EQ2"/>
      <c r="ER2"/>
      <c r="ES2"/>
      <c r="ET2"/>
      <c r="EU2"/>
      <c r="EV2"/>
      <c r="EW2"/>
      <c r="EX2"/>
      <c r="EY2"/>
      <c r="EZ2"/>
      <c r="FA2"/>
      <c r="FB2"/>
      <c r="FC2"/>
      <c r="FD2"/>
      <c r="FE2"/>
      <c r="FF2"/>
      <c r="FG2"/>
      <c r="FH2"/>
      <c r="FI2"/>
      <c r="FJ2"/>
      <c r="FK2"/>
      <c r="FL2"/>
      <c r="FM2"/>
      <c r="FN2"/>
      <c r="FO2"/>
      <c r="FP2"/>
      <c r="FQ2"/>
      <c r="FR2"/>
      <c r="FS2"/>
      <c r="FT2"/>
      <c r="FU2"/>
      <c r="FV2"/>
      <c r="FW2"/>
      <c r="FX2"/>
      <c r="FY2"/>
      <c r="FZ2"/>
      <c r="GA2"/>
      <c r="GB2"/>
      <c r="GC2"/>
      <c r="GD2"/>
      <c r="GE2"/>
      <c r="GF2"/>
      <c r="GG2"/>
      <c r="GH2"/>
      <c r="GI2"/>
      <c r="GJ2"/>
      <c r="GK2"/>
      <c r="GL2"/>
      <c r="GM2"/>
      <c r="GN2"/>
      <c r="GO2"/>
      <c r="GP2"/>
      <c r="GQ2"/>
      <c r="GR2"/>
      <c r="GS2"/>
      <c r="GT2"/>
      <c r="GU2"/>
      <c r="GV2"/>
      <c r="GW2"/>
      <c r="GX2"/>
      <c r="GY2"/>
      <c r="GZ2"/>
      <c r="HA2"/>
      <c r="HB2"/>
      <c r="HC2"/>
      <c r="HD2"/>
      <c r="HE2"/>
      <c r="HF2"/>
      <c r="HG2"/>
      <c r="HH2"/>
      <c r="HI2"/>
      <c r="HJ2"/>
      <c r="HK2"/>
      <c r="HL2"/>
      <c r="HM2"/>
      <c r="HN2"/>
      <c r="HO2"/>
      <c r="HP2"/>
      <c r="HQ2"/>
      <c r="HR2"/>
      <c r="HS2"/>
      <c r="HT2"/>
      <c r="HU2"/>
      <c r="HV2"/>
      <c r="HW2"/>
      <c r="HX2"/>
      <c r="HY2"/>
      <c r="HZ2"/>
      <c r="IA2"/>
      <c r="IB2"/>
      <c r="IC2"/>
      <c r="ID2"/>
      <c r="IE2"/>
      <c r="IF2"/>
      <c r="IG2"/>
      <c r="IH2"/>
      <c r="II2"/>
      <c r="IJ2"/>
      <c r="IK2"/>
      <c r="IL2"/>
      <c r="IM2"/>
      <c r="IN2"/>
      <c r="IO2"/>
      <c r="IP2"/>
      <c r="IQ2"/>
      <c r="IR2"/>
      <c r="IS2"/>
      <c r="IT2"/>
      <c r="IU2"/>
      <c r="IV2"/>
      <c r="IW2"/>
      <c r="IX2"/>
      <c r="IY2"/>
      <c r="IZ2"/>
      <c r="JA2"/>
      <c r="JB2"/>
      <c r="JC2"/>
      <c r="JD2"/>
      <c r="JE2"/>
      <c r="JF2"/>
      <c r="JG2"/>
      <c r="JH2"/>
      <c r="JI2"/>
      <c r="JJ2"/>
      <c r="JK2"/>
      <c r="JL2"/>
      <c r="JM2"/>
      <c r="JN2"/>
      <c r="JO2"/>
      <c r="JP2"/>
      <c r="JQ2"/>
      <c r="JR2"/>
      <c r="JS2"/>
      <c r="JT2"/>
      <c r="JU2"/>
      <c r="JV2"/>
      <c r="JW2"/>
      <c r="JX2"/>
      <c r="JY2"/>
      <c r="JZ2"/>
      <c r="KA2"/>
      <c r="KB2"/>
      <c r="KC2"/>
      <c r="KD2"/>
      <c r="KE2"/>
      <c r="KF2"/>
      <c r="KG2"/>
      <c r="KH2"/>
      <c r="KI2"/>
      <c r="KJ2"/>
      <c r="KK2"/>
      <c r="KL2"/>
      <c r="KM2"/>
      <c r="KN2"/>
      <c r="KO2"/>
      <c r="KP2"/>
      <c r="KQ2"/>
      <c r="KR2"/>
      <c r="KS2"/>
      <c r="KT2"/>
      <c r="KU2"/>
      <c r="KV2"/>
      <c r="KW2"/>
      <c r="KX2"/>
      <c r="KY2"/>
      <c r="KZ2"/>
      <c r="LA2"/>
      <c r="LB2"/>
      <c r="LC2"/>
      <c r="LD2"/>
      <c r="LE2"/>
      <c r="LF2"/>
      <c r="LG2"/>
      <c r="LH2"/>
      <c r="LI2"/>
      <c r="LJ2"/>
      <c r="LK2"/>
      <c r="LL2"/>
      <c r="LM2"/>
      <c r="LN2"/>
      <c r="LO2"/>
      <c r="LP2"/>
      <c r="LQ2"/>
      <c r="LR2"/>
      <c r="LS2"/>
      <c r="LT2"/>
      <c r="LU2"/>
      <c r="LV2"/>
      <c r="LW2"/>
      <c r="LX2"/>
      <c r="LY2"/>
      <c r="LZ2"/>
      <c r="MA2"/>
      <c r="MB2"/>
      <c r="MC2"/>
      <c r="MD2"/>
      <c r="ME2"/>
      <c r="MF2"/>
      <c r="MG2"/>
      <c r="MH2"/>
      <c r="MI2"/>
      <c r="MJ2"/>
      <c r="MK2"/>
      <c r="ML2"/>
      <c r="MM2"/>
      <c r="MN2"/>
      <c r="MO2"/>
      <c r="MP2"/>
      <c r="MQ2"/>
      <c r="MR2"/>
      <c r="MS2"/>
      <c r="MT2"/>
      <c r="MU2"/>
      <c r="MV2"/>
      <c r="MW2"/>
      <c r="MX2"/>
      <c r="MY2"/>
      <c r="MZ2"/>
      <c r="NA2"/>
      <c r="NB2"/>
      <c r="NC2"/>
      <c r="ND2"/>
      <c r="NE2"/>
      <c r="NF2"/>
      <c r="NG2"/>
      <c r="NH2"/>
      <c r="NI2"/>
      <c r="NJ2"/>
      <c r="NK2"/>
      <c r="NL2"/>
      <c r="NM2"/>
      <c r="NN2"/>
      <c r="NO2"/>
      <c r="NP2"/>
      <c r="NQ2"/>
      <c r="NR2"/>
      <c r="NS2"/>
      <c r="NT2"/>
      <c r="NU2"/>
      <c r="NV2"/>
      <c r="NW2"/>
      <c r="NX2"/>
      <c r="NY2"/>
      <c r="NZ2"/>
      <c r="OA2"/>
      <c r="OB2"/>
      <c r="OC2"/>
      <c r="OD2"/>
      <c r="OE2"/>
    </row>
    <row r="3" spans="1:395" x14ac:dyDescent="0.25">
      <c r="B3" s="28" t="s">
        <v>121</v>
      </c>
      <c r="C3" s="7"/>
      <c r="D3" s="17">
        <v>1</v>
      </c>
      <c r="E3" s="10"/>
      <c r="F3" s="21" t="e">
        <f>INDEX(O:O,MATCH(C3,P:P,0),1)</f>
        <v>#N/A</v>
      </c>
      <c r="G3" s="2"/>
      <c r="H3" s="22" t="s">
        <v>115</v>
      </c>
      <c r="I3" s="18">
        <f>SUMIF(E:E,"ABR",D:D)</f>
        <v>0</v>
      </c>
      <c r="J3" s="19">
        <f>IF(I3&gt;4, 4,I3)+1</f>
        <v>1</v>
      </c>
      <c r="K3" s="20">
        <f t="shared" ref="K3:K47" si="0">IFERROR(AVERAGEIF($E$3:$E$958,H3,$F$3:$F$958),1)</f>
        <v>1</v>
      </c>
      <c r="L3" s="19">
        <v>1</v>
      </c>
      <c r="M3" s="23">
        <f>J3*K3*L3</f>
        <v>1</v>
      </c>
      <c r="N3" s="4"/>
      <c r="O3" s="56">
        <v>1</v>
      </c>
      <c r="P3" s="57" t="s">
        <v>120</v>
      </c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</row>
    <row r="4" spans="1:395" x14ac:dyDescent="0.25">
      <c r="B4" s="28" t="s">
        <v>121</v>
      </c>
      <c r="C4" s="7"/>
      <c r="D4" s="17">
        <v>1</v>
      </c>
      <c r="E4" s="10"/>
      <c r="F4" s="21" t="e">
        <f t="shared" ref="F4:F67" si="1">INDEX(O:O,MATCH(C4,P:P,0),1)</f>
        <v>#N/A</v>
      </c>
      <c r="G4" s="2"/>
      <c r="H4" s="59" t="s">
        <v>23</v>
      </c>
      <c r="I4" s="41">
        <f>SUMIF(E:E,"ALS",D:D)</f>
        <v>0</v>
      </c>
      <c r="J4" s="42">
        <f t="shared" ref="J4:J47" si="2">IF(I4&gt;4, 4,I4)+1</f>
        <v>1</v>
      </c>
      <c r="K4" s="43">
        <f t="shared" si="0"/>
        <v>1</v>
      </c>
      <c r="L4" s="42">
        <v>1</v>
      </c>
      <c r="M4" s="60">
        <f t="shared" ref="M4:M46" si="3">J4*K4*L4</f>
        <v>1</v>
      </c>
      <c r="N4" s="4"/>
      <c r="O4" s="54">
        <v>1</v>
      </c>
      <c r="P4" s="21" t="s">
        <v>17</v>
      </c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</row>
    <row r="5" spans="1:395" x14ac:dyDescent="0.25">
      <c r="B5" s="28" t="s">
        <v>121</v>
      </c>
      <c r="C5" s="7"/>
      <c r="D5" s="17">
        <v>1</v>
      </c>
      <c r="E5" s="10"/>
      <c r="F5" s="21" t="e">
        <f t="shared" si="1"/>
        <v>#N/A</v>
      </c>
      <c r="G5" s="2"/>
      <c r="H5" s="59" t="s">
        <v>5</v>
      </c>
      <c r="I5" s="41">
        <f>SUMIF(E:E,"BAN",D:D)</f>
        <v>0</v>
      </c>
      <c r="J5" s="42">
        <f t="shared" si="2"/>
        <v>1</v>
      </c>
      <c r="K5" s="43">
        <f t="shared" si="0"/>
        <v>1</v>
      </c>
      <c r="L5" s="42">
        <v>1</v>
      </c>
      <c r="M5" s="60">
        <f t="shared" si="3"/>
        <v>1</v>
      </c>
      <c r="N5" s="4"/>
      <c r="O5" s="54">
        <v>1</v>
      </c>
      <c r="P5" s="21" t="s">
        <v>16</v>
      </c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</row>
    <row r="6" spans="1:395" x14ac:dyDescent="0.25">
      <c r="B6" s="28" t="s">
        <v>121</v>
      </c>
      <c r="C6" s="7"/>
      <c r="D6" s="17">
        <v>1</v>
      </c>
      <c r="E6" s="10"/>
      <c r="F6" s="21" t="e">
        <f t="shared" si="1"/>
        <v>#N/A</v>
      </c>
      <c r="G6" s="2"/>
      <c r="H6" s="59" t="s">
        <v>24</v>
      </c>
      <c r="I6" s="41">
        <f>SUMIF(E:E,"BEC",D:D)</f>
        <v>0</v>
      </c>
      <c r="J6" s="42">
        <f t="shared" si="2"/>
        <v>1</v>
      </c>
      <c r="K6" s="43">
        <f t="shared" si="0"/>
        <v>1</v>
      </c>
      <c r="L6" s="42">
        <v>1</v>
      </c>
      <c r="M6" s="60">
        <f t="shared" si="3"/>
        <v>1</v>
      </c>
      <c r="N6" s="4"/>
      <c r="O6" s="55">
        <v>2</v>
      </c>
      <c r="P6" s="53" t="s">
        <v>20</v>
      </c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</row>
    <row r="7" spans="1:395" x14ac:dyDescent="0.25">
      <c r="B7" s="28" t="s">
        <v>121</v>
      </c>
      <c r="C7" s="7"/>
      <c r="D7" s="17">
        <v>1</v>
      </c>
      <c r="E7" s="10"/>
      <c r="F7" s="21" t="e">
        <f t="shared" si="1"/>
        <v>#N/A</v>
      </c>
      <c r="G7" s="2"/>
      <c r="H7" s="59" t="s">
        <v>25</v>
      </c>
      <c r="I7" s="41">
        <f>SUMIF(E:E,"BEP",D:D)</f>
        <v>0</v>
      </c>
      <c r="J7" s="42">
        <f t="shared" si="2"/>
        <v>1</v>
      </c>
      <c r="K7" s="43">
        <f t="shared" si="0"/>
        <v>1</v>
      </c>
      <c r="L7" s="42">
        <v>1</v>
      </c>
      <c r="M7" s="60">
        <f t="shared" si="3"/>
        <v>1</v>
      </c>
      <c r="N7" s="4"/>
      <c r="O7" s="55">
        <v>2</v>
      </c>
      <c r="P7" s="53" t="s">
        <v>21</v>
      </c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4"/>
      <c r="AE7" s="4"/>
      <c r="AF7" s="4"/>
    </row>
    <row r="8" spans="1:395" x14ac:dyDescent="0.25">
      <c r="B8" s="28" t="s">
        <v>121</v>
      </c>
      <c r="C8" s="7"/>
      <c r="D8" s="17">
        <v>1</v>
      </c>
      <c r="E8" s="10"/>
      <c r="F8" s="21" t="e">
        <f t="shared" si="1"/>
        <v>#N/A</v>
      </c>
      <c r="G8" s="2"/>
      <c r="H8" s="59" t="s">
        <v>26</v>
      </c>
      <c r="I8" s="41">
        <f>SUMIF(E:E,"BLA",D:D)</f>
        <v>0</v>
      </c>
      <c r="J8" s="42">
        <f t="shared" si="2"/>
        <v>1</v>
      </c>
      <c r="K8" s="43">
        <f t="shared" si="0"/>
        <v>1</v>
      </c>
      <c r="L8" s="42">
        <v>1</v>
      </c>
      <c r="M8" s="60">
        <f t="shared" si="3"/>
        <v>1</v>
      </c>
      <c r="N8" s="4"/>
      <c r="O8" s="55">
        <v>2</v>
      </c>
      <c r="P8" s="53" t="s">
        <v>14</v>
      </c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</row>
    <row r="9" spans="1:395" x14ac:dyDescent="0.25">
      <c r="B9" s="28" t="s">
        <v>121</v>
      </c>
      <c r="C9" s="7"/>
      <c r="D9" s="17">
        <v>1</v>
      </c>
      <c r="E9" s="10"/>
      <c r="F9" s="21" t="e">
        <f t="shared" si="1"/>
        <v>#N/A</v>
      </c>
      <c r="G9" s="2"/>
      <c r="H9" s="59" t="s">
        <v>27</v>
      </c>
      <c r="I9" s="41">
        <f>SUMIF(E:E,"BOC",D:D)</f>
        <v>0</v>
      </c>
      <c r="J9" s="42">
        <f t="shared" si="2"/>
        <v>1</v>
      </c>
      <c r="K9" s="43">
        <f t="shared" si="0"/>
        <v>1</v>
      </c>
      <c r="L9" s="42">
        <v>1</v>
      </c>
      <c r="M9" s="60">
        <f t="shared" si="3"/>
        <v>1</v>
      </c>
      <c r="N9" s="4"/>
      <c r="O9" s="55">
        <v>2</v>
      </c>
      <c r="P9" s="53" t="s">
        <v>108</v>
      </c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</row>
    <row r="10" spans="1:395" x14ac:dyDescent="0.25">
      <c r="B10" s="28" t="s">
        <v>121</v>
      </c>
      <c r="C10" s="7"/>
      <c r="D10" s="17">
        <v>1</v>
      </c>
      <c r="E10" s="10"/>
      <c r="F10" s="21" t="e">
        <f t="shared" si="1"/>
        <v>#N/A</v>
      </c>
      <c r="G10" s="2"/>
      <c r="H10" s="59" t="s">
        <v>28</v>
      </c>
      <c r="I10" s="41">
        <f>SUMIF(E:E,"CAT",D:D)</f>
        <v>0</v>
      </c>
      <c r="J10" s="42">
        <f t="shared" si="2"/>
        <v>1</v>
      </c>
      <c r="K10" s="43">
        <f t="shared" si="0"/>
        <v>1</v>
      </c>
      <c r="L10" s="42">
        <v>1</v>
      </c>
      <c r="M10" s="60">
        <f t="shared" si="3"/>
        <v>1</v>
      </c>
      <c r="N10" s="4"/>
      <c r="O10" s="55">
        <v>2</v>
      </c>
      <c r="P10" s="53" t="s">
        <v>57</v>
      </c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</row>
    <row r="11" spans="1:395" x14ac:dyDescent="0.25">
      <c r="B11" s="28" t="s">
        <v>121</v>
      </c>
      <c r="C11" s="7"/>
      <c r="D11" s="17">
        <v>1</v>
      </c>
      <c r="E11" s="10"/>
      <c r="F11" s="21" t="e">
        <f t="shared" si="1"/>
        <v>#N/A</v>
      </c>
      <c r="G11" s="2"/>
      <c r="H11" s="59" t="s">
        <v>29</v>
      </c>
      <c r="I11" s="41">
        <f>SUMIF(E:E,"CAW",D:D)</f>
        <v>0</v>
      </c>
      <c r="J11" s="42">
        <f t="shared" si="2"/>
        <v>1</v>
      </c>
      <c r="K11" s="43">
        <f t="shared" si="0"/>
        <v>1</v>
      </c>
      <c r="L11" s="42">
        <v>1</v>
      </c>
      <c r="M11" s="60">
        <f t="shared" si="3"/>
        <v>1</v>
      </c>
      <c r="N11" s="4"/>
      <c r="O11" s="55">
        <v>2</v>
      </c>
      <c r="P11" s="53" t="s">
        <v>65</v>
      </c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</row>
    <row r="12" spans="1:395" x14ac:dyDescent="0.25">
      <c r="B12" s="28" t="s">
        <v>121</v>
      </c>
      <c r="C12" s="7"/>
      <c r="D12" s="17">
        <v>1</v>
      </c>
      <c r="E12" s="10"/>
      <c r="F12" s="21" t="e">
        <f t="shared" si="1"/>
        <v>#N/A</v>
      </c>
      <c r="G12" s="2"/>
      <c r="H12" s="59" t="s">
        <v>30</v>
      </c>
      <c r="I12" s="41">
        <f>SUMIF(E:E,"CBO",D:D)</f>
        <v>0</v>
      </c>
      <c r="J12" s="42">
        <f t="shared" si="2"/>
        <v>1</v>
      </c>
      <c r="K12" s="43">
        <f t="shared" si="0"/>
        <v>1</v>
      </c>
      <c r="L12" s="42">
        <v>1</v>
      </c>
      <c r="M12" s="60">
        <f t="shared" si="3"/>
        <v>1</v>
      </c>
      <c r="N12" s="4"/>
      <c r="O12" s="55">
        <v>3</v>
      </c>
      <c r="P12" s="53" t="s">
        <v>56</v>
      </c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</row>
    <row r="13" spans="1:395" x14ac:dyDescent="0.25">
      <c r="B13" s="28" t="s">
        <v>121</v>
      </c>
      <c r="C13" s="7"/>
      <c r="D13" s="17">
        <v>1</v>
      </c>
      <c r="E13" s="10"/>
      <c r="F13" s="21" t="e">
        <f t="shared" si="1"/>
        <v>#N/A</v>
      </c>
      <c r="G13" s="2"/>
      <c r="H13" s="59" t="s">
        <v>31</v>
      </c>
      <c r="I13" s="41">
        <f>SUMIF(E:E,"CUH",D:D)</f>
        <v>0</v>
      </c>
      <c r="J13" s="42">
        <f t="shared" si="2"/>
        <v>1</v>
      </c>
      <c r="K13" s="43">
        <f t="shared" si="0"/>
        <v>1</v>
      </c>
      <c r="L13" s="42">
        <v>1</v>
      </c>
      <c r="M13" s="60">
        <f t="shared" si="3"/>
        <v>1</v>
      </c>
      <c r="N13" s="4"/>
      <c r="O13" s="55">
        <v>3</v>
      </c>
      <c r="P13" s="53" t="s">
        <v>62</v>
      </c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</row>
    <row r="14" spans="1:395" x14ac:dyDescent="0.25">
      <c r="B14" s="28" t="s">
        <v>121</v>
      </c>
      <c r="C14" s="7"/>
      <c r="D14" s="17">
        <v>1</v>
      </c>
      <c r="E14" s="10"/>
      <c r="F14" s="21" t="e">
        <f t="shared" si="1"/>
        <v>#N/A</v>
      </c>
      <c r="G14" s="2"/>
      <c r="H14" s="47" t="s">
        <v>32</v>
      </c>
      <c r="I14" s="38">
        <f>SUMIF(E:E,"CUS",D:D)</f>
        <v>0</v>
      </c>
      <c r="J14" s="39">
        <f t="shared" si="2"/>
        <v>1</v>
      </c>
      <c r="K14" s="40">
        <f t="shared" si="0"/>
        <v>1</v>
      </c>
      <c r="L14" s="39">
        <v>1</v>
      </c>
      <c r="M14" s="48">
        <f t="shared" si="3"/>
        <v>1</v>
      </c>
      <c r="N14" s="4"/>
      <c r="O14" s="55">
        <v>3</v>
      </c>
      <c r="P14" s="53" t="s">
        <v>19</v>
      </c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</row>
    <row r="15" spans="1:395" x14ac:dyDescent="0.25">
      <c r="B15" s="28" t="s">
        <v>121</v>
      </c>
      <c r="C15" s="7"/>
      <c r="D15" s="17">
        <v>1</v>
      </c>
      <c r="E15" s="10"/>
      <c r="F15" s="21" t="e">
        <f t="shared" si="1"/>
        <v>#N/A</v>
      </c>
      <c r="G15" s="2"/>
      <c r="H15" s="22" t="s">
        <v>33</v>
      </c>
      <c r="I15" s="18">
        <f>SUMIF(E:E,"CYP",D:D)</f>
        <v>0</v>
      </c>
      <c r="J15" s="19">
        <f t="shared" si="2"/>
        <v>1</v>
      </c>
      <c r="K15" s="20">
        <f t="shared" si="0"/>
        <v>1</v>
      </c>
      <c r="L15" s="19">
        <v>1</v>
      </c>
      <c r="M15" s="23">
        <f t="shared" si="3"/>
        <v>1</v>
      </c>
      <c r="N15" s="4"/>
      <c r="O15" s="55">
        <v>3</v>
      </c>
      <c r="P15" s="53" t="s">
        <v>63</v>
      </c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</row>
    <row r="16" spans="1:395" x14ac:dyDescent="0.25">
      <c r="B16" s="28" t="s">
        <v>121</v>
      </c>
      <c r="C16" s="7"/>
      <c r="D16" s="17">
        <v>1</v>
      </c>
      <c r="E16" s="10"/>
      <c r="F16" s="21" t="e">
        <f t="shared" si="1"/>
        <v>#N/A</v>
      </c>
      <c r="G16" s="2"/>
      <c r="H16" s="47" t="s">
        <v>34</v>
      </c>
      <c r="I16" s="38">
        <f>SUMIF(E:E,"DER",D:D)</f>
        <v>0</v>
      </c>
      <c r="J16" s="39">
        <f t="shared" si="2"/>
        <v>1</v>
      </c>
      <c r="K16" s="40">
        <f t="shared" si="0"/>
        <v>1</v>
      </c>
      <c r="L16" s="39">
        <v>1</v>
      </c>
      <c r="M16" s="48">
        <f t="shared" si="3"/>
        <v>1</v>
      </c>
      <c r="N16" s="4"/>
      <c r="O16" s="55">
        <v>3</v>
      </c>
      <c r="P16" s="53" t="s">
        <v>58</v>
      </c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  <c r="AC16" s="4"/>
      <c r="AD16" s="4"/>
      <c r="AE16" s="4"/>
      <c r="AF16" s="4"/>
    </row>
    <row r="17" spans="2:32" x14ac:dyDescent="0.25">
      <c r="B17" s="28" t="s">
        <v>121</v>
      </c>
      <c r="C17" s="7"/>
      <c r="D17" s="17">
        <v>1</v>
      </c>
      <c r="E17" s="10"/>
      <c r="F17" s="21" t="e">
        <f t="shared" si="1"/>
        <v>#N/A</v>
      </c>
      <c r="G17" s="2"/>
      <c r="H17" s="59" t="s">
        <v>35</v>
      </c>
      <c r="I17" s="41">
        <f>SUMIF(E:E,"DER",D:D)</f>
        <v>0</v>
      </c>
      <c r="J17" s="42">
        <f t="shared" si="2"/>
        <v>1</v>
      </c>
      <c r="K17" s="43">
        <f t="shared" si="0"/>
        <v>1</v>
      </c>
      <c r="L17" s="42">
        <v>1</v>
      </c>
      <c r="M17" s="60">
        <f t="shared" si="3"/>
        <v>1</v>
      </c>
      <c r="N17" s="4"/>
      <c r="O17" s="54">
        <v>3</v>
      </c>
      <c r="P17" s="21" t="s">
        <v>124</v>
      </c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4"/>
    </row>
    <row r="18" spans="2:32" x14ac:dyDescent="0.25">
      <c r="B18" s="28" t="s">
        <v>121</v>
      </c>
      <c r="C18" s="7"/>
      <c r="D18" s="17">
        <v>1</v>
      </c>
      <c r="E18" s="10"/>
      <c r="F18" s="21" t="e">
        <f t="shared" si="1"/>
        <v>#N/A</v>
      </c>
      <c r="G18" s="2"/>
      <c r="H18" s="47" t="s">
        <v>36</v>
      </c>
      <c r="I18" s="38">
        <f>SUMIF(E:E,"EAI",D:D)</f>
        <v>0</v>
      </c>
      <c r="J18" s="39">
        <f t="shared" si="2"/>
        <v>1</v>
      </c>
      <c r="K18" s="40">
        <f t="shared" si="0"/>
        <v>1</v>
      </c>
      <c r="L18" s="39">
        <v>1</v>
      </c>
      <c r="M18" s="48">
        <f t="shared" si="3"/>
        <v>1</v>
      </c>
      <c r="N18" s="4"/>
      <c r="O18" s="55">
        <v>4</v>
      </c>
      <c r="P18" s="53" t="s">
        <v>61</v>
      </c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4"/>
    </row>
    <row r="19" spans="2:32" x14ac:dyDescent="0.25">
      <c r="B19" s="28" t="s">
        <v>121</v>
      </c>
      <c r="C19" s="7"/>
      <c r="D19" s="17">
        <v>1</v>
      </c>
      <c r="E19" s="10"/>
      <c r="F19" s="21" t="e">
        <f t="shared" si="1"/>
        <v>#N/A</v>
      </c>
      <c r="G19" s="2"/>
      <c r="H19" s="61" t="s">
        <v>37</v>
      </c>
      <c r="I19" s="44">
        <f>SUMIF(E:E,"ELR",D:D)</f>
        <v>0</v>
      </c>
      <c r="J19" s="45">
        <f t="shared" si="2"/>
        <v>1</v>
      </c>
      <c r="K19" s="46">
        <f t="shared" si="0"/>
        <v>1</v>
      </c>
      <c r="L19" s="45">
        <v>1</v>
      </c>
      <c r="M19" s="62">
        <f t="shared" si="3"/>
        <v>1</v>
      </c>
      <c r="N19" s="4"/>
      <c r="O19" s="55">
        <v>4</v>
      </c>
      <c r="P19" s="53" t="s">
        <v>18</v>
      </c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4"/>
    </row>
    <row r="20" spans="2:32" x14ac:dyDescent="0.25">
      <c r="B20" s="28" t="s">
        <v>121</v>
      </c>
      <c r="C20" s="7"/>
      <c r="D20" s="17">
        <v>1</v>
      </c>
      <c r="E20" s="10"/>
      <c r="F20" s="21" t="e">
        <f t="shared" si="1"/>
        <v>#N/A</v>
      </c>
      <c r="G20" s="2"/>
      <c r="H20" s="22" t="s">
        <v>38</v>
      </c>
      <c r="I20" s="18">
        <f>SUMIF(E:E,"GAR",D:D)</f>
        <v>0</v>
      </c>
      <c r="J20" s="19">
        <f t="shared" si="2"/>
        <v>1</v>
      </c>
      <c r="K20" s="20">
        <f t="shared" si="0"/>
        <v>1</v>
      </c>
      <c r="L20" s="19">
        <v>1</v>
      </c>
      <c r="M20" s="23">
        <f t="shared" si="3"/>
        <v>1</v>
      </c>
      <c r="N20" s="4"/>
      <c r="O20" s="55">
        <v>4</v>
      </c>
      <c r="P20" s="53" t="s">
        <v>59</v>
      </c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4"/>
    </row>
    <row r="21" spans="2:32" x14ac:dyDescent="0.25">
      <c r="B21" s="28" t="s">
        <v>121</v>
      </c>
      <c r="C21" s="7"/>
      <c r="D21" s="17">
        <v>1</v>
      </c>
      <c r="E21" s="10"/>
      <c r="F21" s="21" t="e">
        <f t="shared" si="1"/>
        <v>#N/A</v>
      </c>
      <c r="G21" s="2"/>
      <c r="H21" s="47" t="s">
        <v>39</v>
      </c>
      <c r="I21" s="38">
        <f>SUMIF(E:E,"GRE",D:D)</f>
        <v>0</v>
      </c>
      <c r="J21" s="39">
        <f t="shared" si="2"/>
        <v>1</v>
      </c>
      <c r="K21" s="40">
        <f t="shared" si="0"/>
        <v>1</v>
      </c>
      <c r="L21" s="39">
        <v>1</v>
      </c>
      <c r="M21" s="48">
        <f t="shared" si="3"/>
        <v>1</v>
      </c>
      <c r="N21" s="4"/>
      <c r="O21" s="55">
        <v>4</v>
      </c>
      <c r="P21" s="53" t="s">
        <v>15</v>
      </c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  <c r="AC21" s="4"/>
      <c r="AD21" s="4"/>
      <c r="AE21" s="4"/>
      <c r="AF21" s="4"/>
    </row>
    <row r="22" spans="2:32" x14ac:dyDescent="0.25">
      <c r="B22" s="28" t="s">
        <v>121</v>
      </c>
      <c r="C22" s="7"/>
      <c r="D22" s="17">
        <v>1</v>
      </c>
      <c r="E22" s="10"/>
      <c r="F22" s="21" t="e">
        <f t="shared" si="1"/>
        <v>#N/A</v>
      </c>
      <c r="G22" s="2"/>
      <c r="H22" s="47" t="s">
        <v>40</v>
      </c>
      <c r="I22" s="38">
        <f>SUMIF(E:E,"HEQ",D:D)</f>
        <v>0</v>
      </c>
      <c r="J22" s="39">
        <f t="shared" si="2"/>
        <v>1</v>
      </c>
      <c r="K22" s="40">
        <f t="shared" si="0"/>
        <v>1</v>
      </c>
      <c r="L22" s="39">
        <v>1</v>
      </c>
      <c r="M22" s="48">
        <f t="shared" si="3"/>
        <v>1</v>
      </c>
      <c r="N22" s="4"/>
      <c r="O22" s="55">
        <v>5</v>
      </c>
      <c r="P22" s="53" t="s">
        <v>22</v>
      </c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  <c r="AC22" s="4"/>
      <c r="AD22" s="4"/>
      <c r="AE22" s="4"/>
      <c r="AF22" s="4"/>
    </row>
    <row r="23" spans="2:32" x14ac:dyDescent="0.25">
      <c r="B23" s="28" t="s">
        <v>121</v>
      </c>
      <c r="C23" s="7"/>
      <c r="D23" s="17">
        <v>1</v>
      </c>
      <c r="E23" s="10"/>
      <c r="F23" s="21" t="e">
        <f t="shared" si="1"/>
        <v>#N/A</v>
      </c>
      <c r="G23" s="2"/>
      <c r="H23" s="61" t="s">
        <v>41</v>
      </c>
      <c r="I23" s="44">
        <f>SUMIF(E:E,"ISG",D:D)</f>
        <v>0</v>
      </c>
      <c r="J23" s="45">
        <f t="shared" si="2"/>
        <v>1</v>
      </c>
      <c r="K23" s="46">
        <f t="shared" si="0"/>
        <v>1</v>
      </c>
      <c r="L23" s="45">
        <v>1</v>
      </c>
      <c r="M23" s="62">
        <f t="shared" si="3"/>
        <v>1</v>
      </c>
      <c r="N23" s="4"/>
      <c r="O23" s="55">
        <v>5</v>
      </c>
      <c r="P23" s="53" t="s">
        <v>60</v>
      </c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  <c r="AC23" s="4"/>
      <c r="AD23" s="4"/>
      <c r="AE23" s="4"/>
      <c r="AF23" s="4"/>
    </row>
    <row r="24" spans="2:32" x14ac:dyDescent="0.25">
      <c r="B24" s="28" t="s">
        <v>121</v>
      </c>
      <c r="C24" s="7"/>
      <c r="D24" s="17">
        <v>1</v>
      </c>
      <c r="E24" s="10"/>
      <c r="F24" s="21" t="e">
        <f t="shared" si="1"/>
        <v>#N/A</v>
      </c>
      <c r="G24" s="2"/>
      <c r="H24" s="22" t="s">
        <v>42</v>
      </c>
      <c r="I24" s="18">
        <f>SUMIF(E:E,"KGV",D:D)</f>
        <v>0</v>
      </c>
      <c r="J24" s="19">
        <f t="shared" si="2"/>
        <v>1</v>
      </c>
      <c r="K24" s="20">
        <f t="shared" si="0"/>
        <v>1</v>
      </c>
      <c r="L24" s="19">
        <v>1</v>
      </c>
      <c r="M24" s="23">
        <f t="shared" si="3"/>
        <v>1</v>
      </c>
      <c r="N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  <c r="AC24" s="4"/>
      <c r="AD24" s="4"/>
      <c r="AE24" s="4"/>
      <c r="AF24" s="4"/>
    </row>
    <row r="25" spans="2:32" x14ac:dyDescent="0.25">
      <c r="B25" s="28" t="s">
        <v>121</v>
      </c>
      <c r="C25" s="7"/>
      <c r="D25" s="17">
        <v>1</v>
      </c>
      <c r="E25" s="10"/>
      <c r="F25" s="21" t="e">
        <f t="shared" si="1"/>
        <v>#N/A</v>
      </c>
      <c r="G25" s="2"/>
      <c r="H25" s="47" t="s">
        <v>43</v>
      </c>
      <c r="I25" s="38">
        <f>SUMIF(E:E,"LAP",D:D)</f>
        <v>0</v>
      </c>
      <c r="J25" s="39">
        <f t="shared" si="2"/>
        <v>1</v>
      </c>
      <c r="K25" s="40">
        <f t="shared" si="0"/>
        <v>1</v>
      </c>
      <c r="L25" s="39">
        <v>1</v>
      </c>
      <c r="M25" s="48">
        <f t="shared" si="3"/>
        <v>1</v>
      </c>
      <c r="N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  <c r="AC25" s="4"/>
      <c r="AD25" s="4"/>
      <c r="AE25" s="4"/>
      <c r="AF25" s="4"/>
    </row>
    <row r="26" spans="2:32" x14ac:dyDescent="0.25">
      <c r="B26" s="28" t="s">
        <v>121</v>
      </c>
      <c r="C26" s="7"/>
      <c r="D26" s="17">
        <v>1</v>
      </c>
      <c r="E26" s="10"/>
      <c r="F26" s="21" t="e">
        <f t="shared" si="1"/>
        <v>#N/A</v>
      </c>
      <c r="G26" s="2"/>
      <c r="H26" s="22" t="s">
        <v>44</v>
      </c>
      <c r="I26" s="18">
        <f>SUMIF(E:E,"LCA",D:D)</f>
        <v>0</v>
      </c>
      <c r="J26" s="19">
        <f t="shared" si="2"/>
        <v>1</v>
      </c>
      <c r="K26" s="20">
        <f t="shared" si="0"/>
        <v>1</v>
      </c>
      <c r="L26" s="19">
        <v>1</v>
      </c>
      <c r="M26" s="23">
        <f t="shared" si="3"/>
        <v>1</v>
      </c>
      <c r="N26" s="4"/>
      <c r="Q26" s="4"/>
      <c r="R26" s="4"/>
      <c r="S26" s="4"/>
      <c r="T26" s="4"/>
      <c r="U26" s="4"/>
      <c r="V26" s="4"/>
      <c r="W26" s="4"/>
      <c r="X26" s="4"/>
      <c r="Y26" s="4"/>
      <c r="Z26" s="4"/>
      <c r="AA26" s="4"/>
      <c r="AB26" s="4"/>
      <c r="AC26" s="4"/>
      <c r="AD26" s="4"/>
      <c r="AE26" s="4"/>
      <c r="AF26" s="4"/>
    </row>
    <row r="27" spans="2:32" x14ac:dyDescent="0.25">
      <c r="B27" s="28" t="s">
        <v>121</v>
      </c>
      <c r="C27" s="7"/>
      <c r="D27" s="17">
        <v>1</v>
      </c>
      <c r="E27" s="10"/>
      <c r="F27" s="21" t="e">
        <f t="shared" si="1"/>
        <v>#N/A</v>
      </c>
      <c r="G27" s="2"/>
      <c r="H27" s="47" t="s">
        <v>45</v>
      </c>
      <c r="I27" s="38">
        <f>SUMIF(E:E,"LEW",D:D)</f>
        <v>0</v>
      </c>
      <c r="J27" s="39">
        <f t="shared" si="2"/>
        <v>1</v>
      </c>
      <c r="K27" s="40">
        <f t="shared" si="0"/>
        <v>1</v>
      </c>
      <c r="L27" s="39">
        <v>1</v>
      </c>
      <c r="M27" s="48">
        <f t="shared" si="3"/>
        <v>1</v>
      </c>
      <c r="N27" s="4"/>
      <c r="Q27" s="4"/>
      <c r="R27" s="4"/>
      <c r="S27" s="4"/>
      <c r="T27" s="4"/>
      <c r="U27" s="4"/>
      <c r="V27" s="4"/>
      <c r="W27" s="4"/>
      <c r="X27" s="4"/>
      <c r="Y27" s="4"/>
      <c r="Z27" s="4"/>
      <c r="AA27" s="4"/>
      <c r="AB27" s="4"/>
      <c r="AC27" s="4"/>
      <c r="AD27" s="4"/>
      <c r="AE27" s="4"/>
      <c r="AF27" s="4"/>
    </row>
    <row r="28" spans="2:32" x14ac:dyDescent="0.25">
      <c r="B28" s="28" t="s">
        <v>121</v>
      </c>
      <c r="C28" s="7"/>
      <c r="D28" s="17">
        <v>1</v>
      </c>
      <c r="E28" s="10"/>
      <c r="F28" s="21" t="e">
        <f t="shared" si="1"/>
        <v>#N/A</v>
      </c>
      <c r="G28" s="2"/>
      <c r="H28" s="59" t="s">
        <v>6</v>
      </c>
      <c r="I28" s="41">
        <f>SUMIF(E:E,"LIM",D:D)</f>
        <v>0</v>
      </c>
      <c r="J28" s="42">
        <f t="shared" si="2"/>
        <v>1</v>
      </c>
      <c r="K28" s="43">
        <f t="shared" si="0"/>
        <v>1</v>
      </c>
      <c r="L28" s="42">
        <v>1</v>
      </c>
      <c r="M28" s="60">
        <f t="shared" si="3"/>
        <v>1</v>
      </c>
      <c r="N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  <c r="AC28" s="4"/>
      <c r="AD28" s="4"/>
      <c r="AE28" s="4"/>
      <c r="AF28" s="4"/>
    </row>
    <row r="29" spans="2:32" x14ac:dyDescent="0.25">
      <c r="B29" s="28" t="s">
        <v>121</v>
      </c>
      <c r="C29" s="7"/>
      <c r="D29" s="17">
        <v>1</v>
      </c>
      <c r="E29" s="10"/>
      <c r="F29" s="21" t="e">
        <f t="shared" si="1"/>
        <v>#N/A</v>
      </c>
      <c r="G29" s="2"/>
      <c r="H29" s="47" t="s">
        <v>46</v>
      </c>
      <c r="I29" s="38">
        <f>SUMIF(E:E,"MUD",D:D)</f>
        <v>0</v>
      </c>
      <c r="J29" s="39">
        <f t="shared" si="2"/>
        <v>1</v>
      </c>
      <c r="K29" s="40">
        <f t="shared" si="0"/>
        <v>1</v>
      </c>
      <c r="L29" s="39">
        <v>1</v>
      </c>
      <c r="M29" s="48">
        <f t="shared" si="3"/>
        <v>1</v>
      </c>
      <c r="N29" s="4"/>
      <c r="Q29" s="4"/>
      <c r="R29" s="4"/>
      <c r="S29" s="4"/>
      <c r="T29" s="4"/>
      <c r="U29" s="4"/>
      <c r="V29" s="4"/>
      <c r="W29" s="4"/>
      <c r="X29" s="4"/>
      <c r="Y29" s="4"/>
      <c r="Z29" s="4"/>
      <c r="AA29" s="4"/>
      <c r="AB29" s="4"/>
      <c r="AC29" s="4"/>
      <c r="AD29" s="4"/>
      <c r="AE29" s="4"/>
      <c r="AF29" s="4"/>
    </row>
    <row r="30" spans="2:32" x14ac:dyDescent="0.25">
      <c r="B30" s="28" t="s">
        <v>121</v>
      </c>
      <c r="C30" s="7"/>
      <c r="D30" s="17">
        <v>1</v>
      </c>
      <c r="E30" s="10"/>
      <c r="F30" s="21" t="e">
        <f t="shared" si="1"/>
        <v>#N/A</v>
      </c>
      <c r="G30" s="2"/>
      <c r="H30" s="61" t="s">
        <v>47</v>
      </c>
      <c r="I30" s="44">
        <f>SUMIF(E:E,"PDK",D:D)</f>
        <v>0</v>
      </c>
      <c r="J30" s="45">
        <f t="shared" si="2"/>
        <v>1</v>
      </c>
      <c r="K30" s="46">
        <f t="shared" si="0"/>
        <v>1</v>
      </c>
      <c r="L30" s="45">
        <v>1</v>
      </c>
      <c r="M30" s="62">
        <f t="shared" si="3"/>
        <v>1</v>
      </c>
      <c r="N30" s="4"/>
      <c r="Q30" s="4"/>
      <c r="R30" s="4"/>
      <c r="S30" s="4"/>
      <c r="T30" s="4"/>
      <c r="U30" s="4"/>
      <c r="V30" s="4"/>
      <c r="W30" s="4"/>
      <c r="X30" s="4"/>
      <c r="Y30" s="4"/>
      <c r="Z30" s="4"/>
      <c r="AA30" s="4"/>
      <c r="AB30" s="4"/>
      <c r="AC30" s="4"/>
      <c r="AD30" s="4"/>
      <c r="AE30" s="4"/>
      <c r="AF30" s="4"/>
    </row>
    <row r="31" spans="2:32" x14ac:dyDescent="0.25">
      <c r="B31" s="28" t="s">
        <v>121</v>
      </c>
      <c r="C31" s="7"/>
      <c r="D31" s="17">
        <v>1</v>
      </c>
      <c r="E31" s="10"/>
      <c r="F31" s="21" t="e">
        <f t="shared" si="1"/>
        <v>#N/A</v>
      </c>
      <c r="G31" s="2"/>
      <c r="H31" s="61" t="s">
        <v>48</v>
      </c>
      <c r="I31" s="44">
        <f>SUMIF(E:E,"PML",D:D)</f>
        <v>0</v>
      </c>
      <c r="J31" s="45">
        <f t="shared" si="2"/>
        <v>1</v>
      </c>
      <c r="K31" s="46">
        <f t="shared" si="0"/>
        <v>1</v>
      </c>
      <c r="L31" s="45">
        <v>1</v>
      </c>
      <c r="M31" s="62">
        <f t="shared" si="3"/>
        <v>1</v>
      </c>
      <c r="N31" s="4"/>
      <c r="Q31" s="4"/>
      <c r="R31" s="4"/>
      <c r="S31" s="4"/>
      <c r="T31" s="4"/>
      <c r="U31" s="4"/>
      <c r="V31" s="4"/>
      <c r="W31" s="4"/>
      <c r="X31" s="4"/>
      <c r="Y31" s="4"/>
      <c r="Z31" s="4"/>
      <c r="AA31" s="4"/>
      <c r="AB31" s="4"/>
      <c r="AC31" s="4"/>
      <c r="AD31" s="4"/>
      <c r="AE31" s="4"/>
      <c r="AF31" s="4"/>
    </row>
    <row r="32" spans="2:32" x14ac:dyDescent="0.25">
      <c r="B32" s="28" t="s">
        <v>121</v>
      </c>
      <c r="C32" s="7"/>
      <c r="D32" s="17">
        <v>1</v>
      </c>
      <c r="E32" s="10"/>
      <c r="F32" s="21" t="e">
        <f t="shared" si="1"/>
        <v>#N/A</v>
      </c>
      <c r="G32" s="2"/>
      <c r="H32" s="22" t="s">
        <v>9</v>
      </c>
      <c r="I32" s="18">
        <f>SUMIF(E:E,"POP",D:D)</f>
        <v>0</v>
      </c>
      <c r="J32" s="19">
        <f t="shared" si="2"/>
        <v>1</v>
      </c>
      <c r="K32" s="20">
        <f t="shared" si="0"/>
        <v>1</v>
      </c>
      <c r="L32" s="19">
        <v>1</v>
      </c>
      <c r="M32" s="23">
        <f t="shared" si="3"/>
        <v>1</v>
      </c>
      <c r="N32" s="4"/>
      <c r="Q32" s="4"/>
      <c r="R32" s="4"/>
      <c r="S32" s="4"/>
      <c r="T32" s="4"/>
      <c r="U32" s="4"/>
      <c r="V32" s="4"/>
      <c r="W32" s="4"/>
      <c r="X32" s="4"/>
      <c r="Y32" s="4"/>
      <c r="Z32" s="4"/>
      <c r="AA32" s="4"/>
      <c r="AB32" s="4"/>
      <c r="AC32" s="4"/>
      <c r="AD32" s="4"/>
      <c r="AE32" s="4"/>
      <c r="AF32" s="4"/>
    </row>
    <row r="33" spans="2:32" x14ac:dyDescent="0.25">
      <c r="B33" s="28" t="s">
        <v>121</v>
      </c>
      <c r="C33" s="7"/>
      <c r="D33" s="17">
        <v>1</v>
      </c>
      <c r="E33" s="10"/>
      <c r="F33" s="21" t="e">
        <f t="shared" si="1"/>
        <v>#N/A</v>
      </c>
      <c r="G33" s="2"/>
      <c r="H33" s="47" t="s">
        <v>125</v>
      </c>
      <c r="I33" s="38">
        <f>SUMIF(E:E,"PPR",D:D)</f>
        <v>0</v>
      </c>
      <c r="J33" s="39">
        <f t="shared" si="2"/>
        <v>1</v>
      </c>
      <c r="K33" s="40">
        <f t="shared" si="0"/>
        <v>1</v>
      </c>
      <c r="L33" s="39">
        <v>1</v>
      </c>
      <c r="M33" s="48">
        <f t="shared" si="3"/>
        <v>1</v>
      </c>
      <c r="N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  <c r="AC33" s="4"/>
      <c r="AD33" s="4"/>
      <c r="AE33" s="4"/>
      <c r="AF33" s="4"/>
    </row>
    <row r="34" spans="2:32" x14ac:dyDescent="0.25">
      <c r="B34" s="28" t="s">
        <v>121</v>
      </c>
      <c r="C34" s="7"/>
      <c r="D34" s="17">
        <v>1</v>
      </c>
      <c r="E34" s="10"/>
      <c r="F34" s="21" t="e">
        <f t="shared" si="1"/>
        <v>#N/A</v>
      </c>
      <c r="G34" s="2"/>
      <c r="H34" s="61" t="s">
        <v>49</v>
      </c>
      <c r="I34" s="44">
        <f>SUMIF(E:E,"ROA",D:D)</f>
        <v>0</v>
      </c>
      <c r="J34" s="45">
        <f t="shared" si="2"/>
        <v>1</v>
      </c>
      <c r="K34" s="46">
        <f t="shared" si="0"/>
        <v>1</v>
      </c>
      <c r="L34" s="45">
        <v>1</v>
      </c>
      <c r="M34" s="62">
        <f t="shared" si="3"/>
        <v>1</v>
      </c>
      <c r="N34" s="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  <c r="AC34" s="4"/>
      <c r="AD34" s="4"/>
      <c r="AE34" s="4"/>
      <c r="AF34" s="4"/>
    </row>
    <row r="35" spans="2:32" x14ac:dyDescent="0.25">
      <c r="B35" s="28" t="s">
        <v>121</v>
      </c>
      <c r="C35" s="7"/>
      <c r="D35" s="17">
        <v>1</v>
      </c>
      <c r="E35" s="10"/>
      <c r="F35" s="21" t="e">
        <f t="shared" si="1"/>
        <v>#N/A</v>
      </c>
      <c r="G35" s="2"/>
      <c r="H35" s="61" t="s">
        <v>7</v>
      </c>
      <c r="I35" s="44">
        <f>SUMIF(E:E,"ROV",D:D)</f>
        <v>0</v>
      </c>
      <c r="J35" s="45">
        <f t="shared" si="2"/>
        <v>1</v>
      </c>
      <c r="K35" s="46">
        <f t="shared" si="0"/>
        <v>1</v>
      </c>
      <c r="L35" s="45">
        <v>1</v>
      </c>
      <c r="M35" s="62">
        <f t="shared" si="3"/>
        <v>1</v>
      </c>
      <c r="N35" s="4"/>
      <c r="Q35" s="4"/>
      <c r="R35" s="4"/>
      <c r="S35" s="4"/>
      <c r="T35" s="4"/>
      <c r="U35" s="4"/>
      <c r="V35" s="4"/>
      <c r="W35" s="4"/>
      <c r="X35" s="4"/>
      <c r="Y35" s="4"/>
      <c r="Z35" s="4"/>
      <c r="AA35" s="4"/>
      <c r="AB35" s="4"/>
      <c r="AC35" s="4"/>
      <c r="AD35" s="4"/>
      <c r="AE35" s="4"/>
      <c r="AF35" s="4"/>
    </row>
    <row r="36" spans="2:32" x14ac:dyDescent="0.25">
      <c r="B36" s="28" t="s">
        <v>121</v>
      </c>
      <c r="C36" s="7"/>
      <c r="D36" s="17">
        <v>1</v>
      </c>
      <c r="E36" s="10"/>
      <c r="F36" s="21" t="e">
        <f t="shared" si="1"/>
        <v>#N/A</v>
      </c>
      <c r="G36" s="2"/>
      <c r="H36" s="47" t="s">
        <v>12</v>
      </c>
      <c r="I36" s="38">
        <f>SUMIF(E:E,"SHA",D:D)</f>
        <v>0</v>
      </c>
      <c r="J36" s="39">
        <f t="shared" si="2"/>
        <v>1</v>
      </c>
      <c r="K36" s="40">
        <f t="shared" si="0"/>
        <v>1</v>
      </c>
      <c r="L36" s="39">
        <v>1</v>
      </c>
      <c r="M36" s="48">
        <f t="shared" si="3"/>
        <v>1</v>
      </c>
      <c r="N36" s="4"/>
      <c r="Q36" s="4"/>
      <c r="R36" s="4"/>
      <c r="S36" s="4"/>
      <c r="T36" s="4"/>
      <c r="U36" s="4"/>
      <c r="V36" s="4"/>
      <c r="W36" s="4"/>
      <c r="X36" s="4"/>
      <c r="Y36" s="4"/>
      <c r="Z36" s="4"/>
      <c r="AA36" s="4"/>
      <c r="AB36" s="4"/>
      <c r="AC36" s="4"/>
      <c r="AD36" s="4"/>
      <c r="AE36" s="4"/>
      <c r="AF36" s="4"/>
    </row>
    <row r="37" spans="2:32" x14ac:dyDescent="0.25">
      <c r="B37" s="28" t="s">
        <v>121</v>
      </c>
      <c r="C37" s="7"/>
      <c r="D37" s="17">
        <v>1</v>
      </c>
      <c r="E37" s="10"/>
      <c r="F37" s="21" t="e">
        <f t="shared" si="1"/>
        <v>#N/A</v>
      </c>
      <c r="G37" s="2"/>
      <c r="H37" s="61" t="s">
        <v>50</v>
      </c>
      <c r="I37" s="44">
        <f>SUMIF(E:E,"SHS",D:D)</f>
        <v>0</v>
      </c>
      <c r="J37" s="45">
        <f t="shared" si="2"/>
        <v>1</v>
      </c>
      <c r="K37" s="46">
        <f t="shared" si="0"/>
        <v>1</v>
      </c>
      <c r="L37" s="45">
        <v>1</v>
      </c>
      <c r="M37" s="62">
        <f t="shared" si="3"/>
        <v>1</v>
      </c>
      <c r="N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4"/>
      <c r="AD37" s="4"/>
      <c r="AE37" s="4"/>
      <c r="AF37" s="4"/>
    </row>
    <row r="38" spans="2:32" x14ac:dyDescent="0.25">
      <c r="B38" s="28" t="s">
        <v>121</v>
      </c>
      <c r="C38" s="7"/>
      <c r="D38" s="17">
        <v>1</v>
      </c>
      <c r="E38" s="10"/>
      <c r="F38" s="21" t="e">
        <f t="shared" si="1"/>
        <v>#N/A</v>
      </c>
      <c r="G38" s="2"/>
      <c r="H38" s="61" t="s">
        <v>51</v>
      </c>
      <c r="I38" s="44">
        <f>SUMIF(E:E,"SOQ",D:D)</f>
        <v>0</v>
      </c>
      <c r="J38" s="45">
        <f t="shared" si="2"/>
        <v>1</v>
      </c>
      <c r="K38" s="46">
        <f t="shared" si="0"/>
        <v>1</v>
      </c>
      <c r="L38" s="45">
        <v>1</v>
      </c>
      <c r="M38" s="62">
        <f t="shared" si="3"/>
        <v>1</v>
      </c>
      <c r="N38" s="4"/>
      <c r="Q38" s="4"/>
      <c r="R38" s="4"/>
      <c r="S38" s="4"/>
      <c r="T38" s="4"/>
      <c r="U38" s="4"/>
      <c r="V38" s="4"/>
      <c r="W38" s="4"/>
      <c r="X38" s="4"/>
      <c r="Y38" s="4"/>
      <c r="Z38" s="4"/>
      <c r="AA38" s="4"/>
      <c r="AB38" s="4"/>
      <c r="AC38" s="4"/>
      <c r="AD38" s="4"/>
      <c r="AE38" s="4"/>
      <c r="AF38" s="4"/>
    </row>
    <row r="39" spans="2:32" x14ac:dyDescent="0.25">
      <c r="B39" s="28" t="s">
        <v>121</v>
      </c>
      <c r="C39" s="7"/>
      <c r="D39" s="17">
        <v>1</v>
      </c>
      <c r="E39" s="10"/>
      <c r="F39" s="21" t="e">
        <f t="shared" si="1"/>
        <v>#N/A</v>
      </c>
      <c r="G39" s="2"/>
      <c r="H39" s="61" t="s">
        <v>52</v>
      </c>
      <c r="I39" s="44">
        <f>SUMIF(E:E,"STI",D:D)</f>
        <v>0</v>
      </c>
      <c r="J39" s="45">
        <f t="shared" si="2"/>
        <v>1</v>
      </c>
      <c r="K39" s="46">
        <f t="shared" si="0"/>
        <v>1</v>
      </c>
      <c r="L39" s="45">
        <v>1</v>
      </c>
      <c r="M39" s="62">
        <f t="shared" si="3"/>
        <v>1</v>
      </c>
      <c r="N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  <c r="AC39" s="4"/>
      <c r="AD39" s="4"/>
      <c r="AE39" s="4"/>
      <c r="AF39" s="4"/>
    </row>
    <row r="40" spans="2:32" x14ac:dyDescent="0.25">
      <c r="B40" s="28" t="s">
        <v>121</v>
      </c>
      <c r="C40" s="7"/>
      <c r="D40" s="17">
        <v>1</v>
      </c>
      <c r="E40" s="10"/>
      <c r="F40" s="21" t="e">
        <f t="shared" si="1"/>
        <v>#N/A</v>
      </c>
      <c r="G40" s="2"/>
      <c r="H40" s="47" t="s">
        <v>8</v>
      </c>
      <c r="I40" s="38">
        <f>SUMIF(E:E,"STL",D:D)</f>
        <v>0</v>
      </c>
      <c r="J40" s="39">
        <f t="shared" si="2"/>
        <v>1</v>
      </c>
      <c r="K40" s="40">
        <f t="shared" si="0"/>
        <v>1</v>
      </c>
      <c r="L40" s="39">
        <v>1</v>
      </c>
      <c r="M40" s="48">
        <f t="shared" si="3"/>
        <v>1</v>
      </c>
      <c r="N40" s="4"/>
      <c r="Q40" s="4"/>
      <c r="R40" s="4"/>
      <c r="S40" s="4"/>
      <c r="T40" s="4"/>
      <c r="U40" s="4"/>
      <c r="V40" s="4"/>
      <c r="W40" s="4"/>
      <c r="X40" s="4"/>
      <c r="Y40" s="4"/>
      <c r="Z40" s="4"/>
      <c r="AA40" s="4"/>
      <c r="AB40" s="4"/>
      <c r="AC40" s="4"/>
      <c r="AD40" s="4"/>
      <c r="AE40" s="4"/>
      <c r="AF40" s="4"/>
    </row>
    <row r="41" spans="2:32" x14ac:dyDescent="0.25">
      <c r="B41" s="28" t="s">
        <v>121</v>
      </c>
      <c r="C41" s="7"/>
      <c r="D41" s="17">
        <v>1</v>
      </c>
      <c r="E41" s="10"/>
      <c r="F41" s="21" t="e">
        <f t="shared" si="1"/>
        <v>#N/A</v>
      </c>
      <c r="G41" s="2"/>
      <c r="H41" s="61" t="s">
        <v>53</v>
      </c>
      <c r="I41" s="44">
        <f>SUMIF(E:E,"STR",D:D)</f>
        <v>0</v>
      </c>
      <c r="J41" s="45">
        <f t="shared" si="2"/>
        <v>1</v>
      </c>
      <c r="K41" s="46">
        <f t="shared" si="0"/>
        <v>1</v>
      </c>
      <c r="L41" s="45">
        <v>1</v>
      </c>
      <c r="M41" s="62">
        <f>J41*K41*L41</f>
        <v>1</v>
      </c>
      <c r="N41" s="4"/>
      <c r="Q41" s="4"/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  <c r="AC41" s="4"/>
      <c r="AD41" s="4"/>
      <c r="AE41" s="4"/>
      <c r="AF41" s="4"/>
    </row>
    <row r="42" spans="2:32" x14ac:dyDescent="0.25">
      <c r="B42" s="28" t="s">
        <v>121</v>
      </c>
      <c r="C42" s="7"/>
      <c r="D42" s="17">
        <v>1</v>
      </c>
      <c r="E42" s="10"/>
      <c r="F42" s="21" t="e">
        <f t="shared" si="1"/>
        <v>#N/A</v>
      </c>
      <c r="G42" s="2"/>
      <c r="H42" s="61" t="s">
        <v>11</v>
      </c>
      <c r="I42" s="44">
        <f>SUMIF(E:E,"TOG",D:D)</f>
        <v>0</v>
      </c>
      <c r="J42" s="45">
        <f t="shared" si="2"/>
        <v>1</v>
      </c>
      <c r="K42" s="46">
        <f t="shared" si="0"/>
        <v>1</v>
      </c>
      <c r="L42" s="45">
        <v>1</v>
      </c>
      <c r="M42" s="62">
        <f t="shared" si="3"/>
        <v>1</v>
      </c>
      <c r="N42" s="4"/>
      <c r="Q42" s="4"/>
      <c r="R42" s="4"/>
      <c r="S42" s="4"/>
      <c r="T42" s="4"/>
      <c r="U42" s="4"/>
      <c r="V42" s="4"/>
      <c r="W42" s="4"/>
      <c r="X42" s="4"/>
      <c r="Y42" s="4"/>
      <c r="Z42" s="4"/>
      <c r="AA42" s="4"/>
      <c r="AB42" s="4"/>
      <c r="AC42" s="4"/>
      <c r="AD42" s="4"/>
      <c r="AE42" s="4"/>
      <c r="AF42" s="4"/>
    </row>
    <row r="43" spans="2:32" x14ac:dyDescent="0.25">
      <c r="B43" s="28" t="s">
        <v>121</v>
      </c>
      <c r="C43" s="7"/>
      <c r="D43" s="17">
        <v>1</v>
      </c>
      <c r="E43" s="10"/>
      <c r="F43" s="21" t="e">
        <f t="shared" si="1"/>
        <v>#N/A</v>
      </c>
      <c r="G43" s="2"/>
      <c r="H43" s="61" t="s">
        <v>54</v>
      </c>
      <c r="I43" s="44">
        <f>SUMIF(E:E,"WEH",D:D)</f>
        <v>0</v>
      </c>
      <c r="J43" s="45">
        <f t="shared" si="2"/>
        <v>1</v>
      </c>
      <c r="K43" s="46">
        <f t="shared" si="0"/>
        <v>1</v>
      </c>
      <c r="L43" s="45">
        <v>1</v>
      </c>
      <c r="M43" s="62">
        <f t="shared" si="3"/>
        <v>1</v>
      </c>
      <c r="N43" s="4"/>
      <c r="Q43" s="4"/>
      <c r="R43" s="4"/>
      <c r="S43" s="4"/>
      <c r="T43" s="4"/>
      <c r="U43" s="4"/>
      <c r="V43" s="4"/>
      <c r="W43" s="4"/>
      <c r="X43" s="4"/>
      <c r="Y43" s="4"/>
      <c r="Z43" s="4"/>
      <c r="AA43" s="4"/>
      <c r="AB43" s="4"/>
      <c r="AC43" s="4"/>
      <c r="AD43" s="4"/>
      <c r="AE43" s="4"/>
      <c r="AF43" s="4"/>
    </row>
    <row r="44" spans="2:32" x14ac:dyDescent="0.25">
      <c r="B44" s="28" t="s">
        <v>121</v>
      </c>
      <c r="C44" s="7"/>
      <c r="D44" s="17">
        <v>1</v>
      </c>
      <c r="E44" s="10"/>
      <c r="F44" s="21" t="e">
        <f t="shared" si="1"/>
        <v>#N/A</v>
      </c>
      <c r="G44" s="2"/>
      <c r="H44" s="47" t="s">
        <v>55</v>
      </c>
      <c r="I44" s="38">
        <f>SUMIF(E:E,"WES",D:D)</f>
        <v>0</v>
      </c>
      <c r="J44" s="39">
        <f t="shared" si="2"/>
        <v>1</v>
      </c>
      <c r="K44" s="40">
        <f t="shared" si="0"/>
        <v>1</v>
      </c>
      <c r="L44" s="39">
        <v>1</v>
      </c>
      <c r="M44" s="48">
        <f t="shared" si="3"/>
        <v>1</v>
      </c>
      <c r="N44" s="4"/>
      <c r="Q44" s="4"/>
      <c r="R44" s="4"/>
      <c r="S44" s="4"/>
      <c r="T44" s="4"/>
      <c r="U44" s="4"/>
      <c r="V44" s="4"/>
      <c r="W44" s="4"/>
      <c r="X44" s="4"/>
      <c r="Y44" s="4"/>
      <c r="Z44" s="4"/>
      <c r="AA44" s="4"/>
      <c r="AB44" s="4"/>
      <c r="AC44" s="4"/>
      <c r="AD44" s="4"/>
      <c r="AE44" s="4"/>
      <c r="AF44" s="4"/>
    </row>
    <row r="45" spans="2:32" x14ac:dyDescent="0.25">
      <c r="B45" s="28" t="s">
        <v>121</v>
      </c>
      <c r="C45" s="7"/>
      <c r="D45" s="17">
        <v>1</v>
      </c>
      <c r="E45" s="10"/>
      <c r="F45" s="21" t="e">
        <f t="shared" si="1"/>
        <v>#N/A</v>
      </c>
      <c r="G45" s="2"/>
      <c r="H45" s="61" t="s">
        <v>4</v>
      </c>
      <c r="I45" s="44">
        <f>SUMIF(E:E,"WIQ",D:D)</f>
        <v>0</v>
      </c>
      <c r="J45" s="45">
        <f t="shared" si="2"/>
        <v>1</v>
      </c>
      <c r="K45" s="46">
        <f t="shared" si="0"/>
        <v>1</v>
      </c>
      <c r="L45" s="45">
        <v>1</v>
      </c>
      <c r="M45" s="62">
        <f t="shared" si="3"/>
        <v>1</v>
      </c>
      <c r="N45" s="4"/>
      <c r="Q45" s="4"/>
      <c r="R45" s="4"/>
      <c r="S45" s="4"/>
      <c r="T45" s="4"/>
      <c r="U45" s="4"/>
      <c r="V45" s="4"/>
      <c r="W45" s="4"/>
      <c r="X45" s="4"/>
      <c r="Y45" s="4"/>
      <c r="Z45" s="4"/>
      <c r="AA45" s="4"/>
      <c r="AB45" s="4"/>
      <c r="AC45" s="4"/>
      <c r="AD45" s="4"/>
      <c r="AE45" s="4"/>
      <c r="AF45" s="4"/>
    </row>
    <row r="46" spans="2:32" x14ac:dyDescent="0.25">
      <c r="B46" s="28" t="s">
        <v>121</v>
      </c>
      <c r="C46" s="7"/>
      <c r="D46" s="17">
        <v>1</v>
      </c>
      <c r="E46" s="10"/>
      <c r="F46" s="21" t="e">
        <f t="shared" si="1"/>
        <v>#N/A</v>
      </c>
      <c r="G46" s="2"/>
      <c r="H46" s="61" t="s">
        <v>10</v>
      </c>
      <c r="I46" s="44">
        <f>SUMIF(E:E,"WOA",D:D)</f>
        <v>0</v>
      </c>
      <c r="J46" s="45">
        <f t="shared" si="2"/>
        <v>1</v>
      </c>
      <c r="K46" s="46">
        <f t="shared" si="0"/>
        <v>1</v>
      </c>
      <c r="L46" s="45">
        <v>1</v>
      </c>
      <c r="M46" s="62">
        <f t="shared" si="3"/>
        <v>1</v>
      </c>
      <c r="N46" s="4"/>
      <c r="Q46" s="4"/>
      <c r="R46" s="4"/>
      <c r="S46" s="4"/>
      <c r="T46" s="4"/>
      <c r="U46" s="4"/>
      <c r="V46" s="4"/>
      <c r="W46" s="4"/>
      <c r="X46" s="4"/>
      <c r="Y46" s="4"/>
      <c r="Z46" s="4"/>
      <c r="AA46" s="4"/>
      <c r="AB46" s="4"/>
      <c r="AC46" s="4"/>
      <c r="AD46" s="4"/>
      <c r="AE46" s="4"/>
      <c r="AF46" s="4"/>
    </row>
    <row r="47" spans="2:32" ht="15.75" thickBot="1" x14ac:dyDescent="0.3">
      <c r="B47" s="28" t="s">
        <v>121</v>
      </c>
      <c r="C47" s="7"/>
      <c r="D47" s="17">
        <v>1</v>
      </c>
      <c r="E47" s="10"/>
      <c r="F47" s="21" t="e">
        <f t="shared" si="1"/>
        <v>#N/A</v>
      </c>
      <c r="G47" s="2"/>
      <c r="H47" s="24" t="s">
        <v>13</v>
      </c>
      <c r="I47" s="25">
        <f>SUMIF(E:E,"WST",D:D)</f>
        <v>0</v>
      </c>
      <c r="J47" s="26">
        <f t="shared" si="2"/>
        <v>1</v>
      </c>
      <c r="K47" s="63">
        <f t="shared" si="0"/>
        <v>1</v>
      </c>
      <c r="L47" s="26">
        <v>1</v>
      </c>
      <c r="M47" s="27">
        <f>J47*K47*L47</f>
        <v>1</v>
      </c>
      <c r="N47" s="4"/>
      <c r="Q47" s="4"/>
      <c r="R47" s="4"/>
      <c r="S47" s="4"/>
      <c r="T47" s="4"/>
      <c r="U47" s="4"/>
      <c r="V47" s="4"/>
      <c r="W47" s="4"/>
      <c r="X47" s="4"/>
      <c r="Y47" s="4"/>
      <c r="Z47" s="4"/>
      <c r="AA47" s="4"/>
      <c r="AB47" s="4"/>
      <c r="AC47" s="4"/>
      <c r="AD47" s="4"/>
      <c r="AE47" s="4"/>
      <c r="AF47" s="4"/>
    </row>
    <row r="48" spans="2:32" x14ac:dyDescent="0.25">
      <c r="B48" s="28" t="s">
        <v>121</v>
      </c>
      <c r="C48" s="7"/>
      <c r="D48" s="17">
        <v>1</v>
      </c>
      <c r="E48" s="10"/>
      <c r="F48" s="21" t="e">
        <f t="shared" si="1"/>
        <v>#N/A</v>
      </c>
      <c r="G48" s="2"/>
      <c r="H48" s="2"/>
      <c r="I48" s="4"/>
      <c r="J48" s="2"/>
      <c r="K48" s="2"/>
      <c r="L48" s="14"/>
      <c r="M48" s="4"/>
      <c r="N48" s="4"/>
      <c r="Q48" s="4"/>
      <c r="R48" s="4"/>
      <c r="S48" s="4"/>
      <c r="T48" s="4"/>
      <c r="U48" s="4"/>
      <c r="V48" s="4"/>
      <c r="W48" s="4"/>
      <c r="X48" s="4"/>
      <c r="Y48" s="4"/>
      <c r="Z48" s="4"/>
      <c r="AA48" s="4"/>
      <c r="AB48" s="4"/>
      <c r="AC48" s="4"/>
      <c r="AD48" s="4"/>
      <c r="AE48" s="4"/>
      <c r="AF48" s="4"/>
    </row>
    <row r="49" spans="2:32" x14ac:dyDescent="0.25">
      <c r="B49" s="28" t="s">
        <v>121</v>
      </c>
      <c r="C49" s="7"/>
      <c r="D49" s="17">
        <v>1</v>
      </c>
      <c r="E49" s="10"/>
      <c r="F49" s="21" t="e">
        <f t="shared" si="1"/>
        <v>#N/A</v>
      </c>
      <c r="G49" s="2"/>
      <c r="H49" s="2"/>
      <c r="I49" s="4"/>
      <c r="J49" s="2"/>
      <c r="K49" s="2"/>
      <c r="L49" s="14"/>
      <c r="M49" s="4"/>
      <c r="N49" s="4"/>
      <c r="Q49" s="4"/>
      <c r="R49" s="4"/>
      <c r="S49" s="4"/>
      <c r="T49" s="4"/>
      <c r="U49" s="4"/>
      <c r="V49" s="4"/>
      <c r="W49" s="4"/>
      <c r="X49" s="4"/>
      <c r="Y49" s="4"/>
      <c r="Z49" s="4"/>
      <c r="AA49" s="4"/>
      <c r="AB49" s="4"/>
      <c r="AC49" s="4"/>
      <c r="AD49" s="4"/>
      <c r="AE49" s="4"/>
      <c r="AF49" s="4"/>
    </row>
    <row r="50" spans="2:32" x14ac:dyDescent="0.25">
      <c r="B50" s="28" t="s">
        <v>121</v>
      </c>
      <c r="C50" s="7"/>
      <c r="D50" s="17">
        <v>1</v>
      </c>
      <c r="E50" s="10"/>
      <c r="F50" s="21" t="e">
        <f t="shared" si="1"/>
        <v>#N/A</v>
      </c>
      <c r="G50" s="2"/>
      <c r="H50" s="2"/>
      <c r="I50" s="4"/>
      <c r="J50" s="2"/>
      <c r="K50" s="2"/>
      <c r="L50" s="14"/>
      <c r="M50" s="4"/>
      <c r="N50" s="4"/>
      <c r="Q50" s="4"/>
      <c r="R50" s="4"/>
      <c r="S50" s="4"/>
      <c r="T50" s="4"/>
      <c r="U50" s="4"/>
      <c r="V50" s="4"/>
      <c r="W50" s="4"/>
      <c r="X50" s="4"/>
      <c r="Y50" s="4"/>
      <c r="Z50" s="4"/>
      <c r="AA50" s="4"/>
      <c r="AB50" s="4"/>
      <c r="AC50" s="4"/>
      <c r="AD50" s="4"/>
      <c r="AE50" s="4"/>
      <c r="AF50" s="4"/>
    </row>
    <row r="51" spans="2:32" ht="21.75" thickBot="1" x14ac:dyDescent="0.4">
      <c r="B51" s="28" t="s">
        <v>121</v>
      </c>
      <c r="C51" s="7"/>
      <c r="D51" s="17">
        <v>1</v>
      </c>
      <c r="E51" s="10"/>
      <c r="F51" s="21" t="e">
        <f t="shared" si="1"/>
        <v>#N/A</v>
      </c>
      <c r="G51" s="2"/>
      <c r="H51" s="68"/>
      <c r="I51" s="69"/>
      <c r="J51" s="2"/>
      <c r="K51" s="2"/>
      <c r="L51" s="14"/>
      <c r="M51" s="4"/>
      <c r="N51" s="4"/>
      <c r="Q51" s="4"/>
      <c r="R51" s="4"/>
      <c r="S51" s="4"/>
      <c r="T51" s="4"/>
      <c r="U51" s="4"/>
      <c r="V51" s="4"/>
      <c r="W51" s="4"/>
      <c r="X51" s="4"/>
      <c r="Y51" s="4"/>
      <c r="Z51" s="4"/>
      <c r="AA51" s="4"/>
      <c r="AB51" s="4"/>
      <c r="AC51" s="4"/>
      <c r="AD51" s="4"/>
      <c r="AE51" s="4"/>
      <c r="AF51" s="4"/>
    </row>
    <row r="52" spans="2:32" ht="15" customHeight="1" x14ac:dyDescent="0.35">
      <c r="B52" s="28" t="s">
        <v>121</v>
      </c>
      <c r="C52" s="7"/>
      <c r="D52" s="17">
        <v>1</v>
      </c>
      <c r="E52" s="10"/>
      <c r="F52" s="21" t="e">
        <f t="shared" si="1"/>
        <v>#N/A</v>
      </c>
      <c r="G52" s="4"/>
      <c r="H52" s="72"/>
      <c r="I52" s="73"/>
      <c r="J52" s="74"/>
      <c r="K52" s="75"/>
      <c r="L52" s="76"/>
      <c r="M52" s="65"/>
      <c r="N52" s="4"/>
      <c r="O52" s="67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  <c r="AA52" s="4"/>
      <c r="AB52" s="4"/>
      <c r="AC52" s="4"/>
      <c r="AD52" s="4"/>
      <c r="AE52" s="4"/>
    </row>
    <row r="53" spans="2:32" ht="15" customHeight="1" x14ac:dyDescent="0.35">
      <c r="B53" s="28" t="s">
        <v>121</v>
      </c>
      <c r="C53" s="7"/>
      <c r="D53" s="17">
        <v>1</v>
      </c>
      <c r="E53" s="10"/>
      <c r="F53" s="21" t="e">
        <f t="shared" si="1"/>
        <v>#N/A</v>
      </c>
      <c r="G53" s="4"/>
      <c r="H53" s="77" t="s">
        <v>126</v>
      </c>
      <c r="I53" s="69" t="s">
        <v>130</v>
      </c>
      <c r="J53" s="70"/>
      <c r="K53" s="4"/>
      <c r="L53" s="15"/>
      <c r="M53" s="67"/>
      <c r="N53" s="4"/>
      <c r="Q53" s="4"/>
      <c r="R53" s="4"/>
      <c r="S53" s="4"/>
      <c r="T53" s="4"/>
      <c r="U53" s="4"/>
      <c r="V53" s="4"/>
      <c r="W53" s="4"/>
      <c r="X53" s="4"/>
      <c r="Y53" s="4"/>
      <c r="Z53" s="4"/>
      <c r="AA53" s="4"/>
      <c r="AB53" s="4"/>
      <c r="AC53" s="4"/>
      <c r="AD53" s="4"/>
      <c r="AE53" s="4"/>
      <c r="AF53" s="4"/>
    </row>
    <row r="54" spans="2:32" ht="15" customHeight="1" x14ac:dyDescent="0.35">
      <c r="B54" s="28" t="s">
        <v>121</v>
      </c>
      <c r="C54" s="7"/>
      <c r="D54" s="17">
        <v>1</v>
      </c>
      <c r="E54" s="10"/>
      <c r="F54" s="21" t="e">
        <f t="shared" si="1"/>
        <v>#N/A</v>
      </c>
      <c r="G54" s="4"/>
      <c r="H54" s="77" t="s">
        <v>127</v>
      </c>
      <c r="I54" s="83" t="s">
        <v>135</v>
      </c>
      <c r="J54" s="4"/>
      <c r="K54" s="4"/>
      <c r="L54" s="15"/>
      <c r="M54" s="67"/>
      <c r="N54" s="4"/>
      <c r="Q54" s="4"/>
      <c r="R54" s="4"/>
      <c r="S54" s="4"/>
      <c r="T54" s="4"/>
      <c r="U54" s="4"/>
      <c r="V54" s="4"/>
      <c r="W54" s="4"/>
      <c r="X54" s="4"/>
      <c r="Y54" s="4"/>
      <c r="Z54" s="4"/>
      <c r="AA54" s="4"/>
      <c r="AB54" s="4"/>
      <c r="AC54" s="4"/>
      <c r="AD54" s="4"/>
      <c r="AE54" s="4"/>
      <c r="AF54" s="4"/>
    </row>
    <row r="55" spans="2:32" ht="21" x14ac:dyDescent="0.35">
      <c r="B55" s="28" t="s">
        <v>121</v>
      </c>
      <c r="C55" s="7"/>
      <c r="D55" s="17">
        <v>1</v>
      </c>
      <c r="E55" s="10"/>
      <c r="F55" s="21" t="e">
        <f t="shared" si="1"/>
        <v>#N/A</v>
      </c>
      <c r="G55" s="4"/>
      <c r="H55" s="78" t="s">
        <v>128</v>
      </c>
      <c r="I55" s="69" t="s">
        <v>131</v>
      </c>
      <c r="J55" s="4"/>
      <c r="K55" s="4"/>
      <c r="L55" s="15"/>
      <c r="M55" s="67"/>
      <c r="N55" s="4"/>
      <c r="Q55" s="4"/>
      <c r="R55" s="4"/>
      <c r="S55" s="4"/>
      <c r="T55" s="4"/>
      <c r="U55" s="4"/>
      <c r="V55" s="4"/>
      <c r="W55" s="4"/>
      <c r="X55" s="4"/>
      <c r="Y55" s="4"/>
      <c r="Z55" s="4"/>
      <c r="AA55" s="4"/>
      <c r="AB55" s="4"/>
      <c r="AC55" s="4"/>
      <c r="AD55" s="4"/>
      <c r="AE55" s="4"/>
      <c r="AF55" s="4"/>
    </row>
    <row r="56" spans="2:32" ht="21" x14ac:dyDescent="0.35">
      <c r="B56" s="28" t="s">
        <v>121</v>
      </c>
      <c r="C56" s="7"/>
      <c r="D56" s="17">
        <v>1</v>
      </c>
      <c r="E56" s="10"/>
      <c r="F56" s="21" t="e">
        <f t="shared" si="1"/>
        <v>#N/A</v>
      </c>
      <c r="G56" s="4"/>
      <c r="H56" s="78" t="s">
        <v>129</v>
      </c>
      <c r="I56" s="69" t="s">
        <v>132</v>
      </c>
      <c r="J56" s="15"/>
      <c r="K56" s="4"/>
      <c r="L56" s="15"/>
      <c r="M56" s="67"/>
      <c r="N56" s="4"/>
      <c r="Q56" s="4"/>
      <c r="R56" s="4"/>
      <c r="S56" s="4"/>
      <c r="T56" s="4"/>
      <c r="U56" s="4"/>
      <c r="V56" s="4"/>
      <c r="W56" s="4"/>
      <c r="X56" s="4"/>
      <c r="Y56" s="4"/>
      <c r="Z56" s="4"/>
      <c r="AA56" s="4"/>
      <c r="AB56" s="4"/>
      <c r="AC56" s="4"/>
      <c r="AD56" s="4"/>
      <c r="AE56" s="4"/>
      <c r="AF56" s="4"/>
    </row>
    <row r="57" spans="2:32" x14ac:dyDescent="0.25">
      <c r="B57" s="28" t="s">
        <v>121</v>
      </c>
      <c r="C57" s="7"/>
      <c r="D57" s="17">
        <v>1</v>
      </c>
      <c r="E57" s="10"/>
      <c r="F57" s="21" t="e">
        <f t="shared" si="1"/>
        <v>#N/A</v>
      </c>
      <c r="G57" s="4"/>
      <c r="H57" s="54"/>
      <c r="I57" s="4"/>
      <c r="J57" s="4"/>
      <c r="K57" s="4"/>
      <c r="L57" s="4"/>
      <c r="M57" s="67"/>
      <c r="N57" s="67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  <c r="AA57" s="4"/>
      <c r="AB57" s="4"/>
      <c r="AC57" s="4"/>
      <c r="AD57" s="4"/>
    </row>
    <row r="58" spans="2:32" x14ac:dyDescent="0.25">
      <c r="B58" s="28" t="s">
        <v>121</v>
      </c>
      <c r="C58" s="7"/>
      <c r="D58" s="17">
        <v>1</v>
      </c>
      <c r="E58" s="10"/>
      <c r="F58" s="21" t="e">
        <f t="shared" si="1"/>
        <v>#N/A</v>
      </c>
      <c r="G58" s="4"/>
      <c r="H58" s="54"/>
      <c r="I58" s="4"/>
      <c r="J58" s="4"/>
      <c r="K58" s="4"/>
      <c r="L58" s="15"/>
      <c r="M58" s="67"/>
      <c r="N58" s="4"/>
      <c r="Q58" s="4"/>
      <c r="R58" s="4"/>
      <c r="S58" s="4"/>
      <c r="T58" s="4"/>
      <c r="U58" s="4"/>
      <c r="V58" s="4"/>
      <c r="W58" s="4"/>
      <c r="X58" s="4"/>
      <c r="Y58" s="4"/>
      <c r="Z58" s="4"/>
      <c r="AA58" s="4"/>
      <c r="AB58" s="4"/>
      <c r="AC58" s="4"/>
      <c r="AD58" s="4"/>
      <c r="AE58" s="4"/>
      <c r="AF58" s="4"/>
    </row>
    <row r="59" spans="2:32" x14ac:dyDescent="0.25">
      <c r="B59" s="28" t="s">
        <v>121</v>
      </c>
      <c r="C59" s="7"/>
      <c r="D59" s="17">
        <v>1</v>
      </c>
      <c r="E59" s="10"/>
      <c r="F59" s="21" t="e">
        <f t="shared" si="1"/>
        <v>#N/A</v>
      </c>
      <c r="G59" s="4"/>
      <c r="H59" s="54"/>
      <c r="I59" s="4"/>
      <c r="J59" s="4"/>
      <c r="K59" s="4"/>
      <c r="L59" s="15"/>
      <c r="M59" s="67"/>
      <c r="N59" s="4"/>
      <c r="Q59" s="4"/>
      <c r="R59" s="4"/>
      <c r="S59" s="4"/>
      <c r="T59" s="4"/>
      <c r="U59" s="4"/>
      <c r="V59" s="4"/>
      <c r="W59" s="4"/>
      <c r="X59" s="4"/>
      <c r="Y59" s="4"/>
      <c r="Z59" s="4"/>
      <c r="AA59" s="4"/>
      <c r="AB59" s="4"/>
      <c r="AC59" s="4"/>
      <c r="AD59" s="4"/>
      <c r="AE59" s="4"/>
      <c r="AF59" s="4"/>
    </row>
    <row r="60" spans="2:32" ht="15.75" thickBot="1" x14ac:dyDescent="0.3">
      <c r="B60" s="28" t="s">
        <v>121</v>
      </c>
      <c r="C60" s="7"/>
      <c r="D60" s="17">
        <v>1</v>
      </c>
      <c r="E60" s="10"/>
      <c r="F60" s="21" t="e">
        <f t="shared" si="1"/>
        <v>#N/A</v>
      </c>
      <c r="G60" s="4"/>
      <c r="H60" s="79"/>
      <c r="I60" s="80"/>
      <c r="J60" s="80"/>
      <c r="K60" s="80"/>
      <c r="L60" s="81"/>
      <c r="M60" s="82"/>
      <c r="N60" s="4"/>
      <c r="Q60" s="4"/>
      <c r="R60" s="4"/>
      <c r="S60" s="4"/>
      <c r="T60" s="4"/>
      <c r="U60" s="4"/>
      <c r="V60" s="4"/>
      <c r="W60" s="4"/>
      <c r="X60" s="4"/>
      <c r="Y60" s="4"/>
      <c r="Z60" s="4"/>
      <c r="AA60" s="4"/>
      <c r="AB60" s="4"/>
      <c r="AC60" s="4"/>
      <c r="AD60" s="4"/>
      <c r="AE60" s="4"/>
      <c r="AF60" s="4"/>
    </row>
    <row r="61" spans="2:32" x14ac:dyDescent="0.25">
      <c r="B61" s="28" t="s">
        <v>121</v>
      </c>
      <c r="C61" s="7"/>
      <c r="D61" s="17">
        <v>1</v>
      </c>
      <c r="E61" s="10"/>
      <c r="F61" s="21" t="e">
        <f t="shared" si="1"/>
        <v>#N/A</v>
      </c>
      <c r="G61" s="4"/>
      <c r="H61" s="2"/>
      <c r="I61" s="4"/>
      <c r="J61" s="4"/>
      <c r="K61" s="4"/>
      <c r="L61" s="15"/>
      <c r="M61" s="4"/>
      <c r="N61" s="4"/>
      <c r="Q61" s="4"/>
      <c r="R61" s="4"/>
      <c r="S61" s="4"/>
      <c r="T61" s="4"/>
      <c r="U61" s="4"/>
      <c r="V61" s="4"/>
      <c r="W61" s="4"/>
      <c r="X61" s="4"/>
      <c r="Y61" s="4"/>
      <c r="Z61" s="4"/>
      <c r="AA61" s="4"/>
      <c r="AB61" s="4"/>
      <c r="AC61" s="4"/>
      <c r="AD61" s="4"/>
      <c r="AE61" s="4"/>
      <c r="AF61" s="4"/>
    </row>
    <row r="62" spans="2:32" x14ac:dyDescent="0.25">
      <c r="B62" s="28" t="s">
        <v>121</v>
      </c>
      <c r="C62" s="7"/>
      <c r="D62" s="17">
        <v>1</v>
      </c>
      <c r="E62" s="10"/>
      <c r="F62" s="21" t="e">
        <f t="shared" si="1"/>
        <v>#N/A</v>
      </c>
      <c r="G62" s="4"/>
      <c r="H62" s="2"/>
      <c r="I62" s="4"/>
      <c r="J62" s="4"/>
      <c r="K62" s="4"/>
      <c r="L62" s="15"/>
      <c r="M62" s="4"/>
      <c r="N62" s="4"/>
      <c r="Q62" s="4"/>
      <c r="R62" s="4"/>
      <c r="S62" s="4"/>
      <c r="T62" s="4"/>
      <c r="U62" s="4"/>
      <c r="V62" s="4"/>
      <c r="W62" s="4"/>
      <c r="X62" s="4"/>
      <c r="Y62" s="4"/>
      <c r="Z62" s="4"/>
      <c r="AA62" s="4"/>
      <c r="AB62" s="4"/>
      <c r="AC62" s="4"/>
      <c r="AD62" s="4"/>
      <c r="AE62" s="4"/>
      <c r="AF62" s="4"/>
    </row>
    <row r="63" spans="2:32" x14ac:dyDescent="0.25">
      <c r="B63" s="28" t="s">
        <v>121</v>
      </c>
      <c r="C63" s="7"/>
      <c r="D63" s="17">
        <v>1</v>
      </c>
      <c r="E63" s="10"/>
      <c r="F63" s="21" t="e">
        <f t="shared" si="1"/>
        <v>#N/A</v>
      </c>
      <c r="G63" s="4"/>
      <c r="H63" s="2"/>
      <c r="I63" s="4"/>
      <c r="J63" s="4"/>
      <c r="K63" s="4"/>
      <c r="L63" s="15"/>
      <c r="M63" s="4"/>
      <c r="N63" s="4"/>
      <c r="Q63" s="4"/>
      <c r="R63" s="4"/>
      <c r="S63" s="4"/>
      <c r="T63" s="4"/>
      <c r="U63" s="4"/>
      <c r="V63" s="4"/>
      <c r="W63" s="4"/>
      <c r="X63" s="4"/>
      <c r="Y63" s="4"/>
      <c r="Z63" s="4"/>
      <c r="AA63" s="4"/>
      <c r="AB63" s="4"/>
      <c r="AC63" s="4"/>
      <c r="AD63" s="4"/>
      <c r="AE63" s="4"/>
      <c r="AF63" s="4"/>
    </row>
    <row r="64" spans="2:32" x14ac:dyDescent="0.25">
      <c r="B64" s="28" t="s">
        <v>121</v>
      </c>
      <c r="C64" s="7"/>
      <c r="D64" s="17">
        <v>1</v>
      </c>
      <c r="E64" s="10"/>
      <c r="F64" s="21" t="e">
        <f t="shared" si="1"/>
        <v>#N/A</v>
      </c>
      <c r="G64" s="4"/>
      <c r="H64" s="2"/>
      <c r="I64" s="4"/>
      <c r="J64" s="4"/>
      <c r="K64" s="4"/>
      <c r="L64" s="15"/>
      <c r="M64" s="4"/>
      <c r="N64" s="4"/>
      <c r="Q64" s="4"/>
      <c r="R64" s="4"/>
      <c r="S64" s="4"/>
      <c r="T64" s="4"/>
      <c r="U64" s="4"/>
      <c r="V64" s="4"/>
      <c r="W64" s="4"/>
      <c r="X64" s="4"/>
      <c r="Y64" s="4"/>
      <c r="Z64" s="4"/>
      <c r="AA64" s="4"/>
      <c r="AB64" s="4"/>
      <c r="AC64" s="4"/>
      <c r="AD64" s="4"/>
      <c r="AE64" s="4"/>
      <c r="AF64" s="4"/>
    </row>
    <row r="65" spans="2:32" x14ac:dyDescent="0.25">
      <c r="B65" s="28" t="s">
        <v>121</v>
      </c>
      <c r="C65" s="7"/>
      <c r="D65" s="17">
        <v>1</v>
      </c>
      <c r="E65" s="10"/>
      <c r="F65" s="21" t="e">
        <f t="shared" si="1"/>
        <v>#N/A</v>
      </c>
      <c r="G65" s="4"/>
      <c r="H65" s="2"/>
      <c r="I65" s="4"/>
      <c r="J65" s="4"/>
      <c r="K65" s="4"/>
      <c r="L65" s="15"/>
      <c r="M65" s="4"/>
      <c r="N65" s="4"/>
      <c r="Q65" s="4"/>
      <c r="R65" s="4"/>
      <c r="S65" s="4"/>
      <c r="T65" s="4"/>
      <c r="U65" s="4"/>
      <c r="V65" s="4"/>
      <c r="W65" s="4"/>
      <c r="X65" s="4"/>
      <c r="Y65" s="4"/>
      <c r="Z65" s="4"/>
      <c r="AA65" s="4"/>
      <c r="AB65" s="4"/>
      <c r="AC65" s="4"/>
      <c r="AD65" s="4"/>
      <c r="AE65" s="4"/>
      <c r="AF65" s="4"/>
    </row>
    <row r="66" spans="2:32" x14ac:dyDescent="0.25">
      <c r="B66" s="28" t="s">
        <v>121</v>
      </c>
      <c r="C66" s="7"/>
      <c r="D66" s="17">
        <v>1</v>
      </c>
      <c r="E66" s="10"/>
      <c r="F66" s="21" t="e">
        <f t="shared" si="1"/>
        <v>#N/A</v>
      </c>
      <c r="G66" s="4"/>
      <c r="H66" s="2"/>
      <c r="I66" s="4"/>
      <c r="J66" s="4"/>
      <c r="K66" s="4"/>
      <c r="L66" s="15"/>
      <c r="M66" s="4"/>
      <c r="N66" s="4"/>
      <c r="Q66" s="4"/>
      <c r="R66" s="4"/>
      <c r="S66" s="4"/>
      <c r="T66" s="4"/>
      <c r="U66" s="4"/>
      <c r="V66" s="4"/>
      <c r="W66" s="4"/>
      <c r="X66" s="4"/>
      <c r="Y66" s="4"/>
      <c r="Z66" s="4"/>
      <c r="AA66" s="4"/>
      <c r="AB66" s="4"/>
      <c r="AC66" s="4"/>
      <c r="AD66" s="4"/>
      <c r="AE66" s="4"/>
      <c r="AF66" s="4"/>
    </row>
    <row r="67" spans="2:32" x14ac:dyDescent="0.25">
      <c r="B67" s="28" t="s">
        <v>121</v>
      </c>
      <c r="C67" s="7"/>
      <c r="D67" s="17">
        <v>1</v>
      </c>
      <c r="E67" s="10"/>
      <c r="F67" s="21" t="e">
        <f t="shared" si="1"/>
        <v>#N/A</v>
      </c>
      <c r="G67" s="4"/>
      <c r="H67" s="2"/>
      <c r="I67" s="4"/>
      <c r="J67" s="4"/>
      <c r="K67" s="4"/>
      <c r="L67" s="15"/>
      <c r="M67" s="4"/>
      <c r="N67" s="4"/>
      <c r="Q67" s="4"/>
      <c r="R67" s="4"/>
      <c r="S67" s="4"/>
      <c r="T67" s="4"/>
      <c r="U67" s="4"/>
      <c r="V67" s="4"/>
      <c r="W67" s="4"/>
      <c r="X67" s="4"/>
      <c r="Y67" s="4"/>
      <c r="Z67" s="4"/>
      <c r="AA67" s="4"/>
      <c r="AB67" s="4"/>
      <c r="AC67" s="4"/>
      <c r="AD67" s="4"/>
      <c r="AE67" s="4"/>
      <c r="AF67" s="4"/>
    </row>
    <row r="68" spans="2:32" x14ac:dyDescent="0.25">
      <c r="B68" s="28" t="s">
        <v>121</v>
      </c>
      <c r="C68" s="7"/>
      <c r="D68" s="17">
        <v>1</v>
      </c>
      <c r="E68" s="10"/>
      <c r="F68" s="21" t="e">
        <f t="shared" ref="F68:F131" si="4">INDEX(O:O,MATCH(C68,P:P,0),1)</f>
        <v>#N/A</v>
      </c>
      <c r="G68" s="4"/>
      <c r="H68" s="2"/>
      <c r="I68" s="4"/>
      <c r="J68" s="4"/>
      <c r="K68" s="4"/>
      <c r="L68" s="15"/>
      <c r="M68" s="4"/>
      <c r="N68" s="4"/>
      <c r="Q68" s="4"/>
      <c r="R68" s="4"/>
      <c r="S68" s="4"/>
      <c r="T68" s="4"/>
      <c r="U68" s="4"/>
      <c r="V68" s="4"/>
      <c r="W68" s="4"/>
      <c r="X68" s="4"/>
      <c r="Y68" s="4"/>
      <c r="Z68" s="4"/>
      <c r="AA68" s="4"/>
      <c r="AB68" s="4"/>
      <c r="AC68" s="4"/>
      <c r="AD68" s="4"/>
      <c r="AE68" s="4"/>
      <c r="AF68" s="4"/>
    </row>
    <row r="69" spans="2:32" x14ac:dyDescent="0.25">
      <c r="B69" s="28" t="s">
        <v>121</v>
      </c>
      <c r="C69" s="7"/>
      <c r="D69" s="17">
        <v>1</v>
      </c>
      <c r="E69" s="10"/>
      <c r="F69" s="21" t="e">
        <f t="shared" si="4"/>
        <v>#N/A</v>
      </c>
      <c r="G69" s="4"/>
      <c r="H69" s="2"/>
      <c r="I69" s="4"/>
      <c r="J69" s="4"/>
      <c r="K69" s="4"/>
      <c r="L69" s="15"/>
      <c r="M69" s="4"/>
      <c r="N69" s="4"/>
      <c r="Q69" s="4"/>
      <c r="R69" s="4"/>
      <c r="S69" s="4"/>
      <c r="T69" s="4"/>
      <c r="U69" s="4"/>
      <c r="V69" s="4"/>
      <c r="W69" s="4"/>
      <c r="X69" s="4"/>
      <c r="Y69" s="4"/>
      <c r="Z69" s="4"/>
      <c r="AA69" s="4"/>
      <c r="AB69" s="4"/>
      <c r="AC69" s="4"/>
      <c r="AD69" s="4"/>
      <c r="AE69" s="4"/>
      <c r="AF69" s="4"/>
    </row>
    <row r="70" spans="2:32" x14ac:dyDescent="0.25">
      <c r="B70" s="28" t="s">
        <v>121</v>
      </c>
      <c r="C70" s="7"/>
      <c r="D70" s="17">
        <v>1</v>
      </c>
      <c r="E70" s="10"/>
      <c r="F70" s="21" t="e">
        <f t="shared" si="4"/>
        <v>#N/A</v>
      </c>
      <c r="G70" s="4"/>
      <c r="H70" s="2"/>
      <c r="I70" s="4"/>
      <c r="J70" s="4"/>
      <c r="K70" s="4"/>
      <c r="L70" s="15"/>
      <c r="M70" s="4"/>
      <c r="N70" s="4"/>
      <c r="Q70" s="4"/>
      <c r="R70" s="4"/>
      <c r="S70" s="4"/>
      <c r="T70" s="4"/>
      <c r="U70" s="4"/>
      <c r="V70" s="4"/>
      <c r="W70" s="4"/>
      <c r="X70" s="4"/>
      <c r="Y70" s="4"/>
      <c r="Z70" s="4"/>
      <c r="AA70" s="4"/>
      <c r="AB70" s="4"/>
      <c r="AC70" s="4"/>
      <c r="AD70" s="4"/>
      <c r="AE70" s="4"/>
      <c r="AF70" s="4"/>
    </row>
    <row r="71" spans="2:32" x14ac:dyDescent="0.25">
      <c r="B71" s="28" t="s">
        <v>121</v>
      </c>
      <c r="C71" s="7"/>
      <c r="D71" s="17">
        <v>1</v>
      </c>
      <c r="E71" s="10"/>
      <c r="F71" s="21" t="e">
        <f t="shared" si="4"/>
        <v>#N/A</v>
      </c>
      <c r="G71" s="4"/>
      <c r="H71" s="2"/>
      <c r="I71" s="4"/>
      <c r="J71" s="4"/>
      <c r="K71" s="4"/>
      <c r="L71" s="15"/>
      <c r="M71" s="4"/>
      <c r="N71" s="4"/>
      <c r="Q71" s="4"/>
      <c r="R71" s="4"/>
      <c r="S71" s="4"/>
      <c r="T71" s="4"/>
      <c r="U71" s="4"/>
      <c r="V71" s="4"/>
      <c r="W71" s="4"/>
      <c r="X71" s="4"/>
      <c r="Y71" s="4"/>
      <c r="Z71" s="4"/>
      <c r="AA71" s="4"/>
      <c r="AB71" s="4"/>
      <c r="AC71" s="4"/>
      <c r="AD71" s="4"/>
      <c r="AE71" s="4"/>
      <c r="AF71" s="4"/>
    </row>
    <row r="72" spans="2:32" x14ac:dyDescent="0.25">
      <c r="B72" s="28" t="s">
        <v>121</v>
      </c>
      <c r="C72" s="7"/>
      <c r="D72" s="17">
        <v>1</v>
      </c>
      <c r="E72" s="10"/>
      <c r="F72" s="21" t="e">
        <f t="shared" si="4"/>
        <v>#N/A</v>
      </c>
      <c r="G72" s="4"/>
      <c r="H72" s="2"/>
      <c r="I72" s="4"/>
      <c r="J72" s="4"/>
      <c r="K72" s="4"/>
      <c r="L72" s="15"/>
      <c r="M72" s="4"/>
      <c r="N72" s="4"/>
      <c r="Q72" s="4"/>
      <c r="R72" s="4"/>
      <c r="S72" s="4"/>
      <c r="T72" s="4"/>
      <c r="U72" s="4"/>
      <c r="V72" s="4"/>
      <c r="W72" s="4"/>
      <c r="X72" s="4"/>
      <c r="Y72" s="4"/>
      <c r="Z72" s="4"/>
      <c r="AA72" s="4"/>
      <c r="AB72" s="4"/>
      <c r="AC72" s="4"/>
      <c r="AD72" s="4"/>
      <c r="AE72" s="4"/>
      <c r="AF72" s="4"/>
    </row>
    <row r="73" spans="2:32" x14ac:dyDescent="0.25">
      <c r="B73" s="28" t="s">
        <v>121</v>
      </c>
      <c r="C73" s="7"/>
      <c r="D73" s="17">
        <v>1</v>
      </c>
      <c r="E73" s="10"/>
      <c r="F73" s="21" t="e">
        <f t="shared" si="4"/>
        <v>#N/A</v>
      </c>
      <c r="G73" s="4"/>
      <c r="H73" s="2"/>
      <c r="I73" s="4"/>
      <c r="J73" s="4"/>
      <c r="K73" s="4"/>
      <c r="L73" s="15"/>
      <c r="M73" s="4"/>
      <c r="N73" s="4"/>
      <c r="Q73" s="4"/>
      <c r="R73" s="4"/>
      <c r="S73" s="4"/>
      <c r="T73" s="4"/>
      <c r="U73" s="4"/>
      <c r="V73" s="4"/>
      <c r="W73" s="4"/>
      <c r="X73" s="4"/>
      <c r="Y73" s="4"/>
      <c r="Z73" s="4"/>
      <c r="AA73" s="4"/>
      <c r="AB73" s="4"/>
      <c r="AC73" s="4"/>
      <c r="AD73" s="4"/>
      <c r="AE73" s="4"/>
      <c r="AF73" s="4"/>
    </row>
    <row r="74" spans="2:32" x14ac:dyDescent="0.25">
      <c r="B74" s="28" t="s">
        <v>121</v>
      </c>
      <c r="C74" s="7"/>
      <c r="D74" s="17">
        <v>1</v>
      </c>
      <c r="E74" s="10"/>
      <c r="F74" s="21" t="e">
        <f t="shared" si="4"/>
        <v>#N/A</v>
      </c>
      <c r="G74" s="4"/>
      <c r="H74" s="2"/>
      <c r="I74" s="4"/>
      <c r="J74" s="4"/>
      <c r="K74" s="4"/>
      <c r="L74" s="15"/>
      <c r="M74" s="4"/>
      <c r="N74" s="4"/>
      <c r="Q74" s="4"/>
      <c r="R74" s="4"/>
      <c r="S74" s="4"/>
      <c r="T74" s="4"/>
      <c r="U74" s="4"/>
      <c r="V74" s="4"/>
      <c r="W74" s="4"/>
      <c r="X74" s="4"/>
      <c r="Y74" s="4"/>
      <c r="Z74" s="4"/>
      <c r="AA74" s="4"/>
      <c r="AB74" s="4"/>
      <c r="AC74" s="4"/>
      <c r="AD74" s="4"/>
      <c r="AE74" s="4"/>
      <c r="AF74" s="4"/>
    </row>
    <row r="75" spans="2:32" x14ac:dyDescent="0.25">
      <c r="B75" s="28" t="s">
        <v>121</v>
      </c>
      <c r="C75" s="7"/>
      <c r="D75" s="17">
        <v>1</v>
      </c>
      <c r="E75" s="10"/>
      <c r="F75" s="21" t="e">
        <f t="shared" si="4"/>
        <v>#N/A</v>
      </c>
      <c r="G75" s="4"/>
      <c r="H75" s="2"/>
      <c r="I75" s="4"/>
      <c r="J75" s="4"/>
      <c r="K75" s="4"/>
      <c r="L75" s="15"/>
      <c r="M75" s="4"/>
      <c r="N75" s="4"/>
      <c r="Q75" s="4"/>
      <c r="R75" s="4"/>
      <c r="S75" s="4"/>
      <c r="T75" s="4"/>
      <c r="U75" s="4"/>
      <c r="V75" s="4"/>
      <c r="W75" s="4"/>
      <c r="X75" s="4"/>
      <c r="Y75" s="4"/>
      <c r="Z75" s="4"/>
      <c r="AA75" s="4"/>
      <c r="AB75" s="4"/>
      <c r="AC75" s="4"/>
      <c r="AD75" s="4"/>
      <c r="AE75" s="4"/>
      <c r="AF75" s="4"/>
    </row>
    <row r="76" spans="2:32" x14ac:dyDescent="0.25">
      <c r="B76" s="28" t="s">
        <v>121</v>
      </c>
      <c r="C76" s="7"/>
      <c r="D76" s="17">
        <v>1</v>
      </c>
      <c r="E76" s="10"/>
      <c r="F76" s="21" t="e">
        <f t="shared" si="4"/>
        <v>#N/A</v>
      </c>
      <c r="G76" s="4"/>
      <c r="H76" s="2"/>
      <c r="I76" s="4"/>
      <c r="J76" s="4"/>
      <c r="K76" s="4"/>
      <c r="L76" s="15"/>
      <c r="M76" s="4"/>
      <c r="N76" s="4"/>
      <c r="Q76" s="4"/>
      <c r="R76" s="4"/>
      <c r="S76" s="4"/>
      <c r="T76" s="4"/>
      <c r="U76" s="4"/>
      <c r="V76" s="4"/>
      <c r="W76" s="4"/>
      <c r="X76" s="4"/>
      <c r="Y76" s="4"/>
      <c r="Z76" s="4"/>
      <c r="AA76" s="4"/>
      <c r="AB76" s="4"/>
      <c r="AC76" s="4"/>
      <c r="AD76" s="4"/>
      <c r="AE76" s="4"/>
      <c r="AF76" s="4"/>
    </row>
    <row r="77" spans="2:32" x14ac:dyDescent="0.25">
      <c r="B77" s="28" t="s">
        <v>121</v>
      </c>
      <c r="C77" s="7"/>
      <c r="D77" s="17">
        <v>1</v>
      </c>
      <c r="E77" s="10"/>
      <c r="F77" s="21" t="e">
        <f t="shared" si="4"/>
        <v>#N/A</v>
      </c>
      <c r="G77" s="4"/>
      <c r="H77" s="2"/>
      <c r="I77" s="4"/>
      <c r="J77" s="4"/>
      <c r="K77" s="4"/>
      <c r="L77" s="15"/>
      <c r="M77" s="4"/>
      <c r="N77" s="4"/>
      <c r="Q77" s="4"/>
      <c r="R77" s="4"/>
      <c r="S77" s="4"/>
      <c r="T77" s="4"/>
      <c r="U77" s="4"/>
      <c r="V77" s="4"/>
      <c r="W77" s="4"/>
      <c r="X77" s="4"/>
      <c r="Y77" s="4"/>
      <c r="Z77" s="4"/>
      <c r="AA77" s="4"/>
      <c r="AB77" s="4"/>
      <c r="AC77" s="4"/>
      <c r="AD77" s="4"/>
      <c r="AE77" s="4"/>
      <c r="AF77" s="4"/>
    </row>
    <row r="78" spans="2:32" x14ac:dyDescent="0.25">
      <c r="B78" s="28" t="s">
        <v>121</v>
      </c>
      <c r="C78" s="7"/>
      <c r="D78" s="17">
        <v>1</v>
      </c>
      <c r="E78" s="10"/>
      <c r="F78" s="21" t="e">
        <f t="shared" si="4"/>
        <v>#N/A</v>
      </c>
      <c r="G78" s="4"/>
      <c r="H78" s="2"/>
      <c r="I78" s="4"/>
      <c r="J78" s="4"/>
      <c r="K78" s="4"/>
      <c r="L78" s="15"/>
      <c r="M78" s="4"/>
      <c r="N78" s="4"/>
      <c r="Q78" s="4"/>
      <c r="R78" s="4"/>
      <c r="S78" s="4"/>
      <c r="T78" s="4"/>
      <c r="U78" s="4"/>
      <c r="V78" s="4"/>
      <c r="W78" s="4"/>
      <c r="X78" s="4"/>
      <c r="Y78" s="4"/>
      <c r="Z78" s="4"/>
      <c r="AA78" s="4"/>
      <c r="AB78" s="4"/>
      <c r="AC78" s="4"/>
      <c r="AD78" s="4"/>
      <c r="AE78" s="4"/>
      <c r="AF78" s="4"/>
    </row>
    <row r="79" spans="2:32" x14ac:dyDescent="0.25">
      <c r="B79" s="28" t="s">
        <v>121</v>
      </c>
      <c r="C79" s="7"/>
      <c r="D79" s="17">
        <v>1</v>
      </c>
      <c r="E79" s="10"/>
      <c r="F79" s="21" t="e">
        <f t="shared" si="4"/>
        <v>#N/A</v>
      </c>
      <c r="G79" s="4"/>
      <c r="H79" s="2"/>
      <c r="I79" s="4"/>
      <c r="J79" s="4"/>
      <c r="K79" s="4"/>
      <c r="L79" s="15"/>
      <c r="M79" s="4"/>
      <c r="N79" s="4"/>
      <c r="Q79" s="4"/>
      <c r="R79" s="4"/>
      <c r="S79" s="4"/>
      <c r="T79" s="4"/>
      <c r="U79" s="4"/>
      <c r="V79" s="4"/>
      <c r="W79" s="4"/>
      <c r="X79" s="4"/>
      <c r="Y79" s="4"/>
      <c r="Z79" s="4"/>
      <c r="AA79" s="4"/>
      <c r="AB79" s="4"/>
      <c r="AC79" s="4"/>
      <c r="AD79" s="4"/>
      <c r="AE79" s="4"/>
      <c r="AF79" s="4"/>
    </row>
    <row r="80" spans="2:32" x14ac:dyDescent="0.25">
      <c r="B80" s="28" t="s">
        <v>121</v>
      </c>
      <c r="C80" s="7"/>
      <c r="D80" s="17">
        <v>1</v>
      </c>
      <c r="E80" s="10"/>
      <c r="F80" s="21" t="e">
        <f t="shared" si="4"/>
        <v>#N/A</v>
      </c>
      <c r="G80" s="4"/>
      <c r="H80" s="2"/>
      <c r="I80" s="4"/>
      <c r="J80" s="4"/>
      <c r="K80" s="4"/>
      <c r="L80" s="15"/>
      <c r="M80" s="4"/>
      <c r="N80" s="4"/>
      <c r="Q80" s="4"/>
      <c r="R80" s="4"/>
      <c r="S80" s="4"/>
      <c r="T80" s="4"/>
      <c r="U80" s="4"/>
      <c r="V80" s="4"/>
      <c r="W80" s="4"/>
      <c r="X80" s="4"/>
      <c r="Y80" s="4"/>
      <c r="Z80" s="4"/>
      <c r="AA80" s="4"/>
      <c r="AB80" s="4"/>
      <c r="AC80" s="4"/>
      <c r="AD80" s="4"/>
      <c r="AE80" s="4"/>
      <c r="AF80" s="4"/>
    </row>
    <row r="81" spans="2:32" x14ac:dyDescent="0.25">
      <c r="B81" s="28" t="s">
        <v>121</v>
      </c>
      <c r="C81" s="7"/>
      <c r="D81" s="17">
        <v>1</v>
      </c>
      <c r="E81" s="10"/>
      <c r="F81" s="21" t="e">
        <f t="shared" si="4"/>
        <v>#N/A</v>
      </c>
      <c r="G81" s="4"/>
      <c r="H81" s="2"/>
      <c r="I81" s="4"/>
      <c r="J81" s="4"/>
      <c r="K81" s="4"/>
      <c r="L81" s="15"/>
      <c r="M81" s="4"/>
      <c r="N81" s="4"/>
      <c r="Q81" s="4"/>
      <c r="R81" s="4"/>
      <c r="S81" s="4"/>
      <c r="T81" s="4"/>
      <c r="U81" s="4"/>
      <c r="V81" s="4"/>
      <c r="W81" s="4"/>
      <c r="X81" s="4"/>
      <c r="Y81" s="4"/>
      <c r="Z81" s="4"/>
      <c r="AA81" s="4"/>
      <c r="AB81" s="4"/>
      <c r="AC81" s="4"/>
      <c r="AD81" s="4"/>
      <c r="AE81" s="4"/>
      <c r="AF81" s="4"/>
    </row>
    <row r="82" spans="2:32" x14ac:dyDescent="0.25">
      <c r="B82" s="28" t="s">
        <v>121</v>
      </c>
      <c r="C82" s="7"/>
      <c r="D82" s="17">
        <v>1</v>
      </c>
      <c r="E82" s="10"/>
      <c r="F82" s="21" t="e">
        <f t="shared" si="4"/>
        <v>#N/A</v>
      </c>
      <c r="G82" s="4"/>
      <c r="H82" s="2"/>
      <c r="I82" s="4"/>
      <c r="J82" s="4"/>
      <c r="K82" s="4"/>
      <c r="L82" s="15"/>
      <c r="M82" s="4"/>
      <c r="N82" s="4"/>
      <c r="Q82" s="4"/>
      <c r="R82" s="4"/>
      <c r="S82" s="4"/>
      <c r="T82" s="4"/>
      <c r="U82" s="4"/>
      <c r="V82" s="4"/>
      <c r="W82" s="4"/>
      <c r="X82" s="4"/>
      <c r="Y82" s="4"/>
      <c r="Z82" s="4"/>
      <c r="AA82" s="4"/>
      <c r="AB82" s="4"/>
      <c r="AC82" s="4"/>
      <c r="AD82" s="4"/>
      <c r="AE82" s="4"/>
      <c r="AF82" s="4"/>
    </row>
    <row r="83" spans="2:32" x14ac:dyDescent="0.25">
      <c r="B83" s="28" t="s">
        <v>121</v>
      </c>
      <c r="C83" s="7"/>
      <c r="D83" s="17">
        <v>1</v>
      </c>
      <c r="E83" s="10"/>
      <c r="F83" s="21" t="e">
        <f t="shared" si="4"/>
        <v>#N/A</v>
      </c>
      <c r="G83" s="4"/>
      <c r="H83" s="2"/>
      <c r="I83" s="4"/>
      <c r="J83" s="4"/>
      <c r="K83" s="4"/>
      <c r="L83" s="15"/>
      <c r="M83" s="4"/>
      <c r="N83" s="4"/>
      <c r="Q83" s="4"/>
      <c r="R83" s="4"/>
      <c r="S83" s="4"/>
      <c r="T83" s="4"/>
      <c r="U83" s="4"/>
      <c r="V83" s="4"/>
      <c r="W83" s="4"/>
      <c r="X83" s="4"/>
      <c r="Y83" s="4"/>
      <c r="Z83" s="4"/>
      <c r="AA83" s="4"/>
      <c r="AB83" s="4"/>
      <c r="AC83" s="4"/>
      <c r="AD83" s="4"/>
      <c r="AE83" s="4"/>
      <c r="AF83" s="4"/>
    </row>
    <row r="84" spans="2:32" x14ac:dyDescent="0.25">
      <c r="B84" s="28" t="s">
        <v>121</v>
      </c>
      <c r="C84" s="7"/>
      <c r="D84" s="17">
        <v>1</v>
      </c>
      <c r="E84" s="10"/>
      <c r="F84" s="21" t="e">
        <f t="shared" si="4"/>
        <v>#N/A</v>
      </c>
      <c r="G84" s="4"/>
      <c r="H84" s="2"/>
      <c r="I84" s="4"/>
      <c r="J84" s="4"/>
      <c r="K84" s="4"/>
      <c r="L84" s="15"/>
      <c r="M84" s="4"/>
      <c r="N84" s="4"/>
      <c r="Q84" s="4"/>
      <c r="R84" s="4"/>
      <c r="S84" s="4"/>
      <c r="T84" s="4"/>
      <c r="U84" s="4"/>
      <c r="V84" s="4"/>
      <c r="W84" s="4"/>
      <c r="X84" s="4"/>
      <c r="Y84" s="4"/>
      <c r="Z84" s="4"/>
      <c r="AA84" s="4"/>
      <c r="AB84" s="4"/>
      <c r="AC84" s="4"/>
      <c r="AD84" s="4"/>
      <c r="AE84" s="4"/>
      <c r="AF84" s="4"/>
    </row>
    <row r="85" spans="2:32" x14ac:dyDescent="0.25">
      <c r="B85" s="28" t="s">
        <v>121</v>
      </c>
      <c r="C85" s="7"/>
      <c r="D85" s="17">
        <v>1</v>
      </c>
      <c r="E85" s="10"/>
      <c r="F85" s="21" t="e">
        <f t="shared" si="4"/>
        <v>#N/A</v>
      </c>
      <c r="G85" s="4"/>
      <c r="H85" s="2"/>
      <c r="I85" s="4"/>
      <c r="J85" s="4"/>
      <c r="K85" s="4"/>
      <c r="L85" s="15"/>
      <c r="M85" s="4"/>
      <c r="N85" s="4"/>
      <c r="Q85" s="4"/>
      <c r="R85" s="4"/>
      <c r="S85" s="4"/>
      <c r="T85" s="4"/>
      <c r="U85" s="4"/>
      <c r="V85" s="4"/>
      <c r="W85" s="4"/>
      <c r="X85" s="4"/>
      <c r="Y85" s="4"/>
      <c r="Z85" s="4"/>
      <c r="AA85" s="4"/>
      <c r="AB85" s="4"/>
      <c r="AC85" s="4"/>
      <c r="AD85" s="4"/>
      <c r="AE85" s="4"/>
      <c r="AF85" s="4"/>
    </row>
    <row r="86" spans="2:32" x14ac:dyDescent="0.25">
      <c r="B86" s="28" t="s">
        <v>121</v>
      </c>
      <c r="C86" s="7"/>
      <c r="D86" s="17">
        <v>1</v>
      </c>
      <c r="E86" s="10"/>
      <c r="F86" s="21" t="e">
        <f t="shared" si="4"/>
        <v>#N/A</v>
      </c>
      <c r="G86" s="4"/>
      <c r="H86" s="2"/>
      <c r="I86" s="4"/>
      <c r="J86" s="4"/>
      <c r="K86" s="4"/>
      <c r="L86" s="15"/>
      <c r="M86" s="4"/>
      <c r="N86" s="4"/>
      <c r="Q86" s="4"/>
      <c r="R86" s="4"/>
      <c r="S86" s="4"/>
      <c r="T86" s="4"/>
      <c r="U86" s="4"/>
      <c r="V86" s="4"/>
      <c r="W86" s="4"/>
      <c r="X86" s="4"/>
      <c r="Y86" s="4"/>
      <c r="Z86" s="4"/>
      <c r="AA86" s="4"/>
      <c r="AB86" s="4"/>
      <c r="AC86" s="4"/>
      <c r="AD86" s="4"/>
      <c r="AE86" s="4"/>
      <c r="AF86" s="4"/>
    </row>
    <row r="87" spans="2:32" x14ac:dyDescent="0.25">
      <c r="B87" s="28" t="s">
        <v>121</v>
      </c>
      <c r="C87" s="7"/>
      <c r="D87" s="17">
        <v>1</v>
      </c>
      <c r="E87" s="10"/>
      <c r="F87" s="21" t="e">
        <f t="shared" si="4"/>
        <v>#N/A</v>
      </c>
      <c r="G87" s="4"/>
      <c r="H87" s="2"/>
      <c r="I87" s="4"/>
      <c r="J87" s="4"/>
      <c r="K87" s="4"/>
      <c r="L87" s="15"/>
      <c r="M87" s="4"/>
      <c r="N87" s="4"/>
      <c r="Q87" s="4"/>
      <c r="R87" s="4"/>
      <c r="S87" s="4"/>
      <c r="T87" s="4"/>
      <c r="U87" s="4"/>
      <c r="V87" s="4"/>
      <c r="W87" s="4"/>
      <c r="X87" s="4"/>
      <c r="Y87" s="4"/>
      <c r="Z87" s="4"/>
      <c r="AA87" s="4"/>
      <c r="AB87" s="4"/>
      <c r="AC87" s="4"/>
      <c r="AD87" s="4"/>
      <c r="AE87" s="4"/>
      <c r="AF87" s="4"/>
    </row>
    <row r="88" spans="2:32" x14ac:dyDescent="0.25">
      <c r="B88" s="28" t="s">
        <v>121</v>
      </c>
      <c r="C88" s="7"/>
      <c r="D88" s="17">
        <v>1</v>
      </c>
      <c r="E88" s="10"/>
      <c r="F88" s="21" t="e">
        <f t="shared" si="4"/>
        <v>#N/A</v>
      </c>
      <c r="G88" s="4"/>
      <c r="H88" s="2"/>
      <c r="I88" s="4"/>
      <c r="J88" s="4"/>
      <c r="K88" s="4"/>
      <c r="L88" s="15"/>
      <c r="M88" s="4"/>
      <c r="N88" s="4"/>
      <c r="Q88" s="4"/>
      <c r="R88" s="4"/>
      <c r="S88" s="4"/>
      <c r="T88" s="4"/>
      <c r="U88" s="4"/>
      <c r="V88" s="4"/>
      <c r="W88" s="4"/>
      <c r="X88" s="4"/>
      <c r="Y88" s="4"/>
      <c r="Z88" s="4"/>
      <c r="AA88" s="4"/>
      <c r="AB88" s="4"/>
      <c r="AC88" s="4"/>
      <c r="AD88" s="4"/>
      <c r="AE88" s="4"/>
      <c r="AF88" s="4"/>
    </row>
    <row r="89" spans="2:32" x14ac:dyDescent="0.25">
      <c r="B89" s="28" t="s">
        <v>121</v>
      </c>
      <c r="C89" s="7"/>
      <c r="D89" s="17">
        <v>1</v>
      </c>
      <c r="E89" s="10"/>
      <c r="F89" s="21" t="e">
        <f t="shared" si="4"/>
        <v>#N/A</v>
      </c>
      <c r="G89" s="4"/>
      <c r="H89" s="2"/>
      <c r="I89" s="4"/>
      <c r="J89" s="4"/>
      <c r="K89" s="4"/>
      <c r="L89" s="15"/>
      <c r="M89" s="4"/>
      <c r="N89" s="4"/>
      <c r="Q89" s="4"/>
      <c r="R89" s="4"/>
      <c r="S89" s="4"/>
      <c r="T89" s="4"/>
      <c r="U89" s="4"/>
      <c r="V89" s="4"/>
      <c r="W89" s="4"/>
      <c r="X89" s="4"/>
      <c r="Y89" s="4"/>
      <c r="Z89" s="4"/>
      <c r="AA89" s="4"/>
      <c r="AB89" s="4"/>
      <c r="AC89" s="4"/>
      <c r="AD89" s="4"/>
      <c r="AE89" s="4"/>
      <c r="AF89" s="4"/>
    </row>
    <row r="90" spans="2:32" x14ac:dyDescent="0.25">
      <c r="B90" s="28" t="s">
        <v>121</v>
      </c>
      <c r="C90" s="7"/>
      <c r="D90" s="17">
        <v>1</v>
      </c>
      <c r="E90" s="10"/>
      <c r="F90" s="21" t="e">
        <f t="shared" si="4"/>
        <v>#N/A</v>
      </c>
      <c r="G90" s="4"/>
      <c r="H90" s="2"/>
      <c r="I90" s="4"/>
      <c r="J90" s="4"/>
      <c r="K90" s="4"/>
      <c r="L90" s="15"/>
      <c r="M90" s="4"/>
      <c r="N90" s="4"/>
      <c r="Q90" s="4"/>
      <c r="R90" s="4"/>
      <c r="S90" s="4"/>
      <c r="T90" s="4"/>
      <c r="U90" s="4"/>
      <c r="V90" s="4"/>
      <c r="W90" s="4"/>
      <c r="X90" s="4"/>
      <c r="Y90" s="4"/>
      <c r="Z90" s="4"/>
      <c r="AA90" s="4"/>
      <c r="AB90" s="4"/>
      <c r="AC90" s="4"/>
      <c r="AD90" s="4"/>
      <c r="AE90" s="4"/>
      <c r="AF90" s="4"/>
    </row>
    <row r="91" spans="2:32" x14ac:dyDescent="0.25">
      <c r="B91" s="28" t="s">
        <v>121</v>
      </c>
      <c r="C91" s="7"/>
      <c r="D91" s="17">
        <v>1</v>
      </c>
      <c r="E91" s="10"/>
      <c r="F91" s="21" t="e">
        <f t="shared" si="4"/>
        <v>#N/A</v>
      </c>
      <c r="G91" s="4"/>
      <c r="H91" s="2"/>
      <c r="I91" s="4"/>
      <c r="J91" s="4"/>
      <c r="K91" s="4"/>
      <c r="L91" s="15"/>
      <c r="M91" s="4"/>
      <c r="N91" s="4"/>
      <c r="Q91" s="4"/>
      <c r="R91" s="4"/>
      <c r="S91" s="4"/>
    </row>
    <row r="92" spans="2:32" x14ac:dyDescent="0.25">
      <c r="B92" s="28" t="s">
        <v>121</v>
      </c>
      <c r="C92" s="7"/>
      <c r="D92" s="17">
        <v>1</v>
      </c>
      <c r="E92" s="10"/>
      <c r="F92" s="21" t="e">
        <f t="shared" si="4"/>
        <v>#N/A</v>
      </c>
      <c r="G92" s="4"/>
      <c r="H92" s="2"/>
      <c r="I92" s="4"/>
      <c r="J92" s="4"/>
      <c r="K92" s="4"/>
      <c r="L92" s="15"/>
      <c r="M92" s="4"/>
      <c r="N92" s="4"/>
      <c r="Q92" s="4"/>
      <c r="R92" s="4"/>
      <c r="S92" s="4"/>
    </row>
    <row r="93" spans="2:32" x14ac:dyDescent="0.25">
      <c r="B93" s="28" t="s">
        <v>121</v>
      </c>
      <c r="C93" s="7"/>
      <c r="D93" s="17">
        <v>1</v>
      </c>
      <c r="E93" s="10"/>
      <c r="F93" s="21" t="e">
        <f t="shared" si="4"/>
        <v>#N/A</v>
      </c>
      <c r="G93" s="4"/>
      <c r="H93" s="2"/>
      <c r="I93" s="4"/>
      <c r="J93" s="4"/>
      <c r="K93" s="4"/>
      <c r="L93" s="15"/>
      <c r="M93" s="4"/>
      <c r="N93" s="4"/>
      <c r="Q93" s="4"/>
      <c r="R93" s="4"/>
      <c r="S93" s="4"/>
    </row>
    <row r="94" spans="2:32" x14ac:dyDescent="0.25">
      <c r="B94" s="28" t="s">
        <v>121</v>
      </c>
      <c r="C94" s="7"/>
      <c r="D94" s="17">
        <v>1</v>
      </c>
      <c r="E94" s="10"/>
      <c r="F94" s="21" t="e">
        <f t="shared" si="4"/>
        <v>#N/A</v>
      </c>
      <c r="G94" s="4"/>
      <c r="H94" s="2"/>
      <c r="I94" s="4"/>
      <c r="J94" s="4"/>
      <c r="K94" s="4"/>
      <c r="L94" s="15"/>
      <c r="M94" s="4"/>
      <c r="N94" s="4"/>
      <c r="Q94" s="4"/>
      <c r="R94" s="4"/>
      <c r="S94" s="4"/>
    </row>
    <row r="95" spans="2:32" x14ac:dyDescent="0.25">
      <c r="B95" s="28" t="s">
        <v>121</v>
      </c>
      <c r="C95" s="7"/>
      <c r="D95" s="17">
        <v>1</v>
      </c>
      <c r="E95" s="10"/>
      <c r="F95" s="21" t="e">
        <f t="shared" si="4"/>
        <v>#N/A</v>
      </c>
      <c r="G95" s="4"/>
      <c r="H95" s="2"/>
      <c r="I95" s="4"/>
      <c r="J95" s="4"/>
      <c r="K95" s="4"/>
      <c r="L95" s="15"/>
      <c r="M95" s="4"/>
      <c r="N95" s="4"/>
    </row>
    <row r="96" spans="2:32" x14ac:dyDescent="0.25">
      <c r="B96" s="28" t="s">
        <v>121</v>
      </c>
      <c r="C96" s="7"/>
      <c r="D96" s="17">
        <v>1</v>
      </c>
      <c r="E96" s="10"/>
      <c r="F96" s="21" t="e">
        <f t="shared" si="4"/>
        <v>#N/A</v>
      </c>
      <c r="G96" s="4"/>
      <c r="H96" s="2"/>
      <c r="I96" s="4"/>
      <c r="J96" s="4"/>
      <c r="K96" s="4"/>
      <c r="L96" s="15"/>
      <c r="M96" s="4"/>
      <c r="N96" s="4"/>
    </row>
    <row r="97" spans="2:14" x14ac:dyDescent="0.25">
      <c r="B97" s="28" t="s">
        <v>121</v>
      </c>
      <c r="C97" s="7"/>
      <c r="D97" s="17">
        <v>1</v>
      </c>
      <c r="E97" s="10"/>
      <c r="F97" s="21" t="e">
        <f t="shared" si="4"/>
        <v>#N/A</v>
      </c>
      <c r="G97" s="4"/>
      <c r="H97" s="2"/>
      <c r="I97" s="4"/>
      <c r="J97" s="4"/>
      <c r="K97" s="4"/>
      <c r="L97" s="15"/>
      <c r="M97" s="4"/>
      <c r="N97" s="4"/>
    </row>
    <row r="98" spans="2:14" x14ac:dyDescent="0.25">
      <c r="B98" s="28" t="s">
        <v>121</v>
      </c>
      <c r="C98" s="7"/>
      <c r="D98" s="17">
        <v>1</v>
      </c>
      <c r="E98" s="10"/>
      <c r="F98" s="21" t="e">
        <f t="shared" si="4"/>
        <v>#N/A</v>
      </c>
      <c r="G98" s="4"/>
      <c r="H98" s="2"/>
      <c r="I98" s="4"/>
      <c r="J98" s="4"/>
      <c r="K98" s="4"/>
      <c r="L98" s="15"/>
      <c r="M98" s="4"/>
      <c r="N98" s="4"/>
    </row>
    <row r="99" spans="2:14" x14ac:dyDescent="0.25">
      <c r="B99" s="28" t="s">
        <v>121</v>
      </c>
      <c r="C99" s="7"/>
      <c r="D99" s="17">
        <v>1</v>
      </c>
      <c r="E99" s="10"/>
      <c r="F99" s="21" t="e">
        <f t="shared" si="4"/>
        <v>#N/A</v>
      </c>
      <c r="G99" s="4"/>
      <c r="H99" s="2"/>
      <c r="I99" s="4"/>
      <c r="J99" s="4"/>
      <c r="K99" s="4"/>
      <c r="L99" s="15"/>
      <c r="M99" s="4"/>
      <c r="N99" s="4"/>
    </row>
    <row r="100" spans="2:14" x14ac:dyDescent="0.25">
      <c r="B100" s="28" t="s">
        <v>121</v>
      </c>
      <c r="C100" s="7"/>
      <c r="D100" s="17">
        <v>1</v>
      </c>
      <c r="E100" s="10"/>
      <c r="F100" s="21" t="e">
        <f t="shared" si="4"/>
        <v>#N/A</v>
      </c>
      <c r="G100" s="4"/>
      <c r="H100" s="2"/>
      <c r="I100" s="4"/>
      <c r="J100" s="4"/>
      <c r="K100" s="4"/>
      <c r="L100" s="15"/>
      <c r="M100" s="4"/>
      <c r="N100" s="4"/>
    </row>
    <row r="101" spans="2:14" x14ac:dyDescent="0.25">
      <c r="B101" s="28" t="s">
        <v>121</v>
      </c>
      <c r="C101" s="7"/>
      <c r="D101" s="17">
        <v>1</v>
      </c>
      <c r="E101" s="10"/>
      <c r="F101" s="21" t="e">
        <f t="shared" si="4"/>
        <v>#N/A</v>
      </c>
      <c r="G101" s="4"/>
      <c r="H101" s="2"/>
      <c r="I101" s="4"/>
      <c r="J101" s="4"/>
      <c r="K101" s="4"/>
      <c r="L101" s="15"/>
      <c r="M101" s="4"/>
      <c r="N101" s="4"/>
    </row>
    <row r="102" spans="2:14" x14ac:dyDescent="0.25">
      <c r="B102" s="28" t="s">
        <v>121</v>
      </c>
      <c r="C102" s="7"/>
      <c r="D102" s="17">
        <v>1</v>
      </c>
      <c r="E102" s="10"/>
      <c r="F102" s="21" t="e">
        <f t="shared" si="4"/>
        <v>#N/A</v>
      </c>
      <c r="G102" s="4"/>
      <c r="H102" s="2"/>
      <c r="I102" s="4"/>
      <c r="J102" s="4"/>
      <c r="K102" s="4"/>
      <c r="L102" s="15"/>
      <c r="M102" s="4"/>
      <c r="N102" s="4"/>
    </row>
    <row r="103" spans="2:14" x14ac:dyDescent="0.25">
      <c r="B103" s="28" t="s">
        <v>121</v>
      </c>
      <c r="C103" s="7"/>
      <c r="D103" s="17">
        <v>1</v>
      </c>
      <c r="E103" s="10"/>
      <c r="F103" s="21" t="e">
        <f t="shared" si="4"/>
        <v>#N/A</v>
      </c>
      <c r="G103" s="4"/>
      <c r="H103" s="2"/>
      <c r="I103" s="4"/>
      <c r="J103" s="4"/>
      <c r="K103" s="4"/>
      <c r="L103" s="15"/>
      <c r="M103" s="4"/>
      <c r="N103" s="4"/>
    </row>
    <row r="104" spans="2:14" x14ac:dyDescent="0.25">
      <c r="B104" s="28" t="s">
        <v>121</v>
      </c>
      <c r="C104" s="7"/>
      <c r="D104" s="17">
        <v>1</v>
      </c>
      <c r="E104" s="10"/>
      <c r="F104" s="21" t="e">
        <f t="shared" si="4"/>
        <v>#N/A</v>
      </c>
      <c r="G104" s="4"/>
      <c r="H104" s="2"/>
      <c r="I104" s="4"/>
      <c r="J104" s="4"/>
      <c r="K104" s="4"/>
      <c r="L104" s="15"/>
      <c r="M104" s="4"/>
      <c r="N104" s="4"/>
    </row>
    <row r="105" spans="2:14" x14ac:dyDescent="0.25">
      <c r="B105" s="28" t="s">
        <v>121</v>
      </c>
      <c r="C105" s="7"/>
      <c r="D105" s="17">
        <v>1</v>
      </c>
      <c r="E105" s="10"/>
      <c r="F105" s="21" t="e">
        <f t="shared" si="4"/>
        <v>#N/A</v>
      </c>
      <c r="G105" s="4"/>
      <c r="H105" s="2"/>
      <c r="I105" s="4"/>
      <c r="J105" s="4"/>
      <c r="K105" s="4"/>
      <c r="L105" s="15"/>
      <c r="M105" s="4"/>
      <c r="N105" s="4"/>
    </row>
    <row r="106" spans="2:14" x14ac:dyDescent="0.25">
      <c r="B106" s="28" t="s">
        <v>121</v>
      </c>
      <c r="C106" s="7"/>
      <c r="D106" s="17">
        <v>1</v>
      </c>
      <c r="E106" s="10"/>
      <c r="F106" s="21" t="e">
        <f t="shared" si="4"/>
        <v>#N/A</v>
      </c>
      <c r="G106" s="4"/>
      <c r="H106" s="2"/>
      <c r="I106" s="4"/>
      <c r="J106" s="4"/>
      <c r="K106" s="4"/>
      <c r="L106" s="15"/>
      <c r="M106" s="4"/>
      <c r="N106" s="4"/>
    </row>
    <row r="107" spans="2:14" x14ac:dyDescent="0.25">
      <c r="B107" s="28" t="s">
        <v>121</v>
      </c>
      <c r="C107" s="7"/>
      <c r="D107" s="17">
        <v>1</v>
      </c>
      <c r="E107" s="10"/>
      <c r="F107" s="21" t="e">
        <f t="shared" si="4"/>
        <v>#N/A</v>
      </c>
      <c r="G107" s="4"/>
      <c r="H107" s="2"/>
      <c r="I107" s="4"/>
      <c r="J107" s="4"/>
      <c r="K107" s="4"/>
      <c r="L107" s="15"/>
      <c r="M107" s="4"/>
      <c r="N107" s="4"/>
    </row>
    <row r="108" spans="2:14" x14ac:dyDescent="0.25">
      <c r="B108" s="28" t="s">
        <v>121</v>
      </c>
      <c r="C108" s="7"/>
      <c r="D108" s="17">
        <v>1</v>
      </c>
      <c r="E108" s="10"/>
      <c r="F108" s="21" t="e">
        <f t="shared" si="4"/>
        <v>#N/A</v>
      </c>
      <c r="G108" s="4"/>
      <c r="H108" s="2"/>
      <c r="I108" s="4"/>
      <c r="J108" s="4"/>
      <c r="K108" s="4"/>
      <c r="L108" s="15"/>
      <c r="M108" s="4"/>
      <c r="N108" s="4"/>
    </row>
    <row r="109" spans="2:14" x14ac:dyDescent="0.25">
      <c r="B109" s="28" t="s">
        <v>121</v>
      </c>
      <c r="C109" s="7"/>
      <c r="D109" s="17">
        <v>1</v>
      </c>
      <c r="E109" s="10"/>
      <c r="F109" s="21" t="e">
        <f t="shared" si="4"/>
        <v>#N/A</v>
      </c>
      <c r="G109" s="4"/>
      <c r="H109" s="2"/>
      <c r="I109" s="4"/>
      <c r="J109" s="4"/>
      <c r="K109" s="4"/>
      <c r="L109" s="15"/>
      <c r="M109" s="4"/>
      <c r="N109" s="4"/>
    </row>
    <row r="110" spans="2:14" x14ac:dyDescent="0.25">
      <c r="B110" s="28" t="s">
        <v>121</v>
      </c>
      <c r="C110" s="7"/>
      <c r="D110" s="17">
        <v>1</v>
      </c>
      <c r="E110" s="10"/>
      <c r="F110" s="21" t="e">
        <f t="shared" si="4"/>
        <v>#N/A</v>
      </c>
      <c r="G110" s="4"/>
      <c r="H110" s="2"/>
      <c r="I110" s="4"/>
      <c r="J110" s="4"/>
      <c r="K110" s="4"/>
      <c r="L110" s="15"/>
      <c r="M110" s="4"/>
      <c r="N110" s="4"/>
    </row>
    <row r="111" spans="2:14" x14ac:dyDescent="0.25">
      <c r="B111" s="28" t="s">
        <v>121</v>
      </c>
      <c r="C111" s="7"/>
      <c r="D111" s="17">
        <v>1</v>
      </c>
      <c r="E111" s="10"/>
      <c r="F111" s="21" t="e">
        <f t="shared" si="4"/>
        <v>#N/A</v>
      </c>
      <c r="G111" s="4"/>
      <c r="H111" s="2"/>
      <c r="I111" s="4"/>
      <c r="J111" s="4"/>
      <c r="K111" s="4"/>
      <c r="L111" s="15"/>
      <c r="M111" s="4"/>
      <c r="N111" s="4"/>
    </row>
    <row r="112" spans="2:14" x14ac:dyDescent="0.25">
      <c r="B112" s="28" t="s">
        <v>121</v>
      </c>
      <c r="C112" s="7"/>
      <c r="D112" s="17">
        <v>1</v>
      </c>
      <c r="E112" s="10"/>
      <c r="F112" s="21" t="e">
        <f t="shared" si="4"/>
        <v>#N/A</v>
      </c>
      <c r="G112" s="4"/>
      <c r="H112" s="2"/>
      <c r="I112" s="4"/>
      <c r="J112" s="4"/>
      <c r="K112" s="4"/>
      <c r="L112" s="15"/>
      <c r="M112" s="4"/>
      <c r="N112" s="4"/>
    </row>
    <row r="113" spans="2:14" x14ac:dyDescent="0.25">
      <c r="B113" s="28" t="s">
        <v>121</v>
      </c>
      <c r="C113" s="7"/>
      <c r="D113" s="17">
        <v>1</v>
      </c>
      <c r="E113" s="10"/>
      <c r="F113" s="21" t="e">
        <f t="shared" si="4"/>
        <v>#N/A</v>
      </c>
      <c r="G113" s="4"/>
      <c r="H113" s="2"/>
      <c r="I113" s="4"/>
      <c r="J113" s="4"/>
      <c r="K113" s="4"/>
      <c r="L113" s="15"/>
      <c r="M113" s="4"/>
      <c r="N113" s="4"/>
    </row>
    <row r="114" spans="2:14" x14ac:dyDescent="0.25">
      <c r="B114" s="28" t="s">
        <v>121</v>
      </c>
      <c r="C114" s="7"/>
      <c r="D114" s="17">
        <v>1</v>
      </c>
      <c r="E114" s="10"/>
      <c r="F114" s="21" t="e">
        <f t="shared" si="4"/>
        <v>#N/A</v>
      </c>
      <c r="G114" s="4"/>
      <c r="H114" s="2"/>
      <c r="I114" s="4"/>
      <c r="J114" s="4"/>
      <c r="K114" s="4"/>
      <c r="L114" s="15"/>
      <c r="M114" s="4"/>
      <c r="N114" s="4"/>
    </row>
    <row r="115" spans="2:14" x14ac:dyDescent="0.25">
      <c r="B115" s="28" t="s">
        <v>121</v>
      </c>
      <c r="C115" s="7"/>
      <c r="D115" s="17">
        <v>1</v>
      </c>
      <c r="E115" s="10"/>
      <c r="F115" s="21" t="e">
        <f t="shared" si="4"/>
        <v>#N/A</v>
      </c>
      <c r="G115" s="4"/>
      <c r="H115" s="2"/>
      <c r="I115" s="4"/>
      <c r="J115" s="4"/>
      <c r="K115" s="4"/>
      <c r="L115" s="15"/>
      <c r="M115" s="4"/>
      <c r="N115" s="4"/>
    </row>
    <row r="116" spans="2:14" x14ac:dyDescent="0.25">
      <c r="B116" s="28" t="s">
        <v>121</v>
      </c>
      <c r="C116" s="7"/>
      <c r="D116" s="17">
        <v>1</v>
      </c>
      <c r="E116" s="10"/>
      <c r="F116" s="21" t="e">
        <f t="shared" si="4"/>
        <v>#N/A</v>
      </c>
      <c r="G116" s="4"/>
      <c r="H116" s="2"/>
      <c r="I116" s="4"/>
      <c r="J116" s="4"/>
      <c r="K116" s="4"/>
      <c r="L116" s="15"/>
      <c r="M116" s="4"/>
      <c r="N116" s="4"/>
    </row>
    <row r="117" spans="2:14" x14ac:dyDescent="0.25">
      <c r="B117" s="28" t="s">
        <v>121</v>
      </c>
      <c r="C117" s="7"/>
      <c r="D117" s="17">
        <v>1</v>
      </c>
      <c r="E117" s="10"/>
      <c r="F117" s="21" t="e">
        <f t="shared" si="4"/>
        <v>#N/A</v>
      </c>
      <c r="G117" s="4"/>
      <c r="H117" s="2"/>
      <c r="I117" s="4"/>
      <c r="J117" s="4"/>
      <c r="K117" s="4"/>
      <c r="L117" s="15"/>
      <c r="M117" s="4"/>
      <c r="N117" s="4"/>
    </row>
    <row r="118" spans="2:14" x14ac:dyDescent="0.25">
      <c r="B118" s="28" t="s">
        <v>121</v>
      </c>
      <c r="C118" s="7"/>
      <c r="D118" s="17">
        <v>1</v>
      </c>
      <c r="E118" s="10"/>
      <c r="F118" s="21" t="e">
        <f t="shared" si="4"/>
        <v>#N/A</v>
      </c>
      <c r="G118" s="4"/>
      <c r="H118" s="2"/>
      <c r="I118" s="4"/>
      <c r="J118" s="4"/>
      <c r="K118" s="4"/>
      <c r="L118" s="15"/>
      <c r="M118" s="4"/>
      <c r="N118" s="4"/>
    </row>
    <row r="119" spans="2:14" x14ac:dyDescent="0.25">
      <c r="B119" s="28" t="s">
        <v>121</v>
      </c>
      <c r="C119" s="7"/>
      <c r="D119" s="17">
        <v>1</v>
      </c>
      <c r="E119" s="10"/>
      <c r="F119" s="21" t="e">
        <f t="shared" si="4"/>
        <v>#N/A</v>
      </c>
      <c r="G119" s="4"/>
      <c r="H119" s="2"/>
      <c r="I119" s="4"/>
      <c r="J119" s="4"/>
      <c r="K119" s="4"/>
      <c r="L119" s="15"/>
      <c r="M119" s="4"/>
      <c r="N119" s="4"/>
    </row>
    <row r="120" spans="2:14" x14ac:dyDescent="0.25">
      <c r="B120" s="28" t="s">
        <v>121</v>
      </c>
      <c r="C120" s="7"/>
      <c r="D120" s="17">
        <v>1</v>
      </c>
      <c r="E120" s="10"/>
      <c r="F120" s="21" t="e">
        <f t="shared" si="4"/>
        <v>#N/A</v>
      </c>
      <c r="G120" s="4"/>
      <c r="H120" s="2"/>
      <c r="I120" s="4"/>
      <c r="J120" s="4"/>
      <c r="K120" s="4"/>
      <c r="L120" s="15"/>
      <c r="M120" s="4"/>
      <c r="N120" s="4"/>
    </row>
    <row r="121" spans="2:14" x14ac:dyDescent="0.25">
      <c r="B121" s="28" t="s">
        <v>121</v>
      </c>
      <c r="C121" s="7"/>
      <c r="D121" s="17">
        <v>1</v>
      </c>
      <c r="E121" s="10"/>
      <c r="F121" s="21" t="e">
        <f t="shared" si="4"/>
        <v>#N/A</v>
      </c>
      <c r="G121" s="4"/>
      <c r="H121" s="2"/>
      <c r="I121" s="4"/>
      <c r="J121" s="4"/>
      <c r="K121" s="4"/>
      <c r="L121" s="15"/>
      <c r="M121" s="4"/>
      <c r="N121" s="4"/>
    </row>
    <row r="122" spans="2:14" x14ac:dyDescent="0.25">
      <c r="B122" s="28" t="s">
        <v>121</v>
      </c>
      <c r="C122" s="7"/>
      <c r="D122" s="17">
        <v>1</v>
      </c>
      <c r="E122" s="10"/>
      <c r="F122" s="21" t="e">
        <f t="shared" si="4"/>
        <v>#N/A</v>
      </c>
      <c r="G122" s="4"/>
      <c r="H122" s="2"/>
      <c r="I122" s="4"/>
      <c r="J122" s="4"/>
      <c r="K122" s="4"/>
      <c r="L122" s="15"/>
      <c r="M122" s="4"/>
      <c r="N122" s="4"/>
    </row>
    <row r="123" spans="2:14" x14ac:dyDescent="0.25">
      <c r="B123" s="28" t="s">
        <v>121</v>
      </c>
      <c r="C123" s="7"/>
      <c r="D123" s="17">
        <v>1</v>
      </c>
      <c r="E123" s="10"/>
      <c r="F123" s="21" t="e">
        <f t="shared" si="4"/>
        <v>#N/A</v>
      </c>
      <c r="G123" s="4"/>
      <c r="H123" s="2"/>
      <c r="I123" s="4"/>
      <c r="J123" s="4"/>
      <c r="K123" s="4"/>
      <c r="L123" s="15"/>
      <c r="M123" s="4"/>
      <c r="N123" s="4"/>
    </row>
    <row r="124" spans="2:14" x14ac:dyDescent="0.25">
      <c r="B124" s="28" t="s">
        <v>121</v>
      </c>
      <c r="C124" s="7"/>
      <c r="D124" s="17">
        <v>1</v>
      </c>
      <c r="E124" s="10"/>
      <c r="F124" s="21" t="e">
        <f t="shared" si="4"/>
        <v>#N/A</v>
      </c>
      <c r="G124" s="4"/>
      <c r="H124" s="2"/>
      <c r="I124" s="4"/>
      <c r="J124" s="4"/>
      <c r="K124" s="4"/>
      <c r="L124" s="15"/>
      <c r="M124" s="4"/>
      <c r="N124" s="4"/>
    </row>
    <row r="125" spans="2:14" x14ac:dyDescent="0.25">
      <c r="B125" s="28" t="s">
        <v>121</v>
      </c>
      <c r="C125" s="7"/>
      <c r="D125" s="17">
        <v>1</v>
      </c>
      <c r="E125" s="10"/>
      <c r="F125" s="21" t="e">
        <f t="shared" si="4"/>
        <v>#N/A</v>
      </c>
      <c r="G125" s="4"/>
      <c r="H125" s="2"/>
      <c r="I125" s="4"/>
      <c r="J125" s="4"/>
      <c r="K125" s="4"/>
      <c r="L125" s="15"/>
      <c r="M125" s="4"/>
      <c r="N125" s="4"/>
    </row>
    <row r="126" spans="2:14" x14ac:dyDescent="0.25">
      <c r="B126" s="28" t="s">
        <v>121</v>
      </c>
      <c r="C126" s="7"/>
      <c r="D126" s="17">
        <v>1</v>
      </c>
      <c r="E126" s="10"/>
      <c r="F126" s="21" t="e">
        <f t="shared" si="4"/>
        <v>#N/A</v>
      </c>
      <c r="G126" s="4"/>
      <c r="H126" s="2"/>
      <c r="I126" s="4"/>
      <c r="J126" s="4"/>
      <c r="K126" s="4"/>
      <c r="L126" s="15"/>
      <c r="M126" s="4"/>
      <c r="N126" s="4"/>
    </row>
    <row r="127" spans="2:14" x14ac:dyDescent="0.25">
      <c r="B127" s="28" t="s">
        <v>121</v>
      </c>
      <c r="C127" s="7"/>
      <c r="D127" s="17">
        <v>1</v>
      </c>
      <c r="E127" s="10"/>
      <c r="F127" s="21" t="e">
        <f t="shared" si="4"/>
        <v>#N/A</v>
      </c>
      <c r="G127" s="4"/>
      <c r="H127" s="2"/>
      <c r="I127" s="4"/>
      <c r="J127" s="4"/>
      <c r="K127" s="4"/>
      <c r="L127" s="15"/>
      <c r="M127" s="4"/>
      <c r="N127" s="4"/>
    </row>
    <row r="128" spans="2:14" x14ac:dyDescent="0.25">
      <c r="B128" s="28" t="s">
        <v>121</v>
      </c>
      <c r="C128" s="7"/>
      <c r="D128" s="17">
        <v>1</v>
      </c>
      <c r="E128" s="10"/>
      <c r="F128" s="21" t="e">
        <f t="shared" si="4"/>
        <v>#N/A</v>
      </c>
      <c r="G128" s="4"/>
      <c r="H128" s="2"/>
      <c r="I128" s="4"/>
      <c r="J128" s="4"/>
      <c r="K128" s="4"/>
      <c r="L128" s="15"/>
      <c r="M128" s="4"/>
      <c r="N128" s="4"/>
    </row>
    <row r="129" spans="2:14" x14ac:dyDescent="0.25">
      <c r="B129" s="28" t="s">
        <v>121</v>
      </c>
      <c r="C129" s="7"/>
      <c r="D129" s="17">
        <v>1</v>
      </c>
      <c r="E129" s="10"/>
      <c r="F129" s="21" t="e">
        <f t="shared" si="4"/>
        <v>#N/A</v>
      </c>
      <c r="G129" s="4"/>
      <c r="H129" s="2"/>
      <c r="I129" s="4"/>
      <c r="J129" s="4"/>
      <c r="K129" s="4"/>
      <c r="L129" s="15"/>
      <c r="M129" s="4"/>
      <c r="N129" s="4"/>
    </row>
    <row r="130" spans="2:14" x14ac:dyDescent="0.25">
      <c r="B130" s="28" t="s">
        <v>121</v>
      </c>
      <c r="C130" s="7"/>
      <c r="D130" s="17">
        <v>1</v>
      </c>
      <c r="E130" s="10"/>
      <c r="F130" s="21" t="e">
        <f t="shared" si="4"/>
        <v>#N/A</v>
      </c>
      <c r="G130" s="4"/>
      <c r="H130" s="2"/>
      <c r="I130" s="4"/>
      <c r="J130" s="4"/>
      <c r="K130" s="4"/>
      <c r="L130" s="15"/>
      <c r="M130" s="4"/>
      <c r="N130" s="4"/>
    </row>
    <row r="131" spans="2:14" x14ac:dyDescent="0.25">
      <c r="B131" s="28" t="s">
        <v>121</v>
      </c>
      <c r="C131" s="7"/>
      <c r="D131" s="17">
        <v>1</v>
      </c>
      <c r="E131" s="10"/>
      <c r="F131" s="21" t="e">
        <f t="shared" si="4"/>
        <v>#N/A</v>
      </c>
      <c r="G131" s="4"/>
      <c r="H131" s="2"/>
      <c r="I131" s="4"/>
      <c r="J131" s="4"/>
      <c r="K131" s="4"/>
      <c r="L131" s="15"/>
      <c r="M131" s="4"/>
      <c r="N131" s="4"/>
    </row>
    <row r="132" spans="2:14" x14ac:dyDescent="0.25">
      <c r="B132" s="28" t="s">
        <v>121</v>
      </c>
      <c r="C132" s="7"/>
      <c r="D132" s="17">
        <v>1</v>
      </c>
      <c r="E132" s="10"/>
      <c r="F132" s="21" t="e">
        <f t="shared" ref="F132:F166" si="5">INDEX(O:O,MATCH(C132,P:P,0),1)</f>
        <v>#N/A</v>
      </c>
      <c r="G132" s="4"/>
      <c r="H132" s="2"/>
      <c r="I132" s="4"/>
      <c r="J132" s="4"/>
      <c r="K132" s="4"/>
      <c r="L132" s="15"/>
      <c r="M132" s="4"/>
      <c r="N132" s="4"/>
    </row>
    <row r="133" spans="2:14" x14ac:dyDescent="0.25">
      <c r="B133" s="28" t="s">
        <v>121</v>
      </c>
      <c r="C133" s="7"/>
      <c r="D133" s="17">
        <v>1</v>
      </c>
      <c r="E133" s="10"/>
      <c r="F133" s="21" t="e">
        <f t="shared" si="5"/>
        <v>#N/A</v>
      </c>
      <c r="G133" s="4"/>
      <c r="H133" s="2"/>
      <c r="I133" s="4"/>
      <c r="J133" s="4"/>
      <c r="K133" s="4"/>
      <c r="L133" s="15"/>
      <c r="M133" s="4"/>
      <c r="N133" s="4"/>
    </row>
    <row r="134" spans="2:14" x14ac:dyDescent="0.25">
      <c r="B134" s="28" t="s">
        <v>121</v>
      </c>
      <c r="C134" s="7"/>
      <c r="D134" s="17">
        <v>1</v>
      </c>
      <c r="E134" s="10"/>
      <c r="F134" s="21" t="e">
        <f t="shared" si="5"/>
        <v>#N/A</v>
      </c>
      <c r="G134" s="4"/>
      <c r="H134" s="2"/>
      <c r="I134" s="4"/>
      <c r="J134" s="4"/>
      <c r="K134" s="4"/>
      <c r="L134" s="15"/>
      <c r="M134" s="4"/>
      <c r="N134" s="4"/>
    </row>
    <row r="135" spans="2:14" x14ac:dyDescent="0.25">
      <c r="B135" s="28" t="s">
        <v>121</v>
      </c>
      <c r="C135" s="7"/>
      <c r="D135" s="17">
        <v>1</v>
      </c>
      <c r="E135" s="10"/>
      <c r="F135" s="21" t="e">
        <f t="shared" si="5"/>
        <v>#N/A</v>
      </c>
      <c r="G135" s="4"/>
      <c r="H135" s="2"/>
      <c r="I135" s="4"/>
      <c r="J135" s="4"/>
      <c r="K135" s="4"/>
      <c r="L135" s="15"/>
      <c r="M135" s="4"/>
      <c r="N135" s="4"/>
    </row>
    <row r="136" spans="2:14" x14ac:dyDescent="0.25">
      <c r="B136" s="28" t="s">
        <v>121</v>
      </c>
      <c r="C136" s="7"/>
      <c r="D136" s="17">
        <v>1</v>
      </c>
      <c r="E136" s="10"/>
      <c r="F136" s="21" t="e">
        <f t="shared" si="5"/>
        <v>#N/A</v>
      </c>
      <c r="G136" s="4"/>
      <c r="H136" s="2"/>
      <c r="I136" s="4"/>
      <c r="J136" s="4"/>
      <c r="K136" s="4"/>
      <c r="L136" s="15"/>
      <c r="M136" s="4"/>
      <c r="N136" s="4"/>
    </row>
    <row r="137" spans="2:14" x14ac:dyDescent="0.25">
      <c r="B137" s="28" t="s">
        <v>121</v>
      </c>
      <c r="C137" s="7"/>
      <c r="D137" s="17">
        <v>1</v>
      </c>
      <c r="E137" s="10"/>
      <c r="F137" s="21" t="e">
        <f t="shared" si="5"/>
        <v>#N/A</v>
      </c>
      <c r="G137" s="4"/>
      <c r="H137" s="2"/>
      <c r="I137" s="4"/>
      <c r="J137" s="4"/>
      <c r="K137" s="4"/>
      <c r="L137" s="15"/>
      <c r="M137" s="4"/>
      <c r="N137" s="4"/>
    </row>
    <row r="138" spans="2:14" x14ac:dyDescent="0.25">
      <c r="B138" s="28" t="s">
        <v>121</v>
      </c>
      <c r="C138" s="7"/>
      <c r="D138" s="17">
        <v>1</v>
      </c>
      <c r="E138" s="10"/>
      <c r="F138" s="21" t="e">
        <f t="shared" si="5"/>
        <v>#N/A</v>
      </c>
      <c r="G138" s="4"/>
      <c r="H138" s="2"/>
      <c r="I138" s="4"/>
      <c r="J138" s="4"/>
      <c r="K138" s="4"/>
      <c r="L138" s="15"/>
      <c r="M138" s="4"/>
      <c r="N138" s="4"/>
    </row>
    <row r="139" spans="2:14" x14ac:dyDescent="0.25">
      <c r="B139" s="28" t="s">
        <v>121</v>
      </c>
      <c r="C139" s="7"/>
      <c r="D139" s="17">
        <v>1</v>
      </c>
      <c r="E139" s="10"/>
      <c r="F139" s="21" t="e">
        <f t="shared" si="5"/>
        <v>#N/A</v>
      </c>
      <c r="G139" s="4"/>
      <c r="H139" s="2"/>
      <c r="I139" s="4"/>
      <c r="J139" s="4"/>
      <c r="K139" s="4"/>
      <c r="L139" s="15"/>
      <c r="M139" s="4"/>
      <c r="N139" s="4"/>
    </row>
    <row r="140" spans="2:14" x14ac:dyDescent="0.25">
      <c r="B140" s="28" t="s">
        <v>121</v>
      </c>
      <c r="C140" s="7"/>
      <c r="D140" s="17">
        <v>1</v>
      </c>
      <c r="E140" s="10"/>
      <c r="F140" s="21" t="e">
        <f t="shared" si="5"/>
        <v>#N/A</v>
      </c>
      <c r="G140" s="4"/>
      <c r="H140" s="2"/>
      <c r="I140" s="4"/>
      <c r="J140" s="4"/>
      <c r="K140" s="4"/>
      <c r="L140" s="15"/>
      <c r="M140" s="4"/>
      <c r="N140" s="4"/>
    </row>
    <row r="141" spans="2:14" x14ac:dyDescent="0.25">
      <c r="B141" s="28" t="s">
        <v>121</v>
      </c>
      <c r="C141" s="7"/>
      <c r="D141" s="17">
        <v>1</v>
      </c>
      <c r="E141" s="10"/>
      <c r="F141" s="21" t="e">
        <f t="shared" si="5"/>
        <v>#N/A</v>
      </c>
      <c r="G141" s="4"/>
      <c r="H141" s="2"/>
      <c r="I141" s="4"/>
      <c r="J141" s="4"/>
      <c r="K141" s="4"/>
      <c r="L141" s="15"/>
      <c r="M141" s="4"/>
      <c r="N141" s="4"/>
    </row>
    <row r="142" spans="2:14" x14ac:dyDescent="0.25">
      <c r="B142" s="28" t="s">
        <v>121</v>
      </c>
      <c r="C142" s="7"/>
      <c r="D142" s="17">
        <v>1</v>
      </c>
      <c r="E142" s="10"/>
      <c r="F142" s="21" t="e">
        <f t="shared" si="5"/>
        <v>#N/A</v>
      </c>
      <c r="G142" s="4"/>
      <c r="H142" s="2"/>
      <c r="I142" s="4"/>
      <c r="J142" s="4"/>
      <c r="K142" s="4"/>
      <c r="L142" s="15"/>
      <c r="M142" s="4"/>
      <c r="N142" s="4"/>
    </row>
    <row r="143" spans="2:14" x14ac:dyDescent="0.25">
      <c r="B143" s="28" t="s">
        <v>121</v>
      </c>
      <c r="C143" s="7"/>
      <c r="D143" s="17">
        <v>1</v>
      </c>
      <c r="E143" s="10"/>
      <c r="F143" s="21" t="e">
        <f t="shared" si="5"/>
        <v>#N/A</v>
      </c>
      <c r="G143" s="4"/>
      <c r="H143" s="2"/>
      <c r="I143" s="4"/>
      <c r="J143" s="4"/>
      <c r="K143" s="4"/>
      <c r="L143" s="15"/>
      <c r="M143" s="4"/>
      <c r="N143" s="4"/>
    </row>
    <row r="144" spans="2:14" x14ac:dyDescent="0.25">
      <c r="B144" s="28" t="s">
        <v>121</v>
      </c>
      <c r="C144" s="7"/>
      <c r="D144" s="17">
        <v>1</v>
      </c>
      <c r="E144" s="10"/>
      <c r="F144" s="21" t="e">
        <f t="shared" si="5"/>
        <v>#N/A</v>
      </c>
      <c r="G144" s="4"/>
      <c r="H144" s="2"/>
      <c r="I144" s="4"/>
      <c r="J144" s="4"/>
      <c r="K144" s="4"/>
      <c r="L144" s="15"/>
      <c r="M144" s="4"/>
      <c r="N144" s="4"/>
    </row>
    <row r="145" spans="2:14" x14ac:dyDescent="0.25">
      <c r="B145" s="28" t="s">
        <v>121</v>
      </c>
      <c r="C145" s="7"/>
      <c r="D145" s="17">
        <v>1</v>
      </c>
      <c r="E145" s="10"/>
      <c r="F145" s="21" t="e">
        <f t="shared" si="5"/>
        <v>#N/A</v>
      </c>
      <c r="G145" s="4"/>
      <c r="H145" s="2"/>
      <c r="I145" s="4"/>
      <c r="J145" s="4"/>
      <c r="K145" s="4"/>
      <c r="L145" s="15"/>
      <c r="M145" s="4"/>
      <c r="N145" s="4"/>
    </row>
    <row r="146" spans="2:14" x14ac:dyDescent="0.25">
      <c r="B146" s="28" t="s">
        <v>121</v>
      </c>
      <c r="C146" s="7"/>
      <c r="D146" s="17">
        <v>1</v>
      </c>
      <c r="E146" s="10"/>
      <c r="F146" s="21" t="e">
        <f t="shared" si="5"/>
        <v>#N/A</v>
      </c>
      <c r="G146" s="4"/>
      <c r="H146" s="2"/>
      <c r="I146" s="4"/>
      <c r="J146" s="4"/>
      <c r="K146" s="4"/>
      <c r="L146" s="15"/>
      <c r="M146" s="4"/>
      <c r="N146" s="4"/>
    </row>
    <row r="147" spans="2:14" x14ac:dyDescent="0.25">
      <c r="B147" s="28" t="s">
        <v>121</v>
      </c>
      <c r="C147" s="7"/>
      <c r="D147" s="17">
        <v>1</v>
      </c>
      <c r="E147" s="10"/>
      <c r="F147" s="21" t="e">
        <f t="shared" si="5"/>
        <v>#N/A</v>
      </c>
      <c r="G147" s="4"/>
      <c r="H147" s="2"/>
      <c r="I147" s="4"/>
      <c r="J147" s="4"/>
      <c r="K147" s="4"/>
      <c r="L147" s="15"/>
      <c r="M147" s="4"/>
      <c r="N147" s="4"/>
    </row>
    <row r="148" spans="2:14" x14ac:dyDescent="0.25">
      <c r="B148" s="28" t="s">
        <v>121</v>
      </c>
      <c r="C148" s="7"/>
      <c r="D148" s="17">
        <v>1</v>
      </c>
      <c r="E148" s="10"/>
      <c r="F148" s="21" t="e">
        <f t="shared" si="5"/>
        <v>#N/A</v>
      </c>
      <c r="G148" s="4"/>
      <c r="H148" s="2"/>
      <c r="I148" s="4"/>
      <c r="J148" s="4"/>
      <c r="K148" s="4"/>
      <c r="L148" s="15"/>
      <c r="M148" s="4"/>
      <c r="N148" s="4"/>
    </row>
    <row r="149" spans="2:14" x14ac:dyDescent="0.25">
      <c r="B149" s="28" t="s">
        <v>121</v>
      </c>
      <c r="C149" s="7"/>
      <c r="D149" s="17">
        <v>1</v>
      </c>
      <c r="E149" s="10"/>
      <c r="F149" s="21" t="e">
        <f t="shared" si="5"/>
        <v>#N/A</v>
      </c>
      <c r="G149" s="4"/>
      <c r="H149" s="2"/>
      <c r="I149" s="4"/>
      <c r="J149" s="4"/>
      <c r="K149" s="4"/>
      <c r="L149" s="15"/>
      <c r="M149" s="4"/>
      <c r="N149" s="4"/>
    </row>
    <row r="150" spans="2:14" x14ac:dyDescent="0.25">
      <c r="B150" s="28" t="s">
        <v>121</v>
      </c>
      <c r="C150" s="7"/>
      <c r="D150" s="17">
        <v>1</v>
      </c>
      <c r="E150" s="10"/>
      <c r="F150" s="21" t="e">
        <f t="shared" si="5"/>
        <v>#N/A</v>
      </c>
      <c r="G150" s="4"/>
      <c r="H150" s="2"/>
      <c r="I150" s="4"/>
      <c r="J150" s="4"/>
      <c r="K150" s="4"/>
      <c r="L150" s="15"/>
      <c r="M150" s="4"/>
      <c r="N150" s="4"/>
    </row>
    <row r="151" spans="2:14" x14ac:dyDescent="0.25">
      <c r="B151" s="28" t="s">
        <v>121</v>
      </c>
      <c r="C151" s="7"/>
      <c r="D151" s="17">
        <v>1</v>
      </c>
      <c r="E151" s="10"/>
      <c r="F151" s="21" t="e">
        <f t="shared" si="5"/>
        <v>#N/A</v>
      </c>
      <c r="G151" s="4"/>
      <c r="H151" s="2"/>
      <c r="I151" s="4"/>
      <c r="J151" s="4"/>
      <c r="K151" s="4"/>
      <c r="L151" s="15"/>
      <c r="M151" s="4"/>
      <c r="N151" s="4"/>
    </row>
    <row r="152" spans="2:14" x14ac:dyDescent="0.25">
      <c r="B152" s="28" t="s">
        <v>121</v>
      </c>
      <c r="C152" s="7"/>
      <c r="D152" s="17">
        <v>1</v>
      </c>
      <c r="E152" s="10"/>
      <c r="F152" s="21" t="e">
        <f t="shared" si="5"/>
        <v>#N/A</v>
      </c>
      <c r="G152" s="4"/>
      <c r="H152" s="2"/>
      <c r="I152" s="4"/>
      <c r="J152" s="4"/>
      <c r="K152" s="4"/>
      <c r="L152" s="15"/>
      <c r="M152" s="4"/>
      <c r="N152" s="4"/>
    </row>
    <row r="153" spans="2:14" x14ac:dyDescent="0.25">
      <c r="B153" s="28" t="s">
        <v>121</v>
      </c>
      <c r="C153" s="7"/>
      <c r="D153" s="17">
        <v>1</v>
      </c>
      <c r="E153" s="10"/>
      <c r="F153" s="21" t="e">
        <f t="shared" si="5"/>
        <v>#N/A</v>
      </c>
      <c r="G153" s="4"/>
      <c r="H153" s="2"/>
      <c r="I153" s="4"/>
      <c r="J153" s="4"/>
      <c r="K153" s="4"/>
      <c r="L153" s="15"/>
      <c r="M153" s="4"/>
      <c r="N153" s="4"/>
    </row>
    <row r="154" spans="2:14" x14ac:dyDescent="0.25">
      <c r="B154" s="28" t="s">
        <v>121</v>
      </c>
      <c r="C154" s="7"/>
      <c r="D154" s="17">
        <v>1</v>
      </c>
      <c r="E154" s="10"/>
      <c r="F154" s="21" t="e">
        <f t="shared" si="5"/>
        <v>#N/A</v>
      </c>
      <c r="G154" s="4"/>
      <c r="H154" s="2"/>
      <c r="I154" s="4"/>
      <c r="J154" s="4"/>
      <c r="K154" s="4"/>
      <c r="L154" s="15"/>
      <c r="M154" s="4"/>
      <c r="N154" s="4"/>
    </row>
    <row r="155" spans="2:14" x14ac:dyDescent="0.25">
      <c r="B155" s="28" t="s">
        <v>121</v>
      </c>
      <c r="C155" s="7"/>
      <c r="D155" s="17">
        <v>1</v>
      </c>
      <c r="E155" s="10"/>
      <c r="F155" s="21" t="e">
        <f t="shared" si="5"/>
        <v>#N/A</v>
      </c>
      <c r="G155" s="4"/>
      <c r="H155" s="2"/>
      <c r="I155" s="4"/>
      <c r="J155" s="4"/>
      <c r="K155" s="4"/>
      <c r="L155" s="15"/>
      <c r="M155" s="4"/>
      <c r="N155" s="4"/>
    </row>
    <row r="156" spans="2:14" x14ac:dyDescent="0.25">
      <c r="B156" s="28" t="s">
        <v>121</v>
      </c>
      <c r="C156" s="7"/>
      <c r="D156" s="17">
        <v>1</v>
      </c>
      <c r="E156" s="10"/>
      <c r="F156" s="21" t="e">
        <f t="shared" si="5"/>
        <v>#N/A</v>
      </c>
      <c r="G156" s="4"/>
      <c r="H156" s="2"/>
      <c r="I156" s="4"/>
      <c r="J156" s="4"/>
      <c r="K156" s="4"/>
      <c r="L156" s="15"/>
      <c r="M156" s="4"/>
      <c r="N156" s="4"/>
    </row>
    <row r="157" spans="2:14" x14ac:dyDescent="0.25">
      <c r="B157" s="28" t="s">
        <v>121</v>
      </c>
      <c r="C157" s="7"/>
      <c r="D157" s="17">
        <v>1</v>
      </c>
      <c r="E157" s="10"/>
      <c r="F157" s="21" t="e">
        <f t="shared" si="5"/>
        <v>#N/A</v>
      </c>
      <c r="G157" s="4"/>
      <c r="H157" s="2"/>
      <c r="I157" s="4"/>
      <c r="J157" s="4"/>
      <c r="K157" s="4"/>
      <c r="L157" s="15"/>
      <c r="M157" s="4"/>
      <c r="N157" s="4"/>
    </row>
    <row r="158" spans="2:14" x14ac:dyDescent="0.25">
      <c r="B158" s="28" t="s">
        <v>121</v>
      </c>
      <c r="C158" s="7"/>
      <c r="D158" s="17">
        <v>1</v>
      </c>
      <c r="E158" s="10"/>
      <c r="F158" s="21" t="e">
        <f t="shared" si="5"/>
        <v>#N/A</v>
      </c>
      <c r="G158" s="4"/>
      <c r="H158" s="2"/>
      <c r="I158" s="4"/>
      <c r="J158" s="4"/>
      <c r="K158" s="4"/>
      <c r="L158" s="15"/>
      <c r="M158" s="4"/>
      <c r="N158" s="4"/>
    </row>
    <row r="159" spans="2:14" x14ac:dyDescent="0.25">
      <c r="B159" s="28" t="s">
        <v>121</v>
      </c>
      <c r="C159" s="7"/>
      <c r="D159" s="17">
        <v>1</v>
      </c>
      <c r="E159" s="10"/>
      <c r="F159" s="21" t="e">
        <f t="shared" si="5"/>
        <v>#N/A</v>
      </c>
      <c r="G159" s="4"/>
      <c r="H159" s="2"/>
      <c r="I159" s="4"/>
      <c r="J159" s="4"/>
      <c r="K159" s="4"/>
      <c r="L159" s="15"/>
      <c r="M159" s="4"/>
      <c r="N159" s="4"/>
    </row>
    <row r="160" spans="2:14" x14ac:dyDescent="0.25">
      <c r="B160" s="28" t="s">
        <v>121</v>
      </c>
      <c r="C160" s="7"/>
      <c r="D160" s="17">
        <v>1</v>
      </c>
      <c r="E160" s="10"/>
      <c r="F160" s="21" t="e">
        <f t="shared" si="5"/>
        <v>#N/A</v>
      </c>
      <c r="G160" s="4"/>
      <c r="H160" s="2"/>
      <c r="I160" s="4"/>
      <c r="J160" s="4"/>
      <c r="K160" s="4"/>
      <c r="L160" s="15"/>
      <c r="M160" s="4"/>
      <c r="N160" s="4"/>
    </row>
    <row r="161" spans="2:14" x14ac:dyDescent="0.25">
      <c r="B161" s="28" t="s">
        <v>121</v>
      </c>
      <c r="C161" s="7"/>
      <c r="D161" s="17">
        <v>1</v>
      </c>
      <c r="E161" s="10"/>
      <c r="F161" s="21" t="e">
        <f t="shared" si="5"/>
        <v>#N/A</v>
      </c>
      <c r="G161" s="4"/>
      <c r="H161" s="2"/>
      <c r="I161" s="4"/>
      <c r="J161" s="4"/>
      <c r="K161" s="4"/>
      <c r="L161" s="15"/>
      <c r="M161" s="4"/>
      <c r="N161" s="4"/>
    </row>
    <row r="162" spans="2:14" x14ac:dyDescent="0.25">
      <c r="B162" s="28" t="s">
        <v>121</v>
      </c>
      <c r="C162" s="7"/>
      <c r="D162" s="17">
        <v>1</v>
      </c>
      <c r="E162" s="10"/>
      <c r="F162" s="21" t="e">
        <f t="shared" si="5"/>
        <v>#N/A</v>
      </c>
      <c r="G162" s="4"/>
      <c r="H162" s="2"/>
      <c r="I162" s="4"/>
      <c r="J162" s="4"/>
      <c r="K162" s="4"/>
      <c r="L162" s="15"/>
      <c r="M162" s="4"/>
      <c r="N162" s="4"/>
    </row>
    <row r="163" spans="2:14" x14ac:dyDescent="0.25">
      <c r="B163" s="28" t="s">
        <v>121</v>
      </c>
      <c r="C163" s="7"/>
      <c r="D163" s="17">
        <v>1</v>
      </c>
      <c r="E163" s="10"/>
      <c r="F163" s="21" t="e">
        <f t="shared" si="5"/>
        <v>#N/A</v>
      </c>
      <c r="G163" s="4"/>
      <c r="H163" s="2"/>
      <c r="I163" s="4"/>
      <c r="J163" s="4"/>
      <c r="K163" s="4"/>
      <c r="L163" s="15"/>
      <c r="M163" s="4"/>
      <c r="N163" s="4"/>
    </row>
    <row r="164" spans="2:14" x14ac:dyDescent="0.25">
      <c r="B164" s="28" t="s">
        <v>121</v>
      </c>
      <c r="C164" s="7"/>
      <c r="D164" s="17">
        <v>1</v>
      </c>
      <c r="E164" s="10"/>
      <c r="F164" s="21" t="e">
        <f t="shared" si="5"/>
        <v>#N/A</v>
      </c>
      <c r="G164" s="4"/>
      <c r="H164" s="2"/>
      <c r="I164" s="4"/>
      <c r="J164" s="4"/>
      <c r="K164" s="4"/>
      <c r="L164" s="15"/>
      <c r="M164" s="4"/>
      <c r="N164" s="4"/>
    </row>
    <row r="165" spans="2:14" x14ac:dyDescent="0.25">
      <c r="B165" s="28" t="s">
        <v>121</v>
      </c>
      <c r="C165" s="7"/>
      <c r="D165" s="17">
        <v>1</v>
      </c>
      <c r="E165" s="10"/>
      <c r="F165" s="21" t="e">
        <f t="shared" si="5"/>
        <v>#N/A</v>
      </c>
      <c r="G165" s="4"/>
      <c r="H165" s="2"/>
      <c r="I165" s="4"/>
      <c r="J165" s="4"/>
      <c r="K165" s="4"/>
      <c r="L165" s="15"/>
      <c r="M165" s="4"/>
      <c r="N165" s="4"/>
    </row>
    <row r="166" spans="2:14" x14ac:dyDescent="0.25">
      <c r="B166" s="28" t="s">
        <v>121</v>
      </c>
      <c r="C166" s="7"/>
      <c r="D166" s="17">
        <v>1</v>
      </c>
      <c r="E166" s="10"/>
      <c r="F166" s="21" t="e">
        <f t="shared" si="5"/>
        <v>#N/A</v>
      </c>
      <c r="G166" s="4"/>
      <c r="H166" s="2"/>
      <c r="I166" s="4"/>
      <c r="J166" s="4"/>
      <c r="K166" s="4"/>
      <c r="L166" s="15"/>
      <c r="M166" s="4"/>
      <c r="N166" s="4"/>
    </row>
    <row r="167" spans="2:14" x14ac:dyDescent="0.25">
      <c r="B167" s="4"/>
      <c r="C167" s="4"/>
      <c r="D167" s="4"/>
      <c r="E167" s="2"/>
      <c r="F167" s="4"/>
      <c r="G167" s="4"/>
      <c r="H167" s="2"/>
      <c r="I167" s="4"/>
      <c r="J167" s="4"/>
      <c r="K167" s="4"/>
      <c r="L167" s="15"/>
      <c r="M167" s="4"/>
      <c r="N167" s="4"/>
    </row>
    <row r="168" spans="2:14" x14ac:dyDescent="0.25">
      <c r="B168" s="4"/>
      <c r="C168" s="4"/>
      <c r="D168" s="4"/>
      <c r="E168" s="2"/>
      <c r="F168" s="4"/>
      <c r="G168" s="4"/>
      <c r="H168" s="2"/>
      <c r="I168" s="4"/>
      <c r="J168" s="4"/>
      <c r="K168" s="4"/>
      <c r="L168" s="15"/>
      <c r="M168" s="4"/>
      <c r="N168" s="4"/>
    </row>
    <row r="169" spans="2:14" x14ac:dyDescent="0.25">
      <c r="B169" s="4"/>
      <c r="C169" s="4"/>
      <c r="D169" s="4"/>
      <c r="E169" s="2"/>
      <c r="F169" s="4"/>
      <c r="G169" s="4"/>
      <c r="H169" s="2"/>
      <c r="I169" s="4"/>
      <c r="J169" s="4"/>
      <c r="K169" s="4"/>
      <c r="L169" s="15"/>
      <c r="M169" s="4"/>
      <c r="N169" s="4"/>
    </row>
    <row r="170" spans="2:14" x14ac:dyDescent="0.25">
      <c r="B170" s="4"/>
      <c r="C170" s="4"/>
      <c r="D170" s="4"/>
      <c r="E170" s="2"/>
      <c r="F170" s="4"/>
      <c r="G170" s="4"/>
      <c r="H170" s="2"/>
      <c r="I170" s="4"/>
      <c r="J170" s="4"/>
      <c r="K170" s="4"/>
      <c r="L170" s="15"/>
      <c r="M170" s="4"/>
      <c r="N170" s="4"/>
    </row>
    <row r="171" spans="2:14" x14ac:dyDescent="0.25">
      <c r="B171" s="4"/>
      <c r="C171" s="4"/>
      <c r="D171" s="4"/>
      <c r="E171" s="2"/>
      <c r="F171" s="4"/>
      <c r="G171" s="4"/>
      <c r="H171" s="2"/>
      <c r="I171" s="4"/>
      <c r="J171" s="4"/>
      <c r="K171" s="4"/>
      <c r="L171" s="15"/>
      <c r="M171" s="4"/>
      <c r="N171" s="4"/>
    </row>
    <row r="172" spans="2:14" x14ac:dyDescent="0.25">
      <c r="B172" s="4"/>
      <c r="C172" s="4"/>
      <c r="D172" s="4"/>
      <c r="E172" s="2"/>
      <c r="F172" s="4"/>
      <c r="G172" s="4"/>
      <c r="H172" s="2"/>
      <c r="I172" s="4"/>
      <c r="J172" s="4"/>
      <c r="K172" s="4"/>
      <c r="L172" s="15"/>
      <c r="M172" s="4"/>
      <c r="N172" s="4"/>
    </row>
    <row r="173" spans="2:14" x14ac:dyDescent="0.25">
      <c r="B173" s="4"/>
      <c r="C173" s="4"/>
      <c r="D173" s="4"/>
      <c r="E173" s="2"/>
      <c r="F173" s="4"/>
      <c r="G173" s="4"/>
      <c r="H173" s="2"/>
      <c r="I173" s="4"/>
      <c r="J173" s="4"/>
      <c r="K173" s="4"/>
      <c r="L173" s="15"/>
      <c r="M173" s="4"/>
      <c r="N173" s="4"/>
    </row>
    <row r="174" spans="2:14" x14ac:dyDescent="0.25">
      <c r="B174" s="4"/>
      <c r="C174" s="4"/>
      <c r="D174" s="4"/>
      <c r="E174" s="2"/>
      <c r="F174" s="4"/>
      <c r="G174" s="4"/>
      <c r="H174" s="2"/>
      <c r="I174" s="4"/>
      <c r="J174" s="4"/>
      <c r="K174" s="4"/>
      <c r="L174" s="15"/>
      <c r="M174" s="4"/>
      <c r="N174" s="4"/>
    </row>
    <row r="175" spans="2:14" x14ac:dyDescent="0.25">
      <c r="B175" s="4"/>
      <c r="C175" s="4"/>
      <c r="D175" s="4"/>
      <c r="E175" s="2"/>
      <c r="F175" s="4"/>
      <c r="G175" s="4"/>
      <c r="H175" s="2"/>
      <c r="I175" s="4"/>
      <c r="J175" s="4"/>
      <c r="K175" s="4"/>
      <c r="L175" s="15"/>
      <c r="M175" s="4"/>
      <c r="N175" s="4"/>
    </row>
    <row r="176" spans="2:14" x14ac:dyDescent="0.25">
      <c r="B176" s="4"/>
      <c r="C176" s="4"/>
      <c r="D176" s="4"/>
      <c r="E176" s="2"/>
      <c r="F176" s="4"/>
      <c r="G176" s="4"/>
      <c r="H176" s="2"/>
      <c r="I176" s="4"/>
      <c r="J176" s="4"/>
      <c r="K176" s="4"/>
      <c r="L176" s="15"/>
      <c r="M176" s="4"/>
      <c r="N176" s="4"/>
    </row>
    <row r="177" spans="2:14" x14ac:dyDescent="0.25">
      <c r="B177" s="4"/>
      <c r="C177" s="4"/>
      <c r="D177" s="4"/>
      <c r="E177" s="2"/>
      <c r="F177" s="4"/>
      <c r="G177" s="4"/>
      <c r="H177" s="2"/>
      <c r="I177" s="4"/>
      <c r="J177" s="4"/>
      <c r="K177" s="4"/>
      <c r="L177" s="15"/>
      <c r="M177" s="4"/>
      <c r="N177" s="4"/>
    </row>
    <row r="178" spans="2:14" x14ac:dyDescent="0.25">
      <c r="B178" s="4"/>
      <c r="C178" s="4"/>
      <c r="D178" s="4"/>
      <c r="E178" s="2"/>
      <c r="F178" s="4"/>
      <c r="G178" s="4"/>
      <c r="H178" s="2"/>
      <c r="I178" s="4"/>
      <c r="J178" s="4"/>
      <c r="K178" s="4"/>
      <c r="L178" s="15"/>
      <c r="M178" s="4"/>
      <c r="N178" s="4"/>
    </row>
    <row r="179" spans="2:14" x14ac:dyDescent="0.25">
      <c r="B179" s="4"/>
      <c r="C179" s="4"/>
      <c r="D179" s="4"/>
      <c r="E179" s="2"/>
      <c r="F179" s="4"/>
      <c r="G179" s="4"/>
      <c r="H179" s="2"/>
      <c r="I179" s="4"/>
      <c r="J179" s="4"/>
      <c r="K179" s="4"/>
      <c r="L179" s="15"/>
      <c r="M179" s="4"/>
      <c r="N179" s="4"/>
    </row>
    <row r="180" spans="2:14" x14ac:dyDescent="0.25">
      <c r="B180" s="4"/>
      <c r="C180" s="4"/>
      <c r="D180" s="4"/>
      <c r="E180" s="2"/>
      <c r="F180" s="4"/>
      <c r="G180" s="4"/>
      <c r="H180" s="2"/>
      <c r="I180" s="4"/>
      <c r="J180" s="4"/>
      <c r="K180" s="4"/>
      <c r="L180" s="15"/>
      <c r="M180" s="4"/>
      <c r="N180" s="4"/>
    </row>
    <row r="181" spans="2:14" x14ac:dyDescent="0.25">
      <c r="B181" s="4"/>
      <c r="C181" s="4"/>
      <c r="D181" s="4"/>
      <c r="E181" s="2"/>
      <c r="F181" s="4"/>
      <c r="G181" s="4"/>
      <c r="H181" s="2"/>
      <c r="I181" s="4"/>
      <c r="J181" s="4"/>
      <c r="K181" s="4"/>
      <c r="L181" s="15"/>
      <c r="M181" s="4"/>
      <c r="N181" s="4"/>
    </row>
    <row r="182" spans="2:14" x14ac:dyDescent="0.25">
      <c r="B182" s="4"/>
      <c r="C182" s="4"/>
      <c r="D182" s="4"/>
      <c r="E182" s="2"/>
      <c r="F182" s="4"/>
      <c r="G182" s="4"/>
      <c r="H182" s="2"/>
      <c r="I182" s="4"/>
      <c r="J182" s="4"/>
      <c r="K182" s="4"/>
      <c r="L182" s="15"/>
      <c r="M182" s="4"/>
      <c r="N182" s="4"/>
    </row>
    <row r="183" spans="2:14" x14ac:dyDescent="0.25">
      <c r="B183" s="4"/>
      <c r="C183" s="4"/>
      <c r="D183" s="4"/>
      <c r="E183" s="2"/>
      <c r="F183" s="4"/>
      <c r="G183" s="4"/>
      <c r="H183" s="2"/>
      <c r="I183" s="4"/>
      <c r="J183" s="4"/>
      <c r="K183" s="4"/>
      <c r="L183" s="15"/>
      <c r="M183" s="4"/>
      <c r="N183" s="4"/>
    </row>
    <row r="184" spans="2:14" x14ac:dyDescent="0.25">
      <c r="B184" s="4"/>
      <c r="C184" s="4"/>
      <c r="D184" s="4"/>
      <c r="E184" s="2"/>
      <c r="F184" s="4"/>
      <c r="G184" s="4"/>
      <c r="H184" s="2"/>
      <c r="I184" s="4"/>
      <c r="J184" s="4"/>
      <c r="K184" s="4"/>
      <c r="L184" s="15"/>
      <c r="M184" s="4"/>
      <c r="N184" s="4"/>
    </row>
    <row r="185" spans="2:14" x14ac:dyDescent="0.25">
      <c r="B185" s="4"/>
      <c r="C185" s="4"/>
      <c r="D185" s="4"/>
      <c r="E185" s="2"/>
      <c r="F185" s="4"/>
      <c r="G185" s="4"/>
      <c r="H185" s="2"/>
      <c r="I185" s="4"/>
      <c r="J185" s="4"/>
      <c r="K185" s="4"/>
      <c r="L185" s="15"/>
      <c r="M185" s="4"/>
      <c r="N185" s="4"/>
    </row>
    <row r="186" spans="2:14" x14ac:dyDescent="0.25">
      <c r="B186" s="4"/>
      <c r="C186" s="4"/>
      <c r="D186" s="4"/>
      <c r="E186" s="2"/>
      <c r="F186" s="4"/>
      <c r="G186" s="4"/>
      <c r="H186" s="2"/>
      <c r="I186" s="4"/>
      <c r="J186" s="4"/>
      <c r="K186" s="4"/>
      <c r="L186" s="15"/>
      <c r="M186" s="4"/>
      <c r="N186" s="4"/>
    </row>
    <row r="187" spans="2:14" x14ac:dyDescent="0.25">
      <c r="B187" s="4"/>
      <c r="C187" s="4"/>
      <c r="D187" s="4"/>
      <c r="E187" s="2"/>
      <c r="F187" s="4"/>
      <c r="G187" s="4"/>
      <c r="H187" s="2"/>
      <c r="I187" s="4"/>
      <c r="J187" s="4"/>
      <c r="K187" s="4"/>
      <c r="L187" s="15"/>
      <c r="M187" s="4"/>
      <c r="N187" s="4"/>
    </row>
    <row r="188" spans="2:14" x14ac:dyDescent="0.25">
      <c r="B188" s="4"/>
      <c r="C188" s="4"/>
      <c r="D188" s="4"/>
      <c r="E188" s="2"/>
      <c r="F188" s="4"/>
      <c r="G188" s="4"/>
      <c r="H188" s="2"/>
      <c r="I188" s="4"/>
      <c r="J188" s="4"/>
      <c r="K188" s="4"/>
      <c r="L188" s="15"/>
      <c r="M188" s="4"/>
      <c r="N188" s="4"/>
    </row>
    <row r="189" spans="2:14" x14ac:dyDescent="0.25">
      <c r="B189" s="4"/>
      <c r="C189" s="4"/>
      <c r="D189" s="4"/>
      <c r="E189" s="2"/>
      <c r="F189" s="4"/>
      <c r="G189" s="4"/>
      <c r="H189" s="2"/>
      <c r="I189" s="4"/>
      <c r="J189" s="4"/>
      <c r="K189" s="4"/>
      <c r="L189" s="15"/>
      <c r="M189" s="4"/>
      <c r="N189" s="4"/>
    </row>
    <row r="190" spans="2:14" x14ac:dyDescent="0.25">
      <c r="B190" s="4"/>
      <c r="C190" s="4"/>
      <c r="D190" s="4"/>
      <c r="E190" s="2"/>
      <c r="F190" s="4"/>
      <c r="G190" s="4"/>
      <c r="H190" s="2"/>
      <c r="I190" s="4"/>
      <c r="J190" s="4"/>
      <c r="K190" s="4"/>
      <c r="L190" s="15"/>
      <c r="M190" s="4"/>
      <c r="N190" s="4"/>
    </row>
    <row r="191" spans="2:14" x14ac:dyDescent="0.25">
      <c r="B191" s="4"/>
      <c r="C191" s="4"/>
      <c r="D191" s="4"/>
      <c r="E191" s="2"/>
      <c r="F191" s="4"/>
      <c r="G191" s="4"/>
      <c r="H191" s="2"/>
      <c r="I191" s="4"/>
      <c r="J191" s="4"/>
      <c r="K191" s="4"/>
      <c r="L191" s="15"/>
      <c r="M191" s="4"/>
      <c r="N191" s="4"/>
    </row>
    <row r="192" spans="2:14" x14ac:dyDescent="0.25">
      <c r="B192" s="4"/>
      <c r="C192" s="4"/>
      <c r="D192" s="4"/>
      <c r="E192" s="2"/>
      <c r="F192" s="4"/>
      <c r="G192" s="4"/>
      <c r="H192" s="2"/>
      <c r="I192" s="4"/>
      <c r="J192" s="4"/>
      <c r="K192" s="4"/>
      <c r="L192" s="15"/>
      <c r="M192" s="4"/>
      <c r="N192" s="4"/>
    </row>
    <row r="193" spans="2:14" x14ac:dyDescent="0.25">
      <c r="B193" s="4"/>
      <c r="C193" s="4"/>
      <c r="D193" s="4"/>
      <c r="E193" s="2"/>
      <c r="F193" s="4"/>
      <c r="G193" s="4"/>
      <c r="H193" s="2"/>
      <c r="I193" s="4"/>
      <c r="J193" s="4"/>
      <c r="K193" s="4"/>
      <c r="L193" s="15"/>
      <c r="M193" s="4"/>
      <c r="N193" s="4"/>
    </row>
    <row r="194" spans="2:14" x14ac:dyDescent="0.25">
      <c r="B194" s="4"/>
      <c r="C194" s="4"/>
      <c r="D194" s="4"/>
      <c r="E194" s="2"/>
      <c r="F194" s="4"/>
      <c r="G194" s="4"/>
      <c r="H194" s="2"/>
      <c r="I194" s="4"/>
      <c r="J194" s="4"/>
      <c r="K194" s="4"/>
      <c r="L194" s="15"/>
      <c r="M194" s="4"/>
      <c r="N194" s="4"/>
    </row>
    <row r="195" spans="2:14" x14ac:dyDescent="0.25">
      <c r="B195" s="4"/>
      <c r="C195" s="4"/>
      <c r="D195" s="4"/>
      <c r="E195" s="2"/>
      <c r="F195" s="4"/>
      <c r="G195" s="4"/>
      <c r="H195" s="2"/>
      <c r="I195" s="4"/>
      <c r="J195" s="4"/>
      <c r="K195" s="4"/>
      <c r="L195" s="15"/>
      <c r="M195" s="4"/>
      <c r="N195" s="4"/>
    </row>
    <row r="196" spans="2:14" x14ac:dyDescent="0.25">
      <c r="B196" s="4"/>
      <c r="C196" s="4"/>
      <c r="D196" s="4"/>
      <c r="E196" s="2"/>
      <c r="F196" s="4"/>
      <c r="G196" s="4"/>
      <c r="H196" s="2"/>
      <c r="I196" s="4"/>
      <c r="J196" s="4"/>
      <c r="K196" s="4"/>
      <c r="L196" s="15"/>
      <c r="M196" s="4"/>
      <c r="N196" s="4"/>
    </row>
    <row r="197" spans="2:14" x14ac:dyDescent="0.25">
      <c r="B197" s="4"/>
      <c r="C197" s="4"/>
      <c r="D197" s="4"/>
      <c r="E197" s="2"/>
      <c r="F197" s="4"/>
      <c r="G197" s="4"/>
      <c r="H197" s="2"/>
      <c r="I197" s="4"/>
      <c r="J197" s="4"/>
      <c r="K197" s="4"/>
      <c r="L197" s="15"/>
      <c r="M197" s="4"/>
      <c r="N197" s="4"/>
    </row>
    <row r="198" spans="2:14" x14ac:dyDescent="0.25">
      <c r="B198" s="4"/>
      <c r="C198" s="4"/>
      <c r="D198" s="4"/>
      <c r="E198" s="2"/>
      <c r="F198" s="4"/>
      <c r="G198" s="4"/>
      <c r="H198" s="2"/>
      <c r="I198" s="4"/>
      <c r="J198" s="4"/>
      <c r="K198" s="4"/>
      <c r="L198" s="15"/>
      <c r="M198" s="4"/>
      <c r="N198" s="4"/>
    </row>
    <row r="199" spans="2:14" x14ac:dyDescent="0.25">
      <c r="B199" s="4"/>
      <c r="C199" s="4"/>
      <c r="D199" s="4"/>
      <c r="E199" s="2"/>
      <c r="F199" s="4"/>
      <c r="G199" s="4"/>
      <c r="H199" s="2"/>
      <c r="I199" s="4"/>
      <c r="J199" s="4"/>
      <c r="K199" s="4"/>
      <c r="L199" s="15"/>
      <c r="M199" s="4"/>
      <c r="N199" s="4"/>
    </row>
    <row r="200" spans="2:14" x14ac:dyDescent="0.25">
      <c r="B200" s="4"/>
      <c r="C200" s="4"/>
      <c r="D200" s="4"/>
      <c r="E200" s="2"/>
      <c r="F200" s="4"/>
      <c r="G200" s="4"/>
      <c r="H200" s="2"/>
      <c r="I200" s="4"/>
      <c r="J200" s="4"/>
      <c r="K200" s="4"/>
      <c r="L200" s="15"/>
      <c r="M200" s="4"/>
      <c r="N200" s="4"/>
    </row>
    <row r="201" spans="2:14" x14ac:dyDescent="0.25">
      <c r="B201" s="4"/>
      <c r="C201" s="4"/>
      <c r="D201" s="4"/>
      <c r="E201" s="2"/>
      <c r="F201" s="4"/>
      <c r="G201" s="4"/>
      <c r="H201" s="2"/>
      <c r="I201" s="4"/>
      <c r="J201" s="4"/>
      <c r="K201" s="4"/>
      <c r="L201" s="15"/>
      <c r="M201" s="4"/>
      <c r="N201" s="4"/>
    </row>
    <row r="202" spans="2:14" x14ac:dyDescent="0.25">
      <c r="B202" s="4"/>
      <c r="C202" s="4"/>
      <c r="D202" s="4"/>
      <c r="E202" s="2"/>
      <c r="F202" s="4"/>
      <c r="G202" s="4"/>
      <c r="H202" s="2"/>
      <c r="I202" s="4"/>
      <c r="J202" s="4"/>
      <c r="K202" s="4"/>
      <c r="L202" s="15"/>
      <c r="M202" s="4"/>
      <c r="N202" s="4"/>
    </row>
    <row r="203" spans="2:14" x14ac:dyDescent="0.25">
      <c r="B203" s="4"/>
      <c r="C203" s="4"/>
      <c r="D203" s="4"/>
      <c r="E203" s="2"/>
      <c r="F203" s="4"/>
      <c r="G203" s="4"/>
      <c r="H203" s="2"/>
      <c r="I203" s="4"/>
      <c r="J203" s="4"/>
      <c r="K203" s="4"/>
      <c r="L203" s="15"/>
      <c r="M203" s="4"/>
      <c r="N203" s="4"/>
    </row>
    <row r="204" spans="2:14" x14ac:dyDescent="0.25">
      <c r="B204" s="4"/>
      <c r="C204" s="4"/>
      <c r="D204" s="4"/>
      <c r="E204" s="2"/>
      <c r="F204" s="4"/>
      <c r="G204" s="4"/>
      <c r="H204" s="2"/>
      <c r="I204" s="4"/>
      <c r="J204" s="4"/>
      <c r="K204" s="4"/>
      <c r="L204" s="15"/>
      <c r="M204" s="4"/>
      <c r="N204" s="4"/>
    </row>
    <row r="205" spans="2:14" x14ac:dyDescent="0.25">
      <c r="B205" s="4"/>
      <c r="C205" s="4"/>
      <c r="D205" s="4"/>
      <c r="E205" s="2"/>
      <c r="F205" s="4"/>
      <c r="G205" s="4"/>
      <c r="H205" s="2"/>
      <c r="I205" s="4"/>
      <c r="J205" s="4"/>
      <c r="K205" s="4"/>
      <c r="L205" s="15"/>
      <c r="M205" s="4"/>
      <c r="N205" s="4"/>
    </row>
    <row r="206" spans="2:14" x14ac:dyDescent="0.25">
      <c r="B206" s="4"/>
      <c r="C206" s="4"/>
      <c r="D206" s="4"/>
      <c r="E206" s="2"/>
      <c r="F206" s="4"/>
      <c r="G206" s="4"/>
      <c r="H206" s="2"/>
      <c r="I206" s="4"/>
      <c r="J206" s="4"/>
      <c r="K206" s="4"/>
      <c r="L206" s="15"/>
      <c r="M206" s="4"/>
      <c r="N206" s="4"/>
    </row>
    <row r="207" spans="2:14" x14ac:dyDescent="0.25">
      <c r="B207" s="4"/>
      <c r="C207" s="4"/>
      <c r="D207" s="4"/>
      <c r="E207" s="2"/>
      <c r="F207" s="4"/>
      <c r="G207" s="4"/>
      <c r="H207" s="2"/>
      <c r="I207" s="4"/>
      <c r="J207" s="4"/>
      <c r="K207" s="4"/>
      <c r="L207" s="15"/>
      <c r="M207" s="4"/>
      <c r="N207" s="4"/>
    </row>
    <row r="208" spans="2:14" x14ac:dyDescent="0.25">
      <c r="B208" s="4"/>
      <c r="C208" s="4"/>
      <c r="D208" s="4"/>
      <c r="E208" s="2"/>
      <c r="F208" s="4"/>
      <c r="G208" s="4"/>
      <c r="H208" s="2"/>
      <c r="I208" s="4"/>
      <c r="J208" s="4"/>
      <c r="K208" s="4"/>
      <c r="L208" s="15"/>
      <c r="M208" s="4"/>
      <c r="N208" s="4"/>
    </row>
    <row r="209" spans="2:14" x14ac:dyDescent="0.25">
      <c r="B209" s="4"/>
      <c r="C209" s="4"/>
      <c r="D209" s="4"/>
      <c r="E209" s="2"/>
      <c r="F209" s="4"/>
      <c r="G209" s="4"/>
      <c r="H209" s="2"/>
      <c r="I209" s="4"/>
      <c r="J209" s="4"/>
      <c r="K209" s="4"/>
      <c r="L209" s="15"/>
      <c r="M209" s="4"/>
      <c r="N209" s="4"/>
    </row>
    <row r="210" spans="2:14" x14ac:dyDescent="0.25">
      <c r="B210" s="4"/>
      <c r="C210" s="4"/>
      <c r="D210" s="4"/>
      <c r="E210" s="2"/>
      <c r="F210" s="4"/>
      <c r="G210" s="4"/>
      <c r="H210" s="2"/>
      <c r="I210" s="4"/>
      <c r="J210" s="4"/>
      <c r="K210" s="4"/>
      <c r="L210" s="15"/>
      <c r="M210" s="4"/>
      <c r="N210" s="4"/>
    </row>
    <row r="211" spans="2:14" x14ac:dyDescent="0.25">
      <c r="B211" s="4"/>
      <c r="C211" s="4"/>
      <c r="D211" s="4"/>
      <c r="E211" s="2"/>
      <c r="F211" s="4"/>
      <c r="G211" s="4"/>
      <c r="H211" s="2"/>
      <c r="I211" s="4"/>
      <c r="J211" s="4"/>
      <c r="K211" s="4"/>
      <c r="L211" s="15"/>
      <c r="M211" s="4"/>
      <c r="N211" s="4"/>
    </row>
    <row r="212" spans="2:14" x14ac:dyDescent="0.25">
      <c r="B212" s="4"/>
      <c r="C212" s="4"/>
      <c r="D212" s="4"/>
      <c r="E212" s="2"/>
      <c r="F212" s="4"/>
      <c r="G212" s="4"/>
      <c r="H212" s="2"/>
      <c r="I212" s="4"/>
      <c r="J212" s="4"/>
      <c r="K212" s="4"/>
      <c r="L212" s="15"/>
      <c r="M212" s="4"/>
      <c r="N212" s="4"/>
    </row>
    <row r="213" spans="2:14" x14ac:dyDescent="0.25">
      <c r="B213" s="4"/>
      <c r="C213" s="4"/>
      <c r="D213" s="4"/>
      <c r="E213" s="2"/>
      <c r="F213" s="4"/>
      <c r="G213" s="4"/>
      <c r="H213" s="2"/>
      <c r="I213" s="4"/>
      <c r="J213" s="4"/>
      <c r="K213" s="4"/>
      <c r="L213" s="15"/>
      <c r="M213" s="4"/>
      <c r="N213" s="4"/>
    </row>
    <row r="214" spans="2:14" x14ac:dyDescent="0.25">
      <c r="B214" s="4"/>
      <c r="C214" s="4"/>
      <c r="D214" s="4"/>
      <c r="E214" s="2"/>
      <c r="F214" s="4"/>
      <c r="G214" s="4"/>
      <c r="H214" s="2"/>
      <c r="I214" s="4"/>
      <c r="J214" s="4"/>
      <c r="K214" s="4"/>
      <c r="L214" s="15"/>
      <c r="M214" s="4"/>
      <c r="N214" s="4"/>
    </row>
    <row r="215" spans="2:14" x14ac:dyDescent="0.25">
      <c r="B215" s="4"/>
      <c r="C215" s="4"/>
      <c r="D215" s="4"/>
      <c r="E215" s="2"/>
      <c r="F215" s="4"/>
      <c r="G215" s="4"/>
      <c r="H215" s="2"/>
      <c r="I215" s="4"/>
      <c r="J215" s="4"/>
      <c r="K215" s="4"/>
      <c r="L215" s="15"/>
      <c r="M215" s="4"/>
      <c r="N215" s="4"/>
    </row>
    <row r="216" spans="2:14" x14ac:dyDescent="0.25">
      <c r="B216" s="4"/>
      <c r="C216" s="4"/>
      <c r="D216" s="4"/>
      <c r="E216" s="2"/>
      <c r="F216" s="4"/>
      <c r="G216" s="4"/>
      <c r="H216" s="2"/>
      <c r="I216" s="4"/>
      <c r="J216" s="4"/>
      <c r="K216" s="4"/>
      <c r="L216" s="15"/>
      <c r="M216" s="4"/>
      <c r="N216" s="4"/>
    </row>
    <row r="217" spans="2:14" x14ac:dyDescent="0.25">
      <c r="B217" s="4"/>
      <c r="C217" s="4"/>
      <c r="D217" s="4"/>
      <c r="E217" s="2"/>
      <c r="F217" s="4"/>
      <c r="G217" s="4"/>
      <c r="H217" s="2"/>
      <c r="I217" s="4"/>
      <c r="J217" s="4"/>
      <c r="K217" s="4"/>
      <c r="L217" s="15"/>
      <c r="M217" s="4"/>
      <c r="N217" s="4"/>
    </row>
    <row r="218" spans="2:14" x14ac:dyDescent="0.25">
      <c r="B218" s="4"/>
      <c r="C218" s="4"/>
      <c r="D218" s="4"/>
      <c r="E218" s="2"/>
      <c r="F218" s="4"/>
      <c r="G218" s="4"/>
      <c r="H218" s="2"/>
      <c r="I218" s="4"/>
      <c r="J218" s="4"/>
      <c r="K218" s="4"/>
      <c r="L218" s="15"/>
      <c r="M218" s="4"/>
      <c r="N218" s="4"/>
    </row>
    <row r="219" spans="2:14" x14ac:dyDescent="0.25">
      <c r="B219" s="4"/>
      <c r="C219" s="4"/>
      <c r="D219" s="4"/>
      <c r="E219" s="2"/>
      <c r="F219" s="4"/>
      <c r="G219" s="4"/>
      <c r="H219" s="2"/>
      <c r="I219" s="4"/>
      <c r="J219" s="4"/>
      <c r="K219" s="4"/>
      <c r="L219" s="15"/>
      <c r="M219" s="4"/>
      <c r="N219" s="4"/>
    </row>
    <row r="220" spans="2:14" x14ac:dyDescent="0.25">
      <c r="B220" s="4"/>
      <c r="C220" s="4"/>
      <c r="D220" s="4"/>
      <c r="E220" s="2"/>
      <c r="F220" s="4"/>
      <c r="G220" s="4"/>
      <c r="H220" s="2"/>
      <c r="I220" s="4"/>
      <c r="J220" s="4"/>
      <c r="K220" s="4"/>
      <c r="L220" s="15"/>
      <c r="M220" s="4"/>
      <c r="N220" s="4"/>
    </row>
    <row r="221" spans="2:14" x14ac:dyDescent="0.25">
      <c r="B221" s="4"/>
      <c r="C221" s="4"/>
      <c r="D221" s="4"/>
      <c r="E221" s="2"/>
      <c r="F221" s="4"/>
      <c r="G221" s="4"/>
      <c r="H221" s="2"/>
      <c r="I221" s="4"/>
      <c r="J221" s="4"/>
      <c r="K221" s="4"/>
      <c r="L221" s="15"/>
      <c r="M221" s="4"/>
      <c r="N221" s="4"/>
    </row>
    <row r="222" spans="2:14" x14ac:dyDescent="0.25">
      <c r="B222" s="4"/>
      <c r="C222" s="4"/>
      <c r="D222" s="4"/>
      <c r="E222" s="2"/>
      <c r="F222" s="4"/>
      <c r="G222" s="4"/>
      <c r="H222" s="2"/>
      <c r="I222" s="4"/>
      <c r="J222" s="4"/>
      <c r="K222" s="4"/>
      <c r="L222" s="15"/>
      <c r="M222" s="4"/>
      <c r="N222" s="4"/>
    </row>
    <row r="223" spans="2:14" x14ac:dyDescent="0.25">
      <c r="B223" s="4"/>
      <c r="C223" s="4"/>
      <c r="D223" s="4"/>
      <c r="E223" s="2"/>
      <c r="F223" s="4"/>
      <c r="G223" s="4"/>
      <c r="H223" s="2"/>
      <c r="I223" s="4"/>
      <c r="J223" s="4"/>
      <c r="K223" s="4"/>
      <c r="L223" s="15"/>
      <c r="M223" s="4"/>
      <c r="N223" s="4"/>
    </row>
    <row r="224" spans="2:14" x14ac:dyDescent="0.25">
      <c r="B224" s="4"/>
      <c r="C224" s="4"/>
      <c r="D224" s="4"/>
      <c r="E224" s="2"/>
      <c r="F224" s="4"/>
      <c r="G224" s="4"/>
      <c r="H224" s="2"/>
      <c r="I224" s="4"/>
      <c r="J224" s="4"/>
      <c r="K224" s="4"/>
      <c r="L224" s="15"/>
      <c r="M224" s="4"/>
      <c r="N224" s="4"/>
    </row>
    <row r="225" spans="2:14" x14ac:dyDescent="0.25">
      <c r="B225" s="4"/>
      <c r="C225" s="4"/>
      <c r="D225" s="4"/>
      <c r="E225" s="2"/>
      <c r="F225" s="4"/>
      <c r="G225" s="4"/>
      <c r="H225" s="2"/>
      <c r="I225" s="4"/>
      <c r="J225" s="4"/>
      <c r="K225" s="4"/>
      <c r="L225" s="15"/>
      <c r="M225" s="4"/>
      <c r="N225" s="4"/>
    </row>
    <row r="226" spans="2:14" x14ac:dyDescent="0.25">
      <c r="B226" s="4"/>
      <c r="C226" s="4"/>
      <c r="D226" s="4"/>
      <c r="E226" s="2"/>
      <c r="F226" s="4"/>
      <c r="G226" s="4"/>
      <c r="H226" s="2"/>
      <c r="I226" s="4"/>
      <c r="J226" s="4"/>
      <c r="K226" s="4"/>
      <c r="L226" s="15"/>
      <c r="M226" s="4"/>
      <c r="N226" s="4"/>
    </row>
    <row r="227" spans="2:14" x14ac:dyDescent="0.25">
      <c r="B227" s="4"/>
      <c r="C227" s="4"/>
      <c r="D227" s="4"/>
      <c r="E227" s="2"/>
      <c r="F227" s="4"/>
      <c r="G227" s="4"/>
      <c r="H227" s="2"/>
      <c r="I227" s="4"/>
      <c r="J227" s="4"/>
      <c r="K227" s="4"/>
      <c r="L227" s="15"/>
      <c r="M227" s="4"/>
      <c r="N227" s="4"/>
    </row>
    <row r="228" spans="2:14" x14ac:dyDescent="0.25">
      <c r="B228" s="4"/>
      <c r="C228" s="4"/>
      <c r="D228" s="4"/>
      <c r="E228" s="2"/>
      <c r="F228" s="4"/>
      <c r="G228" s="4"/>
      <c r="H228" s="2"/>
      <c r="I228" s="4"/>
      <c r="J228" s="4"/>
      <c r="K228" s="4"/>
      <c r="L228" s="15"/>
      <c r="M228" s="4"/>
      <c r="N228" s="4"/>
    </row>
    <row r="229" spans="2:14" x14ac:dyDescent="0.25">
      <c r="B229" s="4"/>
      <c r="C229" s="4"/>
      <c r="D229" s="4"/>
      <c r="E229" s="2"/>
      <c r="F229" s="4"/>
      <c r="G229" s="4"/>
      <c r="H229" s="2"/>
      <c r="I229" s="4"/>
      <c r="J229" s="4"/>
      <c r="K229" s="4"/>
      <c r="L229" s="15"/>
      <c r="M229" s="4"/>
      <c r="N229" s="4"/>
    </row>
    <row r="230" spans="2:14" x14ac:dyDescent="0.25">
      <c r="B230" s="4"/>
      <c r="C230" s="4"/>
      <c r="D230" s="4"/>
      <c r="E230" s="2"/>
      <c r="F230" s="4"/>
      <c r="G230" s="4"/>
      <c r="H230" s="2"/>
      <c r="I230" s="4"/>
      <c r="J230" s="4"/>
      <c r="K230" s="4"/>
      <c r="L230" s="15"/>
      <c r="M230" s="4"/>
      <c r="N230" s="4"/>
    </row>
    <row r="231" spans="2:14" x14ac:dyDescent="0.25">
      <c r="B231" s="4"/>
      <c r="C231" s="4"/>
      <c r="D231" s="4"/>
      <c r="E231" s="2"/>
      <c r="F231" s="4"/>
      <c r="G231" s="4"/>
      <c r="H231" s="2"/>
      <c r="I231" s="4"/>
      <c r="J231" s="4"/>
      <c r="K231" s="4"/>
      <c r="L231" s="15"/>
      <c r="M231" s="4"/>
      <c r="N231" s="4"/>
    </row>
    <row r="232" spans="2:14" x14ac:dyDescent="0.25">
      <c r="B232" s="4"/>
      <c r="C232" s="4"/>
      <c r="D232" s="4"/>
      <c r="E232" s="2"/>
      <c r="F232" s="4"/>
      <c r="G232" s="4"/>
      <c r="H232" s="2"/>
      <c r="I232" s="4"/>
      <c r="J232" s="4"/>
      <c r="K232" s="4"/>
      <c r="L232" s="15"/>
      <c r="M232" s="4"/>
      <c r="N232" s="4"/>
    </row>
    <row r="233" spans="2:14" x14ac:dyDescent="0.25">
      <c r="B233" s="4"/>
      <c r="C233" s="4"/>
      <c r="D233" s="4"/>
      <c r="E233" s="2"/>
      <c r="F233" s="4"/>
      <c r="G233" s="4"/>
      <c r="H233" s="2"/>
      <c r="I233" s="4"/>
      <c r="J233" s="4"/>
      <c r="K233" s="4"/>
      <c r="L233" s="15"/>
      <c r="M233" s="4"/>
      <c r="N233" s="4"/>
    </row>
    <row r="234" spans="2:14" x14ac:dyDescent="0.25">
      <c r="B234" s="4"/>
      <c r="C234" s="4"/>
      <c r="D234" s="4"/>
      <c r="E234" s="2"/>
      <c r="F234" s="4"/>
      <c r="G234" s="4"/>
      <c r="H234" s="2"/>
      <c r="I234" s="4"/>
      <c r="J234" s="4"/>
      <c r="K234" s="4"/>
      <c r="L234" s="15"/>
      <c r="M234" s="4"/>
      <c r="N234" s="4"/>
    </row>
    <row r="235" spans="2:14" x14ac:dyDescent="0.25">
      <c r="B235" s="4"/>
      <c r="C235" s="4"/>
      <c r="D235" s="4"/>
      <c r="E235" s="2"/>
      <c r="F235" s="4"/>
      <c r="G235" s="4"/>
      <c r="H235" s="2"/>
      <c r="I235" s="4"/>
      <c r="J235" s="4"/>
      <c r="K235" s="4"/>
      <c r="L235" s="15"/>
      <c r="M235" s="4"/>
      <c r="N235" s="4"/>
    </row>
    <row r="236" spans="2:14" x14ac:dyDescent="0.25">
      <c r="B236" s="4"/>
      <c r="C236" s="4"/>
      <c r="D236" s="4"/>
      <c r="E236" s="2"/>
      <c r="F236" s="4"/>
      <c r="G236" s="4"/>
      <c r="H236" s="2"/>
      <c r="I236" s="4"/>
      <c r="J236" s="4"/>
      <c r="K236" s="4"/>
      <c r="L236" s="15"/>
      <c r="M236" s="4"/>
      <c r="N236" s="4"/>
    </row>
    <row r="237" spans="2:14" x14ac:dyDescent="0.25">
      <c r="B237" s="4"/>
      <c r="C237" s="4"/>
      <c r="D237" s="4"/>
      <c r="E237" s="2"/>
      <c r="F237" s="4"/>
      <c r="G237" s="4"/>
      <c r="H237" s="2"/>
      <c r="I237"/>
      <c r="J237" s="4"/>
      <c r="K237" s="4"/>
      <c r="L237" s="15"/>
      <c r="M237" s="4"/>
      <c r="N237" s="4"/>
    </row>
    <row r="238" spans="2:14" x14ac:dyDescent="0.25">
      <c r="B238" s="4"/>
      <c r="C238" s="4"/>
      <c r="D238" s="4"/>
      <c r="E238" s="2"/>
      <c r="F238" s="4"/>
      <c r="G238" s="4"/>
      <c r="H238" s="1"/>
      <c r="I238"/>
      <c r="J238" s="4"/>
      <c r="K238"/>
      <c r="L238" s="15"/>
      <c r="M238" s="4"/>
      <c r="N238" s="4"/>
    </row>
    <row r="239" spans="2:14" x14ac:dyDescent="0.25">
      <c r="B239" s="4"/>
      <c r="C239" s="4"/>
      <c r="D239" s="4"/>
      <c r="E239" s="2"/>
      <c r="F239" s="4"/>
      <c r="G239" s="4"/>
      <c r="H239" s="1"/>
      <c r="I239"/>
      <c r="J239"/>
      <c r="K239"/>
      <c r="L239" s="15"/>
      <c r="M239" s="4"/>
      <c r="N239" s="4"/>
    </row>
    <row r="240" spans="2:14" x14ac:dyDescent="0.25">
      <c r="B240" s="4"/>
      <c r="C240" s="4"/>
      <c r="D240" s="4"/>
      <c r="E240" s="2"/>
      <c r="F240" s="4"/>
      <c r="G240" s="4"/>
      <c r="H240" s="1"/>
      <c r="I240"/>
      <c r="J240"/>
      <c r="K240"/>
      <c r="L240" s="15"/>
      <c r="M240" s="4"/>
      <c r="N240" s="4"/>
    </row>
    <row r="241" spans="2:14" x14ac:dyDescent="0.25">
      <c r="B241" s="4"/>
      <c r="C241" s="4"/>
      <c r="D241" s="4"/>
      <c r="E241" s="2"/>
      <c r="F241" s="4"/>
      <c r="G241" s="4"/>
      <c r="H241" s="1"/>
      <c r="I241"/>
      <c r="J241"/>
      <c r="K241"/>
      <c r="L241" s="15"/>
      <c r="M241" s="4"/>
      <c r="N241" s="4"/>
    </row>
    <row r="242" spans="2:14" x14ac:dyDescent="0.25">
      <c r="B242" s="4"/>
      <c r="C242" s="4"/>
      <c r="D242" s="4"/>
      <c r="E242" s="2"/>
      <c r="F242" s="4"/>
      <c r="G242" s="4"/>
      <c r="H242" s="1"/>
      <c r="I242"/>
      <c r="J242"/>
      <c r="K242"/>
      <c r="L242" s="15"/>
      <c r="M242" s="4"/>
      <c r="N242" s="4"/>
    </row>
    <row r="243" spans="2:14" x14ac:dyDescent="0.25">
      <c r="B243"/>
      <c r="C243"/>
      <c r="D243"/>
      <c r="E243" s="1"/>
      <c r="F243"/>
      <c r="G243"/>
      <c r="H243" s="1"/>
      <c r="I243"/>
      <c r="J243"/>
      <c r="K243"/>
      <c r="L243" s="12"/>
    </row>
    <row r="244" spans="2:14" x14ac:dyDescent="0.25">
      <c r="B244"/>
      <c r="C244"/>
      <c r="D244"/>
      <c r="E244" s="1"/>
      <c r="F244"/>
      <c r="G244"/>
      <c r="H244" s="1"/>
      <c r="I244"/>
      <c r="J244"/>
      <c r="K244"/>
      <c r="L244" s="12"/>
    </row>
    <row r="245" spans="2:14" x14ac:dyDescent="0.25">
      <c r="B245"/>
      <c r="C245"/>
      <c r="D245"/>
      <c r="E245" s="1"/>
      <c r="F245"/>
      <c r="G245"/>
      <c r="H245" s="1"/>
      <c r="I245"/>
      <c r="J245"/>
      <c r="K245"/>
      <c r="L245" s="12"/>
    </row>
    <row r="246" spans="2:14" x14ac:dyDescent="0.25">
      <c r="B246"/>
      <c r="C246"/>
      <c r="D246"/>
      <c r="E246" s="1"/>
      <c r="F246"/>
      <c r="G246"/>
      <c r="H246" s="1"/>
      <c r="I246"/>
      <c r="J246"/>
      <c r="K246"/>
      <c r="L246" s="12"/>
    </row>
    <row r="247" spans="2:14" x14ac:dyDescent="0.25">
      <c r="B247"/>
      <c r="C247"/>
      <c r="D247"/>
      <c r="E247" s="1"/>
      <c r="F247"/>
      <c r="G247"/>
      <c r="H247" s="1"/>
      <c r="I247"/>
      <c r="J247"/>
      <c r="K247"/>
      <c r="L247" s="12"/>
    </row>
    <row r="248" spans="2:14" x14ac:dyDescent="0.25">
      <c r="B248"/>
      <c r="C248"/>
      <c r="D248"/>
      <c r="E248" s="1"/>
      <c r="F248"/>
      <c r="G248"/>
      <c r="H248" s="1"/>
      <c r="I248"/>
      <c r="J248"/>
      <c r="K248"/>
      <c r="L248" s="12"/>
    </row>
    <row r="249" spans="2:14" x14ac:dyDescent="0.25">
      <c r="B249"/>
      <c r="C249"/>
      <c r="D249"/>
      <c r="E249" s="1"/>
      <c r="F249"/>
      <c r="G249"/>
      <c r="H249" s="1"/>
      <c r="I249"/>
      <c r="J249"/>
      <c r="K249"/>
      <c r="L249" s="12"/>
    </row>
    <row r="250" spans="2:14" x14ac:dyDescent="0.25">
      <c r="B250"/>
      <c r="C250"/>
      <c r="D250"/>
      <c r="E250" s="1"/>
      <c r="F250"/>
      <c r="G250"/>
      <c r="H250" s="1"/>
      <c r="I250"/>
      <c r="J250"/>
      <c r="K250"/>
      <c r="L250" s="12"/>
    </row>
    <row r="251" spans="2:14" x14ac:dyDescent="0.25">
      <c r="B251"/>
      <c r="C251"/>
      <c r="D251"/>
      <c r="E251" s="1"/>
      <c r="F251"/>
      <c r="G251"/>
      <c r="H251" s="1"/>
      <c r="I251"/>
      <c r="J251"/>
      <c r="K251"/>
      <c r="L251" s="12"/>
    </row>
    <row r="252" spans="2:14" x14ac:dyDescent="0.25">
      <c r="B252"/>
      <c r="C252"/>
      <c r="D252"/>
      <c r="E252" s="1"/>
      <c r="F252"/>
      <c r="G252"/>
      <c r="H252" s="1"/>
      <c r="I252"/>
      <c r="J252"/>
      <c r="K252"/>
      <c r="L252" s="12"/>
    </row>
    <row r="253" spans="2:14" x14ac:dyDescent="0.25">
      <c r="B253"/>
      <c r="C253"/>
      <c r="D253"/>
      <c r="E253" s="1"/>
      <c r="F253"/>
      <c r="G253"/>
      <c r="H253" s="1"/>
      <c r="I253"/>
      <c r="J253"/>
      <c r="K253"/>
      <c r="L253" s="12"/>
    </row>
    <row r="254" spans="2:14" x14ac:dyDescent="0.25">
      <c r="B254"/>
      <c r="C254"/>
      <c r="D254"/>
      <c r="E254" s="1"/>
      <c r="F254"/>
      <c r="G254"/>
      <c r="H254" s="1"/>
      <c r="I254"/>
      <c r="J254"/>
      <c r="K254"/>
      <c r="L254" s="12"/>
    </row>
    <row r="255" spans="2:14" x14ac:dyDescent="0.25">
      <c r="B255"/>
      <c r="C255"/>
      <c r="D255"/>
      <c r="E255" s="1"/>
      <c r="F255"/>
      <c r="G255"/>
      <c r="H255" s="1"/>
      <c r="I255"/>
      <c r="J255"/>
      <c r="K255"/>
      <c r="L255" s="12"/>
    </row>
    <row r="256" spans="2:14" x14ac:dyDescent="0.25">
      <c r="B256"/>
      <c r="C256"/>
      <c r="D256"/>
      <c r="E256" s="1"/>
      <c r="F256"/>
      <c r="G256"/>
      <c r="H256" s="1"/>
      <c r="I256"/>
      <c r="J256"/>
      <c r="K256"/>
      <c r="L256" s="12"/>
    </row>
    <row r="257" spans="2:12" x14ac:dyDescent="0.25">
      <c r="B257"/>
      <c r="C257"/>
      <c r="D257"/>
      <c r="E257" s="1"/>
      <c r="F257"/>
      <c r="G257"/>
      <c r="H257" s="1"/>
      <c r="I257"/>
      <c r="J257"/>
      <c r="K257"/>
      <c r="L257" s="12"/>
    </row>
    <row r="258" spans="2:12" x14ac:dyDescent="0.25">
      <c r="B258"/>
      <c r="C258"/>
      <c r="D258"/>
      <c r="E258" s="1"/>
      <c r="F258"/>
      <c r="G258"/>
      <c r="H258" s="1"/>
      <c r="I258"/>
      <c r="J258"/>
      <c r="K258"/>
      <c r="L258" s="12"/>
    </row>
    <row r="259" spans="2:12" x14ac:dyDescent="0.25">
      <c r="B259"/>
      <c r="C259"/>
      <c r="D259"/>
      <c r="E259" s="1"/>
      <c r="F259"/>
      <c r="G259"/>
      <c r="H259" s="1"/>
      <c r="I259"/>
      <c r="J259"/>
      <c r="K259"/>
      <c r="L259" s="12"/>
    </row>
    <row r="260" spans="2:12" x14ac:dyDescent="0.25">
      <c r="B260"/>
      <c r="C260"/>
      <c r="D260"/>
      <c r="E260" s="1"/>
      <c r="F260"/>
      <c r="G260"/>
      <c r="H260" s="1"/>
      <c r="I260"/>
      <c r="J260"/>
      <c r="K260"/>
      <c r="L260" s="12"/>
    </row>
    <row r="261" spans="2:12" x14ac:dyDescent="0.25">
      <c r="B261"/>
      <c r="C261"/>
      <c r="D261"/>
      <c r="E261" s="1"/>
      <c r="F261"/>
      <c r="G261"/>
      <c r="H261" s="1"/>
      <c r="I261"/>
      <c r="J261"/>
      <c r="K261"/>
      <c r="L261" s="12"/>
    </row>
    <row r="262" spans="2:12" x14ac:dyDescent="0.25">
      <c r="B262"/>
      <c r="C262"/>
      <c r="D262"/>
      <c r="E262" s="1"/>
      <c r="F262"/>
      <c r="G262"/>
      <c r="H262" s="1"/>
      <c r="I262"/>
      <c r="J262"/>
      <c r="K262"/>
      <c r="L262" s="12"/>
    </row>
    <row r="263" spans="2:12" x14ac:dyDescent="0.25">
      <c r="B263"/>
      <c r="C263"/>
      <c r="D263"/>
      <c r="E263" s="1"/>
      <c r="F263"/>
      <c r="G263"/>
      <c r="H263" s="1"/>
      <c r="I263"/>
      <c r="J263"/>
      <c r="K263"/>
      <c r="L263" s="12"/>
    </row>
    <row r="264" spans="2:12" x14ac:dyDescent="0.25">
      <c r="B264"/>
      <c r="C264"/>
      <c r="D264"/>
      <c r="E264" s="1"/>
      <c r="F264"/>
      <c r="G264"/>
      <c r="H264" s="1"/>
      <c r="I264"/>
      <c r="J264"/>
      <c r="K264"/>
      <c r="L264" s="12"/>
    </row>
    <row r="265" spans="2:12" x14ac:dyDescent="0.25">
      <c r="B265"/>
      <c r="C265"/>
      <c r="D265"/>
      <c r="E265" s="1"/>
      <c r="F265"/>
      <c r="G265"/>
      <c r="H265" s="1"/>
      <c r="I265"/>
      <c r="J265"/>
      <c r="K265"/>
      <c r="L265" s="12"/>
    </row>
    <row r="266" spans="2:12" x14ac:dyDescent="0.25">
      <c r="B266"/>
      <c r="C266"/>
      <c r="D266"/>
      <c r="E266" s="1"/>
      <c r="F266"/>
      <c r="G266"/>
      <c r="H266" s="1"/>
      <c r="I266"/>
      <c r="J266"/>
      <c r="K266"/>
      <c r="L266" s="12"/>
    </row>
    <row r="267" spans="2:12" x14ac:dyDescent="0.25">
      <c r="B267"/>
      <c r="C267"/>
      <c r="D267"/>
      <c r="E267" s="1"/>
      <c r="F267"/>
      <c r="G267"/>
      <c r="H267" s="1"/>
      <c r="I267"/>
      <c r="J267"/>
      <c r="K267"/>
      <c r="L267" s="12"/>
    </row>
    <row r="268" spans="2:12" x14ac:dyDescent="0.25">
      <c r="B268"/>
      <c r="C268"/>
      <c r="D268"/>
      <c r="E268" s="1"/>
      <c r="F268"/>
      <c r="G268"/>
      <c r="H268" s="1"/>
      <c r="I268"/>
      <c r="J268"/>
      <c r="K268"/>
      <c r="L268" s="12"/>
    </row>
    <row r="269" spans="2:12" x14ac:dyDescent="0.25">
      <c r="B269"/>
      <c r="C269"/>
      <c r="D269"/>
      <c r="E269" s="1"/>
      <c r="F269"/>
      <c r="G269"/>
      <c r="H269" s="1"/>
      <c r="I269"/>
      <c r="J269"/>
      <c r="K269"/>
      <c r="L269" s="12"/>
    </row>
    <row r="270" spans="2:12" x14ac:dyDescent="0.25">
      <c r="B270"/>
      <c r="C270"/>
      <c r="D270"/>
      <c r="E270" s="1"/>
      <c r="F270"/>
      <c r="G270"/>
      <c r="H270" s="1"/>
      <c r="I270"/>
      <c r="J270"/>
      <c r="K270"/>
      <c r="L270" s="12"/>
    </row>
    <row r="271" spans="2:12" x14ac:dyDescent="0.25">
      <c r="B271"/>
      <c r="C271"/>
      <c r="D271"/>
      <c r="E271" s="1"/>
      <c r="F271"/>
      <c r="G271"/>
      <c r="H271" s="1"/>
      <c r="I271"/>
      <c r="J271"/>
      <c r="K271"/>
      <c r="L271" s="12"/>
    </row>
    <row r="272" spans="2:12" x14ac:dyDescent="0.25">
      <c r="B272"/>
      <c r="C272"/>
      <c r="D272"/>
      <c r="E272" s="1"/>
      <c r="F272"/>
      <c r="G272"/>
      <c r="H272" s="1"/>
      <c r="I272"/>
      <c r="J272"/>
      <c r="K272"/>
      <c r="L272" s="12"/>
    </row>
    <row r="273" spans="2:12" x14ac:dyDescent="0.25">
      <c r="B273"/>
      <c r="C273"/>
      <c r="D273"/>
      <c r="E273" s="1"/>
      <c r="F273"/>
      <c r="G273"/>
      <c r="H273" s="1"/>
      <c r="I273"/>
      <c r="J273"/>
      <c r="K273"/>
      <c r="L273" s="12"/>
    </row>
    <row r="274" spans="2:12" x14ac:dyDescent="0.25">
      <c r="B274"/>
      <c r="C274"/>
      <c r="D274"/>
      <c r="E274" s="1"/>
      <c r="F274"/>
      <c r="G274"/>
      <c r="H274" s="1"/>
      <c r="I274"/>
      <c r="J274"/>
      <c r="K274"/>
      <c r="L274" s="12"/>
    </row>
    <row r="275" spans="2:12" x14ac:dyDescent="0.25">
      <c r="B275"/>
      <c r="C275"/>
      <c r="D275"/>
      <c r="E275" s="1"/>
      <c r="F275"/>
      <c r="G275"/>
      <c r="H275" s="1"/>
      <c r="I275"/>
      <c r="J275"/>
      <c r="K275"/>
      <c r="L275" s="12"/>
    </row>
    <row r="276" spans="2:12" x14ac:dyDescent="0.25">
      <c r="B276"/>
      <c r="C276"/>
      <c r="D276"/>
      <c r="E276" s="1"/>
      <c r="F276"/>
      <c r="G276"/>
      <c r="H276" s="1"/>
      <c r="I276"/>
      <c r="J276"/>
      <c r="K276"/>
      <c r="L276" s="12"/>
    </row>
    <row r="277" spans="2:12" x14ac:dyDescent="0.25">
      <c r="B277"/>
      <c r="C277"/>
      <c r="D277"/>
      <c r="E277" s="1"/>
      <c r="F277"/>
      <c r="G277"/>
      <c r="H277" s="1"/>
      <c r="I277"/>
      <c r="J277"/>
      <c r="K277"/>
      <c r="L277" s="12"/>
    </row>
    <row r="278" spans="2:12" x14ac:dyDescent="0.25">
      <c r="B278"/>
      <c r="C278"/>
      <c r="D278"/>
      <c r="E278" s="1"/>
      <c r="F278"/>
      <c r="G278"/>
      <c r="H278" s="1"/>
      <c r="I278"/>
      <c r="J278"/>
      <c r="K278"/>
      <c r="L278" s="12"/>
    </row>
    <row r="279" spans="2:12" x14ac:dyDescent="0.25">
      <c r="B279"/>
      <c r="C279"/>
      <c r="D279"/>
      <c r="E279" s="1"/>
      <c r="F279"/>
      <c r="G279"/>
      <c r="H279" s="1"/>
      <c r="I279"/>
      <c r="J279"/>
      <c r="K279"/>
      <c r="L279" s="12"/>
    </row>
    <row r="280" spans="2:12" x14ac:dyDescent="0.25">
      <c r="B280"/>
      <c r="C280"/>
      <c r="D280"/>
      <c r="E280" s="1"/>
      <c r="F280"/>
      <c r="G280"/>
      <c r="H280" s="1"/>
      <c r="I280"/>
      <c r="J280"/>
      <c r="K280"/>
      <c r="L280" s="12"/>
    </row>
    <row r="281" spans="2:12" x14ac:dyDescent="0.25">
      <c r="B281"/>
      <c r="C281"/>
      <c r="D281"/>
      <c r="E281" s="1"/>
      <c r="F281"/>
      <c r="G281"/>
      <c r="H281" s="1"/>
      <c r="I281"/>
      <c r="J281"/>
      <c r="K281"/>
      <c r="L281" s="12"/>
    </row>
    <row r="282" spans="2:12" x14ac:dyDescent="0.25">
      <c r="B282"/>
      <c r="C282"/>
      <c r="D282"/>
      <c r="E282" s="1"/>
      <c r="F282"/>
      <c r="G282"/>
      <c r="H282" s="1"/>
      <c r="I282"/>
      <c r="J282"/>
      <c r="K282"/>
      <c r="L282" s="12"/>
    </row>
    <row r="283" spans="2:12" x14ac:dyDescent="0.25">
      <c r="B283"/>
      <c r="C283"/>
      <c r="D283"/>
      <c r="E283" s="1"/>
      <c r="F283"/>
      <c r="G283"/>
      <c r="H283" s="1"/>
      <c r="I283"/>
      <c r="J283"/>
      <c r="K283"/>
      <c r="L283" s="12"/>
    </row>
    <row r="284" spans="2:12" x14ac:dyDescent="0.25">
      <c r="B284"/>
      <c r="C284"/>
      <c r="D284"/>
      <c r="E284" s="1"/>
      <c r="F284"/>
      <c r="G284"/>
      <c r="H284" s="1"/>
      <c r="I284"/>
      <c r="J284"/>
      <c r="K284"/>
      <c r="L284" s="12"/>
    </row>
    <row r="285" spans="2:12" x14ac:dyDescent="0.25">
      <c r="B285"/>
      <c r="C285"/>
      <c r="D285"/>
      <c r="E285" s="1"/>
      <c r="F285"/>
      <c r="G285"/>
      <c r="H285" s="1"/>
      <c r="I285"/>
      <c r="J285"/>
      <c r="K285"/>
      <c r="L285" s="12"/>
    </row>
    <row r="286" spans="2:12" x14ac:dyDescent="0.25">
      <c r="B286"/>
      <c r="C286"/>
      <c r="D286"/>
      <c r="E286" s="1"/>
      <c r="F286"/>
      <c r="G286"/>
      <c r="H286" s="1"/>
      <c r="I286"/>
      <c r="J286"/>
      <c r="K286"/>
      <c r="L286" s="12"/>
    </row>
    <row r="287" spans="2:12" x14ac:dyDescent="0.25">
      <c r="B287"/>
      <c r="C287"/>
      <c r="D287"/>
      <c r="E287" s="1"/>
      <c r="F287"/>
      <c r="G287"/>
      <c r="H287" s="1"/>
      <c r="I287"/>
      <c r="J287"/>
      <c r="K287"/>
      <c r="L287" s="12"/>
    </row>
    <row r="288" spans="2:12" x14ac:dyDescent="0.25">
      <c r="B288"/>
      <c r="C288"/>
      <c r="D288"/>
      <c r="E288" s="1"/>
      <c r="F288"/>
      <c r="G288"/>
      <c r="H288" s="1"/>
      <c r="I288"/>
      <c r="J288"/>
      <c r="K288"/>
      <c r="L288" s="12"/>
    </row>
    <row r="289" spans="2:12" x14ac:dyDescent="0.25">
      <c r="B289"/>
      <c r="C289"/>
      <c r="D289"/>
      <c r="E289" s="1"/>
      <c r="F289"/>
      <c r="G289"/>
      <c r="H289" s="1"/>
      <c r="I289"/>
      <c r="J289"/>
      <c r="K289"/>
      <c r="L289" s="12"/>
    </row>
    <row r="290" spans="2:12" x14ac:dyDescent="0.25">
      <c r="B290"/>
      <c r="C290"/>
      <c r="D290"/>
      <c r="E290" s="1"/>
      <c r="F290"/>
      <c r="G290"/>
      <c r="H290" s="1"/>
      <c r="I290"/>
      <c r="J290"/>
      <c r="K290"/>
      <c r="L290" s="12"/>
    </row>
    <row r="291" spans="2:12" x14ac:dyDescent="0.25">
      <c r="B291"/>
      <c r="C291"/>
      <c r="D291"/>
      <c r="E291" s="1"/>
      <c r="F291"/>
      <c r="G291"/>
      <c r="H291" s="1"/>
      <c r="I291"/>
      <c r="J291"/>
      <c r="K291"/>
      <c r="L291" s="12"/>
    </row>
    <row r="292" spans="2:12" x14ac:dyDescent="0.25">
      <c r="B292"/>
      <c r="C292"/>
      <c r="D292"/>
      <c r="E292" s="1"/>
      <c r="F292"/>
      <c r="G292"/>
      <c r="H292" s="1"/>
      <c r="I292"/>
      <c r="J292"/>
      <c r="K292"/>
      <c r="L292" s="12"/>
    </row>
    <row r="293" spans="2:12" x14ac:dyDescent="0.25">
      <c r="B293"/>
      <c r="C293"/>
      <c r="D293"/>
      <c r="E293" s="1"/>
      <c r="F293"/>
      <c r="G293"/>
      <c r="H293" s="1"/>
      <c r="I293"/>
      <c r="J293"/>
      <c r="K293"/>
      <c r="L293" s="12"/>
    </row>
    <row r="294" spans="2:12" x14ac:dyDescent="0.25">
      <c r="B294"/>
      <c r="C294"/>
      <c r="D294"/>
      <c r="E294" s="1"/>
      <c r="F294"/>
      <c r="G294"/>
      <c r="H294" s="1"/>
      <c r="I294"/>
      <c r="J294"/>
      <c r="K294"/>
      <c r="L294" s="12"/>
    </row>
    <row r="295" spans="2:12" x14ac:dyDescent="0.25">
      <c r="B295"/>
      <c r="C295"/>
      <c r="D295"/>
      <c r="E295" s="1"/>
      <c r="F295"/>
      <c r="G295"/>
      <c r="H295" s="1"/>
      <c r="I295"/>
      <c r="J295"/>
      <c r="K295"/>
      <c r="L295" s="12"/>
    </row>
    <row r="296" spans="2:12" x14ac:dyDescent="0.25">
      <c r="B296"/>
      <c r="C296"/>
      <c r="D296"/>
      <c r="E296" s="1"/>
      <c r="F296"/>
      <c r="G296"/>
      <c r="H296" s="1"/>
      <c r="I296"/>
      <c r="J296"/>
      <c r="K296"/>
      <c r="L296" s="12"/>
    </row>
    <row r="297" spans="2:12" x14ac:dyDescent="0.25">
      <c r="B297"/>
      <c r="C297"/>
      <c r="D297"/>
      <c r="E297" s="1"/>
      <c r="F297"/>
      <c r="G297"/>
      <c r="H297" s="1"/>
      <c r="I297"/>
      <c r="J297"/>
      <c r="K297"/>
      <c r="L297" s="12"/>
    </row>
    <row r="298" spans="2:12" x14ac:dyDescent="0.25">
      <c r="B298"/>
      <c r="C298"/>
      <c r="D298"/>
      <c r="E298" s="1"/>
      <c r="F298"/>
      <c r="G298"/>
      <c r="H298" s="1"/>
      <c r="I298"/>
      <c r="J298"/>
      <c r="K298"/>
      <c r="L298" s="12"/>
    </row>
    <row r="299" spans="2:12" x14ac:dyDescent="0.25">
      <c r="B299"/>
      <c r="C299"/>
      <c r="D299"/>
      <c r="E299" s="1"/>
      <c r="F299"/>
      <c r="G299"/>
      <c r="H299" s="1"/>
      <c r="I299"/>
      <c r="J299"/>
      <c r="K299"/>
      <c r="L299" s="12"/>
    </row>
    <row r="300" spans="2:12" x14ac:dyDescent="0.25">
      <c r="B300"/>
      <c r="C300"/>
      <c r="D300"/>
      <c r="E300" s="1"/>
      <c r="F300"/>
      <c r="G300"/>
      <c r="H300" s="1"/>
      <c r="I300"/>
      <c r="J300"/>
      <c r="K300"/>
      <c r="L300" s="12"/>
    </row>
    <row r="301" spans="2:12" x14ac:dyDescent="0.25">
      <c r="B301"/>
      <c r="C301"/>
      <c r="D301"/>
      <c r="E301" s="1"/>
      <c r="F301"/>
      <c r="G301"/>
      <c r="H301" s="1"/>
      <c r="I301"/>
      <c r="J301"/>
      <c r="K301"/>
      <c r="L301" s="12"/>
    </row>
    <row r="302" spans="2:12" x14ac:dyDescent="0.25">
      <c r="B302"/>
      <c r="C302"/>
      <c r="D302"/>
      <c r="E302" s="1"/>
      <c r="F302"/>
      <c r="G302"/>
      <c r="H302" s="1"/>
      <c r="I302"/>
      <c r="J302"/>
      <c r="K302"/>
      <c r="L302" s="12"/>
    </row>
    <row r="303" spans="2:12" x14ac:dyDescent="0.25">
      <c r="B303"/>
      <c r="C303"/>
      <c r="D303"/>
      <c r="E303" s="1"/>
      <c r="F303"/>
      <c r="G303"/>
      <c r="H303" s="1"/>
      <c r="I303"/>
      <c r="J303"/>
      <c r="K303"/>
      <c r="L303" s="12"/>
    </row>
    <row r="304" spans="2:12" x14ac:dyDescent="0.25">
      <c r="B304"/>
      <c r="C304"/>
      <c r="D304"/>
      <c r="E304" s="1"/>
      <c r="F304"/>
      <c r="G304"/>
      <c r="H304" s="1"/>
      <c r="I304"/>
      <c r="J304"/>
      <c r="K304"/>
      <c r="L304" s="12"/>
    </row>
    <row r="305" spans="2:12" x14ac:dyDescent="0.25">
      <c r="B305"/>
      <c r="C305"/>
      <c r="D305"/>
      <c r="E305" s="1"/>
      <c r="F305"/>
      <c r="G305"/>
      <c r="H305" s="1"/>
      <c r="I305"/>
      <c r="J305"/>
      <c r="K305"/>
      <c r="L305" s="12"/>
    </row>
    <row r="306" spans="2:12" x14ac:dyDescent="0.25">
      <c r="B306"/>
      <c r="C306"/>
      <c r="D306"/>
      <c r="E306" s="1"/>
      <c r="F306"/>
      <c r="G306"/>
      <c r="H306" s="1"/>
      <c r="I306"/>
      <c r="J306"/>
      <c r="K306"/>
      <c r="L306" s="12"/>
    </row>
    <row r="307" spans="2:12" x14ac:dyDescent="0.25">
      <c r="B307"/>
      <c r="C307"/>
      <c r="D307"/>
      <c r="E307" s="1"/>
      <c r="F307"/>
      <c r="G307"/>
      <c r="H307" s="1"/>
      <c r="I307"/>
      <c r="J307"/>
      <c r="K307"/>
      <c r="L307" s="12"/>
    </row>
    <row r="308" spans="2:12" x14ac:dyDescent="0.25">
      <c r="B308"/>
      <c r="C308"/>
      <c r="D308"/>
      <c r="E308" s="1"/>
      <c r="F308"/>
      <c r="G308"/>
      <c r="H308" s="1"/>
      <c r="I308"/>
      <c r="J308"/>
      <c r="K308"/>
      <c r="L308" s="12"/>
    </row>
    <row r="309" spans="2:12" x14ac:dyDescent="0.25">
      <c r="B309"/>
      <c r="C309"/>
      <c r="D309"/>
      <c r="E309" s="1"/>
      <c r="F309"/>
      <c r="G309"/>
      <c r="H309" s="1"/>
      <c r="I309"/>
      <c r="J309"/>
      <c r="K309"/>
      <c r="L309" s="12"/>
    </row>
    <row r="310" spans="2:12" x14ac:dyDescent="0.25">
      <c r="B310"/>
      <c r="C310"/>
      <c r="D310"/>
      <c r="E310" s="1"/>
      <c r="F310"/>
      <c r="G310"/>
      <c r="H310" s="1"/>
      <c r="I310"/>
      <c r="J310"/>
      <c r="K310"/>
      <c r="L310" s="12"/>
    </row>
    <row r="311" spans="2:12" x14ac:dyDescent="0.25">
      <c r="B311"/>
      <c r="C311"/>
      <c r="D311"/>
      <c r="E311" s="1"/>
      <c r="F311"/>
      <c r="G311"/>
      <c r="H311" s="1"/>
      <c r="I311"/>
      <c r="J311"/>
      <c r="K311"/>
      <c r="L311" s="12"/>
    </row>
    <row r="312" spans="2:12" x14ac:dyDescent="0.25">
      <c r="B312"/>
      <c r="C312"/>
      <c r="D312"/>
      <c r="E312" s="1"/>
      <c r="F312"/>
      <c r="G312"/>
      <c r="H312" s="1"/>
      <c r="I312"/>
      <c r="J312"/>
      <c r="K312"/>
      <c r="L312" s="12"/>
    </row>
    <row r="313" spans="2:12" x14ac:dyDescent="0.25">
      <c r="B313"/>
      <c r="C313"/>
      <c r="D313"/>
      <c r="E313" s="1"/>
      <c r="F313"/>
      <c r="G313"/>
      <c r="H313" s="1"/>
      <c r="I313"/>
      <c r="J313"/>
      <c r="K313"/>
      <c r="L313" s="12"/>
    </row>
    <row r="314" spans="2:12" x14ac:dyDescent="0.25">
      <c r="B314"/>
      <c r="C314"/>
      <c r="D314"/>
      <c r="E314" s="1"/>
      <c r="F314"/>
      <c r="G314"/>
      <c r="H314" s="1"/>
      <c r="I314"/>
      <c r="J314"/>
      <c r="K314"/>
      <c r="L314" s="12"/>
    </row>
    <row r="315" spans="2:12" x14ac:dyDescent="0.25">
      <c r="B315"/>
      <c r="C315"/>
      <c r="D315"/>
      <c r="E315" s="1"/>
      <c r="F315"/>
      <c r="G315"/>
      <c r="H315" s="1"/>
      <c r="I315"/>
      <c r="J315"/>
      <c r="K315"/>
      <c r="L315" s="12"/>
    </row>
    <row r="316" spans="2:12" x14ac:dyDescent="0.25">
      <c r="B316"/>
      <c r="C316"/>
      <c r="D316"/>
      <c r="E316" s="1"/>
      <c r="F316"/>
      <c r="G316"/>
      <c r="H316" s="1"/>
      <c r="I316"/>
      <c r="J316"/>
      <c r="K316"/>
      <c r="L316" s="12"/>
    </row>
    <row r="317" spans="2:12" x14ac:dyDescent="0.25">
      <c r="B317"/>
      <c r="C317"/>
      <c r="D317"/>
      <c r="E317" s="1"/>
      <c r="F317"/>
      <c r="G317"/>
      <c r="H317" s="1"/>
      <c r="I317"/>
      <c r="J317"/>
      <c r="K317"/>
      <c r="L317" s="12"/>
    </row>
    <row r="318" spans="2:12" x14ac:dyDescent="0.25">
      <c r="B318"/>
      <c r="C318"/>
      <c r="D318"/>
      <c r="E318" s="1"/>
      <c r="F318"/>
      <c r="G318"/>
      <c r="H318" s="1"/>
      <c r="I318"/>
      <c r="J318"/>
      <c r="K318"/>
      <c r="L318" s="12"/>
    </row>
    <row r="319" spans="2:12" x14ac:dyDescent="0.25">
      <c r="B319"/>
      <c r="C319"/>
      <c r="D319"/>
      <c r="E319" s="1"/>
      <c r="F319"/>
      <c r="G319"/>
      <c r="H319" s="1"/>
      <c r="I319"/>
      <c r="J319"/>
      <c r="K319"/>
      <c r="L319" s="12"/>
    </row>
    <row r="320" spans="2:12" x14ac:dyDescent="0.25">
      <c r="B320"/>
      <c r="C320"/>
      <c r="D320"/>
      <c r="E320" s="1"/>
      <c r="F320"/>
      <c r="G320"/>
      <c r="H320" s="1"/>
      <c r="I320"/>
      <c r="J320"/>
      <c r="K320"/>
      <c r="L320" s="12"/>
    </row>
    <row r="321" spans="2:12" x14ac:dyDescent="0.25">
      <c r="B321"/>
      <c r="C321"/>
      <c r="D321"/>
      <c r="E321" s="1"/>
      <c r="F321"/>
      <c r="G321"/>
      <c r="H321" s="1"/>
      <c r="I321"/>
      <c r="J321"/>
      <c r="K321"/>
      <c r="L321" s="12"/>
    </row>
    <row r="322" spans="2:12" x14ac:dyDescent="0.25">
      <c r="B322"/>
      <c r="C322"/>
      <c r="D322"/>
      <c r="E322" s="1"/>
      <c r="F322"/>
      <c r="G322"/>
      <c r="H322" s="1"/>
      <c r="I322"/>
      <c r="J322"/>
      <c r="K322"/>
      <c r="L322" s="12"/>
    </row>
    <row r="323" spans="2:12" x14ac:dyDescent="0.25">
      <c r="B323"/>
      <c r="C323"/>
      <c r="D323"/>
      <c r="E323" s="1"/>
      <c r="F323"/>
      <c r="G323"/>
      <c r="H323" s="1"/>
      <c r="I323"/>
      <c r="J323"/>
      <c r="K323"/>
      <c r="L323" s="12"/>
    </row>
    <row r="324" spans="2:12" x14ac:dyDescent="0.25">
      <c r="B324"/>
      <c r="C324"/>
      <c r="D324"/>
      <c r="E324" s="1"/>
      <c r="F324"/>
      <c r="G324"/>
      <c r="H324" s="1"/>
      <c r="I324"/>
      <c r="J324"/>
      <c r="K324"/>
      <c r="L324" s="12"/>
    </row>
    <row r="325" spans="2:12" x14ac:dyDescent="0.25">
      <c r="B325"/>
      <c r="C325"/>
      <c r="D325"/>
      <c r="E325" s="1"/>
      <c r="F325"/>
      <c r="G325"/>
      <c r="H325" s="1"/>
      <c r="I325"/>
      <c r="J325"/>
      <c r="K325"/>
      <c r="L325" s="12"/>
    </row>
    <row r="326" spans="2:12" x14ac:dyDescent="0.25">
      <c r="B326"/>
      <c r="C326"/>
      <c r="D326"/>
      <c r="E326" s="1"/>
      <c r="F326"/>
      <c r="G326"/>
      <c r="H326" s="1"/>
      <c r="I326"/>
      <c r="J326"/>
      <c r="K326"/>
      <c r="L326" s="12"/>
    </row>
    <row r="327" spans="2:12" x14ac:dyDescent="0.25">
      <c r="B327"/>
      <c r="C327"/>
      <c r="D327"/>
      <c r="E327" s="1"/>
      <c r="F327"/>
      <c r="G327"/>
      <c r="H327" s="1"/>
      <c r="I327"/>
      <c r="J327"/>
      <c r="K327"/>
      <c r="L327" s="12"/>
    </row>
    <row r="328" spans="2:12" x14ac:dyDescent="0.25">
      <c r="B328"/>
      <c r="C328"/>
      <c r="D328"/>
      <c r="E328" s="1"/>
      <c r="F328"/>
      <c r="G328"/>
      <c r="H328" s="1"/>
      <c r="I328"/>
      <c r="J328"/>
      <c r="K328"/>
      <c r="L328" s="12"/>
    </row>
    <row r="329" spans="2:12" x14ac:dyDescent="0.25">
      <c r="B329"/>
      <c r="C329"/>
      <c r="D329"/>
      <c r="E329" s="1"/>
      <c r="F329"/>
      <c r="G329"/>
      <c r="H329" s="1"/>
      <c r="I329"/>
      <c r="J329"/>
      <c r="K329"/>
      <c r="L329" s="12"/>
    </row>
    <row r="330" spans="2:12" x14ac:dyDescent="0.25">
      <c r="B330"/>
      <c r="C330"/>
      <c r="D330"/>
      <c r="E330" s="1"/>
      <c r="F330"/>
      <c r="G330"/>
      <c r="H330" s="1"/>
      <c r="I330"/>
      <c r="J330"/>
      <c r="K330"/>
      <c r="L330" s="12"/>
    </row>
    <row r="331" spans="2:12" x14ac:dyDescent="0.25">
      <c r="B331"/>
      <c r="C331"/>
      <c r="D331"/>
      <c r="E331" s="1"/>
      <c r="F331"/>
      <c r="G331"/>
      <c r="H331" s="1"/>
      <c r="I331"/>
      <c r="J331"/>
      <c r="K331"/>
      <c r="L331" s="12"/>
    </row>
    <row r="332" spans="2:12" x14ac:dyDescent="0.25">
      <c r="B332"/>
      <c r="C332"/>
      <c r="D332"/>
      <c r="E332" s="1"/>
      <c r="F332"/>
      <c r="G332"/>
      <c r="H332" s="1"/>
      <c r="I332"/>
      <c r="J332"/>
      <c r="K332"/>
      <c r="L332" s="12"/>
    </row>
    <row r="333" spans="2:12" x14ac:dyDescent="0.25">
      <c r="B333"/>
      <c r="C333"/>
      <c r="D333"/>
      <c r="E333" s="1"/>
      <c r="F333"/>
      <c r="G333"/>
      <c r="H333" s="1"/>
      <c r="I333"/>
      <c r="J333"/>
      <c r="K333"/>
      <c r="L333" s="12"/>
    </row>
    <row r="334" spans="2:12" x14ac:dyDescent="0.25">
      <c r="B334"/>
      <c r="C334"/>
      <c r="D334"/>
      <c r="E334" s="1"/>
      <c r="F334"/>
      <c r="G334"/>
      <c r="H334" s="1"/>
      <c r="I334"/>
      <c r="J334"/>
      <c r="K334"/>
      <c r="L334" s="12"/>
    </row>
    <row r="335" spans="2:12" x14ac:dyDescent="0.25">
      <c r="B335"/>
      <c r="C335"/>
      <c r="D335"/>
      <c r="E335" s="1"/>
      <c r="F335"/>
      <c r="G335"/>
      <c r="H335" s="1"/>
      <c r="I335"/>
      <c r="J335"/>
      <c r="L335" s="12"/>
    </row>
    <row r="336" spans="2:12" x14ac:dyDescent="0.25">
      <c r="B336"/>
      <c r="C336"/>
      <c r="D336"/>
      <c r="E336" s="1"/>
      <c r="F336"/>
      <c r="G336"/>
      <c r="H336" s="1"/>
      <c r="I336"/>
      <c r="L336" s="12"/>
    </row>
    <row r="337" spans="2:12" x14ac:dyDescent="0.25">
      <c r="B337"/>
      <c r="C337"/>
      <c r="D337"/>
      <c r="E337" s="1"/>
      <c r="F337"/>
      <c r="G337"/>
      <c r="H337" s="1"/>
      <c r="I337"/>
      <c r="L337" s="12"/>
    </row>
    <row r="338" spans="2:12" x14ac:dyDescent="0.25">
      <c r="B338"/>
      <c r="C338"/>
      <c r="D338"/>
      <c r="E338" s="1"/>
      <c r="F338"/>
      <c r="G338"/>
      <c r="H338" s="1"/>
      <c r="I338"/>
      <c r="L338" s="12"/>
    </row>
    <row r="339" spans="2:12" x14ac:dyDescent="0.25">
      <c r="B339"/>
      <c r="C339"/>
      <c r="D339"/>
      <c r="E339" s="1"/>
      <c r="F339"/>
      <c r="G339"/>
      <c r="H339" s="1"/>
      <c r="I339"/>
      <c r="L339" s="12"/>
    </row>
    <row r="340" spans="2:12" x14ac:dyDescent="0.25">
      <c r="B340"/>
      <c r="C340"/>
      <c r="D340"/>
      <c r="E340" s="1"/>
      <c r="F340"/>
      <c r="G340"/>
      <c r="H340" s="1"/>
      <c r="I340"/>
    </row>
    <row r="341" spans="2:12" x14ac:dyDescent="0.25">
      <c r="B341"/>
      <c r="C341"/>
      <c r="D341"/>
      <c r="E341" s="1"/>
      <c r="F341"/>
      <c r="G341"/>
      <c r="H341" s="1"/>
      <c r="I341"/>
    </row>
    <row r="342" spans="2:12" x14ac:dyDescent="0.25">
      <c r="B342"/>
      <c r="C342"/>
      <c r="D342"/>
      <c r="E342" s="1"/>
      <c r="F342"/>
      <c r="G342"/>
      <c r="H342" s="1"/>
      <c r="I342"/>
    </row>
    <row r="343" spans="2:12" x14ac:dyDescent="0.25">
      <c r="B343"/>
      <c r="C343"/>
      <c r="D343"/>
      <c r="E343" s="1"/>
      <c r="F343"/>
      <c r="G343"/>
      <c r="H343" s="1"/>
      <c r="I343"/>
    </row>
    <row r="344" spans="2:12" x14ac:dyDescent="0.25">
      <c r="B344"/>
      <c r="C344"/>
      <c r="D344"/>
      <c r="E344" s="1"/>
      <c r="F344"/>
      <c r="G344"/>
      <c r="H344" s="1"/>
      <c r="I344"/>
    </row>
    <row r="345" spans="2:12" x14ac:dyDescent="0.25">
      <c r="B345"/>
      <c r="C345"/>
      <c r="D345"/>
      <c r="E345" s="1"/>
      <c r="F345"/>
      <c r="G345"/>
      <c r="H345" s="1"/>
      <c r="I345"/>
    </row>
    <row r="346" spans="2:12" x14ac:dyDescent="0.25">
      <c r="B346"/>
      <c r="C346"/>
      <c r="D346"/>
      <c r="E346" s="1"/>
      <c r="F346"/>
      <c r="G346"/>
      <c r="H346" s="1"/>
      <c r="I346"/>
    </row>
    <row r="347" spans="2:12" x14ac:dyDescent="0.25">
      <c r="B347"/>
      <c r="C347"/>
      <c r="D347"/>
      <c r="E347" s="1"/>
      <c r="F347"/>
      <c r="G347"/>
      <c r="H347" s="1"/>
      <c r="I347"/>
    </row>
    <row r="348" spans="2:12" x14ac:dyDescent="0.25">
      <c r="B348"/>
      <c r="C348"/>
      <c r="D348"/>
      <c r="E348" s="1"/>
      <c r="F348"/>
      <c r="G348"/>
      <c r="H348" s="1"/>
      <c r="I348"/>
    </row>
    <row r="349" spans="2:12" x14ac:dyDescent="0.25">
      <c r="B349"/>
      <c r="C349"/>
      <c r="D349"/>
      <c r="E349" s="1"/>
      <c r="F349"/>
      <c r="G349"/>
      <c r="H349" s="1"/>
      <c r="I349"/>
    </row>
    <row r="350" spans="2:12" x14ac:dyDescent="0.25">
      <c r="B350"/>
      <c r="C350"/>
      <c r="D350"/>
      <c r="E350" s="1"/>
      <c r="F350"/>
      <c r="G350"/>
      <c r="H350" s="1"/>
      <c r="I350"/>
    </row>
    <row r="351" spans="2:12" x14ac:dyDescent="0.25">
      <c r="B351"/>
      <c r="C351"/>
      <c r="D351"/>
      <c r="E351" s="1"/>
      <c r="F351"/>
      <c r="G351"/>
      <c r="H351" s="1"/>
      <c r="I351"/>
    </row>
    <row r="352" spans="2:12" x14ac:dyDescent="0.25">
      <c r="B352"/>
      <c r="C352"/>
      <c r="D352"/>
      <c r="E352" s="1"/>
      <c r="F352"/>
      <c r="G352"/>
      <c r="H352" s="1"/>
      <c r="I352"/>
    </row>
    <row r="353" spans="2:9" x14ac:dyDescent="0.25">
      <c r="B353"/>
      <c r="C353"/>
      <c r="D353"/>
      <c r="E353" s="1"/>
      <c r="F353"/>
      <c r="G353"/>
      <c r="H353" s="1"/>
      <c r="I353"/>
    </row>
    <row r="354" spans="2:9" x14ac:dyDescent="0.25">
      <c r="B354"/>
      <c r="C354"/>
      <c r="D354"/>
      <c r="E354" s="1"/>
      <c r="F354"/>
      <c r="G354"/>
      <c r="H354" s="1"/>
      <c r="I354"/>
    </row>
    <row r="355" spans="2:9" x14ac:dyDescent="0.25">
      <c r="B355"/>
      <c r="C355"/>
      <c r="D355"/>
      <c r="E355" s="1"/>
      <c r="F355"/>
      <c r="G355"/>
      <c r="H355" s="1"/>
      <c r="I355"/>
    </row>
    <row r="356" spans="2:9" x14ac:dyDescent="0.25">
      <c r="B356"/>
      <c r="C356"/>
      <c r="D356"/>
      <c r="E356" s="1"/>
      <c r="F356"/>
      <c r="G356"/>
      <c r="H356" s="1"/>
      <c r="I356"/>
    </row>
    <row r="357" spans="2:9" x14ac:dyDescent="0.25">
      <c r="B357"/>
      <c r="C357"/>
      <c r="D357"/>
      <c r="E357" s="1"/>
      <c r="F357"/>
      <c r="G357"/>
      <c r="H357" s="1"/>
      <c r="I357"/>
    </row>
    <row r="358" spans="2:9" x14ac:dyDescent="0.25">
      <c r="B358"/>
      <c r="C358"/>
      <c r="D358"/>
      <c r="E358" s="1"/>
      <c r="F358"/>
      <c r="G358"/>
      <c r="H358" s="1"/>
      <c r="I358"/>
    </row>
    <row r="359" spans="2:9" x14ac:dyDescent="0.25">
      <c r="B359"/>
      <c r="C359"/>
      <c r="D359"/>
      <c r="E359" s="1"/>
      <c r="F359"/>
      <c r="G359"/>
      <c r="H359" s="1"/>
      <c r="I359"/>
    </row>
    <row r="360" spans="2:9" x14ac:dyDescent="0.25">
      <c r="B360"/>
      <c r="C360"/>
      <c r="D360"/>
      <c r="E360" s="1"/>
      <c r="F360"/>
      <c r="G360"/>
      <c r="H360" s="1"/>
      <c r="I360"/>
    </row>
    <row r="361" spans="2:9" x14ac:dyDescent="0.25">
      <c r="B361"/>
      <c r="C361"/>
      <c r="D361"/>
      <c r="E361" s="1"/>
      <c r="F361"/>
      <c r="G361"/>
      <c r="H361" s="1"/>
      <c r="I361"/>
    </row>
    <row r="362" spans="2:9" x14ac:dyDescent="0.25">
      <c r="B362"/>
      <c r="C362"/>
      <c r="D362"/>
      <c r="E362" s="1"/>
      <c r="F362"/>
      <c r="G362"/>
      <c r="H362" s="1"/>
      <c r="I362"/>
    </row>
    <row r="363" spans="2:9" x14ac:dyDescent="0.25">
      <c r="B363"/>
      <c r="C363"/>
      <c r="D363"/>
      <c r="E363" s="1"/>
      <c r="F363"/>
      <c r="G363"/>
      <c r="H363" s="1"/>
      <c r="I363"/>
    </row>
    <row r="364" spans="2:9" x14ac:dyDescent="0.25">
      <c r="B364"/>
      <c r="C364"/>
      <c r="D364"/>
      <c r="E364" s="1"/>
      <c r="F364"/>
      <c r="G364"/>
      <c r="H364" s="1"/>
      <c r="I364"/>
    </row>
    <row r="365" spans="2:9" x14ac:dyDescent="0.25">
      <c r="B365"/>
      <c r="C365"/>
      <c r="D365"/>
      <c r="E365" s="1"/>
      <c r="F365"/>
      <c r="G365"/>
      <c r="H365" s="1"/>
      <c r="I365"/>
    </row>
    <row r="366" spans="2:9" x14ac:dyDescent="0.25">
      <c r="B366"/>
      <c r="C366"/>
      <c r="D366"/>
      <c r="E366" s="1"/>
      <c r="F366"/>
      <c r="G366"/>
      <c r="H366" s="1"/>
      <c r="I366"/>
    </row>
    <row r="367" spans="2:9" x14ac:dyDescent="0.25">
      <c r="B367"/>
      <c r="C367"/>
      <c r="D367"/>
      <c r="E367" s="1"/>
      <c r="F367"/>
      <c r="G367"/>
      <c r="H367" s="1"/>
      <c r="I367"/>
    </row>
    <row r="368" spans="2:9" x14ac:dyDescent="0.25">
      <c r="B368"/>
      <c r="C368"/>
      <c r="D368"/>
      <c r="E368" s="1"/>
      <c r="F368"/>
      <c r="G368"/>
      <c r="H368" s="1"/>
      <c r="I368"/>
    </row>
    <row r="369" spans="2:9" x14ac:dyDescent="0.25">
      <c r="B369"/>
      <c r="C369"/>
      <c r="D369"/>
      <c r="E369" s="1"/>
      <c r="F369"/>
      <c r="G369"/>
      <c r="H369" s="1"/>
      <c r="I369"/>
    </row>
    <row r="370" spans="2:9" x14ac:dyDescent="0.25">
      <c r="B370"/>
      <c r="C370"/>
      <c r="D370"/>
      <c r="E370" s="1"/>
      <c r="F370"/>
      <c r="G370"/>
      <c r="H370" s="1"/>
      <c r="I370"/>
    </row>
    <row r="371" spans="2:9" x14ac:dyDescent="0.25">
      <c r="B371"/>
      <c r="C371"/>
      <c r="D371"/>
      <c r="E371" s="1"/>
      <c r="F371"/>
      <c r="G371"/>
      <c r="H371" s="1"/>
      <c r="I371"/>
    </row>
    <row r="372" spans="2:9" x14ac:dyDescent="0.25">
      <c r="B372"/>
      <c r="C372"/>
      <c r="D372"/>
      <c r="E372" s="1"/>
      <c r="F372"/>
      <c r="G372"/>
      <c r="H372" s="1"/>
      <c r="I372"/>
    </row>
    <row r="373" spans="2:9" x14ac:dyDescent="0.25">
      <c r="B373"/>
      <c r="C373"/>
      <c r="D373"/>
      <c r="E373" s="1"/>
      <c r="F373"/>
      <c r="G373"/>
      <c r="H373" s="1"/>
      <c r="I373"/>
    </row>
    <row r="374" spans="2:9" x14ac:dyDescent="0.25">
      <c r="B374"/>
      <c r="C374"/>
      <c r="D374"/>
      <c r="E374" s="1"/>
      <c r="F374"/>
      <c r="G374"/>
      <c r="H374" s="1"/>
      <c r="I374"/>
    </row>
    <row r="375" spans="2:9" x14ac:dyDescent="0.25">
      <c r="B375"/>
      <c r="C375"/>
      <c r="D375"/>
      <c r="E375" s="1"/>
      <c r="F375"/>
      <c r="G375"/>
      <c r="H375" s="1"/>
      <c r="I375"/>
    </row>
    <row r="376" spans="2:9" x14ac:dyDescent="0.25">
      <c r="B376"/>
      <c r="C376"/>
      <c r="D376"/>
      <c r="E376" s="1"/>
      <c r="F376"/>
      <c r="G376"/>
      <c r="H376" s="1"/>
      <c r="I376"/>
    </row>
    <row r="377" spans="2:9" x14ac:dyDescent="0.25">
      <c r="B377"/>
      <c r="C377"/>
      <c r="D377"/>
      <c r="E377" s="1"/>
      <c r="F377"/>
      <c r="G377"/>
      <c r="H377" s="1"/>
      <c r="I377"/>
    </row>
    <row r="378" spans="2:9" x14ac:dyDescent="0.25">
      <c r="B378"/>
      <c r="C378"/>
      <c r="D378"/>
      <c r="E378" s="1"/>
      <c r="F378"/>
      <c r="G378"/>
      <c r="H378" s="1"/>
      <c r="I378"/>
    </row>
    <row r="379" spans="2:9" x14ac:dyDescent="0.25">
      <c r="B379"/>
      <c r="C379"/>
      <c r="D379"/>
      <c r="E379" s="1"/>
      <c r="F379"/>
      <c r="G379"/>
      <c r="H379" s="1"/>
      <c r="I379"/>
    </row>
    <row r="380" spans="2:9" x14ac:dyDescent="0.25">
      <c r="B380"/>
      <c r="C380"/>
      <c r="D380"/>
      <c r="E380" s="1"/>
      <c r="F380"/>
      <c r="G380"/>
      <c r="H380" s="1"/>
      <c r="I380"/>
    </row>
    <row r="381" spans="2:9" x14ac:dyDescent="0.25">
      <c r="B381"/>
      <c r="C381"/>
      <c r="D381"/>
      <c r="E381" s="1"/>
      <c r="F381"/>
      <c r="G381"/>
      <c r="H381" s="1"/>
      <c r="I381"/>
    </row>
    <row r="382" spans="2:9" x14ac:dyDescent="0.25">
      <c r="B382"/>
      <c r="C382"/>
      <c r="D382"/>
      <c r="E382" s="1"/>
      <c r="F382"/>
      <c r="G382"/>
      <c r="H382" s="1"/>
      <c r="I382"/>
    </row>
    <row r="383" spans="2:9" x14ac:dyDescent="0.25">
      <c r="B383"/>
      <c r="C383"/>
      <c r="D383"/>
      <c r="E383" s="1"/>
      <c r="F383"/>
      <c r="G383"/>
      <c r="H383" s="1"/>
      <c r="I383"/>
    </row>
    <row r="384" spans="2:9" x14ac:dyDescent="0.25">
      <c r="B384"/>
      <c r="C384"/>
      <c r="D384"/>
      <c r="E384" s="1"/>
      <c r="F384"/>
      <c r="G384"/>
      <c r="H384" s="1"/>
      <c r="I384"/>
    </row>
    <row r="385" spans="2:9" x14ac:dyDescent="0.25">
      <c r="B385"/>
      <c r="C385"/>
      <c r="D385"/>
      <c r="E385" s="1"/>
      <c r="F385"/>
      <c r="G385"/>
      <c r="H385" s="1"/>
      <c r="I385"/>
    </row>
    <row r="386" spans="2:9" x14ac:dyDescent="0.25">
      <c r="B386"/>
      <c r="C386"/>
      <c r="D386"/>
      <c r="E386" s="1"/>
      <c r="F386"/>
      <c r="G386"/>
      <c r="H386" s="1"/>
      <c r="I386"/>
    </row>
    <row r="387" spans="2:9" x14ac:dyDescent="0.25">
      <c r="B387"/>
      <c r="C387"/>
      <c r="D387"/>
      <c r="E387" s="1"/>
      <c r="F387"/>
      <c r="G387"/>
      <c r="H387" s="1"/>
      <c r="I387"/>
    </row>
    <row r="388" spans="2:9" x14ac:dyDescent="0.25">
      <c r="B388"/>
      <c r="C388"/>
      <c r="D388"/>
      <c r="E388" s="1"/>
      <c r="F388"/>
      <c r="G388"/>
      <c r="H388" s="1"/>
      <c r="I388"/>
    </row>
    <row r="389" spans="2:9" x14ac:dyDescent="0.25">
      <c r="B389"/>
      <c r="C389"/>
      <c r="D389"/>
      <c r="E389" s="1"/>
      <c r="F389"/>
      <c r="G389"/>
      <c r="H389" s="1"/>
      <c r="I389"/>
    </row>
    <row r="390" spans="2:9" x14ac:dyDescent="0.25">
      <c r="B390"/>
      <c r="C390"/>
      <c r="D390"/>
      <c r="E390" s="1"/>
      <c r="F390"/>
      <c r="G390"/>
      <c r="H390" s="1"/>
      <c r="I390"/>
    </row>
    <row r="391" spans="2:9" x14ac:dyDescent="0.25">
      <c r="B391"/>
      <c r="C391"/>
      <c r="D391"/>
      <c r="E391" s="1"/>
      <c r="F391"/>
      <c r="G391"/>
      <c r="H391" s="1"/>
      <c r="I391"/>
    </row>
    <row r="392" spans="2:9" x14ac:dyDescent="0.25">
      <c r="B392"/>
      <c r="C392"/>
      <c r="D392"/>
      <c r="E392" s="1"/>
      <c r="F392"/>
      <c r="G392"/>
      <c r="H392" s="1"/>
      <c r="I392"/>
    </row>
    <row r="393" spans="2:9" x14ac:dyDescent="0.25">
      <c r="B393"/>
      <c r="C393"/>
      <c r="D393"/>
      <c r="E393" s="1"/>
      <c r="F393"/>
      <c r="G393"/>
      <c r="H393" s="1"/>
      <c r="I393"/>
    </row>
    <row r="394" spans="2:9" x14ac:dyDescent="0.25">
      <c r="B394"/>
      <c r="C394"/>
      <c r="D394"/>
      <c r="E394" s="1"/>
      <c r="F394"/>
      <c r="G394"/>
      <c r="H394" s="1"/>
      <c r="I394"/>
    </row>
    <row r="395" spans="2:9" x14ac:dyDescent="0.25">
      <c r="B395"/>
      <c r="C395"/>
      <c r="D395"/>
      <c r="E395" s="1"/>
      <c r="F395"/>
      <c r="G395"/>
      <c r="H395" s="1"/>
      <c r="I395"/>
    </row>
    <row r="396" spans="2:9" x14ac:dyDescent="0.25">
      <c r="B396"/>
      <c r="C396"/>
      <c r="D396"/>
      <c r="E396" s="1"/>
      <c r="F396"/>
      <c r="G396"/>
      <c r="H396" s="1"/>
      <c r="I396"/>
    </row>
    <row r="397" spans="2:9" x14ac:dyDescent="0.25">
      <c r="B397"/>
      <c r="C397"/>
      <c r="D397"/>
      <c r="E397" s="1"/>
      <c r="F397"/>
      <c r="G397"/>
      <c r="H397" s="1"/>
      <c r="I397"/>
    </row>
    <row r="398" spans="2:9" x14ac:dyDescent="0.25">
      <c r="B398"/>
      <c r="C398"/>
      <c r="D398"/>
      <c r="E398" s="1"/>
      <c r="F398"/>
      <c r="G398"/>
      <c r="H398" s="1"/>
      <c r="I398"/>
    </row>
    <row r="399" spans="2:9" x14ac:dyDescent="0.25">
      <c r="B399"/>
      <c r="C399"/>
      <c r="D399"/>
      <c r="E399" s="1"/>
      <c r="F399"/>
      <c r="G399"/>
      <c r="H399" s="1"/>
      <c r="I399"/>
    </row>
    <row r="400" spans="2:9" x14ac:dyDescent="0.25">
      <c r="B400"/>
      <c r="C400"/>
      <c r="D400"/>
      <c r="E400" s="1"/>
      <c r="F400"/>
      <c r="G400"/>
      <c r="H400" s="1"/>
      <c r="I400"/>
    </row>
    <row r="401" spans="2:9" x14ac:dyDescent="0.25">
      <c r="B401"/>
      <c r="C401"/>
      <c r="D401"/>
      <c r="E401" s="1"/>
      <c r="F401"/>
      <c r="G401"/>
      <c r="H401" s="1"/>
      <c r="I401"/>
    </row>
    <row r="402" spans="2:9" x14ac:dyDescent="0.25">
      <c r="B402"/>
      <c r="C402"/>
      <c r="D402"/>
      <c r="E402" s="1"/>
      <c r="F402"/>
      <c r="G402"/>
      <c r="H402" s="1"/>
      <c r="I402"/>
    </row>
    <row r="403" spans="2:9" x14ac:dyDescent="0.25">
      <c r="B403"/>
      <c r="C403"/>
      <c r="D403"/>
      <c r="E403" s="1"/>
      <c r="F403"/>
      <c r="G403"/>
      <c r="H403" s="1"/>
      <c r="I403"/>
    </row>
    <row r="404" spans="2:9" x14ac:dyDescent="0.25">
      <c r="B404"/>
      <c r="C404"/>
      <c r="D404"/>
      <c r="E404" s="1"/>
      <c r="F404"/>
      <c r="G404"/>
      <c r="H404" s="1"/>
      <c r="I404"/>
    </row>
    <row r="405" spans="2:9" x14ac:dyDescent="0.25">
      <c r="B405"/>
      <c r="C405"/>
      <c r="D405"/>
      <c r="E405" s="1"/>
      <c r="F405"/>
      <c r="G405"/>
      <c r="H405" s="1"/>
      <c r="I405"/>
    </row>
    <row r="406" spans="2:9" x14ac:dyDescent="0.25">
      <c r="B406"/>
      <c r="C406"/>
      <c r="D406"/>
      <c r="E406" s="1"/>
      <c r="F406"/>
      <c r="G406"/>
      <c r="H406" s="1"/>
      <c r="I406"/>
    </row>
    <row r="407" spans="2:9" x14ac:dyDescent="0.25">
      <c r="B407"/>
      <c r="C407"/>
      <c r="D407"/>
      <c r="E407" s="1"/>
      <c r="F407"/>
      <c r="G407"/>
      <c r="H407" s="1"/>
      <c r="I407"/>
    </row>
    <row r="408" spans="2:9" x14ac:dyDescent="0.25">
      <c r="B408"/>
      <c r="C408"/>
      <c r="D408"/>
      <c r="E408" s="1"/>
      <c r="F408"/>
      <c r="G408"/>
      <c r="H408" s="1"/>
      <c r="I408"/>
    </row>
    <row r="409" spans="2:9" x14ac:dyDescent="0.25">
      <c r="B409"/>
      <c r="C409"/>
      <c r="D409"/>
      <c r="E409" s="1"/>
      <c r="F409"/>
      <c r="G409"/>
      <c r="H409" s="1"/>
      <c r="I409"/>
    </row>
    <row r="410" spans="2:9" x14ac:dyDescent="0.25">
      <c r="B410"/>
      <c r="C410"/>
      <c r="D410"/>
      <c r="E410" s="1"/>
      <c r="F410"/>
      <c r="G410"/>
      <c r="H410" s="1"/>
      <c r="I410"/>
    </row>
    <row r="411" spans="2:9" x14ac:dyDescent="0.25">
      <c r="B411"/>
      <c r="C411"/>
      <c r="D411"/>
      <c r="E411" s="1"/>
      <c r="F411"/>
      <c r="G411"/>
      <c r="H411" s="1"/>
      <c r="I411"/>
    </row>
    <row r="412" spans="2:9" x14ac:dyDescent="0.25">
      <c r="B412"/>
      <c r="C412"/>
      <c r="D412"/>
      <c r="E412" s="1"/>
      <c r="F412"/>
      <c r="G412"/>
      <c r="H412" s="1"/>
      <c r="I412"/>
    </row>
    <row r="413" spans="2:9" x14ac:dyDescent="0.25">
      <c r="B413"/>
      <c r="C413"/>
      <c r="D413"/>
      <c r="E413" s="1"/>
      <c r="F413"/>
      <c r="G413"/>
      <c r="H413" s="1"/>
      <c r="I413"/>
    </row>
    <row r="414" spans="2:9" x14ac:dyDescent="0.25">
      <c r="B414"/>
      <c r="C414"/>
      <c r="D414"/>
      <c r="E414" s="1"/>
      <c r="F414"/>
      <c r="G414"/>
      <c r="H414" s="1"/>
      <c r="I414"/>
    </row>
    <row r="415" spans="2:9" x14ac:dyDescent="0.25">
      <c r="B415"/>
      <c r="C415"/>
      <c r="D415"/>
      <c r="E415" s="1"/>
      <c r="F415"/>
      <c r="G415"/>
      <c r="H415" s="1"/>
      <c r="I415"/>
    </row>
    <row r="416" spans="2:9" x14ac:dyDescent="0.25">
      <c r="B416"/>
      <c r="C416"/>
      <c r="D416"/>
      <c r="E416" s="1"/>
      <c r="F416"/>
      <c r="G416"/>
      <c r="H416" s="1"/>
      <c r="I416"/>
    </row>
    <row r="417" spans="2:9" x14ac:dyDescent="0.25">
      <c r="B417"/>
      <c r="C417"/>
      <c r="D417"/>
      <c r="E417" s="1"/>
      <c r="F417"/>
      <c r="G417"/>
      <c r="H417" s="1"/>
      <c r="I417"/>
    </row>
    <row r="418" spans="2:9" x14ac:dyDescent="0.25">
      <c r="B418"/>
      <c r="C418"/>
      <c r="D418"/>
      <c r="E418" s="1"/>
      <c r="F418"/>
      <c r="G418"/>
      <c r="H418" s="1"/>
      <c r="I418"/>
    </row>
    <row r="419" spans="2:9" x14ac:dyDescent="0.25">
      <c r="B419"/>
      <c r="C419"/>
      <c r="D419"/>
      <c r="E419" s="1"/>
      <c r="F419"/>
      <c r="G419"/>
      <c r="H419" s="1"/>
      <c r="I419"/>
    </row>
    <row r="420" spans="2:9" x14ac:dyDescent="0.25">
      <c r="B420"/>
      <c r="C420"/>
      <c r="D420"/>
      <c r="E420" s="1"/>
      <c r="F420"/>
      <c r="G420"/>
      <c r="H420" s="1"/>
      <c r="I420"/>
    </row>
    <row r="421" spans="2:9" x14ac:dyDescent="0.25">
      <c r="B421"/>
      <c r="C421"/>
      <c r="D421"/>
      <c r="E421" s="1"/>
      <c r="F421"/>
      <c r="G421"/>
      <c r="H421" s="1"/>
      <c r="I421"/>
    </row>
    <row r="422" spans="2:9" x14ac:dyDescent="0.25">
      <c r="B422"/>
      <c r="C422"/>
      <c r="D422"/>
      <c r="E422" s="1"/>
      <c r="F422"/>
      <c r="G422"/>
      <c r="H422" s="1"/>
      <c r="I422"/>
    </row>
    <row r="423" spans="2:9" x14ac:dyDescent="0.25">
      <c r="B423"/>
      <c r="C423"/>
      <c r="D423"/>
      <c r="E423" s="1"/>
      <c r="F423"/>
      <c r="G423"/>
      <c r="H423" s="1"/>
      <c r="I423"/>
    </row>
    <row r="424" spans="2:9" x14ac:dyDescent="0.25">
      <c r="B424"/>
      <c r="C424"/>
      <c r="D424"/>
      <c r="E424" s="1"/>
      <c r="F424"/>
      <c r="G424"/>
      <c r="H424" s="1"/>
      <c r="I424"/>
    </row>
    <row r="425" spans="2:9" x14ac:dyDescent="0.25">
      <c r="B425"/>
      <c r="C425"/>
      <c r="D425"/>
      <c r="E425" s="1"/>
      <c r="F425"/>
      <c r="G425"/>
      <c r="H425" s="1"/>
      <c r="I425"/>
    </row>
    <row r="426" spans="2:9" x14ac:dyDescent="0.25">
      <c r="B426"/>
      <c r="C426"/>
      <c r="D426"/>
      <c r="E426" s="1"/>
      <c r="F426"/>
      <c r="G426"/>
      <c r="H426" s="1"/>
      <c r="I426"/>
    </row>
    <row r="427" spans="2:9" x14ac:dyDescent="0.25">
      <c r="B427"/>
      <c r="C427"/>
      <c r="D427"/>
      <c r="E427" s="1"/>
      <c r="F427"/>
      <c r="G427"/>
      <c r="H427" s="1"/>
      <c r="I427"/>
    </row>
    <row r="428" spans="2:9" x14ac:dyDescent="0.25">
      <c r="B428"/>
      <c r="C428"/>
      <c r="D428"/>
      <c r="E428" s="1"/>
      <c r="F428"/>
      <c r="G428"/>
      <c r="H428" s="1"/>
      <c r="I428"/>
    </row>
    <row r="429" spans="2:9" x14ac:dyDescent="0.25">
      <c r="B429"/>
      <c r="C429"/>
      <c r="D429"/>
      <c r="E429" s="1"/>
      <c r="F429"/>
      <c r="G429"/>
      <c r="H429" s="1"/>
      <c r="I429"/>
    </row>
    <row r="430" spans="2:9" x14ac:dyDescent="0.25">
      <c r="B430"/>
      <c r="C430"/>
      <c r="D430"/>
      <c r="E430" s="1"/>
      <c r="F430"/>
      <c r="G430"/>
      <c r="H430" s="1"/>
      <c r="I430"/>
    </row>
    <row r="431" spans="2:9" x14ac:dyDescent="0.25">
      <c r="B431"/>
      <c r="C431"/>
      <c r="D431"/>
      <c r="E431" s="1"/>
      <c r="F431"/>
      <c r="G431"/>
      <c r="H431" s="1"/>
      <c r="I431"/>
    </row>
    <row r="432" spans="2:9" x14ac:dyDescent="0.25">
      <c r="B432"/>
      <c r="C432"/>
      <c r="D432"/>
      <c r="E432" s="1"/>
      <c r="F432"/>
      <c r="G432"/>
      <c r="H432" s="1"/>
      <c r="I432"/>
    </row>
    <row r="433" spans="2:9" x14ac:dyDescent="0.25">
      <c r="B433"/>
      <c r="C433"/>
      <c r="D433"/>
      <c r="E433" s="1"/>
      <c r="F433"/>
      <c r="G433"/>
      <c r="H433" s="1"/>
      <c r="I433"/>
    </row>
    <row r="434" spans="2:9" x14ac:dyDescent="0.25">
      <c r="B434"/>
      <c r="C434"/>
      <c r="D434"/>
      <c r="E434" s="1"/>
      <c r="F434"/>
      <c r="G434"/>
      <c r="H434" s="1"/>
      <c r="I434"/>
    </row>
    <row r="435" spans="2:9" x14ac:dyDescent="0.25">
      <c r="B435"/>
      <c r="C435"/>
      <c r="D435"/>
      <c r="E435" s="1"/>
      <c r="F435"/>
      <c r="G435"/>
      <c r="H435" s="1"/>
      <c r="I435"/>
    </row>
    <row r="436" spans="2:9" x14ac:dyDescent="0.25">
      <c r="B436"/>
      <c r="C436"/>
      <c r="D436"/>
      <c r="E436" s="1"/>
      <c r="F436"/>
      <c r="G436"/>
      <c r="H436" s="1"/>
      <c r="I436"/>
    </row>
    <row r="437" spans="2:9" x14ac:dyDescent="0.25">
      <c r="B437"/>
      <c r="C437"/>
      <c r="D437"/>
      <c r="E437" s="1"/>
      <c r="F437"/>
      <c r="G437"/>
      <c r="H437" s="1"/>
      <c r="I437"/>
    </row>
    <row r="438" spans="2:9" x14ac:dyDescent="0.25">
      <c r="B438"/>
      <c r="C438"/>
      <c r="D438"/>
      <c r="E438" s="1"/>
      <c r="F438"/>
      <c r="G438"/>
      <c r="H438" s="1"/>
      <c r="I438"/>
    </row>
    <row r="439" spans="2:9" x14ac:dyDescent="0.25">
      <c r="B439"/>
      <c r="C439"/>
      <c r="D439"/>
      <c r="E439" s="1"/>
      <c r="F439"/>
      <c r="G439"/>
      <c r="H439" s="1"/>
      <c r="I439"/>
    </row>
    <row r="440" spans="2:9" x14ac:dyDescent="0.25">
      <c r="B440"/>
      <c r="C440"/>
      <c r="D440"/>
      <c r="E440" s="1"/>
      <c r="F440"/>
      <c r="G440"/>
      <c r="H440" s="1"/>
      <c r="I440"/>
    </row>
    <row r="441" spans="2:9" x14ac:dyDescent="0.25">
      <c r="B441"/>
      <c r="C441"/>
      <c r="D441"/>
      <c r="E441" s="1"/>
      <c r="F441"/>
      <c r="G441"/>
      <c r="H441" s="1"/>
      <c r="I441"/>
    </row>
    <row r="442" spans="2:9" x14ac:dyDescent="0.25">
      <c r="B442"/>
      <c r="C442"/>
      <c r="D442"/>
      <c r="E442" s="1"/>
      <c r="F442"/>
      <c r="G442"/>
      <c r="H442" s="1"/>
      <c r="I442"/>
    </row>
    <row r="443" spans="2:9" x14ac:dyDescent="0.25">
      <c r="B443"/>
      <c r="C443"/>
      <c r="D443"/>
      <c r="E443" s="1"/>
      <c r="F443"/>
      <c r="G443"/>
      <c r="H443" s="1"/>
      <c r="I443"/>
    </row>
    <row r="444" spans="2:9" x14ac:dyDescent="0.25">
      <c r="B444"/>
      <c r="C444"/>
      <c r="D444"/>
      <c r="E444" s="1"/>
      <c r="F444"/>
      <c r="G444"/>
      <c r="H444" s="1"/>
      <c r="I444"/>
    </row>
    <row r="445" spans="2:9" x14ac:dyDescent="0.25">
      <c r="B445"/>
      <c r="C445"/>
      <c r="D445"/>
      <c r="E445" s="1"/>
      <c r="F445"/>
      <c r="G445"/>
      <c r="H445" s="1"/>
      <c r="I445"/>
    </row>
    <row r="446" spans="2:9" x14ac:dyDescent="0.25">
      <c r="B446"/>
      <c r="C446"/>
      <c r="D446"/>
      <c r="E446" s="1"/>
      <c r="F446"/>
      <c r="G446"/>
      <c r="H446" s="1"/>
      <c r="I446"/>
    </row>
    <row r="447" spans="2:9" x14ac:dyDescent="0.25">
      <c r="B447"/>
      <c r="C447"/>
      <c r="D447"/>
      <c r="E447" s="1"/>
      <c r="F447"/>
      <c r="G447"/>
      <c r="H447" s="1"/>
      <c r="I447"/>
    </row>
    <row r="448" spans="2:9" x14ac:dyDescent="0.25">
      <c r="B448"/>
      <c r="C448"/>
      <c r="D448"/>
      <c r="E448" s="1"/>
      <c r="F448"/>
      <c r="G448"/>
      <c r="H448" s="1"/>
      <c r="I448"/>
    </row>
    <row r="449" spans="2:9" x14ac:dyDescent="0.25">
      <c r="B449"/>
      <c r="C449"/>
      <c r="D449"/>
      <c r="E449" s="1"/>
      <c r="F449"/>
      <c r="G449"/>
      <c r="H449" s="1"/>
      <c r="I449"/>
    </row>
    <row r="450" spans="2:9" x14ac:dyDescent="0.25">
      <c r="B450"/>
      <c r="C450"/>
      <c r="D450"/>
      <c r="E450" s="1"/>
      <c r="F450"/>
      <c r="G450"/>
      <c r="H450" s="1"/>
      <c r="I450"/>
    </row>
    <row r="451" spans="2:9" x14ac:dyDescent="0.25">
      <c r="B451"/>
      <c r="C451"/>
      <c r="D451"/>
      <c r="E451" s="1"/>
      <c r="F451"/>
      <c r="G451"/>
      <c r="H451" s="1"/>
      <c r="I451"/>
    </row>
    <row r="452" spans="2:9" x14ac:dyDescent="0.25">
      <c r="B452"/>
      <c r="C452"/>
      <c r="D452"/>
      <c r="E452" s="1"/>
      <c r="F452"/>
      <c r="G452"/>
      <c r="H452" s="1"/>
      <c r="I452"/>
    </row>
    <row r="453" spans="2:9" x14ac:dyDescent="0.25">
      <c r="B453"/>
      <c r="C453"/>
      <c r="D453"/>
      <c r="E453" s="1"/>
      <c r="F453"/>
      <c r="G453"/>
      <c r="H453" s="1"/>
      <c r="I453"/>
    </row>
    <row r="454" spans="2:9" x14ac:dyDescent="0.25">
      <c r="B454"/>
      <c r="C454"/>
      <c r="D454"/>
      <c r="E454" s="1"/>
      <c r="F454"/>
      <c r="G454"/>
      <c r="H454" s="1"/>
      <c r="I454"/>
    </row>
    <row r="455" spans="2:9" x14ac:dyDescent="0.25">
      <c r="B455"/>
      <c r="C455"/>
      <c r="D455"/>
      <c r="E455" s="1"/>
      <c r="F455"/>
      <c r="G455"/>
      <c r="H455" s="1"/>
      <c r="I455"/>
    </row>
    <row r="456" spans="2:9" x14ac:dyDescent="0.25">
      <c r="B456"/>
      <c r="C456"/>
      <c r="D456"/>
      <c r="E456" s="1"/>
      <c r="F456"/>
      <c r="G456"/>
      <c r="H456" s="1"/>
      <c r="I456"/>
    </row>
    <row r="457" spans="2:9" x14ac:dyDescent="0.25">
      <c r="B457"/>
      <c r="C457"/>
      <c r="D457"/>
      <c r="E457" s="1"/>
      <c r="F457"/>
      <c r="G457"/>
      <c r="H457" s="1"/>
      <c r="I457"/>
    </row>
    <row r="458" spans="2:9" x14ac:dyDescent="0.25">
      <c r="B458"/>
      <c r="C458"/>
      <c r="D458"/>
      <c r="E458" s="1"/>
      <c r="F458"/>
      <c r="G458"/>
      <c r="H458" s="1"/>
      <c r="I458"/>
    </row>
    <row r="459" spans="2:9" x14ac:dyDescent="0.25">
      <c r="B459"/>
      <c r="C459"/>
      <c r="D459"/>
      <c r="E459" s="1"/>
      <c r="F459"/>
      <c r="G459"/>
      <c r="H459" s="1"/>
      <c r="I459"/>
    </row>
    <row r="460" spans="2:9" x14ac:dyDescent="0.25">
      <c r="B460"/>
      <c r="C460"/>
      <c r="D460"/>
      <c r="E460" s="1"/>
      <c r="F460"/>
      <c r="G460"/>
      <c r="H460" s="1"/>
      <c r="I460"/>
    </row>
    <row r="461" spans="2:9" x14ac:dyDescent="0.25">
      <c r="B461"/>
      <c r="C461"/>
      <c r="D461"/>
      <c r="E461" s="1"/>
      <c r="F461"/>
      <c r="G461"/>
      <c r="H461" s="1"/>
      <c r="I461"/>
    </row>
    <row r="462" spans="2:9" x14ac:dyDescent="0.25">
      <c r="B462"/>
      <c r="C462"/>
      <c r="D462"/>
      <c r="E462" s="1"/>
      <c r="F462"/>
      <c r="G462"/>
      <c r="H462" s="1"/>
      <c r="I462"/>
    </row>
    <row r="463" spans="2:9" x14ac:dyDescent="0.25">
      <c r="B463"/>
      <c r="C463"/>
      <c r="D463"/>
      <c r="E463" s="1"/>
      <c r="F463"/>
      <c r="G463"/>
      <c r="H463" s="1"/>
      <c r="I463"/>
    </row>
    <row r="464" spans="2:9" x14ac:dyDescent="0.25">
      <c r="B464"/>
      <c r="C464"/>
      <c r="D464"/>
      <c r="E464" s="1"/>
      <c r="F464"/>
      <c r="G464"/>
      <c r="H464" s="1"/>
      <c r="I464"/>
    </row>
    <row r="465" spans="2:9" x14ac:dyDescent="0.25">
      <c r="B465"/>
      <c r="C465"/>
      <c r="D465"/>
      <c r="E465" s="1"/>
      <c r="F465"/>
      <c r="G465"/>
      <c r="H465" s="1"/>
      <c r="I465"/>
    </row>
    <row r="466" spans="2:9" x14ac:dyDescent="0.25">
      <c r="B466"/>
      <c r="C466"/>
      <c r="D466"/>
      <c r="E466" s="1"/>
      <c r="F466"/>
      <c r="G466"/>
      <c r="H466" s="1"/>
      <c r="I466"/>
    </row>
    <row r="467" spans="2:9" x14ac:dyDescent="0.25">
      <c r="B467"/>
      <c r="C467"/>
      <c r="D467"/>
      <c r="E467" s="1"/>
      <c r="F467"/>
      <c r="G467"/>
      <c r="H467" s="1"/>
      <c r="I467"/>
    </row>
    <row r="468" spans="2:9" x14ac:dyDescent="0.25">
      <c r="B468"/>
      <c r="C468"/>
      <c r="D468"/>
      <c r="E468" s="1"/>
      <c r="F468"/>
      <c r="G468"/>
      <c r="H468" s="1"/>
      <c r="I468"/>
    </row>
    <row r="469" spans="2:9" x14ac:dyDescent="0.25">
      <c r="B469"/>
      <c r="C469"/>
      <c r="D469"/>
      <c r="E469" s="1"/>
      <c r="F469"/>
      <c r="G469"/>
      <c r="H469" s="1"/>
      <c r="I469"/>
    </row>
    <row r="470" spans="2:9" x14ac:dyDescent="0.25">
      <c r="B470"/>
      <c r="C470"/>
      <c r="D470"/>
      <c r="E470" s="1"/>
      <c r="F470"/>
      <c r="G470"/>
      <c r="H470" s="1"/>
      <c r="I470"/>
    </row>
    <row r="471" spans="2:9" x14ac:dyDescent="0.25">
      <c r="B471"/>
      <c r="C471"/>
      <c r="D471"/>
      <c r="E471" s="1"/>
      <c r="F471"/>
      <c r="G471"/>
      <c r="H471" s="1"/>
      <c r="I471"/>
    </row>
    <row r="472" spans="2:9" x14ac:dyDescent="0.25">
      <c r="B472"/>
      <c r="C472"/>
      <c r="D472"/>
      <c r="E472" s="1"/>
      <c r="F472"/>
      <c r="G472"/>
      <c r="H472" s="1"/>
      <c r="I472"/>
    </row>
    <row r="473" spans="2:9" x14ac:dyDescent="0.25">
      <c r="B473"/>
      <c r="C473"/>
      <c r="D473"/>
      <c r="E473" s="1"/>
      <c r="F473"/>
      <c r="G473"/>
      <c r="H473" s="1"/>
      <c r="I473"/>
    </row>
    <row r="474" spans="2:9" x14ac:dyDescent="0.25">
      <c r="B474"/>
      <c r="C474"/>
      <c r="D474"/>
      <c r="E474" s="1"/>
      <c r="F474"/>
      <c r="G474"/>
      <c r="H474" s="1"/>
      <c r="I474"/>
    </row>
    <row r="475" spans="2:9" x14ac:dyDescent="0.25">
      <c r="B475"/>
      <c r="C475"/>
      <c r="D475"/>
      <c r="E475" s="1"/>
      <c r="F475"/>
      <c r="G475"/>
      <c r="H475" s="1"/>
      <c r="I475"/>
    </row>
    <row r="476" spans="2:9" x14ac:dyDescent="0.25">
      <c r="B476"/>
      <c r="C476"/>
      <c r="D476"/>
      <c r="E476" s="1"/>
      <c r="F476"/>
      <c r="G476"/>
      <c r="H476" s="1"/>
      <c r="I476"/>
    </row>
    <row r="477" spans="2:9" x14ac:dyDescent="0.25">
      <c r="B477"/>
      <c r="C477"/>
      <c r="D477"/>
      <c r="E477" s="1"/>
      <c r="F477"/>
      <c r="G477"/>
      <c r="H477" s="1"/>
      <c r="I477"/>
    </row>
    <row r="478" spans="2:9" x14ac:dyDescent="0.25">
      <c r="B478"/>
      <c r="C478"/>
      <c r="D478"/>
      <c r="E478" s="1"/>
      <c r="F478"/>
      <c r="G478"/>
      <c r="H478" s="1"/>
      <c r="I478"/>
    </row>
    <row r="479" spans="2:9" x14ac:dyDescent="0.25">
      <c r="B479"/>
      <c r="C479"/>
      <c r="D479"/>
      <c r="E479" s="1"/>
      <c r="F479"/>
      <c r="G479"/>
      <c r="H479" s="1"/>
      <c r="I479"/>
    </row>
    <row r="480" spans="2:9" x14ac:dyDescent="0.25">
      <c r="B480"/>
      <c r="C480"/>
      <c r="D480"/>
      <c r="E480" s="1"/>
      <c r="F480"/>
      <c r="G480"/>
      <c r="H480" s="1"/>
      <c r="I480"/>
    </row>
    <row r="481" spans="2:9" x14ac:dyDescent="0.25">
      <c r="B481"/>
      <c r="C481"/>
      <c r="D481"/>
      <c r="E481" s="1"/>
      <c r="F481"/>
      <c r="G481"/>
      <c r="H481" s="1"/>
      <c r="I481"/>
    </row>
    <row r="482" spans="2:9" x14ac:dyDescent="0.25">
      <c r="B482"/>
      <c r="C482"/>
      <c r="D482"/>
      <c r="E482" s="1"/>
      <c r="F482"/>
      <c r="G482"/>
      <c r="H482" s="1"/>
      <c r="I482"/>
    </row>
    <row r="483" spans="2:9" x14ac:dyDescent="0.25">
      <c r="B483"/>
      <c r="C483"/>
      <c r="D483"/>
      <c r="E483" s="1"/>
      <c r="F483"/>
      <c r="G483"/>
      <c r="H483" s="1"/>
      <c r="I483"/>
    </row>
    <row r="484" spans="2:9" x14ac:dyDescent="0.25">
      <c r="B484"/>
      <c r="C484"/>
      <c r="D484"/>
      <c r="E484" s="1"/>
      <c r="F484"/>
      <c r="G484"/>
      <c r="H484" s="1"/>
      <c r="I484"/>
    </row>
    <row r="485" spans="2:9" x14ac:dyDescent="0.25">
      <c r="B485"/>
      <c r="C485"/>
      <c r="D485"/>
      <c r="E485" s="1"/>
      <c r="F485"/>
      <c r="G485"/>
      <c r="H485" s="1"/>
      <c r="I485"/>
    </row>
    <row r="486" spans="2:9" x14ac:dyDescent="0.25">
      <c r="B486"/>
      <c r="C486"/>
      <c r="D486"/>
      <c r="E486" s="1"/>
      <c r="F486"/>
      <c r="G486"/>
      <c r="H486" s="1"/>
      <c r="I486"/>
    </row>
    <row r="487" spans="2:9" x14ac:dyDescent="0.25">
      <c r="B487"/>
      <c r="C487"/>
      <c r="D487"/>
      <c r="E487" s="1"/>
      <c r="F487"/>
      <c r="G487"/>
      <c r="H487" s="1"/>
      <c r="I487"/>
    </row>
    <row r="488" spans="2:9" x14ac:dyDescent="0.25">
      <c r="B488"/>
      <c r="C488"/>
      <c r="D488"/>
      <c r="E488" s="1"/>
      <c r="F488"/>
      <c r="G488"/>
      <c r="H488" s="1"/>
      <c r="I488"/>
    </row>
    <row r="489" spans="2:9" x14ac:dyDescent="0.25">
      <c r="B489"/>
      <c r="C489"/>
      <c r="D489"/>
      <c r="E489" s="1"/>
      <c r="F489"/>
      <c r="G489"/>
      <c r="H489" s="1"/>
      <c r="I489"/>
    </row>
    <row r="490" spans="2:9" x14ac:dyDescent="0.25">
      <c r="B490"/>
      <c r="C490"/>
      <c r="D490"/>
      <c r="E490" s="1"/>
      <c r="F490"/>
      <c r="G490"/>
      <c r="H490" s="1"/>
      <c r="I490"/>
    </row>
    <row r="491" spans="2:9" x14ac:dyDescent="0.25">
      <c r="B491"/>
      <c r="C491"/>
      <c r="D491"/>
      <c r="E491" s="1"/>
      <c r="F491"/>
      <c r="G491"/>
      <c r="H491" s="1"/>
      <c r="I491"/>
    </row>
    <row r="492" spans="2:9" x14ac:dyDescent="0.25">
      <c r="B492"/>
      <c r="C492"/>
      <c r="D492"/>
      <c r="E492" s="1"/>
      <c r="F492"/>
      <c r="G492"/>
      <c r="H492" s="1"/>
      <c r="I492"/>
    </row>
    <row r="493" spans="2:9" x14ac:dyDescent="0.25">
      <c r="B493"/>
      <c r="C493"/>
      <c r="D493"/>
      <c r="E493" s="1"/>
      <c r="F493"/>
      <c r="G493"/>
      <c r="H493" s="1"/>
      <c r="I493"/>
    </row>
    <row r="494" spans="2:9" x14ac:dyDescent="0.25">
      <c r="B494"/>
      <c r="C494"/>
      <c r="D494"/>
      <c r="E494" s="1"/>
      <c r="F494"/>
      <c r="G494"/>
      <c r="H494" s="1"/>
      <c r="I494"/>
    </row>
    <row r="495" spans="2:9" x14ac:dyDescent="0.25">
      <c r="B495"/>
      <c r="C495"/>
      <c r="D495"/>
      <c r="E495" s="1"/>
      <c r="F495"/>
      <c r="G495"/>
      <c r="H495" s="1"/>
      <c r="I495"/>
    </row>
    <row r="496" spans="2:9" x14ac:dyDescent="0.25">
      <c r="B496"/>
      <c r="C496"/>
      <c r="D496"/>
      <c r="E496" s="1"/>
      <c r="F496"/>
      <c r="G496"/>
      <c r="H496" s="1"/>
      <c r="I496"/>
    </row>
    <row r="497" spans="2:9" x14ac:dyDescent="0.25">
      <c r="B497"/>
      <c r="C497"/>
      <c r="D497"/>
      <c r="E497" s="1"/>
      <c r="F497"/>
      <c r="G497"/>
      <c r="H497" s="1"/>
      <c r="I497"/>
    </row>
    <row r="498" spans="2:9" x14ac:dyDescent="0.25">
      <c r="B498"/>
      <c r="C498"/>
      <c r="D498"/>
      <c r="E498" s="1"/>
      <c r="F498"/>
      <c r="G498"/>
      <c r="H498" s="1"/>
      <c r="I498"/>
    </row>
    <row r="499" spans="2:9" x14ac:dyDescent="0.25">
      <c r="B499"/>
      <c r="C499"/>
      <c r="D499"/>
      <c r="E499" s="1"/>
      <c r="F499"/>
      <c r="G499"/>
      <c r="H499" s="1"/>
      <c r="I499"/>
    </row>
    <row r="500" spans="2:9" x14ac:dyDescent="0.25">
      <c r="B500"/>
      <c r="C500"/>
      <c r="D500"/>
      <c r="E500" s="1"/>
      <c r="F500"/>
      <c r="G500"/>
      <c r="H500" s="1"/>
      <c r="I500"/>
    </row>
    <row r="501" spans="2:9" x14ac:dyDescent="0.25">
      <c r="B501"/>
      <c r="C501"/>
      <c r="D501"/>
      <c r="E501" s="1"/>
      <c r="F501"/>
      <c r="G501"/>
      <c r="H501" s="1"/>
      <c r="I501"/>
    </row>
    <row r="502" spans="2:9" x14ac:dyDescent="0.25">
      <c r="B502"/>
      <c r="C502"/>
      <c r="D502"/>
      <c r="E502" s="1"/>
      <c r="F502"/>
      <c r="G502"/>
      <c r="H502" s="1"/>
      <c r="I502"/>
    </row>
    <row r="503" spans="2:9" x14ac:dyDescent="0.25">
      <c r="B503"/>
      <c r="C503"/>
      <c r="D503"/>
      <c r="E503" s="1"/>
      <c r="F503"/>
      <c r="G503"/>
      <c r="H503" s="1"/>
      <c r="I503"/>
    </row>
    <row r="504" spans="2:9" x14ac:dyDescent="0.25">
      <c r="B504"/>
      <c r="C504"/>
      <c r="D504"/>
      <c r="E504" s="1"/>
      <c r="F504"/>
      <c r="G504"/>
      <c r="H504" s="1"/>
      <c r="I504"/>
    </row>
    <row r="505" spans="2:9" x14ac:dyDescent="0.25">
      <c r="B505"/>
      <c r="C505"/>
      <c r="D505"/>
      <c r="E505" s="1"/>
      <c r="F505"/>
      <c r="G505"/>
      <c r="H505" s="1"/>
      <c r="I505"/>
    </row>
    <row r="506" spans="2:9" x14ac:dyDescent="0.25">
      <c r="B506"/>
      <c r="C506"/>
      <c r="D506"/>
      <c r="E506" s="1"/>
      <c r="F506"/>
      <c r="G506"/>
      <c r="H506" s="1"/>
      <c r="I506"/>
    </row>
    <row r="507" spans="2:9" x14ac:dyDescent="0.25">
      <c r="B507"/>
      <c r="C507"/>
      <c r="D507"/>
      <c r="E507" s="1"/>
      <c r="F507"/>
      <c r="G507"/>
      <c r="H507" s="1"/>
      <c r="I507"/>
    </row>
    <row r="508" spans="2:9" x14ac:dyDescent="0.25">
      <c r="B508"/>
      <c r="C508"/>
      <c r="D508"/>
      <c r="E508" s="1"/>
      <c r="F508"/>
      <c r="G508"/>
      <c r="H508" s="1"/>
      <c r="I508"/>
    </row>
    <row r="509" spans="2:9" x14ac:dyDescent="0.25">
      <c r="B509"/>
      <c r="C509"/>
      <c r="D509"/>
      <c r="E509" s="1"/>
      <c r="F509"/>
      <c r="G509"/>
      <c r="H509" s="1"/>
      <c r="I509"/>
    </row>
    <row r="510" spans="2:9" x14ac:dyDescent="0.25">
      <c r="B510"/>
      <c r="C510"/>
      <c r="D510"/>
      <c r="E510" s="1"/>
      <c r="F510"/>
      <c r="G510"/>
      <c r="H510" s="1"/>
      <c r="I510"/>
    </row>
    <row r="511" spans="2:9" x14ac:dyDescent="0.25">
      <c r="B511"/>
      <c r="C511"/>
      <c r="D511"/>
      <c r="E511" s="1"/>
      <c r="F511"/>
      <c r="G511"/>
      <c r="H511" s="1"/>
      <c r="I511"/>
    </row>
    <row r="512" spans="2:9" x14ac:dyDescent="0.25">
      <c r="B512"/>
      <c r="C512"/>
      <c r="D512"/>
      <c r="E512" s="1"/>
      <c r="F512"/>
      <c r="G512"/>
      <c r="H512" s="1"/>
      <c r="I512"/>
    </row>
    <row r="513" spans="2:9" x14ac:dyDescent="0.25">
      <c r="B513"/>
      <c r="C513"/>
      <c r="D513"/>
      <c r="E513" s="1"/>
      <c r="F513"/>
      <c r="G513"/>
      <c r="H513" s="1"/>
      <c r="I513"/>
    </row>
    <row r="514" spans="2:9" x14ac:dyDescent="0.25">
      <c r="B514"/>
      <c r="C514"/>
      <c r="D514"/>
      <c r="E514" s="1"/>
      <c r="F514"/>
      <c r="G514"/>
      <c r="H514" s="1"/>
      <c r="I514"/>
    </row>
    <row r="515" spans="2:9" x14ac:dyDescent="0.25">
      <c r="B515"/>
      <c r="C515"/>
      <c r="D515"/>
      <c r="E515" s="1"/>
      <c r="F515"/>
      <c r="G515"/>
      <c r="H515" s="1"/>
      <c r="I515"/>
    </row>
    <row r="516" spans="2:9" x14ac:dyDescent="0.25">
      <c r="B516"/>
      <c r="C516"/>
      <c r="D516"/>
      <c r="E516" s="1"/>
      <c r="F516"/>
      <c r="G516"/>
      <c r="H516" s="1"/>
      <c r="I516"/>
    </row>
    <row r="517" spans="2:9" x14ac:dyDescent="0.25">
      <c r="B517"/>
      <c r="C517"/>
      <c r="D517"/>
      <c r="E517" s="1"/>
      <c r="F517"/>
      <c r="G517"/>
      <c r="H517" s="1"/>
      <c r="I517"/>
    </row>
    <row r="518" spans="2:9" x14ac:dyDescent="0.25">
      <c r="B518"/>
      <c r="C518"/>
      <c r="D518"/>
      <c r="E518" s="1"/>
      <c r="F518"/>
      <c r="G518"/>
      <c r="H518" s="1"/>
      <c r="I518"/>
    </row>
    <row r="519" spans="2:9" x14ac:dyDescent="0.25">
      <c r="B519"/>
      <c r="C519"/>
      <c r="D519"/>
      <c r="E519" s="1"/>
      <c r="F519"/>
      <c r="G519"/>
      <c r="H519" s="1"/>
      <c r="I519"/>
    </row>
    <row r="520" spans="2:9" x14ac:dyDescent="0.25">
      <c r="B520"/>
      <c r="C520"/>
      <c r="D520"/>
      <c r="E520" s="1"/>
      <c r="F520"/>
      <c r="G520"/>
      <c r="H520" s="1"/>
      <c r="I520"/>
    </row>
    <row r="521" spans="2:9" x14ac:dyDescent="0.25">
      <c r="B521"/>
      <c r="C521"/>
      <c r="D521"/>
      <c r="E521" s="1"/>
      <c r="F521"/>
      <c r="G521"/>
      <c r="H521" s="1"/>
      <c r="I521"/>
    </row>
    <row r="522" spans="2:9" x14ac:dyDescent="0.25">
      <c r="B522"/>
      <c r="C522"/>
      <c r="D522"/>
      <c r="E522" s="1"/>
      <c r="F522"/>
      <c r="G522"/>
      <c r="H522" s="1"/>
      <c r="I522"/>
    </row>
    <row r="523" spans="2:9" x14ac:dyDescent="0.25">
      <c r="B523"/>
      <c r="C523"/>
      <c r="D523"/>
      <c r="E523" s="1"/>
      <c r="F523"/>
      <c r="G523"/>
      <c r="H523" s="1"/>
      <c r="I523"/>
    </row>
    <row r="524" spans="2:9" x14ac:dyDescent="0.25">
      <c r="B524"/>
      <c r="C524"/>
      <c r="D524"/>
      <c r="E524" s="1"/>
      <c r="F524"/>
      <c r="G524"/>
      <c r="H524" s="1"/>
      <c r="I524"/>
    </row>
    <row r="525" spans="2:9" x14ac:dyDescent="0.25">
      <c r="B525"/>
      <c r="C525"/>
      <c r="D525"/>
      <c r="E525" s="1"/>
      <c r="F525"/>
      <c r="G525"/>
      <c r="H525" s="1"/>
      <c r="I525"/>
    </row>
    <row r="526" spans="2:9" x14ac:dyDescent="0.25">
      <c r="B526"/>
      <c r="C526"/>
      <c r="D526"/>
      <c r="E526" s="1"/>
      <c r="F526"/>
      <c r="G526"/>
      <c r="H526" s="1"/>
      <c r="I526"/>
    </row>
    <row r="527" spans="2:9" x14ac:dyDescent="0.25">
      <c r="B527"/>
      <c r="C527"/>
      <c r="D527"/>
      <c r="E527" s="1"/>
      <c r="F527"/>
      <c r="G527"/>
      <c r="H527" s="1"/>
      <c r="I527"/>
    </row>
    <row r="528" spans="2:9" x14ac:dyDescent="0.25">
      <c r="B528"/>
      <c r="C528"/>
      <c r="D528"/>
      <c r="E528" s="1"/>
      <c r="F528"/>
      <c r="G528"/>
      <c r="H528" s="1"/>
      <c r="I528"/>
    </row>
    <row r="529" spans="2:9" x14ac:dyDescent="0.25">
      <c r="B529"/>
      <c r="C529"/>
      <c r="D529"/>
      <c r="E529" s="1"/>
      <c r="F529"/>
      <c r="G529"/>
      <c r="H529" s="1"/>
      <c r="I529"/>
    </row>
    <row r="530" spans="2:9" x14ac:dyDescent="0.25">
      <c r="B530"/>
      <c r="C530"/>
      <c r="D530"/>
      <c r="E530" s="1"/>
      <c r="F530"/>
      <c r="G530"/>
      <c r="H530" s="1"/>
      <c r="I530"/>
    </row>
    <row r="531" spans="2:9" x14ac:dyDescent="0.25">
      <c r="B531"/>
      <c r="C531"/>
      <c r="D531"/>
      <c r="E531" s="1"/>
      <c r="F531"/>
      <c r="G531"/>
      <c r="H531" s="1"/>
      <c r="I531"/>
    </row>
    <row r="532" spans="2:9" x14ac:dyDescent="0.25">
      <c r="B532"/>
      <c r="C532"/>
      <c r="D532"/>
      <c r="E532" s="1"/>
      <c r="F532"/>
      <c r="G532"/>
      <c r="H532" s="1"/>
      <c r="I532"/>
    </row>
    <row r="533" spans="2:9" x14ac:dyDescent="0.25">
      <c r="B533"/>
      <c r="C533"/>
      <c r="D533"/>
      <c r="E533" s="1"/>
      <c r="F533"/>
      <c r="G533"/>
      <c r="H533" s="1"/>
      <c r="I533"/>
    </row>
    <row r="534" spans="2:9" x14ac:dyDescent="0.25">
      <c r="B534"/>
      <c r="C534"/>
      <c r="D534"/>
      <c r="E534" s="1"/>
      <c r="F534"/>
      <c r="G534"/>
      <c r="H534" s="1"/>
      <c r="I534"/>
    </row>
    <row r="535" spans="2:9" x14ac:dyDescent="0.25">
      <c r="B535"/>
      <c r="C535"/>
      <c r="D535"/>
      <c r="E535" s="1"/>
      <c r="F535"/>
      <c r="G535"/>
      <c r="H535" s="1"/>
      <c r="I535"/>
    </row>
    <row r="536" spans="2:9" x14ac:dyDescent="0.25">
      <c r="B536"/>
      <c r="C536"/>
      <c r="D536"/>
      <c r="E536" s="1"/>
      <c r="F536"/>
      <c r="G536"/>
      <c r="H536" s="1"/>
      <c r="I536"/>
    </row>
    <row r="537" spans="2:9" x14ac:dyDescent="0.25">
      <c r="B537"/>
      <c r="C537"/>
      <c r="D537"/>
      <c r="E537" s="1"/>
      <c r="F537"/>
      <c r="G537"/>
      <c r="H537" s="1"/>
      <c r="I537"/>
    </row>
    <row r="538" spans="2:9" x14ac:dyDescent="0.25">
      <c r="B538"/>
      <c r="C538"/>
      <c r="D538"/>
      <c r="E538" s="1"/>
      <c r="F538"/>
      <c r="G538"/>
      <c r="H538" s="1"/>
      <c r="I538"/>
    </row>
    <row r="539" spans="2:9" x14ac:dyDescent="0.25">
      <c r="B539"/>
      <c r="C539"/>
      <c r="D539"/>
      <c r="E539" s="1"/>
      <c r="F539"/>
      <c r="G539"/>
      <c r="H539" s="1"/>
      <c r="I539"/>
    </row>
    <row r="540" spans="2:9" x14ac:dyDescent="0.25">
      <c r="B540"/>
      <c r="C540"/>
      <c r="D540"/>
      <c r="E540" s="1"/>
      <c r="F540"/>
      <c r="G540"/>
      <c r="H540" s="1"/>
      <c r="I540"/>
    </row>
    <row r="541" spans="2:9" x14ac:dyDescent="0.25">
      <c r="B541"/>
      <c r="C541"/>
      <c r="D541"/>
      <c r="E541" s="1"/>
      <c r="F541"/>
      <c r="G541"/>
      <c r="H541" s="1"/>
      <c r="I541"/>
    </row>
    <row r="542" spans="2:9" x14ac:dyDescent="0.25">
      <c r="B542"/>
      <c r="C542"/>
      <c r="D542"/>
      <c r="E542" s="1"/>
      <c r="F542"/>
      <c r="G542"/>
      <c r="H542" s="1"/>
      <c r="I542"/>
    </row>
    <row r="543" spans="2:9" x14ac:dyDescent="0.25">
      <c r="B543"/>
      <c r="C543"/>
      <c r="D543"/>
      <c r="E543" s="1"/>
      <c r="F543"/>
      <c r="G543"/>
      <c r="H543" s="1"/>
      <c r="I543"/>
    </row>
    <row r="544" spans="2:9" x14ac:dyDescent="0.25">
      <c r="B544"/>
      <c r="C544"/>
      <c r="D544"/>
      <c r="E544" s="1"/>
      <c r="F544"/>
      <c r="G544"/>
      <c r="H544" s="1"/>
      <c r="I544"/>
    </row>
    <row r="545" spans="2:9" x14ac:dyDescent="0.25">
      <c r="B545"/>
      <c r="C545"/>
      <c r="D545"/>
      <c r="E545" s="1"/>
      <c r="F545"/>
      <c r="G545"/>
      <c r="H545" s="1"/>
      <c r="I545"/>
    </row>
    <row r="546" spans="2:9" x14ac:dyDescent="0.25">
      <c r="B546"/>
      <c r="C546"/>
      <c r="D546"/>
      <c r="E546" s="1"/>
      <c r="F546"/>
      <c r="G546"/>
      <c r="H546" s="1"/>
      <c r="I546"/>
    </row>
    <row r="547" spans="2:9" x14ac:dyDescent="0.25">
      <c r="B547"/>
      <c r="C547"/>
      <c r="D547"/>
      <c r="E547" s="1"/>
      <c r="F547"/>
      <c r="G547"/>
      <c r="H547" s="1"/>
      <c r="I547"/>
    </row>
    <row r="548" spans="2:9" x14ac:dyDescent="0.25">
      <c r="B548"/>
      <c r="C548"/>
      <c r="D548"/>
      <c r="E548" s="1"/>
      <c r="F548"/>
      <c r="G548"/>
      <c r="H548" s="1"/>
      <c r="I548"/>
    </row>
    <row r="549" spans="2:9" x14ac:dyDescent="0.25">
      <c r="B549"/>
      <c r="C549"/>
      <c r="D549"/>
      <c r="E549" s="1"/>
      <c r="F549"/>
      <c r="G549"/>
      <c r="H549" s="1"/>
      <c r="I549"/>
    </row>
    <row r="550" spans="2:9" x14ac:dyDescent="0.25">
      <c r="B550"/>
      <c r="C550"/>
      <c r="D550"/>
      <c r="E550" s="1"/>
      <c r="F550"/>
      <c r="G550"/>
      <c r="H550" s="1"/>
      <c r="I550"/>
    </row>
    <row r="551" spans="2:9" x14ac:dyDescent="0.25">
      <c r="B551"/>
      <c r="C551"/>
      <c r="D551"/>
      <c r="E551" s="1"/>
      <c r="F551"/>
      <c r="G551"/>
      <c r="H551" s="1"/>
      <c r="I551"/>
    </row>
    <row r="552" spans="2:9" x14ac:dyDescent="0.25">
      <c r="B552"/>
      <c r="C552"/>
      <c r="D552"/>
      <c r="E552" s="1"/>
      <c r="F552"/>
      <c r="G552"/>
      <c r="H552" s="1"/>
      <c r="I552"/>
    </row>
    <row r="553" spans="2:9" x14ac:dyDescent="0.25">
      <c r="B553"/>
      <c r="C553"/>
      <c r="D553"/>
      <c r="E553" s="1"/>
      <c r="F553"/>
      <c r="G553"/>
      <c r="H553" s="1"/>
      <c r="I553"/>
    </row>
    <row r="554" spans="2:9" x14ac:dyDescent="0.25">
      <c r="B554"/>
      <c r="C554"/>
      <c r="D554"/>
      <c r="E554" s="1"/>
      <c r="F554"/>
      <c r="G554"/>
      <c r="H554" s="1"/>
      <c r="I554"/>
    </row>
    <row r="555" spans="2:9" x14ac:dyDescent="0.25">
      <c r="B555"/>
      <c r="C555"/>
      <c r="D555"/>
      <c r="E555" s="1"/>
      <c r="F555"/>
      <c r="G555"/>
      <c r="H555" s="1"/>
      <c r="I555"/>
    </row>
    <row r="556" spans="2:9" x14ac:dyDescent="0.25">
      <c r="B556"/>
      <c r="C556"/>
      <c r="D556"/>
      <c r="E556" s="1"/>
      <c r="F556"/>
      <c r="G556"/>
      <c r="H556" s="1"/>
      <c r="I556"/>
    </row>
    <row r="557" spans="2:9" x14ac:dyDescent="0.25">
      <c r="B557"/>
      <c r="C557"/>
      <c r="D557"/>
      <c r="E557" s="1"/>
      <c r="F557"/>
      <c r="G557"/>
      <c r="H557" s="1"/>
      <c r="I557"/>
    </row>
    <row r="558" spans="2:9" x14ac:dyDescent="0.25">
      <c r="B558"/>
      <c r="C558"/>
      <c r="D558"/>
      <c r="E558" s="1"/>
      <c r="F558"/>
      <c r="G558"/>
      <c r="H558" s="1"/>
      <c r="I558"/>
    </row>
    <row r="559" spans="2:9" x14ac:dyDescent="0.25">
      <c r="B559"/>
      <c r="C559"/>
      <c r="D559"/>
      <c r="E559" s="1"/>
      <c r="F559"/>
      <c r="G559"/>
      <c r="H559" s="1"/>
      <c r="I559"/>
    </row>
    <row r="560" spans="2:9" x14ac:dyDescent="0.25">
      <c r="B560"/>
      <c r="C560"/>
      <c r="D560"/>
      <c r="E560" s="1"/>
      <c r="F560"/>
      <c r="G560"/>
      <c r="H560" s="1"/>
      <c r="I560"/>
    </row>
    <row r="561" spans="2:9" x14ac:dyDescent="0.25">
      <c r="B561"/>
      <c r="C561"/>
      <c r="D561"/>
      <c r="E561" s="1"/>
      <c r="F561"/>
      <c r="G561"/>
      <c r="H561" s="1"/>
      <c r="I561"/>
    </row>
    <row r="562" spans="2:9" x14ac:dyDescent="0.25">
      <c r="B562"/>
      <c r="C562"/>
      <c r="D562"/>
      <c r="E562" s="1"/>
      <c r="F562"/>
      <c r="G562"/>
      <c r="H562" s="1"/>
      <c r="I562"/>
    </row>
    <row r="563" spans="2:9" x14ac:dyDescent="0.25">
      <c r="B563"/>
      <c r="C563"/>
      <c r="D563"/>
      <c r="E563" s="1"/>
      <c r="F563"/>
      <c r="G563"/>
      <c r="H563" s="1"/>
      <c r="I563"/>
    </row>
    <row r="564" spans="2:9" x14ac:dyDescent="0.25">
      <c r="B564"/>
      <c r="C564"/>
      <c r="D564"/>
      <c r="E564" s="1"/>
      <c r="F564"/>
      <c r="G564"/>
      <c r="H564" s="1"/>
      <c r="I564"/>
    </row>
    <row r="565" spans="2:9" x14ac:dyDescent="0.25">
      <c r="B565"/>
      <c r="C565"/>
      <c r="D565"/>
      <c r="E565" s="1"/>
      <c r="F565"/>
      <c r="G565"/>
      <c r="H565" s="1"/>
      <c r="I565"/>
    </row>
    <row r="566" spans="2:9" x14ac:dyDescent="0.25">
      <c r="B566"/>
      <c r="C566"/>
      <c r="D566"/>
      <c r="E566" s="1"/>
      <c r="F566"/>
      <c r="G566"/>
      <c r="H566" s="1"/>
      <c r="I566"/>
    </row>
    <row r="567" spans="2:9" x14ac:dyDescent="0.25">
      <c r="B567"/>
      <c r="C567"/>
      <c r="D567"/>
      <c r="E567" s="1"/>
      <c r="F567"/>
      <c r="G567"/>
      <c r="H567" s="1"/>
      <c r="I567"/>
    </row>
    <row r="568" spans="2:9" x14ac:dyDescent="0.25">
      <c r="B568"/>
      <c r="C568"/>
      <c r="D568"/>
      <c r="E568" s="1"/>
      <c r="F568"/>
      <c r="G568"/>
      <c r="H568" s="1"/>
      <c r="I568"/>
    </row>
    <row r="569" spans="2:9" x14ac:dyDescent="0.25">
      <c r="B569"/>
      <c r="C569"/>
      <c r="D569"/>
      <c r="E569" s="1"/>
      <c r="F569"/>
      <c r="G569"/>
      <c r="H569" s="1"/>
      <c r="I569"/>
    </row>
    <row r="570" spans="2:9" x14ac:dyDescent="0.25">
      <c r="B570"/>
      <c r="C570"/>
      <c r="D570"/>
      <c r="E570" s="1"/>
      <c r="F570"/>
      <c r="G570"/>
      <c r="H570" s="1"/>
      <c r="I570"/>
    </row>
    <row r="571" spans="2:9" x14ac:dyDescent="0.25">
      <c r="B571"/>
      <c r="C571"/>
      <c r="D571"/>
      <c r="E571" s="1"/>
      <c r="F571"/>
      <c r="G571"/>
      <c r="H571" s="1"/>
      <c r="I571"/>
    </row>
    <row r="572" spans="2:9" x14ac:dyDescent="0.25">
      <c r="B572"/>
      <c r="C572"/>
      <c r="D572"/>
      <c r="E572" s="1"/>
      <c r="F572"/>
      <c r="G572"/>
      <c r="H572" s="1"/>
      <c r="I572"/>
    </row>
    <row r="573" spans="2:9" x14ac:dyDescent="0.25">
      <c r="B573"/>
      <c r="C573"/>
      <c r="D573"/>
      <c r="E573" s="1"/>
      <c r="F573"/>
      <c r="G573"/>
      <c r="H573" s="1"/>
      <c r="I573"/>
    </row>
    <row r="574" spans="2:9" x14ac:dyDescent="0.25">
      <c r="B574"/>
      <c r="C574"/>
      <c r="D574"/>
      <c r="E574" s="1"/>
      <c r="F574"/>
      <c r="G574"/>
      <c r="H574" s="1"/>
      <c r="I574"/>
    </row>
    <row r="575" spans="2:9" x14ac:dyDescent="0.25">
      <c r="B575"/>
      <c r="C575"/>
      <c r="D575"/>
      <c r="E575" s="1"/>
      <c r="F575"/>
      <c r="G575"/>
      <c r="H575" s="1"/>
      <c r="I575"/>
    </row>
    <row r="576" spans="2:9" x14ac:dyDescent="0.25">
      <c r="B576"/>
      <c r="C576"/>
      <c r="D576"/>
      <c r="E576" s="1"/>
      <c r="F576"/>
      <c r="G576"/>
      <c r="H576" s="1"/>
      <c r="I576"/>
    </row>
    <row r="577" spans="2:9" x14ac:dyDescent="0.25">
      <c r="B577"/>
      <c r="C577"/>
      <c r="D577"/>
      <c r="E577" s="1"/>
      <c r="F577"/>
      <c r="G577"/>
      <c r="H577" s="1"/>
      <c r="I577"/>
    </row>
    <row r="578" spans="2:9" x14ac:dyDescent="0.25">
      <c r="B578"/>
      <c r="C578"/>
      <c r="D578"/>
      <c r="E578" s="1"/>
      <c r="F578"/>
      <c r="G578"/>
      <c r="H578" s="1"/>
      <c r="I578"/>
    </row>
    <row r="579" spans="2:9" x14ac:dyDescent="0.25">
      <c r="B579"/>
      <c r="C579"/>
      <c r="D579"/>
      <c r="E579" s="1"/>
      <c r="F579"/>
      <c r="G579"/>
      <c r="H579" s="1"/>
      <c r="I579"/>
    </row>
    <row r="580" spans="2:9" x14ac:dyDescent="0.25">
      <c r="B580"/>
      <c r="C580"/>
      <c r="D580"/>
      <c r="E580" s="1"/>
      <c r="F580"/>
      <c r="G580"/>
      <c r="H580" s="1"/>
      <c r="I580"/>
    </row>
    <row r="581" spans="2:9" x14ac:dyDescent="0.25">
      <c r="B581"/>
      <c r="C581"/>
      <c r="D581"/>
      <c r="E581" s="1"/>
      <c r="F581"/>
      <c r="G581"/>
      <c r="H581" s="1"/>
    </row>
    <row r="582" spans="2:9" x14ac:dyDescent="0.25">
      <c r="B582"/>
      <c r="C582"/>
      <c r="D582"/>
      <c r="E582" s="1"/>
      <c r="F582"/>
      <c r="G582"/>
    </row>
    <row r="583" spans="2:9" x14ac:dyDescent="0.25">
      <c r="B583"/>
      <c r="C583"/>
      <c r="D583"/>
      <c r="E583" s="1"/>
      <c r="F583"/>
      <c r="G583"/>
    </row>
    <row r="584" spans="2:9" x14ac:dyDescent="0.25">
      <c r="B584"/>
      <c r="C584"/>
      <c r="D584"/>
      <c r="E584" s="1"/>
      <c r="F584"/>
      <c r="G584"/>
    </row>
    <row r="585" spans="2:9" x14ac:dyDescent="0.25">
      <c r="B585"/>
      <c r="C585"/>
      <c r="D585"/>
      <c r="E585" s="1"/>
      <c r="F585"/>
      <c r="G585"/>
    </row>
    <row r="586" spans="2:9" x14ac:dyDescent="0.25">
      <c r="B586"/>
      <c r="C586"/>
      <c r="D586"/>
      <c r="E586" s="1"/>
      <c r="F586"/>
      <c r="G586"/>
    </row>
  </sheetData>
  <conditionalFormatting sqref="M3:M47">
    <cfRule type="cellIs" dxfId="116" priority="2" operator="greaterThanOrEqual">
      <formula>90</formula>
    </cfRule>
    <cfRule type="cellIs" dxfId="115" priority="3" operator="between">
      <formula>60</formula>
      <formula>90</formula>
    </cfRule>
    <cfRule type="cellIs" dxfId="114" priority="4" operator="between">
      <formula>30</formula>
      <formula>60</formula>
    </cfRule>
    <cfRule type="cellIs" dxfId="113" priority="5" operator="between">
      <formula>2</formula>
      <formula>30</formula>
    </cfRule>
    <cfRule type="cellIs" dxfId="112" priority="6" operator="equal">
      <formula>1</formula>
    </cfRule>
  </conditionalFormatting>
  <conditionalFormatting sqref="I3:J3 H22:H47 H4:J4 H5:I21 J5:J47 K3:K47 F3:G3 G4:G22 F4:F166">
    <cfRule type="expression" dxfId="111" priority="1">
      <formula>"""=SI(B2=""etching"";""1"""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3" name="Option Button 1">
              <controlPr defaultSize="0" autoFill="0" autoLine="0" autoPict="0" macro="[0]!nono">
                <anchor moveWithCells="1">
                  <from>
                    <xdr:col>12</xdr:col>
                    <xdr:colOff>457200</xdr:colOff>
                    <xdr:row>47</xdr:row>
                    <xdr:rowOff>161925</xdr:rowOff>
                  </from>
                  <to>
                    <xdr:col>12</xdr:col>
                    <xdr:colOff>2190750</xdr:colOff>
                    <xdr:row>50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8"/>
  <dimension ref="A1:OE586"/>
  <sheetViews>
    <sheetView zoomScale="60" zoomScaleNormal="60" workbookViewId="0">
      <selection activeCell="A2" sqref="A2"/>
    </sheetView>
  </sheetViews>
  <sheetFormatPr defaultColWidth="9.140625" defaultRowHeight="15" x14ac:dyDescent="0.25"/>
  <cols>
    <col min="2" max="2" width="35.85546875" style="5" customWidth="1"/>
    <col min="3" max="3" width="47.28515625" style="6" customWidth="1"/>
    <col min="4" max="4" width="19.28515625" style="8" hidden="1" customWidth="1"/>
    <col min="5" max="5" width="22.85546875" style="9" customWidth="1"/>
    <col min="6" max="6" width="14.140625" style="1" customWidth="1"/>
    <col min="7" max="7" width="6.42578125" style="1" customWidth="1"/>
    <col min="8" max="8" width="32" style="9" customWidth="1"/>
    <col min="9" max="9" width="30.42578125" style="3" customWidth="1"/>
    <col min="10" max="10" width="34.5703125" style="1" customWidth="1"/>
    <col min="11" max="11" width="39.5703125" style="1" customWidth="1"/>
    <col min="12" max="12" width="26" style="13" customWidth="1"/>
    <col min="13" max="13" width="40.7109375" customWidth="1"/>
    <col min="14" max="14" width="3.85546875" customWidth="1"/>
    <col min="15" max="15" width="9.140625" style="66" customWidth="1"/>
    <col min="16" max="16" width="33.7109375" style="67" customWidth="1"/>
  </cols>
  <sheetData>
    <row r="1" spans="1:395" ht="15" customHeight="1" thickBot="1" x14ac:dyDescent="0.3">
      <c r="B1"/>
      <c r="C1"/>
      <c r="D1"/>
      <c r="E1" s="1"/>
      <c r="F1"/>
      <c r="G1"/>
      <c r="H1" s="1"/>
      <c r="I1"/>
      <c r="J1"/>
      <c r="K1"/>
      <c r="L1"/>
      <c r="O1" s="64"/>
      <c r="P1" s="65"/>
    </row>
    <row r="2" spans="1:395" s="11" customFormat="1" ht="16.5" thickTop="1" thickBot="1" x14ac:dyDescent="0.3">
      <c r="A2" s="11" t="s">
        <v>144</v>
      </c>
      <c r="B2" s="29" t="s">
        <v>145</v>
      </c>
      <c r="C2" s="30" t="s">
        <v>0</v>
      </c>
      <c r="D2" s="30" t="s">
        <v>64</v>
      </c>
      <c r="E2" s="30" t="s">
        <v>1</v>
      </c>
      <c r="F2" s="31" t="s">
        <v>67</v>
      </c>
      <c r="G2" s="49"/>
      <c r="H2" s="29" t="s">
        <v>1</v>
      </c>
      <c r="I2" s="30" t="s">
        <v>133</v>
      </c>
      <c r="J2" s="30" t="s">
        <v>68</v>
      </c>
      <c r="K2" s="30" t="s">
        <v>111</v>
      </c>
      <c r="L2" s="30" t="s">
        <v>2</v>
      </c>
      <c r="M2" s="31" t="s">
        <v>3</v>
      </c>
      <c r="N2" s="4"/>
      <c r="O2" s="58" t="s">
        <v>118</v>
      </c>
      <c r="P2" s="58" t="s">
        <v>119</v>
      </c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/>
      <c r="AH2"/>
      <c r="AI2"/>
      <c r="AJ2"/>
      <c r="AK2"/>
      <c r="AL2"/>
      <c r="AM2"/>
      <c r="AN2"/>
      <c r="AO2"/>
      <c r="AP2"/>
      <c r="AQ2"/>
      <c r="AR2"/>
      <c r="AS2"/>
      <c r="AT2"/>
      <c r="AU2"/>
      <c r="AV2"/>
      <c r="AW2"/>
      <c r="AX2"/>
      <c r="AY2"/>
      <c r="AZ2"/>
      <c r="BA2"/>
      <c r="BB2"/>
      <c r="BC2"/>
      <c r="BD2"/>
      <c r="BE2"/>
      <c r="BF2"/>
      <c r="BG2"/>
      <c r="BH2"/>
      <c r="BI2"/>
      <c r="BJ2"/>
      <c r="BK2"/>
      <c r="BL2"/>
      <c r="BM2"/>
      <c r="BN2"/>
      <c r="BO2"/>
      <c r="BP2"/>
      <c r="BQ2"/>
      <c r="BR2"/>
      <c r="BS2"/>
      <c r="BT2"/>
      <c r="BU2"/>
      <c r="BV2"/>
      <c r="BW2"/>
      <c r="BX2"/>
      <c r="BY2"/>
      <c r="BZ2"/>
      <c r="CA2"/>
      <c r="CB2"/>
      <c r="CC2"/>
      <c r="CD2"/>
      <c r="CE2"/>
      <c r="CF2"/>
      <c r="CG2"/>
      <c r="CH2"/>
      <c r="CI2"/>
      <c r="CJ2"/>
      <c r="CK2"/>
      <c r="CL2"/>
      <c r="CM2"/>
      <c r="CN2"/>
      <c r="CO2"/>
      <c r="CP2"/>
      <c r="CQ2"/>
      <c r="CR2"/>
      <c r="CS2"/>
      <c r="CT2"/>
      <c r="CU2"/>
      <c r="CV2"/>
      <c r="CW2"/>
      <c r="CX2"/>
      <c r="CY2"/>
      <c r="CZ2"/>
      <c r="DA2"/>
      <c r="DB2"/>
      <c r="DC2"/>
      <c r="DD2"/>
      <c r="DE2"/>
      <c r="DF2"/>
      <c r="DG2"/>
      <c r="DH2"/>
      <c r="DI2"/>
      <c r="DJ2"/>
      <c r="DK2"/>
      <c r="DL2"/>
      <c r="DM2"/>
      <c r="DN2"/>
      <c r="DO2"/>
      <c r="DP2"/>
      <c r="DQ2"/>
      <c r="DR2"/>
      <c r="DS2"/>
      <c r="DT2"/>
      <c r="DU2"/>
      <c r="DV2"/>
      <c r="DW2"/>
      <c r="DX2"/>
      <c r="DY2"/>
      <c r="DZ2"/>
      <c r="EA2"/>
      <c r="EB2"/>
      <c r="EC2"/>
      <c r="ED2"/>
      <c r="EE2"/>
      <c r="EF2"/>
      <c r="EG2"/>
      <c r="EH2"/>
      <c r="EI2"/>
      <c r="EJ2"/>
      <c r="EK2"/>
      <c r="EL2"/>
      <c r="EM2"/>
      <c r="EN2"/>
      <c r="EO2"/>
      <c r="EP2"/>
      <c r="EQ2"/>
      <c r="ER2"/>
      <c r="ES2"/>
      <c r="ET2"/>
      <c r="EU2"/>
      <c r="EV2"/>
      <c r="EW2"/>
      <c r="EX2"/>
      <c r="EY2"/>
      <c r="EZ2"/>
      <c r="FA2"/>
      <c r="FB2"/>
      <c r="FC2"/>
      <c r="FD2"/>
      <c r="FE2"/>
      <c r="FF2"/>
      <c r="FG2"/>
      <c r="FH2"/>
      <c r="FI2"/>
      <c r="FJ2"/>
      <c r="FK2"/>
      <c r="FL2"/>
      <c r="FM2"/>
      <c r="FN2"/>
      <c r="FO2"/>
      <c r="FP2"/>
      <c r="FQ2"/>
      <c r="FR2"/>
      <c r="FS2"/>
      <c r="FT2"/>
      <c r="FU2"/>
      <c r="FV2"/>
      <c r="FW2"/>
      <c r="FX2"/>
      <c r="FY2"/>
      <c r="FZ2"/>
      <c r="GA2"/>
      <c r="GB2"/>
      <c r="GC2"/>
      <c r="GD2"/>
      <c r="GE2"/>
      <c r="GF2"/>
      <c r="GG2"/>
      <c r="GH2"/>
      <c r="GI2"/>
      <c r="GJ2"/>
      <c r="GK2"/>
      <c r="GL2"/>
      <c r="GM2"/>
      <c r="GN2"/>
      <c r="GO2"/>
      <c r="GP2"/>
      <c r="GQ2"/>
      <c r="GR2"/>
      <c r="GS2"/>
      <c r="GT2"/>
      <c r="GU2"/>
      <c r="GV2"/>
      <c r="GW2"/>
      <c r="GX2"/>
      <c r="GY2"/>
      <c r="GZ2"/>
      <c r="HA2"/>
      <c r="HB2"/>
      <c r="HC2"/>
      <c r="HD2"/>
      <c r="HE2"/>
      <c r="HF2"/>
      <c r="HG2"/>
      <c r="HH2"/>
      <c r="HI2"/>
      <c r="HJ2"/>
      <c r="HK2"/>
      <c r="HL2"/>
      <c r="HM2"/>
      <c r="HN2"/>
      <c r="HO2"/>
      <c r="HP2"/>
      <c r="HQ2"/>
      <c r="HR2"/>
      <c r="HS2"/>
      <c r="HT2"/>
      <c r="HU2"/>
      <c r="HV2"/>
      <c r="HW2"/>
      <c r="HX2"/>
      <c r="HY2"/>
      <c r="HZ2"/>
      <c r="IA2"/>
      <c r="IB2"/>
      <c r="IC2"/>
      <c r="ID2"/>
      <c r="IE2"/>
      <c r="IF2"/>
      <c r="IG2"/>
      <c r="IH2"/>
      <c r="II2"/>
      <c r="IJ2"/>
      <c r="IK2"/>
      <c r="IL2"/>
      <c r="IM2"/>
      <c r="IN2"/>
      <c r="IO2"/>
      <c r="IP2"/>
      <c r="IQ2"/>
      <c r="IR2"/>
      <c r="IS2"/>
      <c r="IT2"/>
      <c r="IU2"/>
      <c r="IV2"/>
      <c r="IW2"/>
      <c r="IX2"/>
      <c r="IY2"/>
      <c r="IZ2"/>
      <c r="JA2"/>
      <c r="JB2"/>
      <c r="JC2"/>
      <c r="JD2"/>
      <c r="JE2"/>
      <c r="JF2"/>
      <c r="JG2"/>
      <c r="JH2"/>
      <c r="JI2"/>
      <c r="JJ2"/>
      <c r="JK2"/>
      <c r="JL2"/>
      <c r="JM2"/>
      <c r="JN2"/>
      <c r="JO2"/>
      <c r="JP2"/>
      <c r="JQ2"/>
      <c r="JR2"/>
      <c r="JS2"/>
      <c r="JT2"/>
      <c r="JU2"/>
      <c r="JV2"/>
      <c r="JW2"/>
      <c r="JX2"/>
      <c r="JY2"/>
      <c r="JZ2"/>
      <c r="KA2"/>
      <c r="KB2"/>
      <c r="KC2"/>
      <c r="KD2"/>
      <c r="KE2"/>
      <c r="KF2"/>
      <c r="KG2"/>
      <c r="KH2"/>
      <c r="KI2"/>
      <c r="KJ2"/>
      <c r="KK2"/>
      <c r="KL2"/>
      <c r="KM2"/>
      <c r="KN2"/>
      <c r="KO2"/>
      <c r="KP2"/>
      <c r="KQ2"/>
      <c r="KR2"/>
      <c r="KS2"/>
      <c r="KT2"/>
      <c r="KU2"/>
      <c r="KV2"/>
      <c r="KW2"/>
      <c r="KX2"/>
      <c r="KY2"/>
      <c r="KZ2"/>
      <c r="LA2"/>
      <c r="LB2"/>
      <c r="LC2"/>
      <c r="LD2"/>
      <c r="LE2"/>
      <c r="LF2"/>
      <c r="LG2"/>
      <c r="LH2"/>
      <c r="LI2"/>
      <c r="LJ2"/>
      <c r="LK2"/>
      <c r="LL2"/>
      <c r="LM2"/>
      <c r="LN2"/>
      <c r="LO2"/>
      <c r="LP2"/>
      <c r="LQ2"/>
      <c r="LR2"/>
      <c r="LS2"/>
      <c r="LT2"/>
      <c r="LU2"/>
      <c r="LV2"/>
      <c r="LW2"/>
      <c r="LX2"/>
      <c r="LY2"/>
      <c r="LZ2"/>
      <c r="MA2"/>
      <c r="MB2"/>
      <c r="MC2"/>
      <c r="MD2"/>
      <c r="ME2"/>
      <c r="MF2"/>
      <c r="MG2"/>
      <c r="MH2"/>
      <c r="MI2"/>
      <c r="MJ2"/>
      <c r="MK2"/>
      <c r="ML2"/>
      <c r="MM2"/>
      <c r="MN2"/>
      <c r="MO2"/>
      <c r="MP2"/>
      <c r="MQ2"/>
      <c r="MR2"/>
      <c r="MS2"/>
      <c r="MT2"/>
      <c r="MU2"/>
      <c r="MV2"/>
      <c r="MW2"/>
      <c r="MX2"/>
      <c r="MY2"/>
      <c r="MZ2"/>
      <c r="NA2"/>
      <c r="NB2"/>
      <c r="NC2"/>
      <c r="ND2"/>
      <c r="NE2"/>
      <c r="NF2"/>
      <c r="NG2"/>
      <c r="NH2"/>
      <c r="NI2"/>
      <c r="NJ2"/>
      <c r="NK2"/>
      <c r="NL2"/>
      <c r="NM2"/>
      <c r="NN2"/>
      <c r="NO2"/>
      <c r="NP2"/>
      <c r="NQ2"/>
      <c r="NR2"/>
      <c r="NS2"/>
      <c r="NT2"/>
      <c r="NU2"/>
      <c r="NV2"/>
      <c r="NW2"/>
      <c r="NX2"/>
      <c r="NY2"/>
      <c r="NZ2"/>
      <c r="OA2"/>
      <c r="OB2"/>
      <c r="OC2"/>
      <c r="OD2"/>
      <c r="OE2"/>
    </row>
    <row r="3" spans="1:395" x14ac:dyDescent="0.25">
      <c r="B3" s="28" t="s">
        <v>121</v>
      </c>
      <c r="C3" s="7"/>
      <c r="D3" s="17">
        <v>1</v>
      </c>
      <c r="E3" s="10"/>
      <c r="F3" s="21" t="e">
        <f>INDEX(O:O,MATCH(C3,P:P,0),1)</f>
        <v>#N/A</v>
      </c>
      <c r="G3" s="2"/>
      <c r="H3" s="22" t="s">
        <v>115</v>
      </c>
      <c r="I3" s="18">
        <f>SUMIF(E:E,"ABR",D:D)</f>
        <v>0</v>
      </c>
      <c r="J3" s="19">
        <f>IF(I3&gt;4, 4,I3)+1</f>
        <v>1</v>
      </c>
      <c r="K3" s="20">
        <f t="shared" ref="K3:K47" si="0">IFERROR(AVERAGEIF($E$3:$E$958,H3,$F$3:$F$958),1)</f>
        <v>1</v>
      </c>
      <c r="L3" s="19">
        <v>1</v>
      </c>
      <c r="M3" s="23">
        <f>J3*K3*L3</f>
        <v>1</v>
      </c>
      <c r="N3" s="4"/>
      <c r="O3" s="56">
        <v>1</v>
      </c>
      <c r="P3" s="57" t="s">
        <v>120</v>
      </c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</row>
    <row r="4" spans="1:395" x14ac:dyDescent="0.25">
      <c r="B4" s="28" t="s">
        <v>121</v>
      </c>
      <c r="C4" s="7"/>
      <c r="D4" s="17">
        <v>1</v>
      </c>
      <c r="E4" s="10"/>
      <c r="F4" s="21" t="e">
        <f t="shared" ref="F4:F67" si="1">INDEX(O:O,MATCH(C4,P:P,0),1)</f>
        <v>#N/A</v>
      </c>
      <c r="G4" s="2"/>
      <c r="H4" s="59" t="s">
        <v>23</v>
      </c>
      <c r="I4" s="41">
        <f>SUMIF(E:E,"ALS",D:D)</f>
        <v>0</v>
      </c>
      <c r="J4" s="42">
        <f t="shared" ref="J4:J47" si="2">IF(I4&gt;4, 4,I4)+1</f>
        <v>1</v>
      </c>
      <c r="K4" s="43">
        <f t="shared" si="0"/>
        <v>1</v>
      </c>
      <c r="L4" s="42">
        <v>1</v>
      </c>
      <c r="M4" s="60">
        <f t="shared" ref="M4:M46" si="3">J4*K4*L4</f>
        <v>1</v>
      </c>
      <c r="N4" s="4"/>
      <c r="O4" s="54">
        <v>1</v>
      </c>
      <c r="P4" s="21" t="s">
        <v>17</v>
      </c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</row>
    <row r="5" spans="1:395" x14ac:dyDescent="0.25">
      <c r="B5" s="28" t="s">
        <v>121</v>
      </c>
      <c r="C5" s="7"/>
      <c r="D5" s="17">
        <v>1</v>
      </c>
      <c r="E5" s="10"/>
      <c r="F5" s="21" t="e">
        <f t="shared" si="1"/>
        <v>#N/A</v>
      </c>
      <c r="G5" s="2"/>
      <c r="H5" s="59" t="s">
        <v>5</v>
      </c>
      <c r="I5" s="41">
        <f>SUMIF(E:E,"BAN",D:D)</f>
        <v>0</v>
      </c>
      <c r="J5" s="42">
        <f t="shared" si="2"/>
        <v>1</v>
      </c>
      <c r="K5" s="43">
        <f t="shared" si="0"/>
        <v>1</v>
      </c>
      <c r="L5" s="42">
        <v>1</v>
      </c>
      <c r="M5" s="60">
        <f t="shared" si="3"/>
        <v>1</v>
      </c>
      <c r="N5" s="4"/>
      <c r="O5" s="54">
        <v>1</v>
      </c>
      <c r="P5" s="21" t="s">
        <v>16</v>
      </c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</row>
    <row r="6" spans="1:395" x14ac:dyDescent="0.25">
      <c r="B6" s="28" t="s">
        <v>121</v>
      </c>
      <c r="C6" s="7"/>
      <c r="D6" s="17">
        <v>1</v>
      </c>
      <c r="E6" s="10"/>
      <c r="F6" s="21" t="e">
        <f t="shared" si="1"/>
        <v>#N/A</v>
      </c>
      <c r="G6" s="2"/>
      <c r="H6" s="59" t="s">
        <v>24</v>
      </c>
      <c r="I6" s="41">
        <f>SUMIF(E:E,"BEC",D:D)</f>
        <v>0</v>
      </c>
      <c r="J6" s="42">
        <f t="shared" si="2"/>
        <v>1</v>
      </c>
      <c r="K6" s="43">
        <f t="shared" si="0"/>
        <v>1</v>
      </c>
      <c r="L6" s="42">
        <v>1</v>
      </c>
      <c r="M6" s="60">
        <f t="shared" si="3"/>
        <v>1</v>
      </c>
      <c r="N6" s="4"/>
      <c r="O6" s="55">
        <v>2</v>
      </c>
      <c r="P6" s="53" t="s">
        <v>20</v>
      </c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</row>
    <row r="7" spans="1:395" x14ac:dyDescent="0.25">
      <c r="B7" s="28" t="s">
        <v>121</v>
      </c>
      <c r="C7" s="7"/>
      <c r="D7" s="17">
        <v>1</v>
      </c>
      <c r="E7" s="10"/>
      <c r="F7" s="21" t="e">
        <f t="shared" si="1"/>
        <v>#N/A</v>
      </c>
      <c r="G7" s="2"/>
      <c r="H7" s="59" t="s">
        <v>25</v>
      </c>
      <c r="I7" s="41">
        <f>SUMIF(E:E,"BEP",D:D)</f>
        <v>0</v>
      </c>
      <c r="J7" s="42">
        <f t="shared" si="2"/>
        <v>1</v>
      </c>
      <c r="K7" s="43">
        <f t="shared" si="0"/>
        <v>1</v>
      </c>
      <c r="L7" s="42">
        <v>1</v>
      </c>
      <c r="M7" s="60">
        <f t="shared" si="3"/>
        <v>1</v>
      </c>
      <c r="N7" s="4"/>
      <c r="O7" s="55">
        <v>2</v>
      </c>
      <c r="P7" s="53" t="s">
        <v>21</v>
      </c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4"/>
      <c r="AE7" s="4"/>
      <c r="AF7" s="4"/>
    </row>
    <row r="8" spans="1:395" x14ac:dyDescent="0.25">
      <c r="B8" s="28" t="s">
        <v>121</v>
      </c>
      <c r="C8" s="7"/>
      <c r="D8" s="17">
        <v>1</v>
      </c>
      <c r="E8" s="10"/>
      <c r="F8" s="21" t="e">
        <f t="shared" si="1"/>
        <v>#N/A</v>
      </c>
      <c r="G8" s="2"/>
      <c r="H8" s="59" t="s">
        <v>26</v>
      </c>
      <c r="I8" s="41">
        <f>SUMIF(E:E,"BLA",D:D)</f>
        <v>0</v>
      </c>
      <c r="J8" s="42">
        <f t="shared" si="2"/>
        <v>1</v>
      </c>
      <c r="K8" s="43">
        <f t="shared" si="0"/>
        <v>1</v>
      </c>
      <c r="L8" s="42">
        <v>1</v>
      </c>
      <c r="M8" s="60">
        <f t="shared" si="3"/>
        <v>1</v>
      </c>
      <c r="N8" s="4"/>
      <c r="O8" s="55">
        <v>2</v>
      </c>
      <c r="P8" s="53" t="s">
        <v>14</v>
      </c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</row>
    <row r="9" spans="1:395" x14ac:dyDescent="0.25">
      <c r="B9" s="28" t="s">
        <v>121</v>
      </c>
      <c r="C9" s="7"/>
      <c r="D9" s="17">
        <v>1</v>
      </c>
      <c r="E9" s="10"/>
      <c r="F9" s="21" t="e">
        <f t="shared" si="1"/>
        <v>#N/A</v>
      </c>
      <c r="G9" s="2"/>
      <c r="H9" s="59" t="s">
        <v>27</v>
      </c>
      <c r="I9" s="41">
        <f>SUMIF(E:E,"BOC",D:D)</f>
        <v>0</v>
      </c>
      <c r="J9" s="42">
        <f t="shared" si="2"/>
        <v>1</v>
      </c>
      <c r="K9" s="43">
        <f t="shared" si="0"/>
        <v>1</v>
      </c>
      <c r="L9" s="42">
        <v>1</v>
      </c>
      <c r="M9" s="60">
        <f t="shared" si="3"/>
        <v>1</v>
      </c>
      <c r="N9" s="4"/>
      <c r="O9" s="55">
        <v>2</v>
      </c>
      <c r="P9" s="53" t="s">
        <v>108</v>
      </c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</row>
    <row r="10" spans="1:395" x14ac:dyDescent="0.25">
      <c r="B10" s="28" t="s">
        <v>121</v>
      </c>
      <c r="C10" s="7"/>
      <c r="D10" s="17">
        <v>1</v>
      </c>
      <c r="E10" s="10"/>
      <c r="F10" s="21" t="e">
        <f t="shared" si="1"/>
        <v>#N/A</v>
      </c>
      <c r="G10" s="2"/>
      <c r="H10" s="59" t="s">
        <v>28</v>
      </c>
      <c r="I10" s="41">
        <f>SUMIF(E:E,"CAT",D:D)</f>
        <v>0</v>
      </c>
      <c r="J10" s="42">
        <f t="shared" si="2"/>
        <v>1</v>
      </c>
      <c r="K10" s="43">
        <f t="shared" si="0"/>
        <v>1</v>
      </c>
      <c r="L10" s="42">
        <v>1</v>
      </c>
      <c r="M10" s="60">
        <f t="shared" si="3"/>
        <v>1</v>
      </c>
      <c r="N10" s="4"/>
      <c r="O10" s="55">
        <v>2</v>
      </c>
      <c r="P10" s="53" t="s">
        <v>57</v>
      </c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</row>
    <row r="11" spans="1:395" x14ac:dyDescent="0.25">
      <c r="B11" s="28" t="s">
        <v>121</v>
      </c>
      <c r="C11" s="7"/>
      <c r="D11" s="17">
        <v>1</v>
      </c>
      <c r="E11" s="10"/>
      <c r="F11" s="21" t="e">
        <f t="shared" si="1"/>
        <v>#N/A</v>
      </c>
      <c r="G11" s="2"/>
      <c r="H11" s="59" t="s">
        <v>29</v>
      </c>
      <c r="I11" s="41">
        <f>SUMIF(E:E,"CAW",D:D)</f>
        <v>0</v>
      </c>
      <c r="J11" s="42">
        <f t="shared" si="2"/>
        <v>1</v>
      </c>
      <c r="K11" s="43">
        <f t="shared" si="0"/>
        <v>1</v>
      </c>
      <c r="L11" s="42">
        <v>1</v>
      </c>
      <c r="M11" s="60">
        <f t="shared" si="3"/>
        <v>1</v>
      </c>
      <c r="N11" s="4"/>
      <c r="O11" s="55">
        <v>2</v>
      </c>
      <c r="P11" s="53" t="s">
        <v>65</v>
      </c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</row>
    <row r="12" spans="1:395" x14ac:dyDescent="0.25">
      <c r="B12" s="28" t="s">
        <v>121</v>
      </c>
      <c r="C12" s="7"/>
      <c r="D12" s="17">
        <v>1</v>
      </c>
      <c r="E12" s="10"/>
      <c r="F12" s="21" t="e">
        <f t="shared" si="1"/>
        <v>#N/A</v>
      </c>
      <c r="G12" s="2"/>
      <c r="H12" s="59" t="s">
        <v>30</v>
      </c>
      <c r="I12" s="41">
        <f>SUMIF(E:E,"CBO",D:D)</f>
        <v>0</v>
      </c>
      <c r="J12" s="42">
        <f t="shared" si="2"/>
        <v>1</v>
      </c>
      <c r="K12" s="43">
        <f t="shared" si="0"/>
        <v>1</v>
      </c>
      <c r="L12" s="42">
        <v>1</v>
      </c>
      <c r="M12" s="60">
        <f t="shared" si="3"/>
        <v>1</v>
      </c>
      <c r="N12" s="4"/>
      <c r="O12" s="55">
        <v>3</v>
      </c>
      <c r="P12" s="53" t="s">
        <v>56</v>
      </c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</row>
    <row r="13" spans="1:395" x14ac:dyDescent="0.25">
      <c r="B13" s="28" t="s">
        <v>121</v>
      </c>
      <c r="C13" s="7"/>
      <c r="D13" s="17">
        <v>1</v>
      </c>
      <c r="E13" s="10"/>
      <c r="F13" s="21" t="e">
        <f t="shared" si="1"/>
        <v>#N/A</v>
      </c>
      <c r="G13" s="2"/>
      <c r="H13" s="59" t="s">
        <v>31</v>
      </c>
      <c r="I13" s="41">
        <f>SUMIF(E:E,"CUH",D:D)</f>
        <v>0</v>
      </c>
      <c r="J13" s="42">
        <f t="shared" si="2"/>
        <v>1</v>
      </c>
      <c r="K13" s="43">
        <f t="shared" si="0"/>
        <v>1</v>
      </c>
      <c r="L13" s="42">
        <v>1</v>
      </c>
      <c r="M13" s="60">
        <f t="shared" si="3"/>
        <v>1</v>
      </c>
      <c r="N13" s="4"/>
      <c r="O13" s="55">
        <v>3</v>
      </c>
      <c r="P13" s="53" t="s">
        <v>62</v>
      </c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</row>
    <row r="14" spans="1:395" x14ac:dyDescent="0.25">
      <c r="B14" s="28" t="s">
        <v>121</v>
      </c>
      <c r="C14" s="7"/>
      <c r="D14" s="17">
        <v>1</v>
      </c>
      <c r="E14" s="10"/>
      <c r="F14" s="21" t="e">
        <f t="shared" si="1"/>
        <v>#N/A</v>
      </c>
      <c r="G14" s="2"/>
      <c r="H14" s="47" t="s">
        <v>32</v>
      </c>
      <c r="I14" s="38">
        <f>SUMIF(E:E,"CUS",D:D)</f>
        <v>0</v>
      </c>
      <c r="J14" s="39">
        <f t="shared" si="2"/>
        <v>1</v>
      </c>
      <c r="K14" s="40">
        <f t="shared" si="0"/>
        <v>1</v>
      </c>
      <c r="L14" s="39">
        <v>1</v>
      </c>
      <c r="M14" s="48">
        <f t="shared" si="3"/>
        <v>1</v>
      </c>
      <c r="N14" s="4"/>
      <c r="O14" s="55">
        <v>3</v>
      </c>
      <c r="P14" s="53" t="s">
        <v>19</v>
      </c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</row>
    <row r="15" spans="1:395" x14ac:dyDescent="0.25">
      <c r="B15" s="28" t="s">
        <v>121</v>
      </c>
      <c r="C15" s="7"/>
      <c r="D15" s="17">
        <v>1</v>
      </c>
      <c r="E15" s="10"/>
      <c r="F15" s="21" t="e">
        <f t="shared" si="1"/>
        <v>#N/A</v>
      </c>
      <c r="G15" s="2"/>
      <c r="H15" s="22" t="s">
        <v>33</v>
      </c>
      <c r="I15" s="18">
        <f>SUMIF(E:E,"CYP",D:D)</f>
        <v>0</v>
      </c>
      <c r="J15" s="19">
        <f t="shared" si="2"/>
        <v>1</v>
      </c>
      <c r="K15" s="20">
        <f t="shared" si="0"/>
        <v>1</v>
      </c>
      <c r="L15" s="19">
        <v>1</v>
      </c>
      <c r="M15" s="23">
        <f t="shared" si="3"/>
        <v>1</v>
      </c>
      <c r="N15" s="4"/>
      <c r="O15" s="55">
        <v>3</v>
      </c>
      <c r="P15" s="53" t="s">
        <v>63</v>
      </c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</row>
    <row r="16" spans="1:395" x14ac:dyDescent="0.25">
      <c r="B16" s="28" t="s">
        <v>121</v>
      </c>
      <c r="C16" s="7"/>
      <c r="D16" s="17">
        <v>1</v>
      </c>
      <c r="E16" s="10"/>
      <c r="F16" s="21" t="e">
        <f t="shared" si="1"/>
        <v>#N/A</v>
      </c>
      <c r="G16" s="2"/>
      <c r="H16" s="47" t="s">
        <v>34</v>
      </c>
      <c r="I16" s="38">
        <f>SUMIF(E:E,"DER",D:D)</f>
        <v>0</v>
      </c>
      <c r="J16" s="39">
        <f t="shared" si="2"/>
        <v>1</v>
      </c>
      <c r="K16" s="40">
        <f t="shared" si="0"/>
        <v>1</v>
      </c>
      <c r="L16" s="39">
        <v>1</v>
      </c>
      <c r="M16" s="48">
        <f t="shared" si="3"/>
        <v>1</v>
      </c>
      <c r="N16" s="4"/>
      <c r="O16" s="55">
        <v>3</v>
      </c>
      <c r="P16" s="53" t="s">
        <v>58</v>
      </c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  <c r="AC16" s="4"/>
      <c r="AD16" s="4"/>
      <c r="AE16" s="4"/>
      <c r="AF16" s="4"/>
    </row>
    <row r="17" spans="2:32" x14ac:dyDescent="0.25">
      <c r="B17" s="28" t="s">
        <v>121</v>
      </c>
      <c r="C17" s="7"/>
      <c r="D17" s="17">
        <v>1</v>
      </c>
      <c r="E17" s="10"/>
      <c r="F17" s="21" t="e">
        <f t="shared" si="1"/>
        <v>#N/A</v>
      </c>
      <c r="G17" s="2"/>
      <c r="H17" s="59" t="s">
        <v>35</v>
      </c>
      <c r="I17" s="41">
        <f>SUMIF(E:E,"DER",D:D)</f>
        <v>0</v>
      </c>
      <c r="J17" s="42">
        <f t="shared" si="2"/>
        <v>1</v>
      </c>
      <c r="K17" s="43">
        <f t="shared" si="0"/>
        <v>1</v>
      </c>
      <c r="L17" s="42">
        <v>1</v>
      </c>
      <c r="M17" s="60">
        <f t="shared" si="3"/>
        <v>1</v>
      </c>
      <c r="N17" s="4"/>
      <c r="O17" s="54">
        <v>3</v>
      </c>
      <c r="P17" s="21" t="s">
        <v>124</v>
      </c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4"/>
    </row>
    <row r="18" spans="2:32" x14ac:dyDescent="0.25">
      <c r="B18" s="28" t="s">
        <v>121</v>
      </c>
      <c r="C18" s="7"/>
      <c r="D18" s="17">
        <v>1</v>
      </c>
      <c r="E18" s="10"/>
      <c r="F18" s="21" t="e">
        <f t="shared" si="1"/>
        <v>#N/A</v>
      </c>
      <c r="G18" s="2"/>
      <c r="H18" s="47" t="s">
        <v>36</v>
      </c>
      <c r="I18" s="38">
        <f>SUMIF(E:E,"EAI",D:D)</f>
        <v>0</v>
      </c>
      <c r="J18" s="39">
        <f t="shared" si="2"/>
        <v>1</v>
      </c>
      <c r="K18" s="40">
        <f t="shared" si="0"/>
        <v>1</v>
      </c>
      <c r="L18" s="39">
        <v>1</v>
      </c>
      <c r="M18" s="48">
        <f t="shared" si="3"/>
        <v>1</v>
      </c>
      <c r="N18" s="4"/>
      <c r="O18" s="55">
        <v>4</v>
      </c>
      <c r="P18" s="53" t="s">
        <v>61</v>
      </c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4"/>
    </row>
    <row r="19" spans="2:32" x14ac:dyDescent="0.25">
      <c r="B19" s="28" t="s">
        <v>121</v>
      </c>
      <c r="C19" s="7"/>
      <c r="D19" s="17">
        <v>1</v>
      </c>
      <c r="E19" s="10"/>
      <c r="F19" s="21" t="e">
        <f t="shared" si="1"/>
        <v>#N/A</v>
      </c>
      <c r="G19" s="2"/>
      <c r="H19" s="61" t="s">
        <v>37</v>
      </c>
      <c r="I19" s="44">
        <f>SUMIF(E:E,"ELR",D:D)</f>
        <v>0</v>
      </c>
      <c r="J19" s="45">
        <f t="shared" si="2"/>
        <v>1</v>
      </c>
      <c r="K19" s="46">
        <f t="shared" si="0"/>
        <v>1</v>
      </c>
      <c r="L19" s="45">
        <v>1</v>
      </c>
      <c r="M19" s="62">
        <f t="shared" si="3"/>
        <v>1</v>
      </c>
      <c r="N19" s="4"/>
      <c r="O19" s="55">
        <v>4</v>
      </c>
      <c r="P19" s="53" t="s">
        <v>18</v>
      </c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4"/>
    </row>
    <row r="20" spans="2:32" x14ac:dyDescent="0.25">
      <c r="B20" s="28" t="s">
        <v>121</v>
      </c>
      <c r="C20" s="7"/>
      <c r="D20" s="17">
        <v>1</v>
      </c>
      <c r="E20" s="10"/>
      <c r="F20" s="21" t="e">
        <f t="shared" si="1"/>
        <v>#N/A</v>
      </c>
      <c r="G20" s="2"/>
      <c r="H20" s="22" t="s">
        <v>38</v>
      </c>
      <c r="I20" s="18">
        <f>SUMIF(E:E,"GAR",D:D)</f>
        <v>0</v>
      </c>
      <c r="J20" s="19">
        <f t="shared" si="2"/>
        <v>1</v>
      </c>
      <c r="K20" s="20">
        <f t="shared" si="0"/>
        <v>1</v>
      </c>
      <c r="L20" s="19">
        <v>1</v>
      </c>
      <c r="M20" s="23">
        <f t="shared" si="3"/>
        <v>1</v>
      </c>
      <c r="N20" s="4"/>
      <c r="O20" s="55">
        <v>4</v>
      </c>
      <c r="P20" s="53" t="s">
        <v>59</v>
      </c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4"/>
    </row>
    <row r="21" spans="2:32" x14ac:dyDescent="0.25">
      <c r="B21" s="28" t="s">
        <v>121</v>
      </c>
      <c r="C21" s="7"/>
      <c r="D21" s="17">
        <v>1</v>
      </c>
      <c r="E21" s="10"/>
      <c r="F21" s="21" t="e">
        <f t="shared" si="1"/>
        <v>#N/A</v>
      </c>
      <c r="G21" s="2"/>
      <c r="H21" s="47" t="s">
        <v>39</v>
      </c>
      <c r="I21" s="38">
        <f>SUMIF(E:E,"GRE",D:D)</f>
        <v>0</v>
      </c>
      <c r="J21" s="39">
        <f t="shared" si="2"/>
        <v>1</v>
      </c>
      <c r="K21" s="40">
        <f t="shared" si="0"/>
        <v>1</v>
      </c>
      <c r="L21" s="39">
        <v>1</v>
      </c>
      <c r="M21" s="48">
        <f t="shared" si="3"/>
        <v>1</v>
      </c>
      <c r="N21" s="4"/>
      <c r="O21" s="55">
        <v>4</v>
      </c>
      <c r="P21" s="53" t="s">
        <v>15</v>
      </c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  <c r="AC21" s="4"/>
      <c r="AD21" s="4"/>
      <c r="AE21" s="4"/>
      <c r="AF21" s="4"/>
    </row>
    <row r="22" spans="2:32" x14ac:dyDescent="0.25">
      <c r="B22" s="28" t="s">
        <v>121</v>
      </c>
      <c r="C22" s="7"/>
      <c r="D22" s="17">
        <v>1</v>
      </c>
      <c r="E22" s="10"/>
      <c r="F22" s="21" t="e">
        <f t="shared" si="1"/>
        <v>#N/A</v>
      </c>
      <c r="G22" s="2"/>
      <c r="H22" s="47" t="s">
        <v>40</v>
      </c>
      <c r="I22" s="38">
        <f>SUMIF(E:E,"HEQ",D:D)</f>
        <v>0</v>
      </c>
      <c r="J22" s="39">
        <f t="shared" si="2"/>
        <v>1</v>
      </c>
      <c r="K22" s="40">
        <f t="shared" si="0"/>
        <v>1</v>
      </c>
      <c r="L22" s="39">
        <v>1</v>
      </c>
      <c r="M22" s="48">
        <f t="shared" si="3"/>
        <v>1</v>
      </c>
      <c r="N22" s="4"/>
      <c r="O22" s="55">
        <v>5</v>
      </c>
      <c r="P22" s="53" t="s">
        <v>22</v>
      </c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  <c r="AC22" s="4"/>
      <c r="AD22" s="4"/>
      <c r="AE22" s="4"/>
      <c r="AF22" s="4"/>
    </row>
    <row r="23" spans="2:32" x14ac:dyDescent="0.25">
      <c r="B23" s="28" t="s">
        <v>121</v>
      </c>
      <c r="C23" s="7"/>
      <c r="D23" s="17">
        <v>1</v>
      </c>
      <c r="E23" s="10"/>
      <c r="F23" s="21" t="e">
        <f t="shared" si="1"/>
        <v>#N/A</v>
      </c>
      <c r="G23" s="2"/>
      <c r="H23" s="61" t="s">
        <v>41</v>
      </c>
      <c r="I23" s="44">
        <f>SUMIF(E:E,"ISG",D:D)</f>
        <v>0</v>
      </c>
      <c r="J23" s="45">
        <f t="shared" si="2"/>
        <v>1</v>
      </c>
      <c r="K23" s="46">
        <f t="shared" si="0"/>
        <v>1</v>
      </c>
      <c r="L23" s="45">
        <v>1</v>
      </c>
      <c r="M23" s="62">
        <f t="shared" si="3"/>
        <v>1</v>
      </c>
      <c r="N23" s="4"/>
      <c r="O23" s="55">
        <v>5</v>
      </c>
      <c r="P23" s="53" t="s">
        <v>60</v>
      </c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  <c r="AC23" s="4"/>
      <c r="AD23" s="4"/>
      <c r="AE23" s="4"/>
      <c r="AF23" s="4"/>
    </row>
    <row r="24" spans="2:32" x14ac:dyDescent="0.25">
      <c r="B24" s="28" t="s">
        <v>121</v>
      </c>
      <c r="C24" s="7"/>
      <c r="D24" s="17">
        <v>1</v>
      </c>
      <c r="E24" s="10"/>
      <c r="F24" s="21" t="e">
        <f t="shared" si="1"/>
        <v>#N/A</v>
      </c>
      <c r="G24" s="2"/>
      <c r="H24" s="22" t="s">
        <v>42</v>
      </c>
      <c r="I24" s="18">
        <f>SUMIF(E:E,"KGV",D:D)</f>
        <v>0</v>
      </c>
      <c r="J24" s="19">
        <f t="shared" si="2"/>
        <v>1</v>
      </c>
      <c r="K24" s="20">
        <f t="shared" si="0"/>
        <v>1</v>
      </c>
      <c r="L24" s="19">
        <v>1</v>
      </c>
      <c r="M24" s="23">
        <f t="shared" si="3"/>
        <v>1</v>
      </c>
      <c r="N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  <c r="AC24" s="4"/>
      <c r="AD24" s="4"/>
      <c r="AE24" s="4"/>
      <c r="AF24" s="4"/>
    </row>
    <row r="25" spans="2:32" x14ac:dyDescent="0.25">
      <c r="B25" s="28" t="s">
        <v>121</v>
      </c>
      <c r="C25" s="7"/>
      <c r="D25" s="17">
        <v>1</v>
      </c>
      <c r="E25" s="10"/>
      <c r="F25" s="21" t="e">
        <f t="shared" si="1"/>
        <v>#N/A</v>
      </c>
      <c r="G25" s="2"/>
      <c r="H25" s="47" t="s">
        <v>43</v>
      </c>
      <c r="I25" s="38">
        <f>SUMIF(E:E,"LAP",D:D)</f>
        <v>0</v>
      </c>
      <c r="J25" s="39">
        <f t="shared" si="2"/>
        <v>1</v>
      </c>
      <c r="K25" s="40">
        <f t="shared" si="0"/>
        <v>1</v>
      </c>
      <c r="L25" s="39">
        <v>1</v>
      </c>
      <c r="M25" s="48">
        <f t="shared" si="3"/>
        <v>1</v>
      </c>
      <c r="N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  <c r="AC25" s="4"/>
      <c r="AD25" s="4"/>
      <c r="AE25" s="4"/>
      <c r="AF25" s="4"/>
    </row>
    <row r="26" spans="2:32" x14ac:dyDescent="0.25">
      <c r="B26" s="28" t="s">
        <v>121</v>
      </c>
      <c r="C26" s="7"/>
      <c r="D26" s="17">
        <v>1</v>
      </c>
      <c r="E26" s="10"/>
      <c r="F26" s="21" t="e">
        <f t="shared" si="1"/>
        <v>#N/A</v>
      </c>
      <c r="G26" s="2"/>
      <c r="H26" s="22" t="s">
        <v>44</v>
      </c>
      <c r="I26" s="18">
        <f>SUMIF(E:E,"LCA",D:D)</f>
        <v>0</v>
      </c>
      <c r="J26" s="19">
        <f t="shared" si="2"/>
        <v>1</v>
      </c>
      <c r="K26" s="20">
        <f t="shared" si="0"/>
        <v>1</v>
      </c>
      <c r="L26" s="19">
        <v>1</v>
      </c>
      <c r="M26" s="23">
        <f t="shared" si="3"/>
        <v>1</v>
      </c>
      <c r="N26" s="4"/>
      <c r="Q26" s="4"/>
      <c r="R26" s="4"/>
      <c r="S26" s="4"/>
      <c r="T26" s="4"/>
      <c r="U26" s="4"/>
      <c r="V26" s="4"/>
      <c r="W26" s="4"/>
      <c r="X26" s="4"/>
      <c r="Y26" s="4"/>
      <c r="Z26" s="4"/>
      <c r="AA26" s="4"/>
      <c r="AB26" s="4"/>
      <c r="AC26" s="4"/>
      <c r="AD26" s="4"/>
      <c r="AE26" s="4"/>
      <c r="AF26" s="4"/>
    </row>
    <row r="27" spans="2:32" x14ac:dyDescent="0.25">
      <c r="B27" s="28" t="s">
        <v>121</v>
      </c>
      <c r="C27" s="7"/>
      <c r="D27" s="17">
        <v>1</v>
      </c>
      <c r="E27" s="10"/>
      <c r="F27" s="21" t="e">
        <f t="shared" si="1"/>
        <v>#N/A</v>
      </c>
      <c r="G27" s="2"/>
      <c r="H27" s="47" t="s">
        <v>45</v>
      </c>
      <c r="I27" s="38">
        <f>SUMIF(E:E,"LEW",D:D)</f>
        <v>0</v>
      </c>
      <c r="J27" s="39">
        <f t="shared" si="2"/>
        <v>1</v>
      </c>
      <c r="K27" s="40">
        <f t="shared" si="0"/>
        <v>1</v>
      </c>
      <c r="L27" s="39">
        <v>1</v>
      </c>
      <c r="M27" s="48">
        <f t="shared" si="3"/>
        <v>1</v>
      </c>
      <c r="N27" s="4"/>
      <c r="Q27" s="4"/>
      <c r="R27" s="4"/>
      <c r="S27" s="4"/>
      <c r="T27" s="4"/>
      <c r="U27" s="4"/>
      <c r="V27" s="4"/>
      <c r="W27" s="4"/>
      <c r="X27" s="4"/>
      <c r="Y27" s="4"/>
      <c r="Z27" s="4"/>
      <c r="AA27" s="4"/>
      <c r="AB27" s="4"/>
      <c r="AC27" s="4"/>
      <c r="AD27" s="4"/>
      <c r="AE27" s="4"/>
      <c r="AF27" s="4"/>
    </row>
    <row r="28" spans="2:32" x14ac:dyDescent="0.25">
      <c r="B28" s="28" t="s">
        <v>121</v>
      </c>
      <c r="C28" s="7"/>
      <c r="D28" s="17">
        <v>1</v>
      </c>
      <c r="E28" s="10"/>
      <c r="F28" s="21" t="e">
        <f t="shared" si="1"/>
        <v>#N/A</v>
      </c>
      <c r="G28" s="2"/>
      <c r="H28" s="59" t="s">
        <v>6</v>
      </c>
      <c r="I28" s="41">
        <f>SUMIF(E:E,"LIM",D:D)</f>
        <v>0</v>
      </c>
      <c r="J28" s="42">
        <f t="shared" si="2"/>
        <v>1</v>
      </c>
      <c r="K28" s="43">
        <f t="shared" si="0"/>
        <v>1</v>
      </c>
      <c r="L28" s="42">
        <v>1</v>
      </c>
      <c r="M28" s="60">
        <f t="shared" si="3"/>
        <v>1</v>
      </c>
      <c r="N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  <c r="AC28" s="4"/>
      <c r="AD28" s="4"/>
      <c r="AE28" s="4"/>
      <c r="AF28" s="4"/>
    </row>
    <row r="29" spans="2:32" x14ac:dyDescent="0.25">
      <c r="B29" s="28" t="s">
        <v>121</v>
      </c>
      <c r="C29" s="7"/>
      <c r="D29" s="17">
        <v>1</v>
      </c>
      <c r="E29" s="10"/>
      <c r="F29" s="21" t="e">
        <f t="shared" si="1"/>
        <v>#N/A</v>
      </c>
      <c r="G29" s="2"/>
      <c r="H29" s="47" t="s">
        <v>46</v>
      </c>
      <c r="I29" s="38">
        <f>SUMIF(E:E,"MUD",D:D)</f>
        <v>0</v>
      </c>
      <c r="J29" s="39">
        <f t="shared" si="2"/>
        <v>1</v>
      </c>
      <c r="K29" s="40">
        <f t="shared" si="0"/>
        <v>1</v>
      </c>
      <c r="L29" s="39">
        <v>1</v>
      </c>
      <c r="M29" s="48">
        <f t="shared" si="3"/>
        <v>1</v>
      </c>
      <c r="N29" s="4"/>
      <c r="Q29" s="4"/>
      <c r="R29" s="4"/>
      <c r="S29" s="4"/>
      <c r="T29" s="4"/>
      <c r="U29" s="4"/>
      <c r="V29" s="4"/>
      <c r="W29" s="4"/>
      <c r="X29" s="4"/>
      <c r="Y29" s="4"/>
      <c r="Z29" s="4"/>
      <c r="AA29" s="4"/>
      <c r="AB29" s="4"/>
      <c r="AC29" s="4"/>
      <c r="AD29" s="4"/>
      <c r="AE29" s="4"/>
      <c r="AF29" s="4"/>
    </row>
    <row r="30" spans="2:32" x14ac:dyDescent="0.25">
      <c r="B30" s="28" t="s">
        <v>121</v>
      </c>
      <c r="C30" s="7"/>
      <c r="D30" s="17">
        <v>1</v>
      </c>
      <c r="E30" s="10"/>
      <c r="F30" s="21" t="e">
        <f t="shared" si="1"/>
        <v>#N/A</v>
      </c>
      <c r="G30" s="2"/>
      <c r="H30" s="61" t="s">
        <v>47</v>
      </c>
      <c r="I30" s="44">
        <f>SUMIF(E:E,"PDK",D:D)</f>
        <v>0</v>
      </c>
      <c r="J30" s="45">
        <f t="shared" si="2"/>
        <v>1</v>
      </c>
      <c r="K30" s="46">
        <f t="shared" si="0"/>
        <v>1</v>
      </c>
      <c r="L30" s="45">
        <v>1</v>
      </c>
      <c r="M30" s="62">
        <f t="shared" si="3"/>
        <v>1</v>
      </c>
      <c r="N30" s="4"/>
      <c r="Q30" s="4"/>
      <c r="R30" s="4"/>
      <c r="S30" s="4"/>
      <c r="T30" s="4"/>
      <c r="U30" s="4"/>
      <c r="V30" s="4"/>
      <c r="W30" s="4"/>
      <c r="X30" s="4"/>
      <c r="Y30" s="4"/>
      <c r="Z30" s="4"/>
      <c r="AA30" s="4"/>
      <c r="AB30" s="4"/>
      <c r="AC30" s="4"/>
      <c r="AD30" s="4"/>
      <c r="AE30" s="4"/>
      <c r="AF30" s="4"/>
    </row>
    <row r="31" spans="2:32" x14ac:dyDescent="0.25">
      <c r="B31" s="28" t="s">
        <v>121</v>
      </c>
      <c r="C31" s="7"/>
      <c r="D31" s="17">
        <v>1</v>
      </c>
      <c r="E31" s="10"/>
      <c r="F31" s="21" t="e">
        <f t="shared" si="1"/>
        <v>#N/A</v>
      </c>
      <c r="G31" s="2"/>
      <c r="H31" s="61" t="s">
        <v>48</v>
      </c>
      <c r="I31" s="44">
        <f>SUMIF(E:E,"PML",D:D)</f>
        <v>0</v>
      </c>
      <c r="J31" s="45">
        <f t="shared" si="2"/>
        <v>1</v>
      </c>
      <c r="K31" s="46">
        <f t="shared" si="0"/>
        <v>1</v>
      </c>
      <c r="L31" s="45">
        <v>1</v>
      </c>
      <c r="M31" s="62">
        <f t="shared" si="3"/>
        <v>1</v>
      </c>
      <c r="N31" s="4"/>
      <c r="Q31" s="4"/>
      <c r="R31" s="4"/>
      <c r="S31" s="4"/>
      <c r="T31" s="4"/>
      <c r="U31" s="4"/>
      <c r="V31" s="4"/>
      <c r="W31" s="4"/>
      <c r="X31" s="4"/>
      <c r="Y31" s="4"/>
      <c r="Z31" s="4"/>
      <c r="AA31" s="4"/>
      <c r="AB31" s="4"/>
      <c r="AC31" s="4"/>
      <c r="AD31" s="4"/>
      <c r="AE31" s="4"/>
      <c r="AF31" s="4"/>
    </row>
    <row r="32" spans="2:32" x14ac:dyDescent="0.25">
      <c r="B32" s="28" t="s">
        <v>121</v>
      </c>
      <c r="C32" s="7"/>
      <c r="D32" s="17">
        <v>1</v>
      </c>
      <c r="E32" s="10"/>
      <c r="F32" s="21" t="e">
        <f t="shared" si="1"/>
        <v>#N/A</v>
      </c>
      <c r="G32" s="2"/>
      <c r="H32" s="22" t="s">
        <v>9</v>
      </c>
      <c r="I32" s="18">
        <f>SUMIF(E:E,"POP",D:D)</f>
        <v>0</v>
      </c>
      <c r="J32" s="19">
        <f t="shared" si="2"/>
        <v>1</v>
      </c>
      <c r="K32" s="20">
        <f t="shared" si="0"/>
        <v>1</v>
      </c>
      <c r="L32" s="19">
        <v>1</v>
      </c>
      <c r="M32" s="23">
        <f t="shared" si="3"/>
        <v>1</v>
      </c>
      <c r="N32" s="4"/>
      <c r="Q32" s="4"/>
      <c r="R32" s="4"/>
      <c r="S32" s="4"/>
      <c r="T32" s="4"/>
      <c r="U32" s="4"/>
      <c r="V32" s="4"/>
      <c r="W32" s="4"/>
      <c r="X32" s="4"/>
      <c r="Y32" s="4"/>
      <c r="Z32" s="4"/>
      <c r="AA32" s="4"/>
      <c r="AB32" s="4"/>
      <c r="AC32" s="4"/>
      <c r="AD32" s="4"/>
      <c r="AE32" s="4"/>
      <c r="AF32" s="4"/>
    </row>
    <row r="33" spans="2:32" x14ac:dyDescent="0.25">
      <c r="B33" s="28" t="s">
        <v>121</v>
      </c>
      <c r="C33" s="7"/>
      <c r="D33" s="17">
        <v>1</v>
      </c>
      <c r="E33" s="10"/>
      <c r="F33" s="21" t="e">
        <f t="shared" si="1"/>
        <v>#N/A</v>
      </c>
      <c r="G33" s="2"/>
      <c r="H33" s="47" t="s">
        <v>125</v>
      </c>
      <c r="I33" s="38">
        <f>SUMIF(E:E,"PPR",D:D)</f>
        <v>0</v>
      </c>
      <c r="J33" s="39">
        <f t="shared" si="2"/>
        <v>1</v>
      </c>
      <c r="K33" s="40">
        <f t="shared" si="0"/>
        <v>1</v>
      </c>
      <c r="L33" s="39">
        <v>1</v>
      </c>
      <c r="M33" s="48">
        <f t="shared" si="3"/>
        <v>1</v>
      </c>
      <c r="N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  <c r="AC33" s="4"/>
      <c r="AD33" s="4"/>
      <c r="AE33" s="4"/>
      <c r="AF33" s="4"/>
    </row>
    <row r="34" spans="2:32" x14ac:dyDescent="0.25">
      <c r="B34" s="28" t="s">
        <v>121</v>
      </c>
      <c r="C34" s="7"/>
      <c r="D34" s="17">
        <v>1</v>
      </c>
      <c r="E34" s="10"/>
      <c r="F34" s="21" t="e">
        <f t="shared" si="1"/>
        <v>#N/A</v>
      </c>
      <c r="G34" s="2"/>
      <c r="H34" s="61" t="s">
        <v>49</v>
      </c>
      <c r="I34" s="44">
        <f>SUMIF(E:E,"ROA",D:D)</f>
        <v>0</v>
      </c>
      <c r="J34" s="45">
        <f t="shared" si="2"/>
        <v>1</v>
      </c>
      <c r="K34" s="46">
        <f t="shared" si="0"/>
        <v>1</v>
      </c>
      <c r="L34" s="45">
        <v>1</v>
      </c>
      <c r="M34" s="62">
        <f t="shared" si="3"/>
        <v>1</v>
      </c>
      <c r="N34" s="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  <c r="AC34" s="4"/>
      <c r="AD34" s="4"/>
      <c r="AE34" s="4"/>
      <c r="AF34" s="4"/>
    </row>
    <row r="35" spans="2:32" x14ac:dyDescent="0.25">
      <c r="B35" s="28" t="s">
        <v>121</v>
      </c>
      <c r="C35" s="7"/>
      <c r="D35" s="17">
        <v>1</v>
      </c>
      <c r="E35" s="10"/>
      <c r="F35" s="21" t="e">
        <f t="shared" si="1"/>
        <v>#N/A</v>
      </c>
      <c r="G35" s="2"/>
      <c r="H35" s="61" t="s">
        <v>7</v>
      </c>
      <c r="I35" s="44">
        <f>SUMIF(E:E,"ROV",D:D)</f>
        <v>0</v>
      </c>
      <c r="J35" s="45">
        <f t="shared" si="2"/>
        <v>1</v>
      </c>
      <c r="K35" s="46">
        <f t="shared" si="0"/>
        <v>1</v>
      </c>
      <c r="L35" s="45">
        <v>1</v>
      </c>
      <c r="M35" s="62">
        <f t="shared" si="3"/>
        <v>1</v>
      </c>
      <c r="N35" s="4"/>
      <c r="Q35" s="4"/>
      <c r="R35" s="4"/>
      <c r="S35" s="4"/>
      <c r="T35" s="4"/>
      <c r="U35" s="4"/>
      <c r="V35" s="4"/>
      <c r="W35" s="4"/>
      <c r="X35" s="4"/>
      <c r="Y35" s="4"/>
      <c r="Z35" s="4"/>
      <c r="AA35" s="4"/>
      <c r="AB35" s="4"/>
      <c r="AC35" s="4"/>
      <c r="AD35" s="4"/>
      <c r="AE35" s="4"/>
      <c r="AF35" s="4"/>
    </row>
    <row r="36" spans="2:32" x14ac:dyDescent="0.25">
      <c r="B36" s="28" t="s">
        <v>121</v>
      </c>
      <c r="C36" s="7"/>
      <c r="D36" s="17">
        <v>1</v>
      </c>
      <c r="E36" s="10"/>
      <c r="F36" s="21" t="e">
        <f t="shared" si="1"/>
        <v>#N/A</v>
      </c>
      <c r="G36" s="2"/>
      <c r="H36" s="47" t="s">
        <v>12</v>
      </c>
      <c r="I36" s="38">
        <f>SUMIF(E:E,"SHA",D:D)</f>
        <v>0</v>
      </c>
      <c r="J36" s="39">
        <f t="shared" si="2"/>
        <v>1</v>
      </c>
      <c r="K36" s="40">
        <f t="shared" si="0"/>
        <v>1</v>
      </c>
      <c r="L36" s="39">
        <v>1</v>
      </c>
      <c r="M36" s="48">
        <f t="shared" si="3"/>
        <v>1</v>
      </c>
      <c r="N36" s="4"/>
      <c r="Q36" s="4"/>
      <c r="R36" s="4"/>
      <c r="S36" s="4"/>
      <c r="T36" s="4"/>
      <c r="U36" s="4"/>
      <c r="V36" s="4"/>
      <c r="W36" s="4"/>
      <c r="X36" s="4"/>
      <c r="Y36" s="4"/>
      <c r="Z36" s="4"/>
      <c r="AA36" s="4"/>
      <c r="AB36" s="4"/>
      <c r="AC36" s="4"/>
      <c r="AD36" s="4"/>
      <c r="AE36" s="4"/>
      <c r="AF36" s="4"/>
    </row>
    <row r="37" spans="2:32" x14ac:dyDescent="0.25">
      <c r="B37" s="28" t="s">
        <v>121</v>
      </c>
      <c r="C37" s="7"/>
      <c r="D37" s="17">
        <v>1</v>
      </c>
      <c r="E37" s="10"/>
      <c r="F37" s="21" t="e">
        <f t="shared" si="1"/>
        <v>#N/A</v>
      </c>
      <c r="G37" s="2"/>
      <c r="H37" s="61" t="s">
        <v>50</v>
      </c>
      <c r="I37" s="44">
        <f>SUMIF(E:E,"SHS",D:D)</f>
        <v>0</v>
      </c>
      <c r="J37" s="45">
        <f t="shared" si="2"/>
        <v>1</v>
      </c>
      <c r="K37" s="46">
        <f t="shared" si="0"/>
        <v>1</v>
      </c>
      <c r="L37" s="45">
        <v>1</v>
      </c>
      <c r="M37" s="62">
        <f t="shared" si="3"/>
        <v>1</v>
      </c>
      <c r="N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4"/>
      <c r="AD37" s="4"/>
      <c r="AE37" s="4"/>
      <c r="AF37" s="4"/>
    </row>
    <row r="38" spans="2:32" x14ac:dyDescent="0.25">
      <c r="B38" s="28" t="s">
        <v>121</v>
      </c>
      <c r="C38" s="7"/>
      <c r="D38" s="17">
        <v>1</v>
      </c>
      <c r="E38" s="10"/>
      <c r="F38" s="21" t="e">
        <f t="shared" si="1"/>
        <v>#N/A</v>
      </c>
      <c r="G38" s="2"/>
      <c r="H38" s="61" t="s">
        <v>51</v>
      </c>
      <c r="I38" s="44">
        <f>SUMIF(E:E,"SOQ",D:D)</f>
        <v>0</v>
      </c>
      <c r="J38" s="45">
        <f t="shared" si="2"/>
        <v>1</v>
      </c>
      <c r="K38" s="46">
        <f t="shared" si="0"/>
        <v>1</v>
      </c>
      <c r="L38" s="45">
        <v>1</v>
      </c>
      <c r="M38" s="62">
        <f t="shared" si="3"/>
        <v>1</v>
      </c>
      <c r="N38" s="4"/>
      <c r="Q38" s="4"/>
      <c r="R38" s="4"/>
      <c r="S38" s="4"/>
      <c r="T38" s="4"/>
      <c r="U38" s="4"/>
      <c r="V38" s="4"/>
      <c r="W38" s="4"/>
      <c r="X38" s="4"/>
      <c r="Y38" s="4"/>
      <c r="Z38" s="4"/>
      <c r="AA38" s="4"/>
      <c r="AB38" s="4"/>
      <c r="AC38" s="4"/>
      <c r="AD38" s="4"/>
      <c r="AE38" s="4"/>
      <c r="AF38" s="4"/>
    </row>
    <row r="39" spans="2:32" x14ac:dyDescent="0.25">
      <c r="B39" s="28" t="s">
        <v>121</v>
      </c>
      <c r="C39" s="7"/>
      <c r="D39" s="17">
        <v>1</v>
      </c>
      <c r="E39" s="10"/>
      <c r="F39" s="21" t="e">
        <f t="shared" si="1"/>
        <v>#N/A</v>
      </c>
      <c r="G39" s="2"/>
      <c r="H39" s="61" t="s">
        <v>52</v>
      </c>
      <c r="I39" s="44">
        <f>SUMIF(E:E,"STI",D:D)</f>
        <v>0</v>
      </c>
      <c r="J39" s="45">
        <f t="shared" si="2"/>
        <v>1</v>
      </c>
      <c r="K39" s="46">
        <f t="shared" si="0"/>
        <v>1</v>
      </c>
      <c r="L39" s="45">
        <v>1</v>
      </c>
      <c r="M39" s="62">
        <f t="shared" si="3"/>
        <v>1</v>
      </c>
      <c r="N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  <c r="AC39" s="4"/>
      <c r="AD39" s="4"/>
      <c r="AE39" s="4"/>
      <c r="AF39" s="4"/>
    </row>
    <row r="40" spans="2:32" x14ac:dyDescent="0.25">
      <c r="B40" s="28" t="s">
        <v>121</v>
      </c>
      <c r="C40" s="7"/>
      <c r="D40" s="17">
        <v>1</v>
      </c>
      <c r="E40" s="10"/>
      <c r="F40" s="21" t="e">
        <f t="shared" si="1"/>
        <v>#N/A</v>
      </c>
      <c r="G40" s="2"/>
      <c r="H40" s="47" t="s">
        <v>8</v>
      </c>
      <c r="I40" s="38">
        <f>SUMIF(E:E,"STL",D:D)</f>
        <v>0</v>
      </c>
      <c r="J40" s="39">
        <f t="shared" si="2"/>
        <v>1</v>
      </c>
      <c r="K40" s="40">
        <f t="shared" si="0"/>
        <v>1</v>
      </c>
      <c r="L40" s="39">
        <v>1</v>
      </c>
      <c r="M40" s="48">
        <f t="shared" si="3"/>
        <v>1</v>
      </c>
      <c r="N40" s="4"/>
      <c r="Q40" s="4"/>
      <c r="R40" s="4"/>
      <c r="S40" s="4"/>
      <c r="T40" s="4"/>
      <c r="U40" s="4"/>
      <c r="V40" s="4"/>
      <c r="W40" s="4"/>
      <c r="X40" s="4"/>
      <c r="Y40" s="4"/>
      <c r="Z40" s="4"/>
      <c r="AA40" s="4"/>
      <c r="AB40" s="4"/>
      <c r="AC40" s="4"/>
      <c r="AD40" s="4"/>
      <c r="AE40" s="4"/>
      <c r="AF40" s="4"/>
    </row>
    <row r="41" spans="2:32" x14ac:dyDescent="0.25">
      <c r="B41" s="28" t="s">
        <v>121</v>
      </c>
      <c r="C41" s="7"/>
      <c r="D41" s="17">
        <v>1</v>
      </c>
      <c r="E41" s="10"/>
      <c r="F41" s="21" t="e">
        <f t="shared" si="1"/>
        <v>#N/A</v>
      </c>
      <c r="G41" s="2"/>
      <c r="H41" s="61" t="s">
        <v>53</v>
      </c>
      <c r="I41" s="44">
        <f>SUMIF(E:E,"STR",D:D)</f>
        <v>0</v>
      </c>
      <c r="J41" s="45">
        <f t="shared" si="2"/>
        <v>1</v>
      </c>
      <c r="K41" s="46">
        <f t="shared" si="0"/>
        <v>1</v>
      </c>
      <c r="L41" s="45">
        <v>1</v>
      </c>
      <c r="M41" s="62">
        <f>J41*K41*L41</f>
        <v>1</v>
      </c>
      <c r="N41" s="4"/>
      <c r="Q41" s="4"/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  <c r="AC41" s="4"/>
      <c r="AD41" s="4"/>
      <c r="AE41" s="4"/>
      <c r="AF41" s="4"/>
    </row>
    <row r="42" spans="2:32" x14ac:dyDescent="0.25">
      <c r="B42" s="28" t="s">
        <v>121</v>
      </c>
      <c r="C42" s="7"/>
      <c r="D42" s="17">
        <v>1</v>
      </c>
      <c r="E42" s="10"/>
      <c r="F42" s="21" t="e">
        <f t="shared" si="1"/>
        <v>#N/A</v>
      </c>
      <c r="G42" s="2"/>
      <c r="H42" s="61" t="s">
        <v>11</v>
      </c>
      <c r="I42" s="44">
        <f>SUMIF(E:E,"TOG",D:D)</f>
        <v>0</v>
      </c>
      <c r="J42" s="45">
        <f t="shared" si="2"/>
        <v>1</v>
      </c>
      <c r="K42" s="46">
        <f t="shared" si="0"/>
        <v>1</v>
      </c>
      <c r="L42" s="45">
        <v>1</v>
      </c>
      <c r="M42" s="62">
        <f t="shared" si="3"/>
        <v>1</v>
      </c>
      <c r="N42" s="4"/>
      <c r="Q42" s="4"/>
      <c r="R42" s="4"/>
      <c r="S42" s="4"/>
      <c r="T42" s="4"/>
      <c r="U42" s="4"/>
      <c r="V42" s="4"/>
      <c r="W42" s="4"/>
      <c r="X42" s="4"/>
      <c r="Y42" s="4"/>
      <c r="Z42" s="4"/>
      <c r="AA42" s="4"/>
      <c r="AB42" s="4"/>
      <c r="AC42" s="4"/>
      <c r="AD42" s="4"/>
      <c r="AE42" s="4"/>
      <c r="AF42" s="4"/>
    </row>
    <row r="43" spans="2:32" x14ac:dyDescent="0.25">
      <c r="B43" s="28" t="s">
        <v>121</v>
      </c>
      <c r="C43" s="7"/>
      <c r="D43" s="17">
        <v>1</v>
      </c>
      <c r="E43" s="10"/>
      <c r="F43" s="21" t="e">
        <f t="shared" si="1"/>
        <v>#N/A</v>
      </c>
      <c r="G43" s="2"/>
      <c r="H43" s="61" t="s">
        <v>54</v>
      </c>
      <c r="I43" s="44">
        <f>SUMIF(E:E,"WEH",D:D)</f>
        <v>0</v>
      </c>
      <c r="J43" s="45">
        <f t="shared" si="2"/>
        <v>1</v>
      </c>
      <c r="K43" s="46">
        <f t="shared" si="0"/>
        <v>1</v>
      </c>
      <c r="L43" s="45">
        <v>1</v>
      </c>
      <c r="M43" s="62">
        <f t="shared" si="3"/>
        <v>1</v>
      </c>
      <c r="N43" s="4"/>
      <c r="Q43" s="4"/>
      <c r="R43" s="4"/>
      <c r="S43" s="4"/>
      <c r="T43" s="4"/>
      <c r="U43" s="4"/>
      <c r="V43" s="4"/>
      <c r="W43" s="4"/>
      <c r="X43" s="4"/>
      <c r="Y43" s="4"/>
      <c r="Z43" s="4"/>
      <c r="AA43" s="4"/>
      <c r="AB43" s="4"/>
      <c r="AC43" s="4"/>
      <c r="AD43" s="4"/>
      <c r="AE43" s="4"/>
      <c r="AF43" s="4"/>
    </row>
    <row r="44" spans="2:32" x14ac:dyDescent="0.25">
      <c r="B44" s="28" t="s">
        <v>121</v>
      </c>
      <c r="C44" s="7"/>
      <c r="D44" s="17">
        <v>1</v>
      </c>
      <c r="E44" s="10"/>
      <c r="F44" s="21" t="e">
        <f t="shared" si="1"/>
        <v>#N/A</v>
      </c>
      <c r="G44" s="2"/>
      <c r="H44" s="47" t="s">
        <v>55</v>
      </c>
      <c r="I44" s="38">
        <f>SUMIF(E:E,"WES",D:D)</f>
        <v>0</v>
      </c>
      <c r="J44" s="39">
        <f t="shared" si="2"/>
        <v>1</v>
      </c>
      <c r="K44" s="40">
        <f t="shared" si="0"/>
        <v>1</v>
      </c>
      <c r="L44" s="39">
        <v>1</v>
      </c>
      <c r="M44" s="48">
        <f t="shared" si="3"/>
        <v>1</v>
      </c>
      <c r="N44" s="4"/>
      <c r="Q44" s="4"/>
      <c r="R44" s="4"/>
      <c r="S44" s="4"/>
      <c r="T44" s="4"/>
      <c r="U44" s="4"/>
      <c r="V44" s="4"/>
      <c r="W44" s="4"/>
      <c r="X44" s="4"/>
      <c r="Y44" s="4"/>
      <c r="Z44" s="4"/>
      <c r="AA44" s="4"/>
      <c r="AB44" s="4"/>
      <c r="AC44" s="4"/>
      <c r="AD44" s="4"/>
      <c r="AE44" s="4"/>
      <c r="AF44" s="4"/>
    </row>
    <row r="45" spans="2:32" x14ac:dyDescent="0.25">
      <c r="B45" s="28" t="s">
        <v>121</v>
      </c>
      <c r="C45" s="7"/>
      <c r="D45" s="17">
        <v>1</v>
      </c>
      <c r="E45" s="10"/>
      <c r="F45" s="21" t="e">
        <f t="shared" si="1"/>
        <v>#N/A</v>
      </c>
      <c r="G45" s="2"/>
      <c r="H45" s="61" t="s">
        <v>4</v>
      </c>
      <c r="I45" s="44">
        <f>SUMIF(E:E,"WIQ",D:D)</f>
        <v>0</v>
      </c>
      <c r="J45" s="45">
        <f t="shared" si="2"/>
        <v>1</v>
      </c>
      <c r="K45" s="46">
        <f t="shared" si="0"/>
        <v>1</v>
      </c>
      <c r="L45" s="45">
        <v>1</v>
      </c>
      <c r="M45" s="62">
        <f t="shared" si="3"/>
        <v>1</v>
      </c>
      <c r="N45" s="4"/>
      <c r="Q45" s="4"/>
      <c r="R45" s="4"/>
      <c r="S45" s="4"/>
      <c r="T45" s="4"/>
      <c r="U45" s="4"/>
      <c r="V45" s="4"/>
      <c r="W45" s="4"/>
      <c r="X45" s="4"/>
      <c r="Y45" s="4"/>
      <c r="Z45" s="4"/>
      <c r="AA45" s="4"/>
      <c r="AB45" s="4"/>
      <c r="AC45" s="4"/>
      <c r="AD45" s="4"/>
      <c r="AE45" s="4"/>
      <c r="AF45" s="4"/>
    </row>
    <row r="46" spans="2:32" x14ac:dyDescent="0.25">
      <c r="B46" s="28" t="s">
        <v>121</v>
      </c>
      <c r="C46" s="7"/>
      <c r="D46" s="17">
        <v>1</v>
      </c>
      <c r="E46" s="10"/>
      <c r="F46" s="21" t="e">
        <f t="shared" si="1"/>
        <v>#N/A</v>
      </c>
      <c r="G46" s="2"/>
      <c r="H46" s="61" t="s">
        <v>10</v>
      </c>
      <c r="I46" s="44">
        <f>SUMIF(E:E,"WOA",D:D)</f>
        <v>0</v>
      </c>
      <c r="J46" s="45">
        <f t="shared" si="2"/>
        <v>1</v>
      </c>
      <c r="K46" s="46">
        <f t="shared" si="0"/>
        <v>1</v>
      </c>
      <c r="L46" s="45">
        <v>1</v>
      </c>
      <c r="M46" s="62">
        <f t="shared" si="3"/>
        <v>1</v>
      </c>
      <c r="N46" s="4"/>
      <c r="Q46" s="4"/>
      <c r="R46" s="4"/>
      <c r="S46" s="4"/>
      <c r="T46" s="4"/>
      <c r="U46" s="4"/>
      <c r="V46" s="4"/>
      <c r="W46" s="4"/>
      <c r="X46" s="4"/>
      <c r="Y46" s="4"/>
      <c r="Z46" s="4"/>
      <c r="AA46" s="4"/>
      <c r="AB46" s="4"/>
      <c r="AC46" s="4"/>
      <c r="AD46" s="4"/>
      <c r="AE46" s="4"/>
      <c r="AF46" s="4"/>
    </row>
    <row r="47" spans="2:32" ht="15.75" thickBot="1" x14ac:dyDescent="0.3">
      <c r="B47" s="28" t="s">
        <v>121</v>
      </c>
      <c r="C47" s="7"/>
      <c r="D47" s="17">
        <v>1</v>
      </c>
      <c r="E47" s="10"/>
      <c r="F47" s="21" t="e">
        <f t="shared" si="1"/>
        <v>#N/A</v>
      </c>
      <c r="G47" s="2"/>
      <c r="H47" s="24" t="s">
        <v>13</v>
      </c>
      <c r="I47" s="25">
        <f>SUMIF(E:E,"WST",D:D)</f>
        <v>0</v>
      </c>
      <c r="J47" s="26">
        <f t="shared" si="2"/>
        <v>1</v>
      </c>
      <c r="K47" s="63">
        <f t="shared" si="0"/>
        <v>1</v>
      </c>
      <c r="L47" s="26">
        <v>1</v>
      </c>
      <c r="M47" s="27">
        <f>J47*K47*L47</f>
        <v>1</v>
      </c>
      <c r="N47" s="4"/>
      <c r="Q47" s="4"/>
      <c r="R47" s="4"/>
      <c r="S47" s="4"/>
      <c r="T47" s="4"/>
      <c r="U47" s="4"/>
      <c r="V47" s="4"/>
      <c r="W47" s="4"/>
      <c r="X47" s="4"/>
      <c r="Y47" s="4"/>
      <c r="Z47" s="4"/>
      <c r="AA47" s="4"/>
      <c r="AB47" s="4"/>
      <c r="AC47" s="4"/>
      <c r="AD47" s="4"/>
      <c r="AE47" s="4"/>
      <c r="AF47" s="4"/>
    </row>
    <row r="48" spans="2:32" x14ac:dyDescent="0.25">
      <c r="B48" s="28" t="s">
        <v>121</v>
      </c>
      <c r="C48" s="7"/>
      <c r="D48" s="17">
        <v>1</v>
      </c>
      <c r="E48" s="10"/>
      <c r="F48" s="21" t="e">
        <f t="shared" si="1"/>
        <v>#N/A</v>
      </c>
      <c r="G48" s="2"/>
      <c r="H48" s="2"/>
      <c r="I48" s="4"/>
      <c r="J48" s="2"/>
      <c r="K48" s="2"/>
      <c r="L48" s="14"/>
      <c r="M48" s="4"/>
      <c r="N48" s="4"/>
      <c r="Q48" s="4"/>
      <c r="R48" s="4"/>
      <c r="S48" s="4"/>
      <c r="T48" s="4"/>
      <c r="U48" s="4"/>
      <c r="V48" s="4"/>
      <c r="W48" s="4"/>
      <c r="X48" s="4"/>
      <c r="Y48" s="4"/>
      <c r="Z48" s="4"/>
      <c r="AA48" s="4"/>
      <c r="AB48" s="4"/>
      <c r="AC48" s="4"/>
      <c r="AD48" s="4"/>
      <c r="AE48" s="4"/>
      <c r="AF48" s="4"/>
    </row>
    <row r="49" spans="2:32" x14ac:dyDescent="0.25">
      <c r="B49" s="28" t="s">
        <v>121</v>
      </c>
      <c r="C49" s="7"/>
      <c r="D49" s="17">
        <v>1</v>
      </c>
      <c r="E49" s="10"/>
      <c r="F49" s="21" t="e">
        <f t="shared" si="1"/>
        <v>#N/A</v>
      </c>
      <c r="G49" s="2"/>
      <c r="H49" s="2"/>
      <c r="I49" s="4"/>
      <c r="J49" s="2"/>
      <c r="K49" s="2"/>
      <c r="L49" s="14"/>
      <c r="M49" s="4"/>
      <c r="N49" s="4"/>
      <c r="Q49" s="4"/>
      <c r="R49" s="4"/>
      <c r="S49" s="4"/>
      <c r="T49" s="4"/>
      <c r="U49" s="4"/>
      <c r="V49" s="4"/>
      <c r="W49" s="4"/>
      <c r="X49" s="4"/>
      <c r="Y49" s="4"/>
      <c r="Z49" s="4"/>
      <c r="AA49" s="4"/>
      <c r="AB49" s="4"/>
      <c r="AC49" s="4"/>
      <c r="AD49" s="4"/>
      <c r="AE49" s="4"/>
      <c r="AF49" s="4"/>
    </row>
    <row r="50" spans="2:32" x14ac:dyDescent="0.25">
      <c r="B50" s="28" t="s">
        <v>121</v>
      </c>
      <c r="C50" s="7"/>
      <c r="D50" s="17">
        <v>1</v>
      </c>
      <c r="E50" s="10"/>
      <c r="F50" s="21" t="e">
        <f t="shared" si="1"/>
        <v>#N/A</v>
      </c>
      <c r="G50" s="2"/>
      <c r="H50" s="2"/>
      <c r="I50" s="4"/>
      <c r="J50" s="2"/>
      <c r="K50" s="2"/>
      <c r="L50" s="14"/>
      <c r="M50" s="4"/>
      <c r="N50" s="4"/>
      <c r="Q50" s="4"/>
      <c r="R50" s="4"/>
      <c r="S50" s="4"/>
      <c r="T50" s="4"/>
      <c r="U50" s="4"/>
      <c r="V50" s="4"/>
      <c r="W50" s="4"/>
      <c r="X50" s="4"/>
      <c r="Y50" s="4"/>
      <c r="Z50" s="4"/>
      <c r="AA50" s="4"/>
      <c r="AB50" s="4"/>
      <c r="AC50" s="4"/>
      <c r="AD50" s="4"/>
      <c r="AE50" s="4"/>
      <c r="AF50" s="4"/>
    </row>
    <row r="51" spans="2:32" ht="21.75" thickBot="1" x14ac:dyDescent="0.4">
      <c r="B51" s="28" t="s">
        <v>121</v>
      </c>
      <c r="C51" s="7"/>
      <c r="D51" s="17">
        <v>1</v>
      </c>
      <c r="E51" s="10"/>
      <c r="F51" s="21" t="e">
        <f t="shared" si="1"/>
        <v>#N/A</v>
      </c>
      <c r="G51" s="2"/>
      <c r="H51" s="68"/>
      <c r="I51" s="69"/>
      <c r="J51" s="2"/>
      <c r="K51" s="2"/>
      <c r="L51" s="14"/>
      <c r="M51" s="4"/>
      <c r="N51" s="4"/>
      <c r="Q51" s="4"/>
      <c r="R51" s="4"/>
      <c r="S51" s="4"/>
      <c r="T51" s="4"/>
      <c r="U51" s="4"/>
      <c r="V51" s="4"/>
      <c r="W51" s="4"/>
      <c r="X51" s="4"/>
      <c r="Y51" s="4"/>
      <c r="Z51" s="4"/>
      <c r="AA51" s="4"/>
      <c r="AB51" s="4"/>
      <c r="AC51" s="4"/>
      <c r="AD51" s="4"/>
      <c r="AE51" s="4"/>
      <c r="AF51" s="4"/>
    </row>
    <row r="52" spans="2:32" ht="15" customHeight="1" x14ac:dyDescent="0.35">
      <c r="B52" s="28" t="s">
        <v>121</v>
      </c>
      <c r="C52" s="7"/>
      <c r="D52" s="17">
        <v>1</v>
      </c>
      <c r="E52" s="10"/>
      <c r="F52" s="21" t="e">
        <f t="shared" si="1"/>
        <v>#N/A</v>
      </c>
      <c r="G52" s="4"/>
      <c r="H52" s="72"/>
      <c r="I52" s="73"/>
      <c r="J52" s="74"/>
      <c r="K52" s="75"/>
      <c r="L52" s="76"/>
      <c r="M52" s="65"/>
      <c r="N52" s="4"/>
      <c r="O52" s="67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  <c r="AA52" s="4"/>
      <c r="AB52" s="4"/>
      <c r="AC52" s="4"/>
      <c r="AD52" s="4"/>
      <c r="AE52" s="4"/>
    </row>
    <row r="53" spans="2:32" ht="15" customHeight="1" x14ac:dyDescent="0.35">
      <c r="B53" s="28" t="s">
        <v>121</v>
      </c>
      <c r="C53" s="7"/>
      <c r="D53" s="17">
        <v>1</v>
      </c>
      <c r="E53" s="10"/>
      <c r="F53" s="21" t="e">
        <f t="shared" si="1"/>
        <v>#N/A</v>
      </c>
      <c r="G53" s="4"/>
      <c r="H53" s="77" t="s">
        <v>126</v>
      </c>
      <c r="I53" s="69" t="s">
        <v>130</v>
      </c>
      <c r="J53" s="70"/>
      <c r="K53" s="4"/>
      <c r="L53" s="15"/>
      <c r="M53" s="67"/>
      <c r="N53" s="4"/>
      <c r="Q53" s="4"/>
      <c r="R53" s="4"/>
      <c r="S53" s="4"/>
      <c r="T53" s="4"/>
      <c r="U53" s="4"/>
      <c r="V53" s="4"/>
      <c r="W53" s="4"/>
      <c r="X53" s="4"/>
      <c r="Y53" s="4"/>
      <c r="Z53" s="4"/>
      <c r="AA53" s="4"/>
      <c r="AB53" s="4"/>
      <c r="AC53" s="4"/>
      <c r="AD53" s="4"/>
      <c r="AE53" s="4"/>
      <c r="AF53" s="4"/>
    </row>
    <row r="54" spans="2:32" ht="15" customHeight="1" x14ac:dyDescent="0.35">
      <c r="B54" s="28" t="s">
        <v>121</v>
      </c>
      <c r="C54" s="7"/>
      <c r="D54" s="17">
        <v>1</v>
      </c>
      <c r="E54" s="10"/>
      <c r="F54" s="21" t="e">
        <f t="shared" si="1"/>
        <v>#N/A</v>
      </c>
      <c r="G54" s="4"/>
      <c r="H54" s="77" t="s">
        <v>127</v>
      </c>
      <c r="I54" s="83" t="s">
        <v>135</v>
      </c>
      <c r="J54" s="4"/>
      <c r="K54" s="4"/>
      <c r="L54" s="15"/>
      <c r="M54" s="67"/>
      <c r="N54" s="4"/>
      <c r="Q54" s="4"/>
      <c r="R54" s="4"/>
      <c r="S54" s="4"/>
      <c r="T54" s="4"/>
      <c r="U54" s="4"/>
      <c r="V54" s="4"/>
      <c r="W54" s="4"/>
      <c r="X54" s="4"/>
      <c r="Y54" s="4"/>
      <c r="Z54" s="4"/>
      <c r="AA54" s="4"/>
      <c r="AB54" s="4"/>
      <c r="AC54" s="4"/>
      <c r="AD54" s="4"/>
      <c r="AE54" s="4"/>
      <c r="AF54" s="4"/>
    </row>
    <row r="55" spans="2:32" ht="21" x14ac:dyDescent="0.35">
      <c r="B55" s="28" t="s">
        <v>121</v>
      </c>
      <c r="C55" s="7"/>
      <c r="D55" s="17">
        <v>1</v>
      </c>
      <c r="E55" s="10"/>
      <c r="F55" s="21" t="e">
        <f t="shared" si="1"/>
        <v>#N/A</v>
      </c>
      <c r="G55" s="4"/>
      <c r="H55" s="78" t="s">
        <v>128</v>
      </c>
      <c r="I55" s="69" t="s">
        <v>131</v>
      </c>
      <c r="J55" s="4"/>
      <c r="K55" s="4"/>
      <c r="L55" s="15"/>
      <c r="M55" s="67"/>
      <c r="N55" s="4"/>
      <c r="Q55" s="4"/>
      <c r="R55" s="4"/>
      <c r="S55" s="4"/>
      <c r="T55" s="4"/>
      <c r="U55" s="4"/>
      <c r="V55" s="4"/>
      <c r="W55" s="4"/>
      <c r="X55" s="4"/>
      <c r="Y55" s="4"/>
      <c r="Z55" s="4"/>
      <c r="AA55" s="4"/>
      <c r="AB55" s="4"/>
      <c r="AC55" s="4"/>
      <c r="AD55" s="4"/>
      <c r="AE55" s="4"/>
      <c r="AF55" s="4"/>
    </row>
    <row r="56" spans="2:32" ht="21" x14ac:dyDescent="0.35">
      <c r="B56" s="28" t="s">
        <v>121</v>
      </c>
      <c r="C56" s="7"/>
      <c r="D56" s="17">
        <v>1</v>
      </c>
      <c r="E56" s="10"/>
      <c r="F56" s="21" t="e">
        <f t="shared" si="1"/>
        <v>#N/A</v>
      </c>
      <c r="G56" s="4"/>
      <c r="H56" s="78" t="s">
        <v>129</v>
      </c>
      <c r="I56" s="69" t="s">
        <v>132</v>
      </c>
      <c r="J56" s="15"/>
      <c r="K56" s="4"/>
      <c r="L56" s="15"/>
      <c r="M56" s="67"/>
      <c r="N56" s="4"/>
      <c r="Q56" s="4"/>
      <c r="R56" s="4"/>
      <c r="S56" s="4"/>
      <c r="T56" s="4"/>
      <c r="U56" s="4"/>
      <c r="V56" s="4"/>
      <c r="W56" s="4"/>
      <c r="X56" s="4"/>
      <c r="Y56" s="4"/>
      <c r="Z56" s="4"/>
      <c r="AA56" s="4"/>
      <c r="AB56" s="4"/>
      <c r="AC56" s="4"/>
      <c r="AD56" s="4"/>
      <c r="AE56" s="4"/>
      <c r="AF56" s="4"/>
    </row>
    <row r="57" spans="2:32" x14ac:dyDescent="0.25">
      <c r="B57" s="28" t="s">
        <v>121</v>
      </c>
      <c r="C57" s="7"/>
      <c r="D57" s="17">
        <v>1</v>
      </c>
      <c r="E57" s="10"/>
      <c r="F57" s="21" t="e">
        <f t="shared" si="1"/>
        <v>#N/A</v>
      </c>
      <c r="G57" s="4"/>
      <c r="H57" s="54"/>
      <c r="I57" s="4"/>
      <c r="J57" s="4"/>
      <c r="K57" s="4"/>
      <c r="L57" s="4"/>
      <c r="M57" s="67"/>
      <c r="N57" s="67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  <c r="AA57" s="4"/>
      <c r="AB57" s="4"/>
      <c r="AC57" s="4"/>
      <c r="AD57" s="4"/>
    </row>
    <row r="58" spans="2:32" x14ac:dyDescent="0.25">
      <c r="B58" s="28" t="s">
        <v>121</v>
      </c>
      <c r="C58" s="7"/>
      <c r="D58" s="17">
        <v>1</v>
      </c>
      <c r="E58" s="10"/>
      <c r="F58" s="21" t="e">
        <f t="shared" si="1"/>
        <v>#N/A</v>
      </c>
      <c r="G58" s="4"/>
      <c r="H58" s="54"/>
      <c r="I58" s="4"/>
      <c r="J58" s="4"/>
      <c r="K58" s="4"/>
      <c r="L58" s="15"/>
      <c r="M58" s="67"/>
      <c r="N58" s="4"/>
      <c r="Q58" s="4"/>
      <c r="R58" s="4"/>
      <c r="S58" s="4"/>
      <c r="T58" s="4"/>
      <c r="U58" s="4"/>
      <c r="V58" s="4"/>
      <c r="W58" s="4"/>
      <c r="X58" s="4"/>
      <c r="Y58" s="4"/>
      <c r="Z58" s="4"/>
      <c r="AA58" s="4"/>
      <c r="AB58" s="4"/>
      <c r="AC58" s="4"/>
      <c r="AD58" s="4"/>
      <c r="AE58" s="4"/>
      <c r="AF58" s="4"/>
    </row>
    <row r="59" spans="2:32" x14ac:dyDescent="0.25">
      <c r="B59" s="28" t="s">
        <v>121</v>
      </c>
      <c r="C59" s="7"/>
      <c r="D59" s="17">
        <v>1</v>
      </c>
      <c r="E59" s="10"/>
      <c r="F59" s="21" t="e">
        <f t="shared" si="1"/>
        <v>#N/A</v>
      </c>
      <c r="G59" s="4"/>
      <c r="H59" s="54"/>
      <c r="I59" s="4"/>
      <c r="J59" s="4"/>
      <c r="K59" s="4"/>
      <c r="L59" s="15"/>
      <c r="M59" s="67"/>
      <c r="N59" s="4"/>
      <c r="Q59" s="4"/>
      <c r="R59" s="4"/>
      <c r="S59" s="4"/>
      <c r="T59" s="4"/>
      <c r="U59" s="4"/>
      <c r="V59" s="4"/>
      <c r="W59" s="4"/>
      <c r="X59" s="4"/>
      <c r="Y59" s="4"/>
      <c r="Z59" s="4"/>
      <c r="AA59" s="4"/>
      <c r="AB59" s="4"/>
      <c r="AC59" s="4"/>
      <c r="AD59" s="4"/>
      <c r="AE59" s="4"/>
      <c r="AF59" s="4"/>
    </row>
    <row r="60" spans="2:32" ht="15.75" thickBot="1" x14ac:dyDescent="0.3">
      <c r="B60" s="28" t="s">
        <v>121</v>
      </c>
      <c r="C60" s="7"/>
      <c r="D60" s="17">
        <v>1</v>
      </c>
      <c r="E60" s="10"/>
      <c r="F60" s="21" t="e">
        <f t="shared" si="1"/>
        <v>#N/A</v>
      </c>
      <c r="G60" s="4"/>
      <c r="H60" s="79"/>
      <c r="I60" s="80"/>
      <c r="J60" s="80"/>
      <c r="K60" s="80"/>
      <c r="L60" s="81"/>
      <c r="M60" s="82"/>
      <c r="N60" s="4"/>
      <c r="Q60" s="4"/>
      <c r="R60" s="4"/>
      <c r="S60" s="4"/>
      <c r="T60" s="4"/>
      <c r="U60" s="4"/>
      <c r="V60" s="4"/>
      <c r="W60" s="4"/>
      <c r="X60" s="4"/>
      <c r="Y60" s="4"/>
      <c r="Z60" s="4"/>
      <c r="AA60" s="4"/>
      <c r="AB60" s="4"/>
      <c r="AC60" s="4"/>
      <c r="AD60" s="4"/>
      <c r="AE60" s="4"/>
      <c r="AF60" s="4"/>
    </row>
    <row r="61" spans="2:32" x14ac:dyDescent="0.25">
      <c r="B61" s="28" t="s">
        <v>121</v>
      </c>
      <c r="C61" s="7"/>
      <c r="D61" s="17">
        <v>1</v>
      </c>
      <c r="E61" s="10"/>
      <c r="F61" s="21" t="e">
        <f t="shared" si="1"/>
        <v>#N/A</v>
      </c>
      <c r="G61" s="4"/>
      <c r="H61" s="2"/>
      <c r="I61" s="4"/>
      <c r="J61" s="4"/>
      <c r="K61" s="4"/>
      <c r="L61" s="15"/>
      <c r="M61" s="4"/>
      <c r="N61" s="4"/>
      <c r="Q61" s="4"/>
      <c r="R61" s="4"/>
      <c r="S61" s="4"/>
      <c r="T61" s="4"/>
      <c r="U61" s="4"/>
      <c r="V61" s="4"/>
      <c r="W61" s="4"/>
      <c r="X61" s="4"/>
      <c r="Y61" s="4"/>
      <c r="Z61" s="4"/>
      <c r="AA61" s="4"/>
      <c r="AB61" s="4"/>
      <c r="AC61" s="4"/>
      <c r="AD61" s="4"/>
      <c r="AE61" s="4"/>
      <c r="AF61" s="4"/>
    </row>
    <row r="62" spans="2:32" x14ac:dyDescent="0.25">
      <c r="B62" s="28" t="s">
        <v>121</v>
      </c>
      <c r="C62" s="7"/>
      <c r="D62" s="17">
        <v>1</v>
      </c>
      <c r="E62" s="10"/>
      <c r="F62" s="21" t="e">
        <f t="shared" si="1"/>
        <v>#N/A</v>
      </c>
      <c r="G62" s="4"/>
      <c r="H62" s="2"/>
      <c r="I62" s="4"/>
      <c r="J62" s="4"/>
      <c r="K62" s="4"/>
      <c r="L62" s="15"/>
      <c r="M62" s="4"/>
      <c r="N62" s="4"/>
      <c r="Q62" s="4"/>
      <c r="R62" s="4"/>
      <c r="S62" s="4"/>
      <c r="T62" s="4"/>
      <c r="U62" s="4"/>
      <c r="V62" s="4"/>
      <c r="W62" s="4"/>
      <c r="X62" s="4"/>
      <c r="Y62" s="4"/>
      <c r="Z62" s="4"/>
      <c r="AA62" s="4"/>
      <c r="AB62" s="4"/>
      <c r="AC62" s="4"/>
      <c r="AD62" s="4"/>
      <c r="AE62" s="4"/>
      <c r="AF62" s="4"/>
    </row>
    <row r="63" spans="2:32" x14ac:dyDescent="0.25">
      <c r="B63" s="28" t="s">
        <v>121</v>
      </c>
      <c r="C63" s="7"/>
      <c r="D63" s="17">
        <v>1</v>
      </c>
      <c r="E63" s="10"/>
      <c r="F63" s="21" t="e">
        <f t="shared" si="1"/>
        <v>#N/A</v>
      </c>
      <c r="G63" s="4"/>
      <c r="H63" s="2"/>
      <c r="I63" s="4"/>
      <c r="J63" s="4"/>
      <c r="K63" s="4"/>
      <c r="L63" s="15"/>
      <c r="M63" s="4"/>
      <c r="N63" s="4"/>
      <c r="Q63" s="4"/>
      <c r="R63" s="4"/>
      <c r="S63" s="4"/>
      <c r="T63" s="4"/>
      <c r="U63" s="4"/>
      <c r="V63" s="4"/>
      <c r="W63" s="4"/>
      <c r="X63" s="4"/>
      <c r="Y63" s="4"/>
      <c r="Z63" s="4"/>
      <c r="AA63" s="4"/>
      <c r="AB63" s="4"/>
      <c r="AC63" s="4"/>
      <c r="AD63" s="4"/>
      <c r="AE63" s="4"/>
      <c r="AF63" s="4"/>
    </row>
    <row r="64" spans="2:32" x14ac:dyDescent="0.25">
      <c r="B64" s="28" t="s">
        <v>121</v>
      </c>
      <c r="C64" s="7"/>
      <c r="D64" s="17">
        <v>1</v>
      </c>
      <c r="E64" s="10"/>
      <c r="F64" s="21" t="e">
        <f t="shared" si="1"/>
        <v>#N/A</v>
      </c>
      <c r="G64" s="4"/>
      <c r="H64" s="2"/>
      <c r="I64" s="4"/>
      <c r="J64" s="4"/>
      <c r="K64" s="4"/>
      <c r="L64" s="15"/>
      <c r="M64" s="4"/>
      <c r="N64" s="4"/>
      <c r="Q64" s="4"/>
      <c r="R64" s="4"/>
      <c r="S64" s="4"/>
      <c r="T64" s="4"/>
      <c r="U64" s="4"/>
      <c r="V64" s="4"/>
      <c r="W64" s="4"/>
      <c r="X64" s="4"/>
      <c r="Y64" s="4"/>
      <c r="Z64" s="4"/>
      <c r="AA64" s="4"/>
      <c r="AB64" s="4"/>
      <c r="AC64" s="4"/>
      <c r="AD64" s="4"/>
      <c r="AE64" s="4"/>
      <c r="AF64" s="4"/>
    </row>
    <row r="65" spans="2:32" x14ac:dyDescent="0.25">
      <c r="B65" s="28" t="s">
        <v>121</v>
      </c>
      <c r="C65" s="7"/>
      <c r="D65" s="17">
        <v>1</v>
      </c>
      <c r="E65" s="10"/>
      <c r="F65" s="21" t="e">
        <f t="shared" si="1"/>
        <v>#N/A</v>
      </c>
      <c r="G65" s="4"/>
      <c r="H65" s="2"/>
      <c r="I65" s="4"/>
      <c r="J65" s="4"/>
      <c r="K65" s="4"/>
      <c r="L65" s="15"/>
      <c r="M65" s="4"/>
      <c r="N65" s="4"/>
      <c r="Q65" s="4"/>
      <c r="R65" s="4"/>
      <c r="S65" s="4"/>
      <c r="T65" s="4"/>
      <c r="U65" s="4"/>
      <c r="V65" s="4"/>
      <c r="W65" s="4"/>
      <c r="X65" s="4"/>
      <c r="Y65" s="4"/>
      <c r="Z65" s="4"/>
      <c r="AA65" s="4"/>
      <c r="AB65" s="4"/>
      <c r="AC65" s="4"/>
      <c r="AD65" s="4"/>
      <c r="AE65" s="4"/>
      <c r="AF65" s="4"/>
    </row>
    <row r="66" spans="2:32" x14ac:dyDescent="0.25">
      <c r="B66" s="28" t="s">
        <v>121</v>
      </c>
      <c r="C66" s="7"/>
      <c r="D66" s="17">
        <v>1</v>
      </c>
      <c r="E66" s="10"/>
      <c r="F66" s="21" t="e">
        <f t="shared" si="1"/>
        <v>#N/A</v>
      </c>
      <c r="G66" s="4"/>
      <c r="H66" s="2"/>
      <c r="I66" s="4"/>
      <c r="J66" s="4"/>
      <c r="K66" s="4"/>
      <c r="L66" s="15"/>
      <c r="M66" s="4"/>
      <c r="N66" s="4"/>
      <c r="Q66" s="4"/>
      <c r="R66" s="4"/>
      <c r="S66" s="4"/>
      <c r="T66" s="4"/>
      <c r="U66" s="4"/>
      <c r="V66" s="4"/>
      <c r="W66" s="4"/>
      <c r="X66" s="4"/>
      <c r="Y66" s="4"/>
      <c r="Z66" s="4"/>
      <c r="AA66" s="4"/>
      <c r="AB66" s="4"/>
      <c r="AC66" s="4"/>
      <c r="AD66" s="4"/>
      <c r="AE66" s="4"/>
      <c r="AF66" s="4"/>
    </row>
    <row r="67" spans="2:32" x14ac:dyDescent="0.25">
      <c r="B67" s="28" t="s">
        <v>121</v>
      </c>
      <c r="C67" s="7"/>
      <c r="D67" s="17">
        <v>1</v>
      </c>
      <c r="E67" s="10"/>
      <c r="F67" s="21" t="e">
        <f t="shared" si="1"/>
        <v>#N/A</v>
      </c>
      <c r="G67" s="4"/>
      <c r="H67" s="2"/>
      <c r="I67" s="4"/>
      <c r="J67" s="4"/>
      <c r="K67" s="4"/>
      <c r="L67" s="15"/>
      <c r="M67" s="4"/>
      <c r="N67" s="4"/>
      <c r="Q67" s="4"/>
      <c r="R67" s="4"/>
      <c r="S67" s="4"/>
      <c r="T67" s="4"/>
      <c r="U67" s="4"/>
      <c r="V67" s="4"/>
      <c r="W67" s="4"/>
      <c r="X67" s="4"/>
      <c r="Y67" s="4"/>
      <c r="Z67" s="4"/>
      <c r="AA67" s="4"/>
      <c r="AB67" s="4"/>
      <c r="AC67" s="4"/>
      <c r="AD67" s="4"/>
      <c r="AE67" s="4"/>
      <c r="AF67" s="4"/>
    </row>
    <row r="68" spans="2:32" x14ac:dyDescent="0.25">
      <c r="B68" s="28" t="s">
        <v>121</v>
      </c>
      <c r="C68" s="7"/>
      <c r="D68" s="17">
        <v>1</v>
      </c>
      <c r="E68" s="10"/>
      <c r="F68" s="21" t="e">
        <f t="shared" ref="F68:F131" si="4">INDEX(O:O,MATCH(C68,P:P,0),1)</f>
        <v>#N/A</v>
      </c>
      <c r="G68" s="4"/>
      <c r="H68" s="2"/>
      <c r="I68" s="4"/>
      <c r="J68" s="4"/>
      <c r="K68" s="4"/>
      <c r="L68" s="15"/>
      <c r="M68" s="4"/>
      <c r="N68" s="4"/>
      <c r="Q68" s="4"/>
      <c r="R68" s="4"/>
      <c r="S68" s="4"/>
      <c r="T68" s="4"/>
      <c r="U68" s="4"/>
      <c r="V68" s="4"/>
      <c r="W68" s="4"/>
      <c r="X68" s="4"/>
      <c r="Y68" s="4"/>
      <c r="Z68" s="4"/>
      <c r="AA68" s="4"/>
      <c r="AB68" s="4"/>
      <c r="AC68" s="4"/>
      <c r="AD68" s="4"/>
      <c r="AE68" s="4"/>
      <c r="AF68" s="4"/>
    </row>
    <row r="69" spans="2:32" x14ac:dyDescent="0.25">
      <c r="B69" s="28" t="s">
        <v>121</v>
      </c>
      <c r="C69" s="7"/>
      <c r="D69" s="17">
        <v>1</v>
      </c>
      <c r="E69" s="10"/>
      <c r="F69" s="21" t="e">
        <f t="shared" si="4"/>
        <v>#N/A</v>
      </c>
      <c r="G69" s="4"/>
      <c r="H69" s="2"/>
      <c r="I69" s="4"/>
      <c r="J69" s="4"/>
      <c r="K69" s="4"/>
      <c r="L69" s="15"/>
      <c r="M69" s="4"/>
      <c r="N69" s="4"/>
      <c r="Q69" s="4"/>
      <c r="R69" s="4"/>
      <c r="S69" s="4"/>
      <c r="T69" s="4"/>
      <c r="U69" s="4"/>
      <c r="V69" s="4"/>
      <c r="W69" s="4"/>
      <c r="X69" s="4"/>
      <c r="Y69" s="4"/>
      <c r="Z69" s="4"/>
      <c r="AA69" s="4"/>
      <c r="AB69" s="4"/>
      <c r="AC69" s="4"/>
      <c r="AD69" s="4"/>
      <c r="AE69" s="4"/>
      <c r="AF69" s="4"/>
    </row>
    <row r="70" spans="2:32" x14ac:dyDescent="0.25">
      <c r="B70" s="28" t="s">
        <v>121</v>
      </c>
      <c r="C70" s="7"/>
      <c r="D70" s="17">
        <v>1</v>
      </c>
      <c r="E70" s="10"/>
      <c r="F70" s="21" t="e">
        <f t="shared" si="4"/>
        <v>#N/A</v>
      </c>
      <c r="G70" s="4"/>
      <c r="H70" s="2"/>
      <c r="I70" s="4"/>
      <c r="J70" s="4"/>
      <c r="K70" s="4"/>
      <c r="L70" s="15"/>
      <c r="M70" s="4"/>
      <c r="N70" s="4"/>
      <c r="Q70" s="4"/>
      <c r="R70" s="4"/>
      <c r="S70" s="4"/>
      <c r="T70" s="4"/>
      <c r="U70" s="4"/>
      <c r="V70" s="4"/>
      <c r="W70" s="4"/>
      <c r="X70" s="4"/>
      <c r="Y70" s="4"/>
      <c r="Z70" s="4"/>
      <c r="AA70" s="4"/>
      <c r="AB70" s="4"/>
      <c r="AC70" s="4"/>
      <c r="AD70" s="4"/>
      <c r="AE70" s="4"/>
      <c r="AF70" s="4"/>
    </row>
    <row r="71" spans="2:32" x14ac:dyDescent="0.25">
      <c r="B71" s="28" t="s">
        <v>121</v>
      </c>
      <c r="C71" s="7"/>
      <c r="D71" s="17">
        <v>1</v>
      </c>
      <c r="E71" s="10"/>
      <c r="F71" s="21" t="e">
        <f t="shared" si="4"/>
        <v>#N/A</v>
      </c>
      <c r="G71" s="4"/>
      <c r="H71" s="2"/>
      <c r="I71" s="4"/>
      <c r="J71" s="4"/>
      <c r="K71" s="4"/>
      <c r="L71" s="15"/>
      <c r="M71" s="4"/>
      <c r="N71" s="4"/>
      <c r="Q71" s="4"/>
      <c r="R71" s="4"/>
      <c r="S71" s="4"/>
      <c r="T71" s="4"/>
      <c r="U71" s="4"/>
      <c r="V71" s="4"/>
      <c r="W71" s="4"/>
      <c r="X71" s="4"/>
      <c r="Y71" s="4"/>
      <c r="Z71" s="4"/>
      <c r="AA71" s="4"/>
      <c r="AB71" s="4"/>
      <c r="AC71" s="4"/>
      <c r="AD71" s="4"/>
      <c r="AE71" s="4"/>
      <c r="AF71" s="4"/>
    </row>
    <row r="72" spans="2:32" x14ac:dyDescent="0.25">
      <c r="B72" s="28" t="s">
        <v>121</v>
      </c>
      <c r="C72" s="7"/>
      <c r="D72" s="17">
        <v>1</v>
      </c>
      <c r="E72" s="10"/>
      <c r="F72" s="21" t="e">
        <f t="shared" si="4"/>
        <v>#N/A</v>
      </c>
      <c r="G72" s="4"/>
      <c r="H72" s="2"/>
      <c r="I72" s="4"/>
      <c r="J72" s="4"/>
      <c r="K72" s="4"/>
      <c r="L72" s="15"/>
      <c r="M72" s="4"/>
      <c r="N72" s="4"/>
      <c r="Q72" s="4"/>
      <c r="R72" s="4"/>
      <c r="S72" s="4"/>
      <c r="T72" s="4"/>
      <c r="U72" s="4"/>
      <c r="V72" s="4"/>
      <c r="W72" s="4"/>
      <c r="X72" s="4"/>
      <c r="Y72" s="4"/>
      <c r="Z72" s="4"/>
      <c r="AA72" s="4"/>
      <c r="AB72" s="4"/>
      <c r="AC72" s="4"/>
      <c r="AD72" s="4"/>
      <c r="AE72" s="4"/>
      <c r="AF72" s="4"/>
    </row>
    <row r="73" spans="2:32" x14ac:dyDescent="0.25">
      <c r="B73" s="28" t="s">
        <v>121</v>
      </c>
      <c r="C73" s="7"/>
      <c r="D73" s="17">
        <v>1</v>
      </c>
      <c r="E73" s="10"/>
      <c r="F73" s="21" t="e">
        <f t="shared" si="4"/>
        <v>#N/A</v>
      </c>
      <c r="G73" s="4"/>
      <c r="H73" s="2"/>
      <c r="I73" s="4"/>
      <c r="J73" s="4"/>
      <c r="K73" s="4"/>
      <c r="L73" s="15"/>
      <c r="M73" s="4"/>
      <c r="N73" s="4"/>
      <c r="Q73" s="4"/>
      <c r="R73" s="4"/>
      <c r="S73" s="4"/>
      <c r="T73" s="4"/>
      <c r="U73" s="4"/>
      <c r="V73" s="4"/>
      <c r="W73" s="4"/>
      <c r="X73" s="4"/>
      <c r="Y73" s="4"/>
      <c r="Z73" s="4"/>
      <c r="AA73" s="4"/>
      <c r="AB73" s="4"/>
      <c r="AC73" s="4"/>
      <c r="AD73" s="4"/>
      <c r="AE73" s="4"/>
      <c r="AF73" s="4"/>
    </row>
    <row r="74" spans="2:32" x14ac:dyDescent="0.25">
      <c r="B74" s="28" t="s">
        <v>121</v>
      </c>
      <c r="C74" s="7"/>
      <c r="D74" s="17">
        <v>1</v>
      </c>
      <c r="E74" s="10"/>
      <c r="F74" s="21" t="e">
        <f t="shared" si="4"/>
        <v>#N/A</v>
      </c>
      <c r="G74" s="4"/>
      <c r="H74" s="2"/>
      <c r="I74" s="4"/>
      <c r="J74" s="4"/>
      <c r="K74" s="4"/>
      <c r="L74" s="15"/>
      <c r="M74" s="4"/>
      <c r="N74" s="4"/>
      <c r="Q74" s="4"/>
      <c r="R74" s="4"/>
      <c r="S74" s="4"/>
      <c r="T74" s="4"/>
      <c r="U74" s="4"/>
      <c r="V74" s="4"/>
      <c r="W74" s="4"/>
      <c r="X74" s="4"/>
      <c r="Y74" s="4"/>
      <c r="Z74" s="4"/>
      <c r="AA74" s="4"/>
      <c r="AB74" s="4"/>
      <c r="AC74" s="4"/>
      <c r="AD74" s="4"/>
      <c r="AE74" s="4"/>
      <c r="AF74" s="4"/>
    </row>
    <row r="75" spans="2:32" x14ac:dyDescent="0.25">
      <c r="B75" s="28" t="s">
        <v>121</v>
      </c>
      <c r="C75" s="7"/>
      <c r="D75" s="17">
        <v>1</v>
      </c>
      <c r="E75" s="10"/>
      <c r="F75" s="21" t="e">
        <f t="shared" si="4"/>
        <v>#N/A</v>
      </c>
      <c r="G75" s="4"/>
      <c r="H75" s="2"/>
      <c r="I75" s="4"/>
      <c r="J75" s="4"/>
      <c r="K75" s="4"/>
      <c r="L75" s="15"/>
      <c r="M75" s="4"/>
      <c r="N75" s="4"/>
      <c r="Q75" s="4"/>
      <c r="R75" s="4"/>
      <c r="S75" s="4"/>
      <c r="T75" s="4"/>
      <c r="U75" s="4"/>
      <c r="V75" s="4"/>
      <c r="W75" s="4"/>
      <c r="X75" s="4"/>
      <c r="Y75" s="4"/>
      <c r="Z75" s="4"/>
      <c r="AA75" s="4"/>
      <c r="AB75" s="4"/>
      <c r="AC75" s="4"/>
      <c r="AD75" s="4"/>
      <c r="AE75" s="4"/>
      <c r="AF75" s="4"/>
    </row>
    <row r="76" spans="2:32" x14ac:dyDescent="0.25">
      <c r="B76" s="28" t="s">
        <v>121</v>
      </c>
      <c r="C76" s="7"/>
      <c r="D76" s="17">
        <v>1</v>
      </c>
      <c r="E76" s="10"/>
      <c r="F76" s="21" t="e">
        <f t="shared" si="4"/>
        <v>#N/A</v>
      </c>
      <c r="G76" s="4"/>
      <c r="H76" s="2"/>
      <c r="I76" s="4"/>
      <c r="J76" s="4"/>
      <c r="K76" s="4"/>
      <c r="L76" s="15"/>
      <c r="M76" s="4"/>
      <c r="N76" s="4"/>
      <c r="Q76" s="4"/>
      <c r="R76" s="4"/>
      <c r="S76" s="4"/>
      <c r="T76" s="4"/>
      <c r="U76" s="4"/>
      <c r="V76" s="4"/>
      <c r="W76" s="4"/>
      <c r="X76" s="4"/>
      <c r="Y76" s="4"/>
      <c r="Z76" s="4"/>
      <c r="AA76" s="4"/>
      <c r="AB76" s="4"/>
      <c r="AC76" s="4"/>
      <c r="AD76" s="4"/>
      <c r="AE76" s="4"/>
      <c r="AF76" s="4"/>
    </row>
    <row r="77" spans="2:32" x14ac:dyDescent="0.25">
      <c r="B77" s="28" t="s">
        <v>121</v>
      </c>
      <c r="C77" s="7"/>
      <c r="D77" s="17">
        <v>1</v>
      </c>
      <c r="E77" s="10"/>
      <c r="F77" s="21" t="e">
        <f t="shared" si="4"/>
        <v>#N/A</v>
      </c>
      <c r="G77" s="4"/>
      <c r="H77" s="2"/>
      <c r="I77" s="4"/>
      <c r="J77" s="4"/>
      <c r="K77" s="4"/>
      <c r="L77" s="15"/>
      <c r="M77" s="4"/>
      <c r="N77" s="4"/>
      <c r="Q77" s="4"/>
      <c r="R77" s="4"/>
      <c r="S77" s="4"/>
      <c r="T77" s="4"/>
      <c r="U77" s="4"/>
      <c r="V77" s="4"/>
      <c r="W77" s="4"/>
      <c r="X77" s="4"/>
      <c r="Y77" s="4"/>
      <c r="Z77" s="4"/>
      <c r="AA77" s="4"/>
      <c r="AB77" s="4"/>
      <c r="AC77" s="4"/>
      <c r="AD77" s="4"/>
      <c r="AE77" s="4"/>
      <c r="AF77" s="4"/>
    </row>
    <row r="78" spans="2:32" x14ac:dyDescent="0.25">
      <c r="B78" s="28" t="s">
        <v>121</v>
      </c>
      <c r="C78" s="7"/>
      <c r="D78" s="17">
        <v>1</v>
      </c>
      <c r="E78" s="10"/>
      <c r="F78" s="21" t="e">
        <f t="shared" si="4"/>
        <v>#N/A</v>
      </c>
      <c r="G78" s="4"/>
      <c r="H78" s="2"/>
      <c r="I78" s="4"/>
      <c r="J78" s="4"/>
      <c r="K78" s="4"/>
      <c r="L78" s="15"/>
      <c r="M78" s="4"/>
      <c r="N78" s="4"/>
      <c r="Q78" s="4"/>
      <c r="R78" s="4"/>
      <c r="S78" s="4"/>
      <c r="T78" s="4"/>
      <c r="U78" s="4"/>
      <c r="V78" s="4"/>
      <c r="W78" s="4"/>
      <c r="X78" s="4"/>
      <c r="Y78" s="4"/>
      <c r="Z78" s="4"/>
      <c r="AA78" s="4"/>
      <c r="AB78" s="4"/>
      <c r="AC78" s="4"/>
      <c r="AD78" s="4"/>
      <c r="AE78" s="4"/>
      <c r="AF78" s="4"/>
    </row>
    <row r="79" spans="2:32" x14ac:dyDescent="0.25">
      <c r="B79" s="28" t="s">
        <v>121</v>
      </c>
      <c r="C79" s="7"/>
      <c r="D79" s="17">
        <v>1</v>
      </c>
      <c r="E79" s="10"/>
      <c r="F79" s="21" t="e">
        <f t="shared" si="4"/>
        <v>#N/A</v>
      </c>
      <c r="G79" s="4"/>
      <c r="H79" s="2"/>
      <c r="I79" s="4"/>
      <c r="J79" s="4"/>
      <c r="K79" s="4"/>
      <c r="L79" s="15"/>
      <c r="M79" s="4"/>
      <c r="N79" s="4"/>
      <c r="Q79" s="4"/>
      <c r="R79" s="4"/>
      <c r="S79" s="4"/>
      <c r="T79" s="4"/>
      <c r="U79" s="4"/>
      <c r="V79" s="4"/>
      <c r="W79" s="4"/>
      <c r="X79" s="4"/>
      <c r="Y79" s="4"/>
      <c r="Z79" s="4"/>
      <c r="AA79" s="4"/>
      <c r="AB79" s="4"/>
      <c r="AC79" s="4"/>
      <c r="AD79" s="4"/>
      <c r="AE79" s="4"/>
      <c r="AF79" s="4"/>
    </row>
    <row r="80" spans="2:32" x14ac:dyDescent="0.25">
      <c r="B80" s="28" t="s">
        <v>121</v>
      </c>
      <c r="C80" s="7"/>
      <c r="D80" s="17">
        <v>1</v>
      </c>
      <c r="E80" s="10"/>
      <c r="F80" s="21" t="e">
        <f t="shared" si="4"/>
        <v>#N/A</v>
      </c>
      <c r="G80" s="4"/>
      <c r="H80" s="2"/>
      <c r="I80" s="4"/>
      <c r="J80" s="4"/>
      <c r="K80" s="4"/>
      <c r="L80" s="15"/>
      <c r="M80" s="4"/>
      <c r="N80" s="4"/>
      <c r="Q80" s="4"/>
      <c r="R80" s="4"/>
      <c r="S80" s="4"/>
      <c r="T80" s="4"/>
      <c r="U80" s="4"/>
      <c r="V80" s="4"/>
      <c r="W80" s="4"/>
      <c r="X80" s="4"/>
      <c r="Y80" s="4"/>
      <c r="Z80" s="4"/>
      <c r="AA80" s="4"/>
      <c r="AB80" s="4"/>
      <c r="AC80" s="4"/>
      <c r="AD80" s="4"/>
      <c r="AE80" s="4"/>
      <c r="AF80" s="4"/>
    </row>
    <row r="81" spans="2:32" x14ac:dyDescent="0.25">
      <c r="B81" s="28" t="s">
        <v>121</v>
      </c>
      <c r="C81" s="7"/>
      <c r="D81" s="17">
        <v>1</v>
      </c>
      <c r="E81" s="10"/>
      <c r="F81" s="21" t="e">
        <f t="shared" si="4"/>
        <v>#N/A</v>
      </c>
      <c r="G81" s="4"/>
      <c r="H81" s="2"/>
      <c r="I81" s="4"/>
      <c r="J81" s="4"/>
      <c r="K81" s="4"/>
      <c r="L81" s="15"/>
      <c r="M81" s="4"/>
      <c r="N81" s="4"/>
      <c r="Q81" s="4"/>
      <c r="R81" s="4"/>
      <c r="S81" s="4"/>
      <c r="T81" s="4"/>
      <c r="U81" s="4"/>
      <c r="V81" s="4"/>
      <c r="W81" s="4"/>
      <c r="X81" s="4"/>
      <c r="Y81" s="4"/>
      <c r="Z81" s="4"/>
      <c r="AA81" s="4"/>
      <c r="AB81" s="4"/>
      <c r="AC81" s="4"/>
      <c r="AD81" s="4"/>
      <c r="AE81" s="4"/>
      <c r="AF81" s="4"/>
    </row>
    <row r="82" spans="2:32" x14ac:dyDescent="0.25">
      <c r="B82" s="28" t="s">
        <v>121</v>
      </c>
      <c r="C82" s="7"/>
      <c r="D82" s="17">
        <v>1</v>
      </c>
      <c r="E82" s="10"/>
      <c r="F82" s="21" t="e">
        <f t="shared" si="4"/>
        <v>#N/A</v>
      </c>
      <c r="G82" s="4"/>
      <c r="H82" s="2"/>
      <c r="I82" s="4"/>
      <c r="J82" s="4"/>
      <c r="K82" s="4"/>
      <c r="L82" s="15"/>
      <c r="M82" s="4"/>
      <c r="N82" s="4"/>
      <c r="Q82" s="4"/>
      <c r="R82" s="4"/>
      <c r="S82" s="4"/>
      <c r="T82" s="4"/>
      <c r="U82" s="4"/>
      <c r="V82" s="4"/>
      <c r="W82" s="4"/>
      <c r="X82" s="4"/>
      <c r="Y82" s="4"/>
      <c r="Z82" s="4"/>
      <c r="AA82" s="4"/>
      <c r="AB82" s="4"/>
      <c r="AC82" s="4"/>
      <c r="AD82" s="4"/>
      <c r="AE82" s="4"/>
      <c r="AF82" s="4"/>
    </row>
    <row r="83" spans="2:32" x14ac:dyDescent="0.25">
      <c r="B83" s="28" t="s">
        <v>121</v>
      </c>
      <c r="C83" s="7"/>
      <c r="D83" s="17">
        <v>1</v>
      </c>
      <c r="E83" s="10"/>
      <c r="F83" s="21" t="e">
        <f t="shared" si="4"/>
        <v>#N/A</v>
      </c>
      <c r="G83" s="4"/>
      <c r="H83" s="2"/>
      <c r="I83" s="4"/>
      <c r="J83" s="4"/>
      <c r="K83" s="4"/>
      <c r="L83" s="15"/>
      <c r="M83" s="4"/>
      <c r="N83" s="4"/>
      <c r="Q83" s="4"/>
      <c r="R83" s="4"/>
      <c r="S83" s="4"/>
      <c r="T83" s="4"/>
      <c r="U83" s="4"/>
      <c r="V83" s="4"/>
      <c r="W83" s="4"/>
      <c r="X83" s="4"/>
      <c r="Y83" s="4"/>
      <c r="Z83" s="4"/>
      <c r="AA83" s="4"/>
      <c r="AB83" s="4"/>
      <c r="AC83" s="4"/>
      <c r="AD83" s="4"/>
      <c r="AE83" s="4"/>
      <c r="AF83" s="4"/>
    </row>
    <row r="84" spans="2:32" x14ac:dyDescent="0.25">
      <c r="B84" s="28" t="s">
        <v>121</v>
      </c>
      <c r="C84" s="7"/>
      <c r="D84" s="17">
        <v>1</v>
      </c>
      <c r="E84" s="10"/>
      <c r="F84" s="21" t="e">
        <f t="shared" si="4"/>
        <v>#N/A</v>
      </c>
      <c r="G84" s="4"/>
      <c r="H84" s="2"/>
      <c r="I84" s="4"/>
      <c r="J84" s="4"/>
      <c r="K84" s="4"/>
      <c r="L84" s="15"/>
      <c r="M84" s="4"/>
      <c r="N84" s="4"/>
      <c r="Q84" s="4"/>
      <c r="R84" s="4"/>
      <c r="S84" s="4"/>
      <c r="T84" s="4"/>
      <c r="U84" s="4"/>
      <c r="V84" s="4"/>
      <c r="W84" s="4"/>
      <c r="X84" s="4"/>
      <c r="Y84" s="4"/>
      <c r="Z84" s="4"/>
      <c r="AA84" s="4"/>
      <c r="AB84" s="4"/>
      <c r="AC84" s="4"/>
      <c r="AD84" s="4"/>
      <c r="AE84" s="4"/>
      <c r="AF84" s="4"/>
    </row>
    <row r="85" spans="2:32" x14ac:dyDescent="0.25">
      <c r="B85" s="28" t="s">
        <v>121</v>
      </c>
      <c r="C85" s="7"/>
      <c r="D85" s="17">
        <v>1</v>
      </c>
      <c r="E85" s="10"/>
      <c r="F85" s="21" t="e">
        <f t="shared" si="4"/>
        <v>#N/A</v>
      </c>
      <c r="G85" s="4"/>
      <c r="H85" s="2"/>
      <c r="I85" s="4"/>
      <c r="J85" s="4"/>
      <c r="K85" s="4"/>
      <c r="L85" s="15"/>
      <c r="M85" s="4"/>
      <c r="N85" s="4"/>
      <c r="Q85" s="4"/>
      <c r="R85" s="4"/>
      <c r="S85" s="4"/>
      <c r="T85" s="4"/>
      <c r="U85" s="4"/>
      <c r="V85" s="4"/>
      <c r="W85" s="4"/>
      <c r="X85" s="4"/>
      <c r="Y85" s="4"/>
      <c r="Z85" s="4"/>
      <c r="AA85" s="4"/>
      <c r="AB85" s="4"/>
      <c r="AC85" s="4"/>
      <c r="AD85" s="4"/>
      <c r="AE85" s="4"/>
      <c r="AF85" s="4"/>
    </row>
    <row r="86" spans="2:32" x14ac:dyDescent="0.25">
      <c r="B86" s="28" t="s">
        <v>121</v>
      </c>
      <c r="C86" s="7"/>
      <c r="D86" s="17">
        <v>1</v>
      </c>
      <c r="E86" s="10"/>
      <c r="F86" s="21" t="e">
        <f t="shared" si="4"/>
        <v>#N/A</v>
      </c>
      <c r="G86" s="4"/>
      <c r="H86" s="2"/>
      <c r="I86" s="4"/>
      <c r="J86" s="4"/>
      <c r="K86" s="4"/>
      <c r="L86" s="15"/>
      <c r="M86" s="4"/>
      <c r="N86" s="4"/>
      <c r="Q86" s="4"/>
      <c r="R86" s="4"/>
      <c r="S86" s="4"/>
      <c r="T86" s="4"/>
      <c r="U86" s="4"/>
      <c r="V86" s="4"/>
      <c r="W86" s="4"/>
      <c r="X86" s="4"/>
      <c r="Y86" s="4"/>
      <c r="Z86" s="4"/>
      <c r="AA86" s="4"/>
      <c r="AB86" s="4"/>
      <c r="AC86" s="4"/>
      <c r="AD86" s="4"/>
      <c r="AE86" s="4"/>
      <c r="AF86" s="4"/>
    </row>
    <row r="87" spans="2:32" x14ac:dyDescent="0.25">
      <c r="B87" s="28" t="s">
        <v>121</v>
      </c>
      <c r="C87" s="7"/>
      <c r="D87" s="17">
        <v>1</v>
      </c>
      <c r="E87" s="10"/>
      <c r="F87" s="21" t="e">
        <f t="shared" si="4"/>
        <v>#N/A</v>
      </c>
      <c r="G87" s="4"/>
      <c r="H87" s="2"/>
      <c r="I87" s="4"/>
      <c r="J87" s="4"/>
      <c r="K87" s="4"/>
      <c r="L87" s="15"/>
      <c r="M87" s="4"/>
      <c r="N87" s="4"/>
      <c r="Q87" s="4"/>
      <c r="R87" s="4"/>
      <c r="S87" s="4"/>
      <c r="T87" s="4"/>
      <c r="U87" s="4"/>
      <c r="V87" s="4"/>
      <c r="W87" s="4"/>
      <c r="X87" s="4"/>
      <c r="Y87" s="4"/>
      <c r="Z87" s="4"/>
      <c r="AA87" s="4"/>
      <c r="AB87" s="4"/>
      <c r="AC87" s="4"/>
      <c r="AD87" s="4"/>
      <c r="AE87" s="4"/>
      <c r="AF87" s="4"/>
    </row>
    <row r="88" spans="2:32" x14ac:dyDescent="0.25">
      <c r="B88" s="28" t="s">
        <v>121</v>
      </c>
      <c r="C88" s="7"/>
      <c r="D88" s="17">
        <v>1</v>
      </c>
      <c r="E88" s="10"/>
      <c r="F88" s="21" t="e">
        <f t="shared" si="4"/>
        <v>#N/A</v>
      </c>
      <c r="G88" s="4"/>
      <c r="H88" s="2"/>
      <c r="I88" s="4"/>
      <c r="J88" s="4"/>
      <c r="K88" s="4"/>
      <c r="L88" s="15"/>
      <c r="M88" s="4"/>
      <c r="N88" s="4"/>
      <c r="Q88" s="4"/>
      <c r="R88" s="4"/>
      <c r="S88" s="4"/>
      <c r="T88" s="4"/>
      <c r="U88" s="4"/>
      <c r="V88" s="4"/>
      <c r="W88" s="4"/>
      <c r="X88" s="4"/>
      <c r="Y88" s="4"/>
      <c r="Z88" s="4"/>
      <c r="AA88" s="4"/>
      <c r="AB88" s="4"/>
      <c r="AC88" s="4"/>
      <c r="AD88" s="4"/>
      <c r="AE88" s="4"/>
      <c r="AF88" s="4"/>
    </row>
    <row r="89" spans="2:32" x14ac:dyDescent="0.25">
      <c r="B89" s="28" t="s">
        <v>121</v>
      </c>
      <c r="C89" s="7"/>
      <c r="D89" s="17">
        <v>1</v>
      </c>
      <c r="E89" s="10"/>
      <c r="F89" s="21" t="e">
        <f t="shared" si="4"/>
        <v>#N/A</v>
      </c>
      <c r="G89" s="4"/>
      <c r="H89" s="2"/>
      <c r="I89" s="4"/>
      <c r="J89" s="4"/>
      <c r="K89" s="4"/>
      <c r="L89" s="15"/>
      <c r="M89" s="4"/>
      <c r="N89" s="4"/>
      <c r="Q89" s="4"/>
      <c r="R89" s="4"/>
      <c r="S89" s="4"/>
      <c r="T89" s="4"/>
      <c r="U89" s="4"/>
      <c r="V89" s="4"/>
      <c r="W89" s="4"/>
      <c r="X89" s="4"/>
      <c r="Y89" s="4"/>
      <c r="Z89" s="4"/>
      <c r="AA89" s="4"/>
      <c r="AB89" s="4"/>
      <c r="AC89" s="4"/>
      <c r="AD89" s="4"/>
      <c r="AE89" s="4"/>
      <c r="AF89" s="4"/>
    </row>
    <row r="90" spans="2:32" x14ac:dyDescent="0.25">
      <c r="B90" s="28" t="s">
        <v>121</v>
      </c>
      <c r="C90" s="7"/>
      <c r="D90" s="17">
        <v>1</v>
      </c>
      <c r="E90" s="10"/>
      <c r="F90" s="21" t="e">
        <f t="shared" si="4"/>
        <v>#N/A</v>
      </c>
      <c r="G90" s="4"/>
      <c r="H90" s="2"/>
      <c r="I90" s="4"/>
      <c r="J90" s="4"/>
      <c r="K90" s="4"/>
      <c r="L90" s="15"/>
      <c r="M90" s="4"/>
      <c r="N90" s="4"/>
      <c r="Q90" s="4"/>
      <c r="R90" s="4"/>
      <c r="S90" s="4"/>
      <c r="T90" s="4"/>
      <c r="U90" s="4"/>
      <c r="V90" s="4"/>
      <c r="W90" s="4"/>
      <c r="X90" s="4"/>
      <c r="Y90" s="4"/>
      <c r="Z90" s="4"/>
      <c r="AA90" s="4"/>
      <c r="AB90" s="4"/>
      <c r="AC90" s="4"/>
      <c r="AD90" s="4"/>
      <c r="AE90" s="4"/>
      <c r="AF90" s="4"/>
    </row>
    <row r="91" spans="2:32" x14ac:dyDescent="0.25">
      <c r="B91" s="28" t="s">
        <v>121</v>
      </c>
      <c r="C91" s="7"/>
      <c r="D91" s="17">
        <v>1</v>
      </c>
      <c r="E91" s="10"/>
      <c r="F91" s="21" t="e">
        <f t="shared" si="4"/>
        <v>#N/A</v>
      </c>
      <c r="G91" s="4"/>
      <c r="H91" s="2"/>
      <c r="I91" s="4"/>
      <c r="J91" s="4"/>
      <c r="K91" s="4"/>
      <c r="L91" s="15"/>
      <c r="M91" s="4"/>
      <c r="N91" s="4"/>
      <c r="Q91" s="4"/>
      <c r="R91" s="4"/>
      <c r="S91" s="4"/>
    </row>
    <row r="92" spans="2:32" x14ac:dyDescent="0.25">
      <c r="B92" s="28" t="s">
        <v>121</v>
      </c>
      <c r="C92" s="7"/>
      <c r="D92" s="17">
        <v>1</v>
      </c>
      <c r="E92" s="10"/>
      <c r="F92" s="21" t="e">
        <f t="shared" si="4"/>
        <v>#N/A</v>
      </c>
      <c r="G92" s="4"/>
      <c r="H92" s="2"/>
      <c r="I92" s="4"/>
      <c r="J92" s="4"/>
      <c r="K92" s="4"/>
      <c r="L92" s="15"/>
      <c r="M92" s="4"/>
      <c r="N92" s="4"/>
      <c r="Q92" s="4"/>
      <c r="R92" s="4"/>
      <c r="S92" s="4"/>
    </row>
    <row r="93" spans="2:32" x14ac:dyDescent="0.25">
      <c r="B93" s="28" t="s">
        <v>121</v>
      </c>
      <c r="C93" s="7"/>
      <c r="D93" s="17">
        <v>1</v>
      </c>
      <c r="E93" s="10"/>
      <c r="F93" s="21" t="e">
        <f t="shared" si="4"/>
        <v>#N/A</v>
      </c>
      <c r="G93" s="4"/>
      <c r="H93" s="2"/>
      <c r="I93" s="4"/>
      <c r="J93" s="4"/>
      <c r="K93" s="4"/>
      <c r="L93" s="15"/>
      <c r="M93" s="4"/>
      <c r="N93" s="4"/>
      <c r="Q93" s="4"/>
      <c r="R93" s="4"/>
      <c r="S93" s="4"/>
    </row>
    <row r="94" spans="2:32" x14ac:dyDescent="0.25">
      <c r="B94" s="28" t="s">
        <v>121</v>
      </c>
      <c r="C94" s="7"/>
      <c r="D94" s="17">
        <v>1</v>
      </c>
      <c r="E94" s="10"/>
      <c r="F94" s="21" t="e">
        <f t="shared" si="4"/>
        <v>#N/A</v>
      </c>
      <c r="G94" s="4"/>
      <c r="H94" s="2"/>
      <c r="I94" s="4"/>
      <c r="J94" s="4"/>
      <c r="K94" s="4"/>
      <c r="L94" s="15"/>
      <c r="M94" s="4"/>
      <c r="N94" s="4"/>
      <c r="Q94" s="4"/>
      <c r="R94" s="4"/>
      <c r="S94" s="4"/>
    </row>
    <row r="95" spans="2:32" x14ac:dyDescent="0.25">
      <c r="B95" s="28" t="s">
        <v>121</v>
      </c>
      <c r="C95" s="7"/>
      <c r="D95" s="17">
        <v>1</v>
      </c>
      <c r="E95" s="10"/>
      <c r="F95" s="21" t="e">
        <f t="shared" si="4"/>
        <v>#N/A</v>
      </c>
      <c r="G95" s="4"/>
      <c r="H95" s="2"/>
      <c r="I95" s="4"/>
      <c r="J95" s="4"/>
      <c r="K95" s="4"/>
      <c r="L95" s="15"/>
      <c r="M95" s="4"/>
      <c r="N95" s="4"/>
    </row>
    <row r="96" spans="2:32" x14ac:dyDescent="0.25">
      <c r="B96" s="28" t="s">
        <v>121</v>
      </c>
      <c r="C96" s="7"/>
      <c r="D96" s="17">
        <v>1</v>
      </c>
      <c r="E96" s="10"/>
      <c r="F96" s="21" t="e">
        <f t="shared" si="4"/>
        <v>#N/A</v>
      </c>
      <c r="G96" s="4"/>
      <c r="H96" s="2"/>
      <c r="I96" s="4"/>
      <c r="J96" s="4"/>
      <c r="K96" s="4"/>
      <c r="L96" s="15"/>
      <c r="M96" s="4"/>
      <c r="N96" s="4"/>
    </row>
    <row r="97" spans="2:14" x14ac:dyDescent="0.25">
      <c r="B97" s="28" t="s">
        <v>121</v>
      </c>
      <c r="C97" s="7"/>
      <c r="D97" s="17">
        <v>1</v>
      </c>
      <c r="E97" s="10"/>
      <c r="F97" s="21" t="e">
        <f t="shared" si="4"/>
        <v>#N/A</v>
      </c>
      <c r="G97" s="4"/>
      <c r="H97" s="2"/>
      <c r="I97" s="4"/>
      <c r="J97" s="4"/>
      <c r="K97" s="4"/>
      <c r="L97" s="15"/>
      <c r="M97" s="4"/>
      <c r="N97" s="4"/>
    </row>
    <row r="98" spans="2:14" x14ac:dyDescent="0.25">
      <c r="B98" s="28" t="s">
        <v>121</v>
      </c>
      <c r="C98" s="7"/>
      <c r="D98" s="17">
        <v>1</v>
      </c>
      <c r="E98" s="10"/>
      <c r="F98" s="21" t="e">
        <f t="shared" si="4"/>
        <v>#N/A</v>
      </c>
      <c r="G98" s="4"/>
      <c r="H98" s="2"/>
      <c r="I98" s="4"/>
      <c r="J98" s="4"/>
      <c r="K98" s="4"/>
      <c r="L98" s="15"/>
      <c r="M98" s="4"/>
      <c r="N98" s="4"/>
    </row>
    <row r="99" spans="2:14" x14ac:dyDescent="0.25">
      <c r="B99" s="28" t="s">
        <v>121</v>
      </c>
      <c r="C99" s="7"/>
      <c r="D99" s="17">
        <v>1</v>
      </c>
      <c r="E99" s="10"/>
      <c r="F99" s="21" t="e">
        <f t="shared" si="4"/>
        <v>#N/A</v>
      </c>
      <c r="G99" s="4"/>
      <c r="H99" s="2"/>
      <c r="I99" s="4"/>
      <c r="J99" s="4"/>
      <c r="K99" s="4"/>
      <c r="L99" s="15"/>
      <c r="M99" s="4"/>
      <c r="N99" s="4"/>
    </row>
    <row r="100" spans="2:14" x14ac:dyDescent="0.25">
      <c r="B100" s="28" t="s">
        <v>121</v>
      </c>
      <c r="C100" s="7"/>
      <c r="D100" s="17">
        <v>1</v>
      </c>
      <c r="E100" s="10"/>
      <c r="F100" s="21" t="e">
        <f t="shared" si="4"/>
        <v>#N/A</v>
      </c>
      <c r="G100" s="4"/>
      <c r="H100" s="2"/>
      <c r="I100" s="4"/>
      <c r="J100" s="4"/>
      <c r="K100" s="4"/>
      <c r="L100" s="15"/>
      <c r="M100" s="4"/>
      <c r="N100" s="4"/>
    </row>
    <row r="101" spans="2:14" x14ac:dyDescent="0.25">
      <c r="B101" s="28" t="s">
        <v>121</v>
      </c>
      <c r="C101" s="7"/>
      <c r="D101" s="17">
        <v>1</v>
      </c>
      <c r="E101" s="10"/>
      <c r="F101" s="21" t="e">
        <f t="shared" si="4"/>
        <v>#N/A</v>
      </c>
      <c r="G101" s="4"/>
      <c r="H101" s="2"/>
      <c r="I101" s="4"/>
      <c r="J101" s="4"/>
      <c r="K101" s="4"/>
      <c r="L101" s="15"/>
      <c r="M101" s="4"/>
      <c r="N101" s="4"/>
    </row>
    <row r="102" spans="2:14" x14ac:dyDescent="0.25">
      <c r="B102" s="28" t="s">
        <v>121</v>
      </c>
      <c r="C102" s="7"/>
      <c r="D102" s="17">
        <v>1</v>
      </c>
      <c r="E102" s="10"/>
      <c r="F102" s="21" t="e">
        <f t="shared" si="4"/>
        <v>#N/A</v>
      </c>
      <c r="G102" s="4"/>
      <c r="H102" s="2"/>
      <c r="I102" s="4"/>
      <c r="J102" s="4"/>
      <c r="K102" s="4"/>
      <c r="L102" s="15"/>
      <c r="M102" s="4"/>
      <c r="N102" s="4"/>
    </row>
    <row r="103" spans="2:14" x14ac:dyDescent="0.25">
      <c r="B103" s="28" t="s">
        <v>121</v>
      </c>
      <c r="C103" s="7"/>
      <c r="D103" s="17">
        <v>1</v>
      </c>
      <c r="E103" s="10"/>
      <c r="F103" s="21" t="e">
        <f t="shared" si="4"/>
        <v>#N/A</v>
      </c>
      <c r="G103" s="4"/>
      <c r="H103" s="2"/>
      <c r="I103" s="4"/>
      <c r="J103" s="4"/>
      <c r="K103" s="4"/>
      <c r="L103" s="15"/>
      <c r="M103" s="4"/>
      <c r="N103" s="4"/>
    </row>
    <row r="104" spans="2:14" x14ac:dyDescent="0.25">
      <c r="B104" s="28" t="s">
        <v>121</v>
      </c>
      <c r="C104" s="7"/>
      <c r="D104" s="17">
        <v>1</v>
      </c>
      <c r="E104" s="10"/>
      <c r="F104" s="21" t="e">
        <f t="shared" si="4"/>
        <v>#N/A</v>
      </c>
      <c r="G104" s="4"/>
      <c r="H104" s="2"/>
      <c r="I104" s="4"/>
      <c r="J104" s="4"/>
      <c r="K104" s="4"/>
      <c r="L104" s="15"/>
      <c r="M104" s="4"/>
      <c r="N104" s="4"/>
    </row>
    <row r="105" spans="2:14" x14ac:dyDescent="0.25">
      <c r="B105" s="28" t="s">
        <v>121</v>
      </c>
      <c r="C105" s="7"/>
      <c r="D105" s="17">
        <v>1</v>
      </c>
      <c r="E105" s="10"/>
      <c r="F105" s="21" t="e">
        <f t="shared" si="4"/>
        <v>#N/A</v>
      </c>
      <c r="G105" s="4"/>
      <c r="H105" s="2"/>
      <c r="I105" s="4"/>
      <c r="J105" s="4"/>
      <c r="K105" s="4"/>
      <c r="L105" s="15"/>
      <c r="M105" s="4"/>
      <c r="N105" s="4"/>
    </row>
    <row r="106" spans="2:14" x14ac:dyDescent="0.25">
      <c r="B106" s="28" t="s">
        <v>121</v>
      </c>
      <c r="C106" s="7"/>
      <c r="D106" s="17">
        <v>1</v>
      </c>
      <c r="E106" s="10"/>
      <c r="F106" s="21" t="e">
        <f t="shared" si="4"/>
        <v>#N/A</v>
      </c>
      <c r="G106" s="4"/>
      <c r="H106" s="2"/>
      <c r="I106" s="4"/>
      <c r="J106" s="4"/>
      <c r="K106" s="4"/>
      <c r="L106" s="15"/>
      <c r="M106" s="4"/>
      <c r="N106" s="4"/>
    </row>
    <row r="107" spans="2:14" x14ac:dyDescent="0.25">
      <c r="B107" s="28" t="s">
        <v>121</v>
      </c>
      <c r="C107" s="7"/>
      <c r="D107" s="17">
        <v>1</v>
      </c>
      <c r="E107" s="10"/>
      <c r="F107" s="21" t="e">
        <f t="shared" si="4"/>
        <v>#N/A</v>
      </c>
      <c r="G107" s="4"/>
      <c r="H107" s="2"/>
      <c r="I107" s="4"/>
      <c r="J107" s="4"/>
      <c r="K107" s="4"/>
      <c r="L107" s="15"/>
      <c r="M107" s="4"/>
      <c r="N107" s="4"/>
    </row>
    <row r="108" spans="2:14" x14ac:dyDescent="0.25">
      <c r="B108" s="28" t="s">
        <v>121</v>
      </c>
      <c r="C108" s="7"/>
      <c r="D108" s="17">
        <v>1</v>
      </c>
      <c r="E108" s="10"/>
      <c r="F108" s="21" t="e">
        <f t="shared" si="4"/>
        <v>#N/A</v>
      </c>
      <c r="G108" s="4"/>
      <c r="H108" s="2"/>
      <c r="I108" s="4"/>
      <c r="J108" s="4"/>
      <c r="K108" s="4"/>
      <c r="L108" s="15"/>
      <c r="M108" s="4"/>
      <c r="N108" s="4"/>
    </row>
    <row r="109" spans="2:14" x14ac:dyDescent="0.25">
      <c r="B109" s="28" t="s">
        <v>121</v>
      </c>
      <c r="C109" s="7"/>
      <c r="D109" s="17">
        <v>1</v>
      </c>
      <c r="E109" s="10"/>
      <c r="F109" s="21" t="e">
        <f t="shared" si="4"/>
        <v>#N/A</v>
      </c>
      <c r="G109" s="4"/>
      <c r="H109" s="2"/>
      <c r="I109" s="4"/>
      <c r="J109" s="4"/>
      <c r="K109" s="4"/>
      <c r="L109" s="15"/>
      <c r="M109" s="4"/>
      <c r="N109" s="4"/>
    </row>
    <row r="110" spans="2:14" x14ac:dyDescent="0.25">
      <c r="B110" s="28" t="s">
        <v>121</v>
      </c>
      <c r="C110" s="7"/>
      <c r="D110" s="17">
        <v>1</v>
      </c>
      <c r="E110" s="10"/>
      <c r="F110" s="21" t="e">
        <f t="shared" si="4"/>
        <v>#N/A</v>
      </c>
      <c r="G110" s="4"/>
      <c r="H110" s="2"/>
      <c r="I110" s="4"/>
      <c r="J110" s="4"/>
      <c r="K110" s="4"/>
      <c r="L110" s="15"/>
      <c r="M110" s="4"/>
      <c r="N110" s="4"/>
    </row>
    <row r="111" spans="2:14" x14ac:dyDescent="0.25">
      <c r="B111" s="28" t="s">
        <v>121</v>
      </c>
      <c r="C111" s="7"/>
      <c r="D111" s="17">
        <v>1</v>
      </c>
      <c r="E111" s="10"/>
      <c r="F111" s="21" t="e">
        <f t="shared" si="4"/>
        <v>#N/A</v>
      </c>
      <c r="G111" s="4"/>
      <c r="H111" s="2"/>
      <c r="I111" s="4"/>
      <c r="J111" s="4"/>
      <c r="K111" s="4"/>
      <c r="L111" s="15"/>
      <c r="M111" s="4"/>
      <c r="N111" s="4"/>
    </row>
    <row r="112" spans="2:14" x14ac:dyDescent="0.25">
      <c r="B112" s="28" t="s">
        <v>121</v>
      </c>
      <c r="C112" s="7"/>
      <c r="D112" s="17">
        <v>1</v>
      </c>
      <c r="E112" s="10"/>
      <c r="F112" s="21" t="e">
        <f t="shared" si="4"/>
        <v>#N/A</v>
      </c>
      <c r="G112" s="4"/>
      <c r="H112" s="2"/>
      <c r="I112" s="4"/>
      <c r="J112" s="4"/>
      <c r="K112" s="4"/>
      <c r="L112" s="15"/>
      <c r="M112" s="4"/>
      <c r="N112" s="4"/>
    </row>
    <row r="113" spans="2:14" x14ac:dyDescent="0.25">
      <c r="B113" s="28" t="s">
        <v>121</v>
      </c>
      <c r="C113" s="7"/>
      <c r="D113" s="17">
        <v>1</v>
      </c>
      <c r="E113" s="10"/>
      <c r="F113" s="21" t="e">
        <f t="shared" si="4"/>
        <v>#N/A</v>
      </c>
      <c r="G113" s="4"/>
      <c r="H113" s="2"/>
      <c r="I113" s="4"/>
      <c r="J113" s="4"/>
      <c r="K113" s="4"/>
      <c r="L113" s="15"/>
      <c r="M113" s="4"/>
      <c r="N113" s="4"/>
    </row>
    <row r="114" spans="2:14" x14ac:dyDescent="0.25">
      <c r="B114" s="28" t="s">
        <v>121</v>
      </c>
      <c r="C114" s="7"/>
      <c r="D114" s="17">
        <v>1</v>
      </c>
      <c r="E114" s="10"/>
      <c r="F114" s="21" t="e">
        <f t="shared" si="4"/>
        <v>#N/A</v>
      </c>
      <c r="G114" s="4"/>
      <c r="H114" s="2"/>
      <c r="I114" s="4"/>
      <c r="J114" s="4"/>
      <c r="K114" s="4"/>
      <c r="L114" s="15"/>
      <c r="M114" s="4"/>
      <c r="N114" s="4"/>
    </row>
    <row r="115" spans="2:14" x14ac:dyDescent="0.25">
      <c r="B115" s="28" t="s">
        <v>121</v>
      </c>
      <c r="C115" s="7"/>
      <c r="D115" s="17">
        <v>1</v>
      </c>
      <c r="E115" s="10"/>
      <c r="F115" s="21" t="e">
        <f t="shared" si="4"/>
        <v>#N/A</v>
      </c>
      <c r="G115" s="4"/>
      <c r="H115" s="2"/>
      <c r="I115" s="4"/>
      <c r="J115" s="4"/>
      <c r="K115" s="4"/>
      <c r="L115" s="15"/>
      <c r="M115" s="4"/>
      <c r="N115" s="4"/>
    </row>
    <row r="116" spans="2:14" x14ac:dyDescent="0.25">
      <c r="B116" s="28" t="s">
        <v>121</v>
      </c>
      <c r="C116" s="7"/>
      <c r="D116" s="17">
        <v>1</v>
      </c>
      <c r="E116" s="10"/>
      <c r="F116" s="21" t="e">
        <f t="shared" si="4"/>
        <v>#N/A</v>
      </c>
      <c r="G116" s="4"/>
      <c r="H116" s="2"/>
      <c r="I116" s="4"/>
      <c r="J116" s="4"/>
      <c r="K116" s="4"/>
      <c r="L116" s="15"/>
      <c r="M116" s="4"/>
      <c r="N116" s="4"/>
    </row>
    <row r="117" spans="2:14" x14ac:dyDescent="0.25">
      <c r="B117" s="28" t="s">
        <v>121</v>
      </c>
      <c r="C117" s="7"/>
      <c r="D117" s="17">
        <v>1</v>
      </c>
      <c r="E117" s="10"/>
      <c r="F117" s="21" t="e">
        <f t="shared" si="4"/>
        <v>#N/A</v>
      </c>
      <c r="G117" s="4"/>
      <c r="H117" s="2"/>
      <c r="I117" s="4"/>
      <c r="J117" s="4"/>
      <c r="K117" s="4"/>
      <c r="L117" s="15"/>
      <c r="M117" s="4"/>
      <c r="N117" s="4"/>
    </row>
    <row r="118" spans="2:14" x14ac:dyDescent="0.25">
      <c r="B118" s="28" t="s">
        <v>121</v>
      </c>
      <c r="C118" s="7"/>
      <c r="D118" s="17">
        <v>1</v>
      </c>
      <c r="E118" s="10"/>
      <c r="F118" s="21" t="e">
        <f t="shared" si="4"/>
        <v>#N/A</v>
      </c>
      <c r="G118" s="4"/>
      <c r="H118" s="2"/>
      <c r="I118" s="4"/>
      <c r="J118" s="4"/>
      <c r="K118" s="4"/>
      <c r="L118" s="15"/>
      <c r="M118" s="4"/>
      <c r="N118" s="4"/>
    </row>
    <row r="119" spans="2:14" x14ac:dyDescent="0.25">
      <c r="B119" s="28" t="s">
        <v>121</v>
      </c>
      <c r="C119" s="7"/>
      <c r="D119" s="17">
        <v>1</v>
      </c>
      <c r="E119" s="10"/>
      <c r="F119" s="21" t="e">
        <f t="shared" si="4"/>
        <v>#N/A</v>
      </c>
      <c r="G119" s="4"/>
      <c r="H119" s="2"/>
      <c r="I119" s="4"/>
      <c r="J119" s="4"/>
      <c r="K119" s="4"/>
      <c r="L119" s="15"/>
      <c r="M119" s="4"/>
      <c r="N119" s="4"/>
    </row>
    <row r="120" spans="2:14" x14ac:dyDescent="0.25">
      <c r="B120" s="28" t="s">
        <v>121</v>
      </c>
      <c r="C120" s="7"/>
      <c r="D120" s="17">
        <v>1</v>
      </c>
      <c r="E120" s="10"/>
      <c r="F120" s="21" t="e">
        <f t="shared" si="4"/>
        <v>#N/A</v>
      </c>
      <c r="G120" s="4"/>
      <c r="H120" s="2"/>
      <c r="I120" s="4"/>
      <c r="J120" s="4"/>
      <c r="K120" s="4"/>
      <c r="L120" s="15"/>
      <c r="M120" s="4"/>
      <c r="N120" s="4"/>
    </row>
    <row r="121" spans="2:14" x14ac:dyDescent="0.25">
      <c r="B121" s="28" t="s">
        <v>121</v>
      </c>
      <c r="C121" s="7"/>
      <c r="D121" s="17">
        <v>1</v>
      </c>
      <c r="E121" s="10"/>
      <c r="F121" s="21" t="e">
        <f t="shared" si="4"/>
        <v>#N/A</v>
      </c>
      <c r="G121" s="4"/>
      <c r="H121" s="2"/>
      <c r="I121" s="4"/>
      <c r="J121" s="4"/>
      <c r="K121" s="4"/>
      <c r="L121" s="15"/>
      <c r="M121" s="4"/>
      <c r="N121" s="4"/>
    </row>
    <row r="122" spans="2:14" x14ac:dyDescent="0.25">
      <c r="B122" s="28" t="s">
        <v>121</v>
      </c>
      <c r="C122" s="7"/>
      <c r="D122" s="17">
        <v>1</v>
      </c>
      <c r="E122" s="10"/>
      <c r="F122" s="21" t="e">
        <f t="shared" si="4"/>
        <v>#N/A</v>
      </c>
      <c r="G122" s="4"/>
      <c r="H122" s="2"/>
      <c r="I122" s="4"/>
      <c r="J122" s="4"/>
      <c r="K122" s="4"/>
      <c r="L122" s="15"/>
      <c r="M122" s="4"/>
      <c r="N122" s="4"/>
    </row>
    <row r="123" spans="2:14" x14ac:dyDescent="0.25">
      <c r="B123" s="28" t="s">
        <v>121</v>
      </c>
      <c r="C123" s="7"/>
      <c r="D123" s="17">
        <v>1</v>
      </c>
      <c r="E123" s="10"/>
      <c r="F123" s="21" t="e">
        <f t="shared" si="4"/>
        <v>#N/A</v>
      </c>
      <c r="G123" s="4"/>
      <c r="H123" s="2"/>
      <c r="I123" s="4"/>
      <c r="J123" s="4"/>
      <c r="K123" s="4"/>
      <c r="L123" s="15"/>
      <c r="M123" s="4"/>
      <c r="N123" s="4"/>
    </row>
    <row r="124" spans="2:14" x14ac:dyDescent="0.25">
      <c r="B124" s="28" t="s">
        <v>121</v>
      </c>
      <c r="C124" s="7"/>
      <c r="D124" s="17">
        <v>1</v>
      </c>
      <c r="E124" s="10"/>
      <c r="F124" s="21" t="e">
        <f t="shared" si="4"/>
        <v>#N/A</v>
      </c>
      <c r="G124" s="4"/>
      <c r="H124" s="2"/>
      <c r="I124" s="4"/>
      <c r="J124" s="4"/>
      <c r="K124" s="4"/>
      <c r="L124" s="15"/>
      <c r="M124" s="4"/>
      <c r="N124" s="4"/>
    </row>
    <row r="125" spans="2:14" x14ac:dyDescent="0.25">
      <c r="B125" s="28" t="s">
        <v>121</v>
      </c>
      <c r="C125" s="7"/>
      <c r="D125" s="17">
        <v>1</v>
      </c>
      <c r="E125" s="10"/>
      <c r="F125" s="21" t="e">
        <f t="shared" si="4"/>
        <v>#N/A</v>
      </c>
      <c r="G125" s="4"/>
      <c r="H125" s="2"/>
      <c r="I125" s="4"/>
      <c r="J125" s="4"/>
      <c r="K125" s="4"/>
      <c r="L125" s="15"/>
      <c r="M125" s="4"/>
      <c r="N125" s="4"/>
    </row>
    <row r="126" spans="2:14" x14ac:dyDescent="0.25">
      <c r="B126" s="28" t="s">
        <v>121</v>
      </c>
      <c r="C126" s="7"/>
      <c r="D126" s="17">
        <v>1</v>
      </c>
      <c r="E126" s="10"/>
      <c r="F126" s="21" t="e">
        <f t="shared" si="4"/>
        <v>#N/A</v>
      </c>
      <c r="G126" s="4"/>
      <c r="H126" s="2"/>
      <c r="I126" s="4"/>
      <c r="J126" s="4"/>
      <c r="K126" s="4"/>
      <c r="L126" s="15"/>
      <c r="M126" s="4"/>
      <c r="N126" s="4"/>
    </row>
    <row r="127" spans="2:14" x14ac:dyDescent="0.25">
      <c r="B127" s="28" t="s">
        <v>121</v>
      </c>
      <c r="C127" s="7"/>
      <c r="D127" s="17">
        <v>1</v>
      </c>
      <c r="E127" s="10"/>
      <c r="F127" s="21" t="e">
        <f t="shared" si="4"/>
        <v>#N/A</v>
      </c>
      <c r="G127" s="4"/>
      <c r="H127" s="2"/>
      <c r="I127" s="4"/>
      <c r="J127" s="4"/>
      <c r="K127" s="4"/>
      <c r="L127" s="15"/>
      <c r="M127" s="4"/>
      <c r="N127" s="4"/>
    </row>
    <row r="128" spans="2:14" x14ac:dyDescent="0.25">
      <c r="B128" s="28" t="s">
        <v>121</v>
      </c>
      <c r="C128" s="7"/>
      <c r="D128" s="17">
        <v>1</v>
      </c>
      <c r="E128" s="10"/>
      <c r="F128" s="21" t="e">
        <f t="shared" si="4"/>
        <v>#N/A</v>
      </c>
      <c r="G128" s="4"/>
      <c r="H128" s="2"/>
      <c r="I128" s="4"/>
      <c r="J128" s="4"/>
      <c r="K128" s="4"/>
      <c r="L128" s="15"/>
      <c r="M128" s="4"/>
      <c r="N128" s="4"/>
    </row>
    <row r="129" spans="2:14" x14ac:dyDescent="0.25">
      <c r="B129" s="28" t="s">
        <v>121</v>
      </c>
      <c r="C129" s="7"/>
      <c r="D129" s="17">
        <v>1</v>
      </c>
      <c r="E129" s="10"/>
      <c r="F129" s="21" t="e">
        <f t="shared" si="4"/>
        <v>#N/A</v>
      </c>
      <c r="G129" s="4"/>
      <c r="H129" s="2"/>
      <c r="I129" s="4"/>
      <c r="J129" s="4"/>
      <c r="K129" s="4"/>
      <c r="L129" s="15"/>
      <c r="M129" s="4"/>
      <c r="N129" s="4"/>
    </row>
    <row r="130" spans="2:14" x14ac:dyDescent="0.25">
      <c r="B130" s="28" t="s">
        <v>121</v>
      </c>
      <c r="C130" s="7"/>
      <c r="D130" s="17">
        <v>1</v>
      </c>
      <c r="E130" s="10"/>
      <c r="F130" s="21" t="e">
        <f t="shared" si="4"/>
        <v>#N/A</v>
      </c>
      <c r="G130" s="4"/>
      <c r="H130" s="2"/>
      <c r="I130" s="4"/>
      <c r="J130" s="4"/>
      <c r="K130" s="4"/>
      <c r="L130" s="15"/>
      <c r="M130" s="4"/>
      <c r="N130" s="4"/>
    </row>
    <row r="131" spans="2:14" x14ac:dyDescent="0.25">
      <c r="B131" s="28" t="s">
        <v>121</v>
      </c>
      <c r="C131" s="7"/>
      <c r="D131" s="17">
        <v>1</v>
      </c>
      <c r="E131" s="10"/>
      <c r="F131" s="21" t="e">
        <f t="shared" si="4"/>
        <v>#N/A</v>
      </c>
      <c r="G131" s="4"/>
      <c r="H131" s="2"/>
      <c r="I131" s="4"/>
      <c r="J131" s="4"/>
      <c r="K131" s="4"/>
      <c r="L131" s="15"/>
      <c r="M131" s="4"/>
      <c r="N131" s="4"/>
    </row>
    <row r="132" spans="2:14" x14ac:dyDescent="0.25">
      <c r="B132" s="28" t="s">
        <v>121</v>
      </c>
      <c r="C132" s="7"/>
      <c r="D132" s="17">
        <v>1</v>
      </c>
      <c r="E132" s="10"/>
      <c r="F132" s="21" t="e">
        <f t="shared" ref="F132:F166" si="5">INDEX(O:O,MATCH(C132,P:P,0),1)</f>
        <v>#N/A</v>
      </c>
      <c r="G132" s="4"/>
      <c r="H132" s="2"/>
      <c r="I132" s="4"/>
      <c r="J132" s="4"/>
      <c r="K132" s="4"/>
      <c r="L132" s="15"/>
      <c r="M132" s="4"/>
      <c r="N132" s="4"/>
    </row>
    <row r="133" spans="2:14" x14ac:dyDescent="0.25">
      <c r="B133" s="28" t="s">
        <v>121</v>
      </c>
      <c r="C133" s="7"/>
      <c r="D133" s="17">
        <v>1</v>
      </c>
      <c r="E133" s="10"/>
      <c r="F133" s="21" t="e">
        <f t="shared" si="5"/>
        <v>#N/A</v>
      </c>
      <c r="G133" s="4"/>
      <c r="H133" s="2"/>
      <c r="I133" s="4"/>
      <c r="J133" s="4"/>
      <c r="K133" s="4"/>
      <c r="L133" s="15"/>
      <c r="M133" s="4"/>
      <c r="N133" s="4"/>
    </row>
    <row r="134" spans="2:14" x14ac:dyDescent="0.25">
      <c r="B134" s="28" t="s">
        <v>121</v>
      </c>
      <c r="C134" s="7"/>
      <c r="D134" s="17">
        <v>1</v>
      </c>
      <c r="E134" s="10"/>
      <c r="F134" s="21" t="e">
        <f t="shared" si="5"/>
        <v>#N/A</v>
      </c>
      <c r="G134" s="4"/>
      <c r="H134" s="2"/>
      <c r="I134" s="4"/>
      <c r="J134" s="4"/>
      <c r="K134" s="4"/>
      <c r="L134" s="15"/>
      <c r="M134" s="4"/>
      <c r="N134" s="4"/>
    </row>
    <row r="135" spans="2:14" x14ac:dyDescent="0.25">
      <c r="B135" s="28" t="s">
        <v>121</v>
      </c>
      <c r="C135" s="7"/>
      <c r="D135" s="17">
        <v>1</v>
      </c>
      <c r="E135" s="10"/>
      <c r="F135" s="21" t="e">
        <f t="shared" si="5"/>
        <v>#N/A</v>
      </c>
      <c r="G135" s="4"/>
      <c r="H135" s="2"/>
      <c r="I135" s="4"/>
      <c r="J135" s="4"/>
      <c r="K135" s="4"/>
      <c r="L135" s="15"/>
      <c r="M135" s="4"/>
      <c r="N135" s="4"/>
    </row>
    <row r="136" spans="2:14" x14ac:dyDescent="0.25">
      <c r="B136" s="28" t="s">
        <v>121</v>
      </c>
      <c r="C136" s="7"/>
      <c r="D136" s="17">
        <v>1</v>
      </c>
      <c r="E136" s="10"/>
      <c r="F136" s="21" t="e">
        <f t="shared" si="5"/>
        <v>#N/A</v>
      </c>
      <c r="G136" s="4"/>
      <c r="H136" s="2"/>
      <c r="I136" s="4"/>
      <c r="J136" s="4"/>
      <c r="K136" s="4"/>
      <c r="L136" s="15"/>
      <c r="M136" s="4"/>
      <c r="N136" s="4"/>
    </row>
    <row r="137" spans="2:14" x14ac:dyDescent="0.25">
      <c r="B137" s="28" t="s">
        <v>121</v>
      </c>
      <c r="C137" s="7"/>
      <c r="D137" s="17">
        <v>1</v>
      </c>
      <c r="E137" s="10"/>
      <c r="F137" s="21" t="e">
        <f t="shared" si="5"/>
        <v>#N/A</v>
      </c>
      <c r="G137" s="4"/>
      <c r="H137" s="2"/>
      <c r="I137" s="4"/>
      <c r="J137" s="4"/>
      <c r="K137" s="4"/>
      <c r="L137" s="15"/>
      <c r="M137" s="4"/>
      <c r="N137" s="4"/>
    </row>
    <row r="138" spans="2:14" x14ac:dyDescent="0.25">
      <c r="B138" s="28" t="s">
        <v>121</v>
      </c>
      <c r="C138" s="7"/>
      <c r="D138" s="17">
        <v>1</v>
      </c>
      <c r="E138" s="10"/>
      <c r="F138" s="21" t="e">
        <f t="shared" si="5"/>
        <v>#N/A</v>
      </c>
      <c r="G138" s="4"/>
      <c r="H138" s="2"/>
      <c r="I138" s="4"/>
      <c r="J138" s="4"/>
      <c r="K138" s="4"/>
      <c r="L138" s="15"/>
      <c r="M138" s="4"/>
      <c r="N138" s="4"/>
    </row>
    <row r="139" spans="2:14" x14ac:dyDescent="0.25">
      <c r="B139" s="28" t="s">
        <v>121</v>
      </c>
      <c r="C139" s="7"/>
      <c r="D139" s="17">
        <v>1</v>
      </c>
      <c r="E139" s="10"/>
      <c r="F139" s="21" t="e">
        <f t="shared" si="5"/>
        <v>#N/A</v>
      </c>
      <c r="G139" s="4"/>
      <c r="H139" s="2"/>
      <c r="I139" s="4"/>
      <c r="J139" s="4"/>
      <c r="K139" s="4"/>
      <c r="L139" s="15"/>
      <c r="M139" s="4"/>
      <c r="N139" s="4"/>
    </row>
    <row r="140" spans="2:14" x14ac:dyDescent="0.25">
      <c r="B140" s="28" t="s">
        <v>121</v>
      </c>
      <c r="C140" s="7"/>
      <c r="D140" s="17">
        <v>1</v>
      </c>
      <c r="E140" s="10"/>
      <c r="F140" s="21" t="e">
        <f t="shared" si="5"/>
        <v>#N/A</v>
      </c>
      <c r="G140" s="4"/>
      <c r="H140" s="2"/>
      <c r="I140" s="4"/>
      <c r="J140" s="4"/>
      <c r="K140" s="4"/>
      <c r="L140" s="15"/>
      <c r="M140" s="4"/>
      <c r="N140" s="4"/>
    </row>
    <row r="141" spans="2:14" x14ac:dyDescent="0.25">
      <c r="B141" s="28" t="s">
        <v>121</v>
      </c>
      <c r="C141" s="7"/>
      <c r="D141" s="17">
        <v>1</v>
      </c>
      <c r="E141" s="10"/>
      <c r="F141" s="21" t="e">
        <f t="shared" si="5"/>
        <v>#N/A</v>
      </c>
      <c r="G141" s="4"/>
      <c r="H141" s="2"/>
      <c r="I141" s="4"/>
      <c r="J141" s="4"/>
      <c r="K141" s="4"/>
      <c r="L141" s="15"/>
      <c r="M141" s="4"/>
      <c r="N141" s="4"/>
    </row>
    <row r="142" spans="2:14" x14ac:dyDescent="0.25">
      <c r="B142" s="28" t="s">
        <v>121</v>
      </c>
      <c r="C142" s="7"/>
      <c r="D142" s="17">
        <v>1</v>
      </c>
      <c r="E142" s="10"/>
      <c r="F142" s="21" t="e">
        <f t="shared" si="5"/>
        <v>#N/A</v>
      </c>
      <c r="G142" s="4"/>
      <c r="H142" s="2"/>
      <c r="I142" s="4"/>
      <c r="J142" s="4"/>
      <c r="K142" s="4"/>
      <c r="L142" s="15"/>
      <c r="M142" s="4"/>
      <c r="N142" s="4"/>
    </row>
    <row r="143" spans="2:14" x14ac:dyDescent="0.25">
      <c r="B143" s="28" t="s">
        <v>121</v>
      </c>
      <c r="C143" s="7"/>
      <c r="D143" s="17">
        <v>1</v>
      </c>
      <c r="E143" s="10"/>
      <c r="F143" s="21" t="e">
        <f t="shared" si="5"/>
        <v>#N/A</v>
      </c>
      <c r="G143" s="4"/>
      <c r="H143" s="2"/>
      <c r="I143" s="4"/>
      <c r="J143" s="4"/>
      <c r="K143" s="4"/>
      <c r="L143" s="15"/>
      <c r="M143" s="4"/>
      <c r="N143" s="4"/>
    </row>
    <row r="144" spans="2:14" x14ac:dyDescent="0.25">
      <c r="B144" s="28" t="s">
        <v>121</v>
      </c>
      <c r="C144" s="7"/>
      <c r="D144" s="17">
        <v>1</v>
      </c>
      <c r="E144" s="10"/>
      <c r="F144" s="21" t="e">
        <f t="shared" si="5"/>
        <v>#N/A</v>
      </c>
      <c r="G144" s="4"/>
      <c r="H144" s="2"/>
      <c r="I144" s="4"/>
      <c r="J144" s="4"/>
      <c r="K144" s="4"/>
      <c r="L144" s="15"/>
      <c r="M144" s="4"/>
      <c r="N144" s="4"/>
    </row>
    <row r="145" spans="2:14" x14ac:dyDescent="0.25">
      <c r="B145" s="28" t="s">
        <v>121</v>
      </c>
      <c r="C145" s="7"/>
      <c r="D145" s="17">
        <v>1</v>
      </c>
      <c r="E145" s="10"/>
      <c r="F145" s="21" t="e">
        <f t="shared" si="5"/>
        <v>#N/A</v>
      </c>
      <c r="G145" s="4"/>
      <c r="H145" s="2"/>
      <c r="I145" s="4"/>
      <c r="J145" s="4"/>
      <c r="K145" s="4"/>
      <c r="L145" s="15"/>
      <c r="M145" s="4"/>
      <c r="N145" s="4"/>
    </row>
    <row r="146" spans="2:14" x14ac:dyDescent="0.25">
      <c r="B146" s="28" t="s">
        <v>121</v>
      </c>
      <c r="C146" s="7"/>
      <c r="D146" s="17">
        <v>1</v>
      </c>
      <c r="E146" s="10"/>
      <c r="F146" s="21" t="e">
        <f t="shared" si="5"/>
        <v>#N/A</v>
      </c>
      <c r="G146" s="4"/>
      <c r="H146" s="2"/>
      <c r="I146" s="4"/>
      <c r="J146" s="4"/>
      <c r="K146" s="4"/>
      <c r="L146" s="15"/>
      <c r="M146" s="4"/>
      <c r="N146" s="4"/>
    </row>
    <row r="147" spans="2:14" x14ac:dyDescent="0.25">
      <c r="B147" s="28" t="s">
        <v>121</v>
      </c>
      <c r="C147" s="7"/>
      <c r="D147" s="17">
        <v>1</v>
      </c>
      <c r="E147" s="10"/>
      <c r="F147" s="21" t="e">
        <f t="shared" si="5"/>
        <v>#N/A</v>
      </c>
      <c r="G147" s="4"/>
      <c r="H147" s="2"/>
      <c r="I147" s="4"/>
      <c r="J147" s="4"/>
      <c r="K147" s="4"/>
      <c r="L147" s="15"/>
      <c r="M147" s="4"/>
      <c r="N147" s="4"/>
    </row>
    <row r="148" spans="2:14" x14ac:dyDescent="0.25">
      <c r="B148" s="28" t="s">
        <v>121</v>
      </c>
      <c r="C148" s="7"/>
      <c r="D148" s="17">
        <v>1</v>
      </c>
      <c r="E148" s="10"/>
      <c r="F148" s="21" t="e">
        <f t="shared" si="5"/>
        <v>#N/A</v>
      </c>
      <c r="G148" s="4"/>
      <c r="H148" s="2"/>
      <c r="I148" s="4"/>
      <c r="J148" s="4"/>
      <c r="K148" s="4"/>
      <c r="L148" s="15"/>
      <c r="M148" s="4"/>
      <c r="N148" s="4"/>
    </row>
    <row r="149" spans="2:14" x14ac:dyDescent="0.25">
      <c r="B149" s="28" t="s">
        <v>121</v>
      </c>
      <c r="C149" s="7"/>
      <c r="D149" s="17">
        <v>1</v>
      </c>
      <c r="E149" s="10"/>
      <c r="F149" s="21" t="e">
        <f t="shared" si="5"/>
        <v>#N/A</v>
      </c>
      <c r="G149" s="4"/>
      <c r="H149" s="2"/>
      <c r="I149" s="4"/>
      <c r="J149" s="4"/>
      <c r="K149" s="4"/>
      <c r="L149" s="15"/>
      <c r="M149" s="4"/>
      <c r="N149" s="4"/>
    </row>
    <row r="150" spans="2:14" x14ac:dyDescent="0.25">
      <c r="B150" s="28" t="s">
        <v>121</v>
      </c>
      <c r="C150" s="7"/>
      <c r="D150" s="17">
        <v>1</v>
      </c>
      <c r="E150" s="10"/>
      <c r="F150" s="21" t="e">
        <f t="shared" si="5"/>
        <v>#N/A</v>
      </c>
      <c r="G150" s="4"/>
      <c r="H150" s="2"/>
      <c r="I150" s="4"/>
      <c r="J150" s="4"/>
      <c r="K150" s="4"/>
      <c r="L150" s="15"/>
      <c r="M150" s="4"/>
      <c r="N150" s="4"/>
    </row>
    <row r="151" spans="2:14" x14ac:dyDescent="0.25">
      <c r="B151" s="28" t="s">
        <v>121</v>
      </c>
      <c r="C151" s="7"/>
      <c r="D151" s="17">
        <v>1</v>
      </c>
      <c r="E151" s="10"/>
      <c r="F151" s="21" t="e">
        <f t="shared" si="5"/>
        <v>#N/A</v>
      </c>
      <c r="G151" s="4"/>
      <c r="H151" s="2"/>
      <c r="I151" s="4"/>
      <c r="J151" s="4"/>
      <c r="K151" s="4"/>
      <c r="L151" s="15"/>
      <c r="M151" s="4"/>
      <c r="N151" s="4"/>
    </row>
    <row r="152" spans="2:14" x14ac:dyDescent="0.25">
      <c r="B152" s="28" t="s">
        <v>121</v>
      </c>
      <c r="C152" s="7"/>
      <c r="D152" s="17">
        <v>1</v>
      </c>
      <c r="E152" s="10"/>
      <c r="F152" s="21" t="e">
        <f t="shared" si="5"/>
        <v>#N/A</v>
      </c>
      <c r="G152" s="4"/>
      <c r="H152" s="2"/>
      <c r="I152" s="4"/>
      <c r="J152" s="4"/>
      <c r="K152" s="4"/>
      <c r="L152" s="15"/>
      <c r="M152" s="4"/>
      <c r="N152" s="4"/>
    </row>
    <row r="153" spans="2:14" x14ac:dyDescent="0.25">
      <c r="B153" s="28" t="s">
        <v>121</v>
      </c>
      <c r="C153" s="7"/>
      <c r="D153" s="17">
        <v>1</v>
      </c>
      <c r="E153" s="10"/>
      <c r="F153" s="21" t="e">
        <f t="shared" si="5"/>
        <v>#N/A</v>
      </c>
      <c r="G153" s="4"/>
      <c r="H153" s="2"/>
      <c r="I153" s="4"/>
      <c r="J153" s="4"/>
      <c r="K153" s="4"/>
      <c r="L153" s="15"/>
      <c r="M153" s="4"/>
      <c r="N153" s="4"/>
    </row>
    <row r="154" spans="2:14" x14ac:dyDescent="0.25">
      <c r="B154" s="28" t="s">
        <v>121</v>
      </c>
      <c r="C154" s="7"/>
      <c r="D154" s="17">
        <v>1</v>
      </c>
      <c r="E154" s="10"/>
      <c r="F154" s="21" t="e">
        <f t="shared" si="5"/>
        <v>#N/A</v>
      </c>
      <c r="G154" s="4"/>
      <c r="H154" s="2"/>
      <c r="I154" s="4"/>
      <c r="J154" s="4"/>
      <c r="K154" s="4"/>
      <c r="L154" s="15"/>
      <c r="M154" s="4"/>
      <c r="N154" s="4"/>
    </row>
    <row r="155" spans="2:14" x14ac:dyDescent="0.25">
      <c r="B155" s="28" t="s">
        <v>121</v>
      </c>
      <c r="C155" s="7"/>
      <c r="D155" s="17">
        <v>1</v>
      </c>
      <c r="E155" s="10"/>
      <c r="F155" s="21" t="e">
        <f t="shared" si="5"/>
        <v>#N/A</v>
      </c>
      <c r="G155" s="4"/>
      <c r="H155" s="2"/>
      <c r="I155" s="4"/>
      <c r="J155" s="4"/>
      <c r="K155" s="4"/>
      <c r="L155" s="15"/>
      <c r="M155" s="4"/>
      <c r="N155" s="4"/>
    </row>
    <row r="156" spans="2:14" x14ac:dyDescent="0.25">
      <c r="B156" s="28" t="s">
        <v>121</v>
      </c>
      <c r="C156" s="7"/>
      <c r="D156" s="17">
        <v>1</v>
      </c>
      <c r="E156" s="10"/>
      <c r="F156" s="21" t="e">
        <f t="shared" si="5"/>
        <v>#N/A</v>
      </c>
      <c r="G156" s="4"/>
      <c r="H156" s="2"/>
      <c r="I156" s="4"/>
      <c r="J156" s="4"/>
      <c r="K156" s="4"/>
      <c r="L156" s="15"/>
      <c r="M156" s="4"/>
      <c r="N156" s="4"/>
    </row>
    <row r="157" spans="2:14" x14ac:dyDescent="0.25">
      <c r="B157" s="28" t="s">
        <v>121</v>
      </c>
      <c r="C157" s="7"/>
      <c r="D157" s="17">
        <v>1</v>
      </c>
      <c r="E157" s="10"/>
      <c r="F157" s="21" t="e">
        <f t="shared" si="5"/>
        <v>#N/A</v>
      </c>
      <c r="G157" s="4"/>
      <c r="H157" s="2"/>
      <c r="I157" s="4"/>
      <c r="J157" s="4"/>
      <c r="K157" s="4"/>
      <c r="L157" s="15"/>
      <c r="M157" s="4"/>
      <c r="N157" s="4"/>
    </row>
    <row r="158" spans="2:14" x14ac:dyDescent="0.25">
      <c r="B158" s="28" t="s">
        <v>121</v>
      </c>
      <c r="C158" s="7"/>
      <c r="D158" s="17">
        <v>1</v>
      </c>
      <c r="E158" s="10"/>
      <c r="F158" s="21" t="e">
        <f t="shared" si="5"/>
        <v>#N/A</v>
      </c>
      <c r="G158" s="4"/>
      <c r="H158" s="2"/>
      <c r="I158" s="4"/>
      <c r="J158" s="4"/>
      <c r="K158" s="4"/>
      <c r="L158" s="15"/>
      <c r="M158" s="4"/>
      <c r="N158" s="4"/>
    </row>
    <row r="159" spans="2:14" x14ac:dyDescent="0.25">
      <c r="B159" s="28" t="s">
        <v>121</v>
      </c>
      <c r="C159" s="7"/>
      <c r="D159" s="17">
        <v>1</v>
      </c>
      <c r="E159" s="10"/>
      <c r="F159" s="21" t="e">
        <f t="shared" si="5"/>
        <v>#N/A</v>
      </c>
      <c r="G159" s="4"/>
      <c r="H159" s="2"/>
      <c r="I159" s="4"/>
      <c r="J159" s="4"/>
      <c r="K159" s="4"/>
      <c r="L159" s="15"/>
      <c r="M159" s="4"/>
      <c r="N159" s="4"/>
    </row>
    <row r="160" spans="2:14" x14ac:dyDescent="0.25">
      <c r="B160" s="28" t="s">
        <v>121</v>
      </c>
      <c r="C160" s="7"/>
      <c r="D160" s="17">
        <v>1</v>
      </c>
      <c r="E160" s="10"/>
      <c r="F160" s="21" t="e">
        <f t="shared" si="5"/>
        <v>#N/A</v>
      </c>
      <c r="G160" s="4"/>
      <c r="H160" s="2"/>
      <c r="I160" s="4"/>
      <c r="J160" s="4"/>
      <c r="K160" s="4"/>
      <c r="L160" s="15"/>
      <c r="M160" s="4"/>
      <c r="N160" s="4"/>
    </row>
    <row r="161" spans="2:14" x14ac:dyDescent="0.25">
      <c r="B161" s="28" t="s">
        <v>121</v>
      </c>
      <c r="C161" s="7"/>
      <c r="D161" s="17">
        <v>1</v>
      </c>
      <c r="E161" s="10"/>
      <c r="F161" s="21" t="e">
        <f t="shared" si="5"/>
        <v>#N/A</v>
      </c>
      <c r="G161" s="4"/>
      <c r="H161" s="2"/>
      <c r="I161" s="4"/>
      <c r="J161" s="4"/>
      <c r="K161" s="4"/>
      <c r="L161" s="15"/>
      <c r="M161" s="4"/>
      <c r="N161" s="4"/>
    </row>
    <row r="162" spans="2:14" x14ac:dyDescent="0.25">
      <c r="B162" s="28" t="s">
        <v>121</v>
      </c>
      <c r="C162" s="7"/>
      <c r="D162" s="17">
        <v>1</v>
      </c>
      <c r="E162" s="10"/>
      <c r="F162" s="21" t="e">
        <f t="shared" si="5"/>
        <v>#N/A</v>
      </c>
      <c r="G162" s="4"/>
      <c r="H162" s="2"/>
      <c r="I162" s="4"/>
      <c r="J162" s="4"/>
      <c r="K162" s="4"/>
      <c r="L162" s="15"/>
      <c r="M162" s="4"/>
      <c r="N162" s="4"/>
    </row>
    <row r="163" spans="2:14" x14ac:dyDescent="0.25">
      <c r="B163" s="28" t="s">
        <v>121</v>
      </c>
      <c r="C163" s="7"/>
      <c r="D163" s="17">
        <v>1</v>
      </c>
      <c r="E163" s="10"/>
      <c r="F163" s="21" t="e">
        <f t="shared" si="5"/>
        <v>#N/A</v>
      </c>
      <c r="G163" s="4"/>
      <c r="H163" s="2"/>
      <c r="I163" s="4"/>
      <c r="J163" s="4"/>
      <c r="K163" s="4"/>
      <c r="L163" s="15"/>
      <c r="M163" s="4"/>
      <c r="N163" s="4"/>
    </row>
    <row r="164" spans="2:14" x14ac:dyDescent="0.25">
      <c r="B164" s="28" t="s">
        <v>121</v>
      </c>
      <c r="C164" s="7"/>
      <c r="D164" s="17">
        <v>1</v>
      </c>
      <c r="E164" s="10"/>
      <c r="F164" s="21" t="e">
        <f t="shared" si="5"/>
        <v>#N/A</v>
      </c>
      <c r="G164" s="4"/>
      <c r="H164" s="2"/>
      <c r="I164" s="4"/>
      <c r="J164" s="4"/>
      <c r="K164" s="4"/>
      <c r="L164" s="15"/>
      <c r="M164" s="4"/>
      <c r="N164" s="4"/>
    </row>
    <row r="165" spans="2:14" x14ac:dyDescent="0.25">
      <c r="B165" s="28" t="s">
        <v>121</v>
      </c>
      <c r="C165" s="7"/>
      <c r="D165" s="17">
        <v>1</v>
      </c>
      <c r="E165" s="10"/>
      <c r="F165" s="21" t="e">
        <f t="shared" si="5"/>
        <v>#N/A</v>
      </c>
      <c r="G165" s="4"/>
      <c r="H165" s="2"/>
      <c r="I165" s="4"/>
      <c r="J165" s="4"/>
      <c r="K165" s="4"/>
      <c r="L165" s="15"/>
      <c r="M165" s="4"/>
      <c r="N165" s="4"/>
    </row>
    <row r="166" spans="2:14" x14ac:dyDescent="0.25">
      <c r="B166" s="28" t="s">
        <v>121</v>
      </c>
      <c r="C166" s="7"/>
      <c r="D166" s="17">
        <v>1</v>
      </c>
      <c r="E166" s="10"/>
      <c r="F166" s="21" t="e">
        <f t="shared" si="5"/>
        <v>#N/A</v>
      </c>
      <c r="G166" s="4"/>
      <c r="H166" s="2"/>
      <c r="I166" s="4"/>
      <c r="J166" s="4"/>
      <c r="K166" s="4"/>
      <c r="L166" s="15"/>
      <c r="M166" s="4"/>
      <c r="N166" s="4"/>
    </row>
    <row r="167" spans="2:14" x14ac:dyDescent="0.25">
      <c r="B167" s="4"/>
      <c r="C167" s="4"/>
      <c r="D167" s="4"/>
      <c r="E167" s="2"/>
      <c r="F167" s="4"/>
      <c r="G167" s="4"/>
      <c r="H167" s="2"/>
      <c r="I167" s="4"/>
      <c r="J167" s="4"/>
      <c r="K167" s="4"/>
      <c r="L167" s="15"/>
      <c r="M167" s="4"/>
      <c r="N167" s="4"/>
    </row>
    <row r="168" spans="2:14" x14ac:dyDescent="0.25">
      <c r="B168" s="4"/>
      <c r="C168" s="4"/>
      <c r="D168" s="4"/>
      <c r="E168" s="2"/>
      <c r="F168" s="4"/>
      <c r="G168" s="4"/>
      <c r="H168" s="2"/>
      <c r="I168" s="4"/>
      <c r="J168" s="4"/>
      <c r="K168" s="4"/>
      <c r="L168" s="15"/>
      <c r="M168" s="4"/>
      <c r="N168" s="4"/>
    </row>
    <row r="169" spans="2:14" x14ac:dyDescent="0.25">
      <c r="B169" s="4"/>
      <c r="C169" s="4"/>
      <c r="D169" s="4"/>
      <c r="E169" s="2"/>
      <c r="F169" s="4"/>
      <c r="G169" s="4"/>
      <c r="H169" s="2"/>
      <c r="I169" s="4"/>
      <c r="J169" s="4"/>
      <c r="K169" s="4"/>
      <c r="L169" s="15"/>
      <c r="M169" s="4"/>
      <c r="N169" s="4"/>
    </row>
    <row r="170" spans="2:14" x14ac:dyDescent="0.25">
      <c r="B170" s="4"/>
      <c r="C170" s="4"/>
      <c r="D170" s="4"/>
      <c r="E170" s="2"/>
      <c r="F170" s="4"/>
      <c r="G170" s="4"/>
      <c r="H170" s="2"/>
      <c r="I170" s="4"/>
      <c r="J170" s="4"/>
      <c r="K170" s="4"/>
      <c r="L170" s="15"/>
      <c r="M170" s="4"/>
      <c r="N170" s="4"/>
    </row>
    <row r="171" spans="2:14" x14ac:dyDescent="0.25">
      <c r="B171" s="4"/>
      <c r="C171" s="4"/>
      <c r="D171" s="4"/>
      <c r="E171" s="2"/>
      <c r="F171" s="4"/>
      <c r="G171" s="4"/>
      <c r="H171" s="2"/>
      <c r="I171" s="4"/>
      <c r="J171" s="4"/>
      <c r="K171" s="4"/>
      <c r="L171" s="15"/>
      <c r="M171" s="4"/>
      <c r="N171" s="4"/>
    </row>
    <row r="172" spans="2:14" x14ac:dyDescent="0.25">
      <c r="B172" s="4"/>
      <c r="C172" s="4"/>
      <c r="D172" s="4"/>
      <c r="E172" s="2"/>
      <c r="F172" s="4"/>
      <c r="G172" s="4"/>
      <c r="H172" s="2"/>
      <c r="I172" s="4"/>
      <c r="J172" s="4"/>
      <c r="K172" s="4"/>
      <c r="L172" s="15"/>
      <c r="M172" s="4"/>
      <c r="N172" s="4"/>
    </row>
    <row r="173" spans="2:14" x14ac:dyDescent="0.25">
      <c r="B173" s="4"/>
      <c r="C173" s="4"/>
      <c r="D173" s="4"/>
      <c r="E173" s="2"/>
      <c r="F173" s="4"/>
      <c r="G173" s="4"/>
      <c r="H173" s="2"/>
      <c r="I173" s="4"/>
      <c r="J173" s="4"/>
      <c r="K173" s="4"/>
      <c r="L173" s="15"/>
      <c r="M173" s="4"/>
      <c r="N173" s="4"/>
    </row>
    <row r="174" spans="2:14" x14ac:dyDescent="0.25">
      <c r="B174" s="4"/>
      <c r="C174" s="4"/>
      <c r="D174" s="4"/>
      <c r="E174" s="2"/>
      <c r="F174" s="4"/>
      <c r="G174" s="4"/>
      <c r="H174" s="2"/>
      <c r="I174" s="4"/>
      <c r="J174" s="4"/>
      <c r="K174" s="4"/>
      <c r="L174" s="15"/>
      <c r="M174" s="4"/>
      <c r="N174" s="4"/>
    </row>
    <row r="175" spans="2:14" x14ac:dyDescent="0.25">
      <c r="B175" s="4"/>
      <c r="C175" s="4"/>
      <c r="D175" s="4"/>
      <c r="E175" s="2"/>
      <c r="F175" s="4"/>
      <c r="G175" s="4"/>
      <c r="H175" s="2"/>
      <c r="I175" s="4"/>
      <c r="J175" s="4"/>
      <c r="K175" s="4"/>
      <c r="L175" s="15"/>
      <c r="M175" s="4"/>
      <c r="N175" s="4"/>
    </row>
    <row r="176" spans="2:14" x14ac:dyDescent="0.25">
      <c r="B176" s="4"/>
      <c r="C176" s="4"/>
      <c r="D176" s="4"/>
      <c r="E176" s="2"/>
      <c r="F176" s="4"/>
      <c r="G176" s="4"/>
      <c r="H176" s="2"/>
      <c r="I176" s="4"/>
      <c r="J176" s="4"/>
      <c r="K176" s="4"/>
      <c r="L176" s="15"/>
      <c r="M176" s="4"/>
      <c r="N176" s="4"/>
    </row>
    <row r="177" spans="2:14" x14ac:dyDescent="0.25">
      <c r="B177" s="4"/>
      <c r="C177" s="4"/>
      <c r="D177" s="4"/>
      <c r="E177" s="2"/>
      <c r="F177" s="4"/>
      <c r="G177" s="4"/>
      <c r="H177" s="2"/>
      <c r="I177" s="4"/>
      <c r="J177" s="4"/>
      <c r="K177" s="4"/>
      <c r="L177" s="15"/>
      <c r="M177" s="4"/>
      <c r="N177" s="4"/>
    </row>
    <row r="178" spans="2:14" x14ac:dyDescent="0.25">
      <c r="B178" s="4"/>
      <c r="C178" s="4"/>
      <c r="D178" s="4"/>
      <c r="E178" s="2"/>
      <c r="F178" s="4"/>
      <c r="G178" s="4"/>
      <c r="H178" s="2"/>
      <c r="I178" s="4"/>
      <c r="J178" s="4"/>
      <c r="K178" s="4"/>
      <c r="L178" s="15"/>
      <c r="M178" s="4"/>
      <c r="N178" s="4"/>
    </row>
    <row r="179" spans="2:14" x14ac:dyDescent="0.25">
      <c r="B179" s="4"/>
      <c r="C179" s="4"/>
      <c r="D179" s="4"/>
      <c r="E179" s="2"/>
      <c r="F179" s="4"/>
      <c r="G179" s="4"/>
      <c r="H179" s="2"/>
      <c r="I179" s="4"/>
      <c r="J179" s="4"/>
      <c r="K179" s="4"/>
      <c r="L179" s="15"/>
      <c r="M179" s="4"/>
      <c r="N179" s="4"/>
    </row>
    <row r="180" spans="2:14" x14ac:dyDescent="0.25">
      <c r="B180" s="4"/>
      <c r="C180" s="4"/>
      <c r="D180" s="4"/>
      <c r="E180" s="2"/>
      <c r="F180" s="4"/>
      <c r="G180" s="4"/>
      <c r="H180" s="2"/>
      <c r="I180" s="4"/>
      <c r="J180" s="4"/>
      <c r="K180" s="4"/>
      <c r="L180" s="15"/>
      <c r="M180" s="4"/>
      <c r="N180" s="4"/>
    </row>
    <row r="181" spans="2:14" x14ac:dyDescent="0.25">
      <c r="B181" s="4"/>
      <c r="C181" s="4"/>
      <c r="D181" s="4"/>
      <c r="E181" s="2"/>
      <c r="F181" s="4"/>
      <c r="G181" s="4"/>
      <c r="H181" s="2"/>
      <c r="I181" s="4"/>
      <c r="J181" s="4"/>
      <c r="K181" s="4"/>
      <c r="L181" s="15"/>
      <c r="M181" s="4"/>
      <c r="N181" s="4"/>
    </row>
    <row r="182" spans="2:14" x14ac:dyDescent="0.25">
      <c r="B182" s="4"/>
      <c r="C182" s="4"/>
      <c r="D182" s="4"/>
      <c r="E182" s="2"/>
      <c r="F182" s="4"/>
      <c r="G182" s="4"/>
      <c r="H182" s="2"/>
      <c r="I182" s="4"/>
      <c r="J182" s="4"/>
      <c r="K182" s="4"/>
      <c r="L182" s="15"/>
      <c r="M182" s="4"/>
      <c r="N182" s="4"/>
    </row>
    <row r="183" spans="2:14" x14ac:dyDescent="0.25">
      <c r="B183" s="4"/>
      <c r="C183" s="4"/>
      <c r="D183" s="4"/>
      <c r="E183" s="2"/>
      <c r="F183" s="4"/>
      <c r="G183" s="4"/>
      <c r="H183" s="2"/>
      <c r="I183" s="4"/>
      <c r="J183" s="4"/>
      <c r="K183" s="4"/>
      <c r="L183" s="15"/>
      <c r="M183" s="4"/>
      <c r="N183" s="4"/>
    </row>
    <row r="184" spans="2:14" x14ac:dyDescent="0.25">
      <c r="B184" s="4"/>
      <c r="C184" s="4"/>
      <c r="D184" s="4"/>
      <c r="E184" s="2"/>
      <c r="F184" s="4"/>
      <c r="G184" s="4"/>
      <c r="H184" s="2"/>
      <c r="I184" s="4"/>
      <c r="J184" s="4"/>
      <c r="K184" s="4"/>
      <c r="L184" s="15"/>
      <c r="M184" s="4"/>
      <c r="N184" s="4"/>
    </row>
    <row r="185" spans="2:14" x14ac:dyDescent="0.25">
      <c r="B185" s="4"/>
      <c r="C185" s="4"/>
      <c r="D185" s="4"/>
      <c r="E185" s="2"/>
      <c r="F185" s="4"/>
      <c r="G185" s="4"/>
      <c r="H185" s="2"/>
      <c r="I185" s="4"/>
      <c r="J185" s="4"/>
      <c r="K185" s="4"/>
      <c r="L185" s="15"/>
      <c r="M185" s="4"/>
      <c r="N185" s="4"/>
    </row>
    <row r="186" spans="2:14" x14ac:dyDescent="0.25">
      <c r="B186" s="4"/>
      <c r="C186" s="4"/>
      <c r="D186" s="4"/>
      <c r="E186" s="2"/>
      <c r="F186" s="4"/>
      <c r="G186" s="4"/>
      <c r="H186" s="2"/>
      <c r="I186" s="4"/>
      <c r="J186" s="4"/>
      <c r="K186" s="4"/>
      <c r="L186" s="15"/>
      <c r="M186" s="4"/>
      <c r="N186" s="4"/>
    </row>
    <row r="187" spans="2:14" x14ac:dyDescent="0.25">
      <c r="B187" s="4"/>
      <c r="C187" s="4"/>
      <c r="D187" s="4"/>
      <c r="E187" s="2"/>
      <c r="F187" s="4"/>
      <c r="G187" s="4"/>
      <c r="H187" s="2"/>
      <c r="I187" s="4"/>
      <c r="J187" s="4"/>
      <c r="K187" s="4"/>
      <c r="L187" s="15"/>
      <c r="M187" s="4"/>
      <c r="N187" s="4"/>
    </row>
    <row r="188" spans="2:14" x14ac:dyDescent="0.25">
      <c r="B188" s="4"/>
      <c r="C188" s="4"/>
      <c r="D188" s="4"/>
      <c r="E188" s="2"/>
      <c r="F188" s="4"/>
      <c r="G188" s="4"/>
      <c r="H188" s="2"/>
      <c r="I188" s="4"/>
      <c r="J188" s="4"/>
      <c r="K188" s="4"/>
      <c r="L188" s="15"/>
      <c r="M188" s="4"/>
      <c r="N188" s="4"/>
    </row>
    <row r="189" spans="2:14" x14ac:dyDescent="0.25">
      <c r="B189" s="4"/>
      <c r="C189" s="4"/>
      <c r="D189" s="4"/>
      <c r="E189" s="2"/>
      <c r="F189" s="4"/>
      <c r="G189" s="4"/>
      <c r="H189" s="2"/>
      <c r="I189" s="4"/>
      <c r="J189" s="4"/>
      <c r="K189" s="4"/>
      <c r="L189" s="15"/>
      <c r="M189" s="4"/>
      <c r="N189" s="4"/>
    </row>
    <row r="190" spans="2:14" x14ac:dyDescent="0.25">
      <c r="B190" s="4"/>
      <c r="C190" s="4"/>
      <c r="D190" s="4"/>
      <c r="E190" s="2"/>
      <c r="F190" s="4"/>
      <c r="G190" s="4"/>
      <c r="H190" s="2"/>
      <c r="I190" s="4"/>
      <c r="J190" s="4"/>
      <c r="K190" s="4"/>
      <c r="L190" s="15"/>
      <c r="M190" s="4"/>
      <c r="N190" s="4"/>
    </row>
    <row r="191" spans="2:14" x14ac:dyDescent="0.25">
      <c r="B191" s="4"/>
      <c r="C191" s="4"/>
      <c r="D191" s="4"/>
      <c r="E191" s="2"/>
      <c r="F191" s="4"/>
      <c r="G191" s="4"/>
      <c r="H191" s="2"/>
      <c r="I191" s="4"/>
      <c r="J191" s="4"/>
      <c r="K191" s="4"/>
      <c r="L191" s="15"/>
      <c r="M191" s="4"/>
      <c r="N191" s="4"/>
    </row>
    <row r="192" spans="2:14" x14ac:dyDescent="0.25">
      <c r="B192" s="4"/>
      <c r="C192" s="4"/>
      <c r="D192" s="4"/>
      <c r="E192" s="2"/>
      <c r="F192" s="4"/>
      <c r="G192" s="4"/>
      <c r="H192" s="2"/>
      <c r="I192" s="4"/>
      <c r="J192" s="4"/>
      <c r="K192" s="4"/>
      <c r="L192" s="15"/>
      <c r="M192" s="4"/>
      <c r="N192" s="4"/>
    </row>
    <row r="193" spans="2:14" x14ac:dyDescent="0.25">
      <c r="B193" s="4"/>
      <c r="C193" s="4"/>
      <c r="D193" s="4"/>
      <c r="E193" s="2"/>
      <c r="F193" s="4"/>
      <c r="G193" s="4"/>
      <c r="H193" s="2"/>
      <c r="I193" s="4"/>
      <c r="J193" s="4"/>
      <c r="K193" s="4"/>
      <c r="L193" s="15"/>
      <c r="M193" s="4"/>
      <c r="N193" s="4"/>
    </row>
    <row r="194" spans="2:14" x14ac:dyDescent="0.25">
      <c r="B194" s="4"/>
      <c r="C194" s="4"/>
      <c r="D194" s="4"/>
      <c r="E194" s="2"/>
      <c r="F194" s="4"/>
      <c r="G194" s="4"/>
      <c r="H194" s="2"/>
      <c r="I194" s="4"/>
      <c r="J194" s="4"/>
      <c r="K194" s="4"/>
      <c r="L194" s="15"/>
      <c r="M194" s="4"/>
      <c r="N194" s="4"/>
    </row>
    <row r="195" spans="2:14" x14ac:dyDescent="0.25">
      <c r="B195" s="4"/>
      <c r="C195" s="4"/>
      <c r="D195" s="4"/>
      <c r="E195" s="2"/>
      <c r="F195" s="4"/>
      <c r="G195" s="4"/>
      <c r="H195" s="2"/>
      <c r="I195" s="4"/>
      <c r="J195" s="4"/>
      <c r="K195" s="4"/>
      <c r="L195" s="15"/>
      <c r="M195" s="4"/>
      <c r="N195" s="4"/>
    </row>
    <row r="196" spans="2:14" x14ac:dyDescent="0.25">
      <c r="B196" s="4"/>
      <c r="C196" s="4"/>
      <c r="D196" s="4"/>
      <c r="E196" s="2"/>
      <c r="F196" s="4"/>
      <c r="G196" s="4"/>
      <c r="H196" s="2"/>
      <c r="I196" s="4"/>
      <c r="J196" s="4"/>
      <c r="K196" s="4"/>
      <c r="L196" s="15"/>
      <c r="M196" s="4"/>
      <c r="N196" s="4"/>
    </row>
    <row r="197" spans="2:14" x14ac:dyDescent="0.25">
      <c r="B197" s="4"/>
      <c r="C197" s="4"/>
      <c r="D197" s="4"/>
      <c r="E197" s="2"/>
      <c r="F197" s="4"/>
      <c r="G197" s="4"/>
      <c r="H197" s="2"/>
      <c r="I197" s="4"/>
      <c r="J197" s="4"/>
      <c r="K197" s="4"/>
      <c r="L197" s="15"/>
      <c r="M197" s="4"/>
      <c r="N197" s="4"/>
    </row>
    <row r="198" spans="2:14" x14ac:dyDescent="0.25">
      <c r="B198" s="4"/>
      <c r="C198" s="4"/>
      <c r="D198" s="4"/>
      <c r="E198" s="2"/>
      <c r="F198" s="4"/>
      <c r="G198" s="4"/>
      <c r="H198" s="2"/>
      <c r="I198" s="4"/>
      <c r="J198" s="4"/>
      <c r="K198" s="4"/>
      <c r="L198" s="15"/>
      <c r="M198" s="4"/>
      <c r="N198" s="4"/>
    </row>
    <row r="199" spans="2:14" x14ac:dyDescent="0.25">
      <c r="B199" s="4"/>
      <c r="C199" s="4"/>
      <c r="D199" s="4"/>
      <c r="E199" s="2"/>
      <c r="F199" s="4"/>
      <c r="G199" s="4"/>
      <c r="H199" s="2"/>
      <c r="I199" s="4"/>
      <c r="J199" s="4"/>
      <c r="K199" s="4"/>
      <c r="L199" s="15"/>
      <c r="M199" s="4"/>
      <c r="N199" s="4"/>
    </row>
    <row r="200" spans="2:14" x14ac:dyDescent="0.25">
      <c r="B200" s="4"/>
      <c r="C200" s="4"/>
      <c r="D200" s="4"/>
      <c r="E200" s="2"/>
      <c r="F200" s="4"/>
      <c r="G200" s="4"/>
      <c r="H200" s="2"/>
      <c r="I200" s="4"/>
      <c r="J200" s="4"/>
      <c r="K200" s="4"/>
      <c r="L200" s="15"/>
      <c r="M200" s="4"/>
      <c r="N200" s="4"/>
    </row>
    <row r="201" spans="2:14" x14ac:dyDescent="0.25">
      <c r="B201" s="4"/>
      <c r="C201" s="4"/>
      <c r="D201" s="4"/>
      <c r="E201" s="2"/>
      <c r="F201" s="4"/>
      <c r="G201" s="4"/>
      <c r="H201" s="2"/>
      <c r="I201" s="4"/>
      <c r="J201" s="4"/>
      <c r="K201" s="4"/>
      <c r="L201" s="15"/>
      <c r="M201" s="4"/>
      <c r="N201" s="4"/>
    </row>
    <row r="202" spans="2:14" x14ac:dyDescent="0.25">
      <c r="B202" s="4"/>
      <c r="C202" s="4"/>
      <c r="D202" s="4"/>
      <c r="E202" s="2"/>
      <c r="F202" s="4"/>
      <c r="G202" s="4"/>
      <c r="H202" s="2"/>
      <c r="I202" s="4"/>
      <c r="J202" s="4"/>
      <c r="K202" s="4"/>
      <c r="L202" s="15"/>
      <c r="M202" s="4"/>
      <c r="N202" s="4"/>
    </row>
    <row r="203" spans="2:14" x14ac:dyDescent="0.25">
      <c r="B203" s="4"/>
      <c r="C203" s="4"/>
      <c r="D203" s="4"/>
      <c r="E203" s="2"/>
      <c r="F203" s="4"/>
      <c r="G203" s="4"/>
      <c r="H203" s="2"/>
      <c r="I203" s="4"/>
      <c r="J203" s="4"/>
      <c r="K203" s="4"/>
      <c r="L203" s="15"/>
      <c r="M203" s="4"/>
      <c r="N203" s="4"/>
    </row>
    <row r="204" spans="2:14" x14ac:dyDescent="0.25">
      <c r="B204" s="4"/>
      <c r="C204" s="4"/>
      <c r="D204" s="4"/>
      <c r="E204" s="2"/>
      <c r="F204" s="4"/>
      <c r="G204" s="4"/>
      <c r="H204" s="2"/>
      <c r="I204" s="4"/>
      <c r="J204" s="4"/>
      <c r="K204" s="4"/>
      <c r="L204" s="15"/>
      <c r="M204" s="4"/>
      <c r="N204" s="4"/>
    </row>
    <row r="205" spans="2:14" x14ac:dyDescent="0.25">
      <c r="B205" s="4"/>
      <c r="C205" s="4"/>
      <c r="D205" s="4"/>
      <c r="E205" s="2"/>
      <c r="F205" s="4"/>
      <c r="G205" s="4"/>
      <c r="H205" s="2"/>
      <c r="I205" s="4"/>
      <c r="J205" s="4"/>
      <c r="K205" s="4"/>
      <c r="L205" s="15"/>
      <c r="M205" s="4"/>
      <c r="N205" s="4"/>
    </row>
    <row r="206" spans="2:14" x14ac:dyDescent="0.25">
      <c r="B206" s="4"/>
      <c r="C206" s="4"/>
      <c r="D206" s="4"/>
      <c r="E206" s="2"/>
      <c r="F206" s="4"/>
      <c r="G206" s="4"/>
      <c r="H206" s="2"/>
      <c r="I206" s="4"/>
      <c r="J206" s="4"/>
      <c r="K206" s="4"/>
      <c r="L206" s="15"/>
      <c r="M206" s="4"/>
      <c r="N206" s="4"/>
    </row>
    <row r="207" spans="2:14" x14ac:dyDescent="0.25">
      <c r="B207" s="4"/>
      <c r="C207" s="4"/>
      <c r="D207" s="4"/>
      <c r="E207" s="2"/>
      <c r="F207" s="4"/>
      <c r="G207" s="4"/>
      <c r="H207" s="2"/>
      <c r="I207" s="4"/>
      <c r="J207" s="4"/>
      <c r="K207" s="4"/>
      <c r="L207" s="15"/>
      <c r="M207" s="4"/>
      <c r="N207" s="4"/>
    </row>
    <row r="208" spans="2:14" x14ac:dyDescent="0.25">
      <c r="B208" s="4"/>
      <c r="C208" s="4"/>
      <c r="D208" s="4"/>
      <c r="E208" s="2"/>
      <c r="F208" s="4"/>
      <c r="G208" s="4"/>
      <c r="H208" s="2"/>
      <c r="I208" s="4"/>
      <c r="J208" s="4"/>
      <c r="K208" s="4"/>
      <c r="L208" s="15"/>
      <c r="M208" s="4"/>
      <c r="N208" s="4"/>
    </row>
    <row r="209" spans="2:14" x14ac:dyDescent="0.25">
      <c r="B209" s="4"/>
      <c r="C209" s="4"/>
      <c r="D209" s="4"/>
      <c r="E209" s="2"/>
      <c r="F209" s="4"/>
      <c r="G209" s="4"/>
      <c r="H209" s="2"/>
      <c r="I209" s="4"/>
      <c r="J209" s="4"/>
      <c r="K209" s="4"/>
      <c r="L209" s="15"/>
      <c r="M209" s="4"/>
      <c r="N209" s="4"/>
    </row>
    <row r="210" spans="2:14" x14ac:dyDescent="0.25">
      <c r="B210" s="4"/>
      <c r="C210" s="4"/>
      <c r="D210" s="4"/>
      <c r="E210" s="2"/>
      <c r="F210" s="4"/>
      <c r="G210" s="4"/>
      <c r="H210" s="2"/>
      <c r="I210" s="4"/>
      <c r="J210" s="4"/>
      <c r="K210" s="4"/>
      <c r="L210" s="15"/>
      <c r="M210" s="4"/>
      <c r="N210" s="4"/>
    </row>
    <row r="211" spans="2:14" x14ac:dyDescent="0.25">
      <c r="B211" s="4"/>
      <c r="C211" s="4"/>
      <c r="D211" s="4"/>
      <c r="E211" s="2"/>
      <c r="F211" s="4"/>
      <c r="G211" s="4"/>
      <c r="H211" s="2"/>
      <c r="I211" s="4"/>
      <c r="J211" s="4"/>
      <c r="K211" s="4"/>
      <c r="L211" s="15"/>
      <c r="M211" s="4"/>
      <c r="N211" s="4"/>
    </row>
    <row r="212" spans="2:14" x14ac:dyDescent="0.25">
      <c r="B212" s="4"/>
      <c r="C212" s="4"/>
      <c r="D212" s="4"/>
      <c r="E212" s="2"/>
      <c r="F212" s="4"/>
      <c r="G212" s="4"/>
      <c r="H212" s="2"/>
      <c r="I212" s="4"/>
      <c r="J212" s="4"/>
      <c r="K212" s="4"/>
      <c r="L212" s="15"/>
      <c r="M212" s="4"/>
      <c r="N212" s="4"/>
    </row>
    <row r="213" spans="2:14" x14ac:dyDescent="0.25">
      <c r="B213" s="4"/>
      <c r="C213" s="4"/>
      <c r="D213" s="4"/>
      <c r="E213" s="2"/>
      <c r="F213" s="4"/>
      <c r="G213" s="4"/>
      <c r="H213" s="2"/>
      <c r="I213" s="4"/>
      <c r="J213" s="4"/>
      <c r="K213" s="4"/>
      <c r="L213" s="15"/>
      <c r="M213" s="4"/>
      <c r="N213" s="4"/>
    </row>
    <row r="214" spans="2:14" x14ac:dyDescent="0.25">
      <c r="B214" s="4"/>
      <c r="C214" s="4"/>
      <c r="D214" s="4"/>
      <c r="E214" s="2"/>
      <c r="F214" s="4"/>
      <c r="G214" s="4"/>
      <c r="H214" s="2"/>
      <c r="I214" s="4"/>
      <c r="J214" s="4"/>
      <c r="K214" s="4"/>
      <c r="L214" s="15"/>
      <c r="M214" s="4"/>
      <c r="N214" s="4"/>
    </row>
    <row r="215" spans="2:14" x14ac:dyDescent="0.25">
      <c r="B215" s="4"/>
      <c r="C215" s="4"/>
      <c r="D215" s="4"/>
      <c r="E215" s="2"/>
      <c r="F215" s="4"/>
      <c r="G215" s="4"/>
      <c r="H215" s="2"/>
      <c r="I215" s="4"/>
      <c r="J215" s="4"/>
      <c r="K215" s="4"/>
      <c r="L215" s="15"/>
      <c r="M215" s="4"/>
      <c r="N215" s="4"/>
    </row>
    <row r="216" spans="2:14" x14ac:dyDescent="0.25">
      <c r="B216" s="4"/>
      <c r="C216" s="4"/>
      <c r="D216" s="4"/>
      <c r="E216" s="2"/>
      <c r="F216" s="4"/>
      <c r="G216" s="4"/>
      <c r="H216" s="2"/>
      <c r="I216" s="4"/>
      <c r="J216" s="4"/>
      <c r="K216" s="4"/>
      <c r="L216" s="15"/>
      <c r="M216" s="4"/>
      <c r="N216" s="4"/>
    </row>
    <row r="217" spans="2:14" x14ac:dyDescent="0.25">
      <c r="B217" s="4"/>
      <c r="C217" s="4"/>
      <c r="D217" s="4"/>
      <c r="E217" s="2"/>
      <c r="F217" s="4"/>
      <c r="G217" s="4"/>
      <c r="H217" s="2"/>
      <c r="I217" s="4"/>
      <c r="J217" s="4"/>
      <c r="K217" s="4"/>
      <c r="L217" s="15"/>
      <c r="M217" s="4"/>
      <c r="N217" s="4"/>
    </row>
    <row r="218" spans="2:14" x14ac:dyDescent="0.25">
      <c r="B218" s="4"/>
      <c r="C218" s="4"/>
      <c r="D218" s="4"/>
      <c r="E218" s="2"/>
      <c r="F218" s="4"/>
      <c r="G218" s="4"/>
      <c r="H218" s="2"/>
      <c r="I218" s="4"/>
      <c r="J218" s="4"/>
      <c r="K218" s="4"/>
      <c r="L218" s="15"/>
      <c r="M218" s="4"/>
      <c r="N218" s="4"/>
    </row>
    <row r="219" spans="2:14" x14ac:dyDescent="0.25">
      <c r="B219" s="4"/>
      <c r="C219" s="4"/>
      <c r="D219" s="4"/>
      <c r="E219" s="2"/>
      <c r="F219" s="4"/>
      <c r="G219" s="4"/>
      <c r="H219" s="2"/>
      <c r="I219" s="4"/>
      <c r="J219" s="4"/>
      <c r="K219" s="4"/>
      <c r="L219" s="15"/>
      <c r="M219" s="4"/>
      <c r="N219" s="4"/>
    </row>
    <row r="220" spans="2:14" x14ac:dyDescent="0.25">
      <c r="B220" s="4"/>
      <c r="C220" s="4"/>
      <c r="D220" s="4"/>
      <c r="E220" s="2"/>
      <c r="F220" s="4"/>
      <c r="G220" s="4"/>
      <c r="H220" s="2"/>
      <c r="I220" s="4"/>
      <c r="J220" s="4"/>
      <c r="K220" s="4"/>
      <c r="L220" s="15"/>
      <c r="M220" s="4"/>
      <c r="N220" s="4"/>
    </row>
    <row r="221" spans="2:14" x14ac:dyDescent="0.25">
      <c r="B221" s="4"/>
      <c r="C221" s="4"/>
      <c r="D221" s="4"/>
      <c r="E221" s="2"/>
      <c r="F221" s="4"/>
      <c r="G221" s="4"/>
      <c r="H221" s="2"/>
      <c r="I221" s="4"/>
      <c r="J221" s="4"/>
      <c r="K221" s="4"/>
      <c r="L221" s="15"/>
      <c r="M221" s="4"/>
      <c r="N221" s="4"/>
    </row>
    <row r="222" spans="2:14" x14ac:dyDescent="0.25">
      <c r="B222" s="4"/>
      <c r="C222" s="4"/>
      <c r="D222" s="4"/>
      <c r="E222" s="2"/>
      <c r="F222" s="4"/>
      <c r="G222" s="4"/>
      <c r="H222" s="2"/>
      <c r="I222" s="4"/>
      <c r="J222" s="4"/>
      <c r="K222" s="4"/>
      <c r="L222" s="15"/>
      <c r="M222" s="4"/>
      <c r="N222" s="4"/>
    </row>
    <row r="223" spans="2:14" x14ac:dyDescent="0.25">
      <c r="B223" s="4"/>
      <c r="C223" s="4"/>
      <c r="D223" s="4"/>
      <c r="E223" s="2"/>
      <c r="F223" s="4"/>
      <c r="G223" s="4"/>
      <c r="H223" s="2"/>
      <c r="I223" s="4"/>
      <c r="J223" s="4"/>
      <c r="K223" s="4"/>
      <c r="L223" s="15"/>
      <c r="M223" s="4"/>
      <c r="N223" s="4"/>
    </row>
    <row r="224" spans="2:14" x14ac:dyDescent="0.25">
      <c r="B224" s="4"/>
      <c r="C224" s="4"/>
      <c r="D224" s="4"/>
      <c r="E224" s="2"/>
      <c r="F224" s="4"/>
      <c r="G224" s="4"/>
      <c r="H224" s="2"/>
      <c r="I224" s="4"/>
      <c r="J224" s="4"/>
      <c r="K224" s="4"/>
      <c r="L224" s="15"/>
      <c r="M224" s="4"/>
      <c r="N224" s="4"/>
    </row>
    <row r="225" spans="2:14" x14ac:dyDescent="0.25">
      <c r="B225" s="4"/>
      <c r="C225" s="4"/>
      <c r="D225" s="4"/>
      <c r="E225" s="2"/>
      <c r="F225" s="4"/>
      <c r="G225" s="4"/>
      <c r="H225" s="2"/>
      <c r="I225" s="4"/>
      <c r="J225" s="4"/>
      <c r="K225" s="4"/>
      <c r="L225" s="15"/>
      <c r="M225" s="4"/>
      <c r="N225" s="4"/>
    </row>
    <row r="226" spans="2:14" x14ac:dyDescent="0.25">
      <c r="B226" s="4"/>
      <c r="C226" s="4"/>
      <c r="D226" s="4"/>
      <c r="E226" s="2"/>
      <c r="F226" s="4"/>
      <c r="G226" s="4"/>
      <c r="H226" s="2"/>
      <c r="I226" s="4"/>
      <c r="J226" s="4"/>
      <c r="K226" s="4"/>
      <c r="L226" s="15"/>
      <c r="M226" s="4"/>
      <c r="N226" s="4"/>
    </row>
    <row r="227" spans="2:14" x14ac:dyDescent="0.25">
      <c r="B227" s="4"/>
      <c r="C227" s="4"/>
      <c r="D227" s="4"/>
      <c r="E227" s="2"/>
      <c r="F227" s="4"/>
      <c r="G227" s="4"/>
      <c r="H227" s="2"/>
      <c r="I227" s="4"/>
      <c r="J227" s="4"/>
      <c r="K227" s="4"/>
      <c r="L227" s="15"/>
      <c r="M227" s="4"/>
      <c r="N227" s="4"/>
    </row>
    <row r="228" spans="2:14" x14ac:dyDescent="0.25">
      <c r="B228" s="4"/>
      <c r="C228" s="4"/>
      <c r="D228" s="4"/>
      <c r="E228" s="2"/>
      <c r="F228" s="4"/>
      <c r="G228" s="4"/>
      <c r="H228" s="2"/>
      <c r="I228" s="4"/>
      <c r="J228" s="4"/>
      <c r="K228" s="4"/>
      <c r="L228" s="15"/>
      <c r="M228" s="4"/>
      <c r="N228" s="4"/>
    </row>
    <row r="229" spans="2:14" x14ac:dyDescent="0.25">
      <c r="B229" s="4"/>
      <c r="C229" s="4"/>
      <c r="D229" s="4"/>
      <c r="E229" s="2"/>
      <c r="F229" s="4"/>
      <c r="G229" s="4"/>
      <c r="H229" s="2"/>
      <c r="I229" s="4"/>
      <c r="J229" s="4"/>
      <c r="K229" s="4"/>
      <c r="L229" s="15"/>
      <c r="M229" s="4"/>
      <c r="N229" s="4"/>
    </row>
    <row r="230" spans="2:14" x14ac:dyDescent="0.25">
      <c r="B230" s="4"/>
      <c r="C230" s="4"/>
      <c r="D230" s="4"/>
      <c r="E230" s="2"/>
      <c r="F230" s="4"/>
      <c r="G230" s="4"/>
      <c r="H230" s="2"/>
      <c r="I230" s="4"/>
      <c r="J230" s="4"/>
      <c r="K230" s="4"/>
      <c r="L230" s="15"/>
      <c r="M230" s="4"/>
      <c r="N230" s="4"/>
    </row>
    <row r="231" spans="2:14" x14ac:dyDescent="0.25">
      <c r="B231" s="4"/>
      <c r="C231" s="4"/>
      <c r="D231" s="4"/>
      <c r="E231" s="2"/>
      <c r="F231" s="4"/>
      <c r="G231" s="4"/>
      <c r="H231" s="2"/>
      <c r="I231" s="4"/>
      <c r="J231" s="4"/>
      <c r="K231" s="4"/>
      <c r="L231" s="15"/>
      <c r="M231" s="4"/>
      <c r="N231" s="4"/>
    </row>
    <row r="232" spans="2:14" x14ac:dyDescent="0.25">
      <c r="B232" s="4"/>
      <c r="C232" s="4"/>
      <c r="D232" s="4"/>
      <c r="E232" s="2"/>
      <c r="F232" s="4"/>
      <c r="G232" s="4"/>
      <c r="H232" s="2"/>
      <c r="I232" s="4"/>
      <c r="J232" s="4"/>
      <c r="K232" s="4"/>
      <c r="L232" s="15"/>
      <c r="M232" s="4"/>
      <c r="N232" s="4"/>
    </row>
    <row r="233" spans="2:14" x14ac:dyDescent="0.25">
      <c r="B233" s="4"/>
      <c r="C233" s="4"/>
      <c r="D233" s="4"/>
      <c r="E233" s="2"/>
      <c r="F233" s="4"/>
      <c r="G233" s="4"/>
      <c r="H233" s="2"/>
      <c r="I233" s="4"/>
      <c r="J233" s="4"/>
      <c r="K233" s="4"/>
      <c r="L233" s="15"/>
      <c r="M233" s="4"/>
      <c r="N233" s="4"/>
    </row>
    <row r="234" spans="2:14" x14ac:dyDescent="0.25">
      <c r="B234" s="4"/>
      <c r="C234" s="4"/>
      <c r="D234" s="4"/>
      <c r="E234" s="2"/>
      <c r="F234" s="4"/>
      <c r="G234" s="4"/>
      <c r="H234" s="2"/>
      <c r="I234" s="4"/>
      <c r="J234" s="4"/>
      <c r="K234" s="4"/>
      <c r="L234" s="15"/>
      <c r="M234" s="4"/>
      <c r="N234" s="4"/>
    </row>
    <row r="235" spans="2:14" x14ac:dyDescent="0.25">
      <c r="B235" s="4"/>
      <c r="C235" s="4"/>
      <c r="D235" s="4"/>
      <c r="E235" s="2"/>
      <c r="F235" s="4"/>
      <c r="G235" s="4"/>
      <c r="H235" s="2"/>
      <c r="I235" s="4"/>
      <c r="J235" s="4"/>
      <c r="K235" s="4"/>
      <c r="L235" s="15"/>
      <c r="M235" s="4"/>
      <c r="N235" s="4"/>
    </row>
    <row r="236" spans="2:14" x14ac:dyDescent="0.25">
      <c r="B236" s="4"/>
      <c r="C236" s="4"/>
      <c r="D236" s="4"/>
      <c r="E236" s="2"/>
      <c r="F236" s="4"/>
      <c r="G236" s="4"/>
      <c r="H236" s="2"/>
      <c r="I236" s="4"/>
      <c r="J236" s="4"/>
      <c r="K236" s="4"/>
      <c r="L236" s="15"/>
      <c r="M236" s="4"/>
      <c r="N236" s="4"/>
    </row>
    <row r="237" spans="2:14" x14ac:dyDescent="0.25">
      <c r="B237" s="4"/>
      <c r="C237" s="4"/>
      <c r="D237" s="4"/>
      <c r="E237" s="2"/>
      <c r="F237" s="4"/>
      <c r="G237" s="4"/>
      <c r="H237" s="2"/>
      <c r="I237"/>
      <c r="J237" s="4"/>
      <c r="K237" s="4"/>
      <c r="L237" s="15"/>
      <c r="M237" s="4"/>
      <c r="N237" s="4"/>
    </row>
    <row r="238" spans="2:14" x14ac:dyDescent="0.25">
      <c r="B238" s="4"/>
      <c r="C238" s="4"/>
      <c r="D238" s="4"/>
      <c r="E238" s="2"/>
      <c r="F238" s="4"/>
      <c r="G238" s="4"/>
      <c r="H238" s="1"/>
      <c r="I238"/>
      <c r="J238" s="4"/>
      <c r="K238"/>
      <c r="L238" s="15"/>
      <c r="M238" s="4"/>
      <c r="N238" s="4"/>
    </row>
    <row r="239" spans="2:14" x14ac:dyDescent="0.25">
      <c r="B239" s="4"/>
      <c r="C239" s="4"/>
      <c r="D239" s="4"/>
      <c r="E239" s="2"/>
      <c r="F239" s="4"/>
      <c r="G239" s="4"/>
      <c r="H239" s="1"/>
      <c r="I239"/>
      <c r="J239"/>
      <c r="K239"/>
      <c r="L239" s="15"/>
      <c r="M239" s="4"/>
      <c r="N239" s="4"/>
    </row>
    <row r="240" spans="2:14" x14ac:dyDescent="0.25">
      <c r="B240" s="4"/>
      <c r="C240" s="4"/>
      <c r="D240" s="4"/>
      <c r="E240" s="2"/>
      <c r="F240" s="4"/>
      <c r="G240" s="4"/>
      <c r="H240" s="1"/>
      <c r="I240"/>
      <c r="J240"/>
      <c r="K240"/>
      <c r="L240" s="15"/>
      <c r="M240" s="4"/>
      <c r="N240" s="4"/>
    </row>
    <row r="241" spans="2:14" x14ac:dyDescent="0.25">
      <c r="B241" s="4"/>
      <c r="C241" s="4"/>
      <c r="D241" s="4"/>
      <c r="E241" s="2"/>
      <c r="F241" s="4"/>
      <c r="G241" s="4"/>
      <c r="H241" s="1"/>
      <c r="I241"/>
      <c r="J241"/>
      <c r="K241"/>
      <c r="L241" s="15"/>
      <c r="M241" s="4"/>
      <c r="N241" s="4"/>
    </row>
    <row r="242" spans="2:14" x14ac:dyDescent="0.25">
      <c r="B242" s="4"/>
      <c r="C242" s="4"/>
      <c r="D242" s="4"/>
      <c r="E242" s="2"/>
      <c r="F242" s="4"/>
      <c r="G242" s="4"/>
      <c r="H242" s="1"/>
      <c r="I242"/>
      <c r="J242"/>
      <c r="K242"/>
      <c r="L242" s="15"/>
      <c r="M242" s="4"/>
      <c r="N242" s="4"/>
    </row>
    <row r="243" spans="2:14" x14ac:dyDescent="0.25">
      <c r="B243"/>
      <c r="C243"/>
      <c r="D243"/>
      <c r="E243" s="1"/>
      <c r="F243"/>
      <c r="G243"/>
      <c r="H243" s="1"/>
      <c r="I243"/>
      <c r="J243"/>
      <c r="K243"/>
      <c r="L243" s="12"/>
    </row>
    <row r="244" spans="2:14" x14ac:dyDescent="0.25">
      <c r="B244"/>
      <c r="C244"/>
      <c r="D244"/>
      <c r="E244" s="1"/>
      <c r="F244"/>
      <c r="G244"/>
      <c r="H244" s="1"/>
      <c r="I244"/>
      <c r="J244"/>
      <c r="K244"/>
      <c r="L244" s="12"/>
    </row>
    <row r="245" spans="2:14" x14ac:dyDescent="0.25">
      <c r="B245"/>
      <c r="C245"/>
      <c r="D245"/>
      <c r="E245" s="1"/>
      <c r="F245"/>
      <c r="G245"/>
      <c r="H245" s="1"/>
      <c r="I245"/>
      <c r="J245"/>
      <c r="K245"/>
      <c r="L245" s="12"/>
    </row>
    <row r="246" spans="2:14" x14ac:dyDescent="0.25">
      <c r="B246"/>
      <c r="C246"/>
      <c r="D246"/>
      <c r="E246" s="1"/>
      <c r="F246"/>
      <c r="G246"/>
      <c r="H246" s="1"/>
      <c r="I246"/>
      <c r="J246"/>
      <c r="K246"/>
      <c r="L246" s="12"/>
    </row>
    <row r="247" spans="2:14" x14ac:dyDescent="0.25">
      <c r="B247"/>
      <c r="C247"/>
      <c r="D247"/>
      <c r="E247" s="1"/>
      <c r="F247"/>
      <c r="G247"/>
      <c r="H247" s="1"/>
      <c r="I247"/>
      <c r="J247"/>
      <c r="K247"/>
      <c r="L247" s="12"/>
    </row>
    <row r="248" spans="2:14" x14ac:dyDescent="0.25">
      <c r="B248"/>
      <c r="C248"/>
      <c r="D248"/>
      <c r="E248" s="1"/>
      <c r="F248"/>
      <c r="G248"/>
      <c r="H248" s="1"/>
      <c r="I248"/>
      <c r="J248"/>
      <c r="K248"/>
      <c r="L248" s="12"/>
    </row>
    <row r="249" spans="2:14" x14ac:dyDescent="0.25">
      <c r="B249"/>
      <c r="C249"/>
      <c r="D249"/>
      <c r="E249" s="1"/>
      <c r="F249"/>
      <c r="G249"/>
      <c r="H249" s="1"/>
      <c r="I249"/>
      <c r="J249"/>
      <c r="K249"/>
      <c r="L249" s="12"/>
    </row>
    <row r="250" spans="2:14" x14ac:dyDescent="0.25">
      <c r="B250"/>
      <c r="C250"/>
      <c r="D250"/>
      <c r="E250" s="1"/>
      <c r="F250"/>
      <c r="G250"/>
      <c r="H250" s="1"/>
      <c r="I250"/>
      <c r="J250"/>
      <c r="K250"/>
      <c r="L250" s="12"/>
    </row>
    <row r="251" spans="2:14" x14ac:dyDescent="0.25">
      <c r="B251"/>
      <c r="C251"/>
      <c r="D251"/>
      <c r="E251" s="1"/>
      <c r="F251"/>
      <c r="G251"/>
      <c r="H251" s="1"/>
      <c r="I251"/>
      <c r="J251"/>
      <c r="K251"/>
      <c r="L251" s="12"/>
    </row>
    <row r="252" spans="2:14" x14ac:dyDescent="0.25">
      <c r="B252"/>
      <c r="C252"/>
      <c r="D252"/>
      <c r="E252" s="1"/>
      <c r="F252"/>
      <c r="G252"/>
      <c r="H252" s="1"/>
      <c r="I252"/>
      <c r="J252"/>
      <c r="K252"/>
      <c r="L252" s="12"/>
    </row>
    <row r="253" spans="2:14" x14ac:dyDescent="0.25">
      <c r="B253"/>
      <c r="C253"/>
      <c r="D253"/>
      <c r="E253" s="1"/>
      <c r="F253"/>
      <c r="G253"/>
      <c r="H253" s="1"/>
      <c r="I253"/>
      <c r="J253"/>
      <c r="K253"/>
      <c r="L253" s="12"/>
    </row>
    <row r="254" spans="2:14" x14ac:dyDescent="0.25">
      <c r="B254"/>
      <c r="C254"/>
      <c r="D254"/>
      <c r="E254" s="1"/>
      <c r="F254"/>
      <c r="G254"/>
      <c r="H254" s="1"/>
      <c r="I254"/>
      <c r="J254"/>
      <c r="K254"/>
      <c r="L254" s="12"/>
    </row>
    <row r="255" spans="2:14" x14ac:dyDescent="0.25">
      <c r="B255"/>
      <c r="C255"/>
      <c r="D255"/>
      <c r="E255" s="1"/>
      <c r="F255"/>
      <c r="G255"/>
      <c r="H255" s="1"/>
      <c r="I255"/>
      <c r="J255"/>
      <c r="K255"/>
      <c r="L255" s="12"/>
    </row>
    <row r="256" spans="2:14" x14ac:dyDescent="0.25">
      <c r="B256"/>
      <c r="C256"/>
      <c r="D256"/>
      <c r="E256" s="1"/>
      <c r="F256"/>
      <c r="G256"/>
      <c r="H256" s="1"/>
      <c r="I256"/>
      <c r="J256"/>
      <c r="K256"/>
      <c r="L256" s="12"/>
    </row>
    <row r="257" spans="2:12" x14ac:dyDescent="0.25">
      <c r="B257"/>
      <c r="C257"/>
      <c r="D257"/>
      <c r="E257" s="1"/>
      <c r="F257"/>
      <c r="G257"/>
      <c r="H257" s="1"/>
      <c r="I257"/>
      <c r="J257"/>
      <c r="K257"/>
      <c r="L257" s="12"/>
    </row>
    <row r="258" spans="2:12" x14ac:dyDescent="0.25">
      <c r="B258"/>
      <c r="C258"/>
      <c r="D258"/>
      <c r="E258" s="1"/>
      <c r="F258"/>
      <c r="G258"/>
      <c r="H258" s="1"/>
      <c r="I258"/>
      <c r="J258"/>
      <c r="K258"/>
      <c r="L258" s="12"/>
    </row>
    <row r="259" spans="2:12" x14ac:dyDescent="0.25">
      <c r="B259"/>
      <c r="C259"/>
      <c r="D259"/>
      <c r="E259" s="1"/>
      <c r="F259"/>
      <c r="G259"/>
      <c r="H259" s="1"/>
      <c r="I259"/>
      <c r="J259"/>
      <c r="K259"/>
      <c r="L259" s="12"/>
    </row>
    <row r="260" spans="2:12" x14ac:dyDescent="0.25">
      <c r="B260"/>
      <c r="C260"/>
      <c r="D260"/>
      <c r="E260" s="1"/>
      <c r="F260"/>
      <c r="G260"/>
      <c r="H260" s="1"/>
      <c r="I260"/>
      <c r="J260"/>
      <c r="K260"/>
      <c r="L260" s="12"/>
    </row>
    <row r="261" spans="2:12" x14ac:dyDescent="0.25">
      <c r="B261"/>
      <c r="C261"/>
      <c r="D261"/>
      <c r="E261" s="1"/>
      <c r="F261"/>
      <c r="G261"/>
      <c r="H261" s="1"/>
      <c r="I261"/>
      <c r="J261"/>
      <c r="K261"/>
      <c r="L261" s="12"/>
    </row>
    <row r="262" spans="2:12" x14ac:dyDescent="0.25">
      <c r="B262"/>
      <c r="C262"/>
      <c r="D262"/>
      <c r="E262" s="1"/>
      <c r="F262"/>
      <c r="G262"/>
      <c r="H262" s="1"/>
      <c r="I262"/>
      <c r="J262"/>
      <c r="K262"/>
      <c r="L262" s="12"/>
    </row>
    <row r="263" spans="2:12" x14ac:dyDescent="0.25">
      <c r="B263"/>
      <c r="C263"/>
      <c r="D263"/>
      <c r="E263" s="1"/>
      <c r="F263"/>
      <c r="G263"/>
      <c r="H263" s="1"/>
      <c r="I263"/>
      <c r="J263"/>
      <c r="K263"/>
      <c r="L263" s="12"/>
    </row>
    <row r="264" spans="2:12" x14ac:dyDescent="0.25">
      <c r="B264"/>
      <c r="C264"/>
      <c r="D264"/>
      <c r="E264" s="1"/>
      <c r="F264"/>
      <c r="G264"/>
      <c r="H264" s="1"/>
      <c r="I264"/>
      <c r="J264"/>
      <c r="K264"/>
      <c r="L264" s="12"/>
    </row>
    <row r="265" spans="2:12" x14ac:dyDescent="0.25">
      <c r="B265"/>
      <c r="C265"/>
      <c r="D265"/>
      <c r="E265" s="1"/>
      <c r="F265"/>
      <c r="G265"/>
      <c r="H265" s="1"/>
      <c r="I265"/>
      <c r="J265"/>
      <c r="K265"/>
      <c r="L265" s="12"/>
    </row>
    <row r="266" spans="2:12" x14ac:dyDescent="0.25">
      <c r="B266"/>
      <c r="C266"/>
      <c r="D266"/>
      <c r="E266" s="1"/>
      <c r="F266"/>
      <c r="G266"/>
      <c r="H266" s="1"/>
      <c r="I266"/>
      <c r="J266"/>
      <c r="K266"/>
      <c r="L266" s="12"/>
    </row>
    <row r="267" spans="2:12" x14ac:dyDescent="0.25">
      <c r="B267"/>
      <c r="C267"/>
      <c r="D267"/>
      <c r="E267" s="1"/>
      <c r="F267"/>
      <c r="G267"/>
      <c r="H267" s="1"/>
      <c r="I267"/>
      <c r="J267"/>
      <c r="K267"/>
      <c r="L267" s="12"/>
    </row>
    <row r="268" spans="2:12" x14ac:dyDescent="0.25">
      <c r="B268"/>
      <c r="C268"/>
      <c r="D268"/>
      <c r="E268" s="1"/>
      <c r="F268"/>
      <c r="G268"/>
      <c r="H268" s="1"/>
      <c r="I268"/>
      <c r="J268"/>
      <c r="K268"/>
      <c r="L268" s="12"/>
    </row>
    <row r="269" spans="2:12" x14ac:dyDescent="0.25">
      <c r="B269"/>
      <c r="C269"/>
      <c r="D269"/>
      <c r="E269" s="1"/>
      <c r="F269"/>
      <c r="G269"/>
      <c r="H269" s="1"/>
      <c r="I269"/>
      <c r="J269"/>
      <c r="K269"/>
      <c r="L269" s="12"/>
    </row>
    <row r="270" spans="2:12" x14ac:dyDescent="0.25">
      <c r="B270"/>
      <c r="C270"/>
      <c r="D270"/>
      <c r="E270" s="1"/>
      <c r="F270"/>
      <c r="G270"/>
      <c r="H270" s="1"/>
      <c r="I270"/>
      <c r="J270"/>
      <c r="K270"/>
      <c r="L270" s="12"/>
    </row>
    <row r="271" spans="2:12" x14ac:dyDescent="0.25">
      <c r="B271"/>
      <c r="C271"/>
      <c r="D271"/>
      <c r="E271" s="1"/>
      <c r="F271"/>
      <c r="G271"/>
      <c r="H271" s="1"/>
      <c r="I271"/>
      <c r="J271"/>
      <c r="K271"/>
      <c r="L271" s="12"/>
    </row>
    <row r="272" spans="2:12" x14ac:dyDescent="0.25">
      <c r="B272"/>
      <c r="C272"/>
      <c r="D272"/>
      <c r="E272" s="1"/>
      <c r="F272"/>
      <c r="G272"/>
      <c r="H272" s="1"/>
      <c r="I272"/>
      <c r="J272"/>
      <c r="K272"/>
      <c r="L272" s="12"/>
    </row>
    <row r="273" spans="2:12" x14ac:dyDescent="0.25">
      <c r="B273"/>
      <c r="C273"/>
      <c r="D273"/>
      <c r="E273" s="1"/>
      <c r="F273"/>
      <c r="G273"/>
      <c r="H273" s="1"/>
      <c r="I273"/>
      <c r="J273"/>
      <c r="K273"/>
      <c r="L273" s="12"/>
    </row>
    <row r="274" spans="2:12" x14ac:dyDescent="0.25">
      <c r="B274"/>
      <c r="C274"/>
      <c r="D274"/>
      <c r="E274" s="1"/>
      <c r="F274"/>
      <c r="G274"/>
      <c r="H274" s="1"/>
      <c r="I274"/>
      <c r="J274"/>
      <c r="K274"/>
      <c r="L274" s="12"/>
    </row>
    <row r="275" spans="2:12" x14ac:dyDescent="0.25">
      <c r="B275"/>
      <c r="C275"/>
      <c r="D275"/>
      <c r="E275" s="1"/>
      <c r="F275"/>
      <c r="G275"/>
      <c r="H275" s="1"/>
      <c r="I275"/>
      <c r="J275"/>
      <c r="K275"/>
      <c r="L275" s="12"/>
    </row>
    <row r="276" spans="2:12" x14ac:dyDescent="0.25">
      <c r="B276"/>
      <c r="C276"/>
      <c r="D276"/>
      <c r="E276" s="1"/>
      <c r="F276"/>
      <c r="G276"/>
      <c r="H276" s="1"/>
      <c r="I276"/>
      <c r="J276"/>
      <c r="K276"/>
      <c r="L276" s="12"/>
    </row>
    <row r="277" spans="2:12" x14ac:dyDescent="0.25">
      <c r="B277"/>
      <c r="C277"/>
      <c r="D277"/>
      <c r="E277" s="1"/>
      <c r="F277"/>
      <c r="G277"/>
      <c r="H277" s="1"/>
      <c r="I277"/>
      <c r="J277"/>
      <c r="K277"/>
      <c r="L277" s="12"/>
    </row>
    <row r="278" spans="2:12" x14ac:dyDescent="0.25">
      <c r="B278"/>
      <c r="C278"/>
      <c r="D278"/>
      <c r="E278" s="1"/>
      <c r="F278"/>
      <c r="G278"/>
      <c r="H278" s="1"/>
      <c r="I278"/>
      <c r="J278"/>
      <c r="K278"/>
      <c r="L278" s="12"/>
    </row>
    <row r="279" spans="2:12" x14ac:dyDescent="0.25">
      <c r="B279"/>
      <c r="C279"/>
      <c r="D279"/>
      <c r="E279" s="1"/>
      <c r="F279"/>
      <c r="G279"/>
      <c r="H279" s="1"/>
      <c r="I279"/>
      <c r="J279"/>
      <c r="K279"/>
      <c r="L279" s="12"/>
    </row>
    <row r="280" spans="2:12" x14ac:dyDescent="0.25">
      <c r="B280"/>
      <c r="C280"/>
      <c r="D280"/>
      <c r="E280" s="1"/>
      <c r="F280"/>
      <c r="G280"/>
      <c r="H280" s="1"/>
      <c r="I280"/>
      <c r="J280"/>
      <c r="K280"/>
      <c r="L280" s="12"/>
    </row>
    <row r="281" spans="2:12" x14ac:dyDescent="0.25">
      <c r="B281"/>
      <c r="C281"/>
      <c r="D281"/>
      <c r="E281" s="1"/>
      <c r="F281"/>
      <c r="G281"/>
      <c r="H281" s="1"/>
      <c r="I281"/>
      <c r="J281"/>
      <c r="K281"/>
      <c r="L281" s="12"/>
    </row>
    <row r="282" spans="2:12" x14ac:dyDescent="0.25">
      <c r="B282"/>
      <c r="C282"/>
      <c r="D282"/>
      <c r="E282" s="1"/>
      <c r="F282"/>
      <c r="G282"/>
      <c r="H282" s="1"/>
      <c r="I282"/>
      <c r="J282"/>
      <c r="K282"/>
      <c r="L282" s="12"/>
    </row>
    <row r="283" spans="2:12" x14ac:dyDescent="0.25">
      <c r="B283"/>
      <c r="C283"/>
      <c r="D283"/>
      <c r="E283" s="1"/>
      <c r="F283"/>
      <c r="G283"/>
      <c r="H283" s="1"/>
      <c r="I283"/>
      <c r="J283"/>
      <c r="K283"/>
      <c r="L283" s="12"/>
    </row>
    <row r="284" spans="2:12" x14ac:dyDescent="0.25">
      <c r="B284"/>
      <c r="C284"/>
      <c r="D284"/>
      <c r="E284" s="1"/>
      <c r="F284"/>
      <c r="G284"/>
      <c r="H284" s="1"/>
      <c r="I284"/>
      <c r="J284"/>
      <c r="K284"/>
      <c r="L284" s="12"/>
    </row>
    <row r="285" spans="2:12" x14ac:dyDescent="0.25">
      <c r="B285"/>
      <c r="C285"/>
      <c r="D285"/>
      <c r="E285" s="1"/>
      <c r="F285"/>
      <c r="G285"/>
      <c r="H285" s="1"/>
      <c r="I285"/>
      <c r="J285"/>
      <c r="K285"/>
      <c r="L285" s="12"/>
    </row>
    <row r="286" spans="2:12" x14ac:dyDescent="0.25">
      <c r="B286"/>
      <c r="C286"/>
      <c r="D286"/>
      <c r="E286" s="1"/>
      <c r="F286"/>
      <c r="G286"/>
      <c r="H286" s="1"/>
      <c r="I286"/>
      <c r="J286"/>
      <c r="K286"/>
      <c r="L286" s="12"/>
    </row>
    <row r="287" spans="2:12" x14ac:dyDescent="0.25">
      <c r="B287"/>
      <c r="C287"/>
      <c r="D287"/>
      <c r="E287" s="1"/>
      <c r="F287"/>
      <c r="G287"/>
      <c r="H287" s="1"/>
      <c r="I287"/>
      <c r="J287"/>
      <c r="K287"/>
      <c r="L287" s="12"/>
    </row>
    <row r="288" spans="2:12" x14ac:dyDescent="0.25">
      <c r="B288"/>
      <c r="C288"/>
      <c r="D288"/>
      <c r="E288" s="1"/>
      <c r="F288"/>
      <c r="G288"/>
      <c r="H288" s="1"/>
      <c r="I288"/>
      <c r="J288"/>
      <c r="K288"/>
      <c r="L288" s="12"/>
    </row>
    <row r="289" spans="2:12" x14ac:dyDescent="0.25">
      <c r="B289"/>
      <c r="C289"/>
      <c r="D289"/>
      <c r="E289" s="1"/>
      <c r="F289"/>
      <c r="G289"/>
      <c r="H289" s="1"/>
      <c r="I289"/>
      <c r="J289"/>
      <c r="K289"/>
      <c r="L289" s="12"/>
    </row>
    <row r="290" spans="2:12" x14ac:dyDescent="0.25">
      <c r="B290"/>
      <c r="C290"/>
      <c r="D290"/>
      <c r="E290" s="1"/>
      <c r="F290"/>
      <c r="G290"/>
      <c r="H290" s="1"/>
      <c r="I290"/>
      <c r="J290"/>
      <c r="K290"/>
      <c r="L290" s="12"/>
    </row>
    <row r="291" spans="2:12" x14ac:dyDescent="0.25">
      <c r="B291"/>
      <c r="C291"/>
      <c r="D291"/>
      <c r="E291" s="1"/>
      <c r="F291"/>
      <c r="G291"/>
      <c r="H291" s="1"/>
      <c r="I291"/>
      <c r="J291"/>
      <c r="K291"/>
      <c r="L291" s="12"/>
    </row>
    <row r="292" spans="2:12" x14ac:dyDescent="0.25">
      <c r="B292"/>
      <c r="C292"/>
      <c r="D292"/>
      <c r="E292" s="1"/>
      <c r="F292"/>
      <c r="G292"/>
      <c r="H292" s="1"/>
      <c r="I292"/>
      <c r="J292"/>
      <c r="K292"/>
      <c r="L292" s="12"/>
    </row>
    <row r="293" spans="2:12" x14ac:dyDescent="0.25">
      <c r="B293"/>
      <c r="C293"/>
      <c r="D293"/>
      <c r="E293" s="1"/>
      <c r="F293"/>
      <c r="G293"/>
      <c r="H293" s="1"/>
      <c r="I293"/>
      <c r="J293"/>
      <c r="K293"/>
      <c r="L293" s="12"/>
    </row>
    <row r="294" spans="2:12" x14ac:dyDescent="0.25">
      <c r="B294"/>
      <c r="C294"/>
      <c r="D294"/>
      <c r="E294" s="1"/>
      <c r="F294"/>
      <c r="G294"/>
      <c r="H294" s="1"/>
      <c r="I294"/>
      <c r="J294"/>
      <c r="K294"/>
      <c r="L294" s="12"/>
    </row>
    <row r="295" spans="2:12" x14ac:dyDescent="0.25">
      <c r="B295"/>
      <c r="C295"/>
      <c r="D295"/>
      <c r="E295" s="1"/>
      <c r="F295"/>
      <c r="G295"/>
      <c r="H295" s="1"/>
      <c r="I295"/>
      <c r="J295"/>
      <c r="K295"/>
      <c r="L295" s="12"/>
    </row>
    <row r="296" spans="2:12" x14ac:dyDescent="0.25">
      <c r="B296"/>
      <c r="C296"/>
      <c r="D296"/>
      <c r="E296" s="1"/>
      <c r="F296"/>
      <c r="G296"/>
      <c r="H296" s="1"/>
      <c r="I296"/>
      <c r="J296"/>
      <c r="K296"/>
      <c r="L296" s="12"/>
    </row>
    <row r="297" spans="2:12" x14ac:dyDescent="0.25">
      <c r="B297"/>
      <c r="C297"/>
      <c r="D297"/>
      <c r="E297" s="1"/>
      <c r="F297"/>
      <c r="G297"/>
      <c r="H297" s="1"/>
      <c r="I297"/>
      <c r="J297"/>
      <c r="K297"/>
      <c r="L297" s="12"/>
    </row>
    <row r="298" spans="2:12" x14ac:dyDescent="0.25">
      <c r="B298"/>
      <c r="C298"/>
      <c r="D298"/>
      <c r="E298" s="1"/>
      <c r="F298"/>
      <c r="G298"/>
      <c r="H298" s="1"/>
      <c r="I298"/>
      <c r="J298"/>
      <c r="K298"/>
      <c r="L298" s="12"/>
    </row>
    <row r="299" spans="2:12" x14ac:dyDescent="0.25">
      <c r="B299"/>
      <c r="C299"/>
      <c r="D299"/>
      <c r="E299" s="1"/>
      <c r="F299"/>
      <c r="G299"/>
      <c r="H299" s="1"/>
      <c r="I299"/>
      <c r="J299"/>
      <c r="K299"/>
      <c r="L299" s="12"/>
    </row>
    <row r="300" spans="2:12" x14ac:dyDescent="0.25">
      <c r="B300"/>
      <c r="C300"/>
      <c r="D300"/>
      <c r="E300" s="1"/>
      <c r="F300"/>
      <c r="G300"/>
      <c r="H300" s="1"/>
      <c r="I300"/>
      <c r="J300"/>
      <c r="K300"/>
      <c r="L300" s="12"/>
    </row>
    <row r="301" spans="2:12" x14ac:dyDescent="0.25">
      <c r="B301"/>
      <c r="C301"/>
      <c r="D301"/>
      <c r="E301" s="1"/>
      <c r="F301"/>
      <c r="G301"/>
      <c r="H301" s="1"/>
      <c r="I301"/>
      <c r="J301"/>
      <c r="K301"/>
      <c r="L301" s="12"/>
    </row>
    <row r="302" spans="2:12" x14ac:dyDescent="0.25">
      <c r="B302"/>
      <c r="C302"/>
      <c r="D302"/>
      <c r="E302" s="1"/>
      <c r="F302"/>
      <c r="G302"/>
      <c r="H302" s="1"/>
      <c r="I302"/>
      <c r="J302"/>
      <c r="K302"/>
      <c r="L302" s="12"/>
    </row>
    <row r="303" spans="2:12" x14ac:dyDescent="0.25">
      <c r="B303"/>
      <c r="C303"/>
      <c r="D303"/>
      <c r="E303" s="1"/>
      <c r="F303"/>
      <c r="G303"/>
      <c r="H303" s="1"/>
      <c r="I303"/>
      <c r="J303"/>
      <c r="K303"/>
      <c r="L303" s="12"/>
    </row>
    <row r="304" spans="2:12" x14ac:dyDescent="0.25">
      <c r="B304"/>
      <c r="C304"/>
      <c r="D304"/>
      <c r="E304" s="1"/>
      <c r="F304"/>
      <c r="G304"/>
      <c r="H304" s="1"/>
      <c r="I304"/>
      <c r="J304"/>
      <c r="K304"/>
      <c r="L304" s="12"/>
    </row>
    <row r="305" spans="2:12" x14ac:dyDescent="0.25">
      <c r="B305"/>
      <c r="C305"/>
      <c r="D305"/>
      <c r="E305" s="1"/>
      <c r="F305"/>
      <c r="G305"/>
      <c r="H305" s="1"/>
      <c r="I305"/>
      <c r="J305"/>
      <c r="K305"/>
      <c r="L305" s="12"/>
    </row>
    <row r="306" spans="2:12" x14ac:dyDescent="0.25">
      <c r="B306"/>
      <c r="C306"/>
      <c r="D306"/>
      <c r="E306" s="1"/>
      <c r="F306"/>
      <c r="G306"/>
      <c r="H306" s="1"/>
      <c r="I306"/>
      <c r="J306"/>
      <c r="K306"/>
      <c r="L306" s="12"/>
    </row>
    <row r="307" spans="2:12" x14ac:dyDescent="0.25">
      <c r="B307"/>
      <c r="C307"/>
      <c r="D307"/>
      <c r="E307" s="1"/>
      <c r="F307"/>
      <c r="G307"/>
      <c r="H307" s="1"/>
      <c r="I307"/>
      <c r="J307"/>
      <c r="K307"/>
      <c r="L307" s="12"/>
    </row>
    <row r="308" spans="2:12" x14ac:dyDescent="0.25">
      <c r="B308"/>
      <c r="C308"/>
      <c r="D308"/>
      <c r="E308" s="1"/>
      <c r="F308"/>
      <c r="G308"/>
      <c r="H308" s="1"/>
      <c r="I308"/>
      <c r="J308"/>
      <c r="K308"/>
      <c r="L308" s="12"/>
    </row>
    <row r="309" spans="2:12" x14ac:dyDescent="0.25">
      <c r="B309"/>
      <c r="C309"/>
      <c r="D309"/>
      <c r="E309" s="1"/>
      <c r="F309"/>
      <c r="G309"/>
      <c r="H309" s="1"/>
      <c r="I309"/>
      <c r="J309"/>
      <c r="K309"/>
      <c r="L309" s="12"/>
    </row>
    <row r="310" spans="2:12" x14ac:dyDescent="0.25">
      <c r="B310"/>
      <c r="C310"/>
      <c r="D310"/>
      <c r="E310" s="1"/>
      <c r="F310"/>
      <c r="G310"/>
      <c r="H310" s="1"/>
      <c r="I310"/>
      <c r="J310"/>
      <c r="K310"/>
      <c r="L310" s="12"/>
    </row>
    <row r="311" spans="2:12" x14ac:dyDescent="0.25">
      <c r="B311"/>
      <c r="C311"/>
      <c r="D311"/>
      <c r="E311" s="1"/>
      <c r="F311"/>
      <c r="G311"/>
      <c r="H311" s="1"/>
      <c r="I311"/>
      <c r="J311"/>
      <c r="K311"/>
      <c r="L311" s="12"/>
    </row>
    <row r="312" spans="2:12" x14ac:dyDescent="0.25">
      <c r="B312"/>
      <c r="C312"/>
      <c r="D312"/>
      <c r="E312" s="1"/>
      <c r="F312"/>
      <c r="G312"/>
      <c r="H312" s="1"/>
      <c r="I312"/>
      <c r="J312"/>
      <c r="K312"/>
      <c r="L312" s="12"/>
    </row>
    <row r="313" spans="2:12" x14ac:dyDescent="0.25">
      <c r="B313"/>
      <c r="C313"/>
      <c r="D313"/>
      <c r="E313" s="1"/>
      <c r="F313"/>
      <c r="G313"/>
      <c r="H313" s="1"/>
      <c r="I313"/>
      <c r="J313"/>
      <c r="K313"/>
      <c r="L313" s="12"/>
    </row>
    <row r="314" spans="2:12" x14ac:dyDescent="0.25">
      <c r="B314"/>
      <c r="C314"/>
      <c r="D314"/>
      <c r="E314" s="1"/>
      <c r="F314"/>
      <c r="G314"/>
      <c r="H314" s="1"/>
      <c r="I314"/>
      <c r="J314"/>
      <c r="K314"/>
      <c r="L314" s="12"/>
    </row>
    <row r="315" spans="2:12" x14ac:dyDescent="0.25">
      <c r="B315"/>
      <c r="C315"/>
      <c r="D315"/>
      <c r="E315" s="1"/>
      <c r="F315"/>
      <c r="G315"/>
      <c r="H315" s="1"/>
      <c r="I315"/>
      <c r="J315"/>
      <c r="K315"/>
      <c r="L315" s="12"/>
    </row>
    <row r="316" spans="2:12" x14ac:dyDescent="0.25">
      <c r="B316"/>
      <c r="C316"/>
      <c r="D316"/>
      <c r="E316" s="1"/>
      <c r="F316"/>
      <c r="G316"/>
      <c r="H316" s="1"/>
      <c r="I316"/>
      <c r="J316"/>
      <c r="K316"/>
      <c r="L316" s="12"/>
    </row>
    <row r="317" spans="2:12" x14ac:dyDescent="0.25">
      <c r="B317"/>
      <c r="C317"/>
      <c r="D317"/>
      <c r="E317" s="1"/>
      <c r="F317"/>
      <c r="G317"/>
      <c r="H317" s="1"/>
      <c r="I317"/>
      <c r="J317"/>
      <c r="K317"/>
      <c r="L317" s="12"/>
    </row>
    <row r="318" spans="2:12" x14ac:dyDescent="0.25">
      <c r="B318"/>
      <c r="C318"/>
      <c r="D318"/>
      <c r="E318" s="1"/>
      <c r="F318"/>
      <c r="G318"/>
      <c r="H318" s="1"/>
      <c r="I318"/>
      <c r="J318"/>
      <c r="K318"/>
      <c r="L318" s="12"/>
    </row>
    <row r="319" spans="2:12" x14ac:dyDescent="0.25">
      <c r="B319"/>
      <c r="C319"/>
      <c r="D319"/>
      <c r="E319" s="1"/>
      <c r="F319"/>
      <c r="G319"/>
      <c r="H319" s="1"/>
      <c r="I319"/>
      <c r="J319"/>
      <c r="K319"/>
      <c r="L319" s="12"/>
    </row>
    <row r="320" spans="2:12" x14ac:dyDescent="0.25">
      <c r="B320"/>
      <c r="C320"/>
      <c r="D320"/>
      <c r="E320" s="1"/>
      <c r="F320"/>
      <c r="G320"/>
      <c r="H320" s="1"/>
      <c r="I320"/>
      <c r="J320"/>
      <c r="K320"/>
      <c r="L320" s="12"/>
    </row>
    <row r="321" spans="2:12" x14ac:dyDescent="0.25">
      <c r="B321"/>
      <c r="C321"/>
      <c r="D321"/>
      <c r="E321" s="1"/>
      <c r="F321"/>
      <c r="G321"/>
      <c r="H321" s="1"/>
      <c r="I321"/>
      <c r="J321"/>
      <c r="K321"/>
      <c r="L321" s="12"/>
    </row>
    <row r="322" spans="2:12" x14ac:dyDescent="0.25">
      <c r="B322"/>
      <c r="C322"/>
      <c r="D322"/>
      <c r="E322" s="1"/>
      <c r="F322"/>
      <c r="G322"/>
      <c r="H322" s="1"/>
      <c r="I322"/>
      <c r="J322"/>
      <c r="K322"/>
      <c r="L322" s="12"/>
    </row>
    <row r="323" spans="2:12" x14ac:dyDescent="0.25">
      <c r="B323"/>
      <c r="C323"/>
      <c r="D323"/>
      <c r="E323" s="1"/>
      <c r="F323"/>
      <c r="G323"/>
      <c r="H323" s="1"/>
      <c r="I323"/>
      <c r="J323"/>
      <c r="K323"/>
      <c r="L323" s="12"/>
    </row>
    <row r="324" spans="2:12" x14ac:dyDescent="0.25">
      <c r="B324"/>
      <c r="C324"/>
      <c r="D324"/>
      <c r="E324" s="1"/>
      <c r="F324"/>
      <c r="G324"/>
      <c r="H324" s="1"/>
      <c r="I324"/>
      <c r="J324"/>
      <c r="K324"/>
      <c r="L324" s="12"/>
    </row>
    <row r="325" spans="2:12" x14ac:dyDescent="0.25">
      <c r="B325"/>
      <c r="C325"/>
      <c r="D325"/>
      <c r="E325" s="1"/>
      <c r="F325"/>
      <c r="G325"/>
      <c r="H325" s="1"/>
      <c r="I325"/>
      <c r="J325"/>
      <c r="K325"/>
      <c r="L325" s="12"/>
    </row>
    <row r="326" spans="2:12" x14ac:dyDescent="0.25">
      <c r="B326"/>
      <c r="C326"/>
      <c r="D326"/>
      <c r="E326" s="1"/>
      <c r="F326"/>
      <c r="G326"/>
      <c r="H326" s="1"/>
      <c r="I326"/>
      <c r="J326"/>
      <c r="K326"/>
      <c r="L326" s="12"/>
    </row>
    <row r="327" spans="2:12" x14ac:dyDescent="0.25">
      <c r="B327"/>
      <c r="C327"/>
      <c r="D327"/>
      <c r="E327" s="1"/>
      <c r="F327"/>
      <c r="G327"/>
      <c r="H327" s="1"/>
      <c r="I327"/>
      <c r="J327"/>
      <c r="K327"/>
      <c r="L327" s="12"/>
    </row>
    <row r="328" spans="2:12" x14ac:dyDescent="0.25">
      <c r="B328"/>
      <c r="C328"/>
      <c r="D328"/>
      <c r="E328" s="1"/>
      <c r="F328"/>
      <c r="G328"/>
      <c r="H328" s="1"/>
      <c r="I328"/>
      <c r="J328"/>
      <c r="K328"/>
      <c r="L328" s="12"/>
    </row>
    <row r="329" spans="2:12" x14ac:dyDescent="0.25">
      <c r="B329"/>
      <c r="C329"/>
      <c r="D329"/>
      <c r="E329" s="1"/>
      <c r="F329"/>
      <c r="G329"/>
      <c r="H329" s="1"/>
      <c r="I329"/>
      <c r="J329"/>
      <c r="K329"/>
      <c r="L329" s="12"/>
    </row>
    <row r="330" spans="2:12" x14ac:dyDescent="0.25">
      <c r="B330"/>
      <c r="C330"/>
      <c r="D330"/>
      <c r="E330" s="1"/>
      <c r="F330"/>
      <c r="G330"/>
      <c r="H330" s="1"/>
      <c r="I330"/>
      <c r="J330"/>
      <c r="K330"/>
      <c r="L330" s="12"/>
    </row>
    <row r="331" spans="2:12" x14ac:dyDescent="0.25">
      <c r="B331"/>
      <c r="C331"/>
      <c r="D331"/>
      <c r="E331" s="1"/>
      <c r="F331"/>
      <c r="G331"/>
      <c r="H331" s="1"/>
      <c r="I331"/>
      <c r="J331"/>
      <c r="K331"/>
      <c r="L331" s="12"/>
    </row>
    <row r="332" spans="2:12" x14ac:dyDescent="0.25">
      <c r="B332"/>
      <c r="C332"/>
      <c r="D332"/>
      <c r="E332" s="1"/>
      <c r="F332"/>
      <c r="G332"/>
      <c r="H332" s="1"/>
      <c r="I332"/>
      <c r="J332"/>
      <c r="K332"/>
      <c r="L332" s="12"/>
    </row>
    <row r="333" spans="2:12" x14ac:dyDescent="0.25">
      <c r="B333"/>
      <c r="C333"/>
      <c r="D333"/>
      <c r="E333" s="1"/>
      <c r="F333"/>
      <c r="G333"/>
      <c r="H333" s="1"/>
      <c r="I333"/>
      <c r="J333"/>
      <c r="K333"/>
      <c r="L333" s="12"/>
    </row>
    <row r="334" spans="2:12" x14ac:dyDescent="0.25">
      <c r="B334"/>
      <c r="C334"/>
      <c r="D334"/>
      <c r="E334" s="1"/>
      <c r="F334"/>
      <c r="G334"/>
      <c r="H334" s="1"/>
      <c r="I334"/>
      <c r="J334"/>
      <c r="K334"/>
      <c r="L334" s="12"/>
    </row>
    <row r="335" spans="2:12" x14ac:dyDescent="0.25">
      <c r="B335"/>
      <c r="C335"/>
      <c r="D335"/>
      <c r="E335" s="1"/>
      <c r="F335"/>
      <c r="G335"/>
      <c r="H335" s="1"/>
      <c r="I335"/>
      <c r="J335"/>
      <c r="L335" s="12"/>
    </row>
    <row r="336" spans="2:12" x14ac:dyDescent="0.25">
      <c r="B336"/>
      <c r="C336"/>
      <c r="D336"/>
      <c r="E336" s="1"/>
      <c r="F336"/>
      <c r="G336"/>
      <c r="H336" s="1"/>
      <c r="I336"/>
      <c r="L336" s="12"/>
    </row>
    <row r="337" spans="2:12" x14ac:dyDescent="0.25">
      <c r="B337"/>
      <c r="C337"/>
      <c r="D337"/>
      <c r="E337" s="1"/>
      <c r="F337"/>
      <c r="G337"/>
      <c r="H337" s="1"/>
      <c r="I337"/>
      <c r="L337" s="12"/>
    </row>
    <row r="338" spans="2:12" x14ac:dyDescent="0.25">
      <c r="B338"/>
      <c r="C338"/>
      <c r="D338"/>
      <c r="E338" s="1"/>
      <c r="F338"/>
      <c r="G338"/>
      <c r="H338" s="1"/>
      <c r="I338"/>
      <c r="L338" s="12"/>
    </row>
    <row r="339" spans="2:12" x14ac:dyDescent="0.25">
      <c r="B339"/>
      <c r="C339"/>
      <c r="D339"/>
      <c r="E339" s="1"/>
      <c r="F339"/>
      <c r="G339"/>
      <c r="H339" s="1"/>
      <c r="I339"/>
      <c r="L339" s="12"/>
    </row>
    <row r="340" spans="2:12" x14ac:dyDescent="0.25">
      <c r="B340"/>
      <c r="C340"/>
      <c r="D340"/>
      <c r="E340" s="1"/>
      <c r="F340"/>
      <c r="G340"/>
      <c r="H340" s="1"/>
      <c r="I340"/>
    </row>
    <row r="341" spans="2:12" x14ac:dyDescent="0.25">
      <c r="B341"/>
      <c r="C341"/>
      <c r="D341"/>
      <c r="E341" s="1"/>
      <c r="F341"/>
      <c r="G341"/>
      <c r="H341" s="1"/>
      <c r="I341"/>
    </row>
    <row r="342" spans="2:12" x14ac:dyDescent="0.25">
      <c r="B342"/>
      <c r="C342"/>
      <c r="D342"/>
      <c r="E342" s="1"/>
      <c r="F342"/>
      <c r="G342"/>
      <c r="H342" s="1"/>
      <c r="I342"/>
    </row>
    <row r="343" spans="2:12" x14ac:dyDescent="0.25">
      <c r="B343"/>
      <c r="C343"/>
      <c r="D343"/>
      <c r="E343" s="1"/>
      <c r="F343"/>
      <c r="G343"/>
      <c r="H343" s="1"/>
      <c r="I343"/>
    </row>
    <row r="344" spans="2:12" x14ac:dyDescent="0.25">
      <c r="B344"/>
      <c r="C344"/>
      <c r="D344"/>
      <c r="E344" s="1"/>
      <c r="F344"/>
      <c r="G344"/>
      <c r="H344" s="1"/>
      <c r="I344"/>
    </row>
    <row r="345" spans="2:12" x14ac:dyDescent="0.25">
      <c r="B345"/>
      <c r="C345"/>
      <c r="D345"/>
      <c r="E345" s="1"/>
      <c r="F345"/>
      <c r="G345"/>
      <c r="H345" s="1"/>
      <c r="I345"/>
    </row>
    <row r="346" spans="2:12" x14ac:dyDescent="0.25">
      <c r="B346"/>
      <c r="C346"/>
      <c r="D346"/>
      <c r="E346" s="1"/>
      <c r="F346"/>
      <c r="G346"/>
      <c r="H346" s="1"/>
      <c r="I346"/>
    </row>
    <row r="347" spans="2:12" x14ac:dyDescent="0.25">
      <c r="B347"/>
      <c r="C347"/>
      <c r="D347"/>
      <c r="E347" s="1"/>
      <c r="F347"/>
      <c r="G347"/>
      <c r="H347" s="1"/>
      <c r="I347"/>
    </row>
    <row r="348" spans="2:12" x14ac:dyDescent="0.25">
      <c r="B348"/>
      <c r="C348"/>
      <c r="D348"/>
      <c r="E348" s="1"/>
      <c r="F348"/>
      <c r="G348"/>
      <c r="H348" s="1"/>
      <c r="I348"/>
    </row>
    <row r="349" spans="2:12" x14ac:dyDescent="0.25">
      <c r="B349"/>
      <c r="C349"/>
      <c r="D349"/>
      <c r="E349" s="1"/>
      <c r="F349"/>
      <c r="G349"/>
      <c r="H349" s="1"/>
      <c r="I349"/>
    </row>
    <row r="350" spans="2:12" x14ac:dyDescent="0.25">
      <c r="B350"/>
      <c r="C350"/>
      <c r="D350"/>
      <c r="E350" s="1"/>
      <c r="F350"/>
      <c r="G350"/>
      <c r="H350" s="1"/>
      <c r="I350"/>
    </row>
    <row r="351" spans="2:12" x14ac:dyDescent="0.25">
      <c r="B351"/>
      <c r="C351"/>
      <c r="D351"/>
      <c r="E351" s="1"/>
      <c r="F351"/>
      <c r="G351"/>
      <c r="H351" s="1"/>
      <c r="I351"/>
    </row>
    <row r="352" spans="2:12" x14ac:dyDescent="0.25">
      <c r="B352"/>
      <c r="C352"/>
      <c r="D352"/>
      <c r="E352" s="1"/>
      <c r="F352"/>
      <c r="G352"/>
      <c r="H352" s="1"/>
      <c r="I352"/>
    </row>
    <row r="353" spans="2:9" x14ac:dyDescent="0.25">
      <c r="B353"/>
      <c r="C353"/>
      <c r="D353"/>
      <c r="E353" s="1"/>
      <c r="F353"/>
      <c r="G353"/>
      <c r="H353" s="1"/>
      <c r="I353"/>
    </row>
    <row r="354" spans="2:9" x14ac:dyDescent="0.25">
      <c r="B354"/>
      <c r="C354"/>
      <c r="D354"/>
      <c r="E354" s="1"/>
      <c r="F354"/>
      <c r="G354"/>
      <c r="H354" s="1"/>
      <c r="I354"/>
    </row>
    <row r="355" spans="2:9" x14ac:dyDescent="0.25">
      <c r="B355"/>
      <c r="C355"/>
      <c r="D355"/>
      <c r="E355" s="1"/>
      <c r="F355"/>
      <c r="G355"/>
      <c r="H355" s="1"/>
      <c r="I355"/>
    </row>
    <row r="356" spans="2:9" x14ac:dyDescent="0.25">
      <c r="B356"/>
      <c r="C356"/>
      <c r="D356"/>
      <c r="E356" s="1"/>
      <c r="F356"/>
      <c r="G356"/>
      <c r="H356" s="1"/>
      <c r="I356"/>
    </row>
    <row r="357" spans="2:9" x14ac:dyDescent="0.25">
      <c r="B357"/>
      <c r="C357"/>
      <c r="D357"/>
      <c r="E357" s="1"/>
      <c r="F357"/>
      <c r="G357"/>
      <c r="H357" s="1"/>
      <c r="I357"/>
    </row>
    <row r="358" spans="2:9" x14ac:dyDescent="0.25">
      <c r="B358"/>
      <c r="C358"/>
      <c r="D358"/>
      <c r="E358" s="1"/>
      <c r="F358"/>
      <c r="G358"/>
      <c r="H358" s="1"/>
      <c r="I358"/>
    </row>
    <row r="359" spans="2:9" x14ac:dyDescent="0.25">
      <c r="B359"/>
      <c r="C359"/>
      <c r="D359"/>
      <c r="E359" s="1"/>
      <c r="F359"/>
      <c r="G359"/>
      <c r="H359" s="1"/>
      <c r="I359"/>
    </row>
    <row r="360" spans="2:9" x14ac:dyDescent="0.25">
      <c r="B360"/>
      <c r="C360"/>
      <c r="D360"/>
      <c r="E360" s="1"/>
      <c r="F360"/>
      <c r="G360"/>
      <c r="H360" s="1"/>
      <c r="I360"/>
    </row>
    <row r="361" spans="2:9" x14ac:dyDescent="0.25">
      <c r="B361"/>
      <c r="C361"/>
      <c r="D361"/>
      <c r="E361" s="1"/>
      <c r="F361"/>
      <c r="G361"/>
      <c r="H361" s="1"/>
      <c r="I361"/>
    </row>
    <row r="362" spans="2:9" x14ac:dyDescent="0.25">
      <c r="B362"/>
      <c r="C362"/>
      <c r="D362"/>
      <c r="E362" s="1"/>
      <c r="F362"/>
      <c r="G362"/>
      <c r="H362" s="1"/>
      <c r="I362"/>
    </row>
    <row r="363" spans="2:9" x14ac:dyDescent="0.25">
      <c r="B363"/>
      <c r="C363"/>
      <c r="D363"/>
      <c r="E363" s="1"/>
      <c r="F363"/>
      <c r="G363"/>
      <c r="H363" s="1"/>
      <c r="I363"/>
    </row>
    <row r="364" spans="2:9" x14ac:dyDescent="0.25">
      <c r="B364"/>
      <c r="C364"/>
      <c r="D364"/>
      <c r="E364" s="1"/>
      <c r="F364"/>
      <c r="G364"/>
      <c r="H364" s="1"/>
      <c r="I364"/>
    </row>
    <row r="365" spans="2:9" x14ac:dyDescent="0.25">
      <c r="B365"/>
      <c r="C365"/>
      <c r="D365"/>
      <c r="E365" s="1"/>
      <c r="F365"/>
      <c r="G365"/>
      <c r="H365" s="1"/>
      <c r="I365"/>
    </row>
    <row r="366" spans="2:9" x14ac:dyDescent="0.25">
      <c r="B366"/>
      <c r="C366"/>
      <c r="D366"/>
      <c r="E366" s="1"/>
      <c r="F366"/>
      <c r="G366"/>
      <c r="H366" s="1"/>
      <c r="I366"/>
    </row>
    <row r="367" spans="2:9" x14ac:dyDescent="0.25">
      <c r="B367"/>
      <c r="C367"/>
      <c r="D367"/>
      <c r="E367" s="1"/>
      <c r="F367"/>
      <c r="G367"/>
      <c r="H367" s="1"/>
      <c r="I367"/>
    </row>
    <row r="368" spans="2:9" x14ac:dyDescent="0.25">
      <c r="B368"/>
      <c r="C368"/>
      <c r="D368"/>
      <c r="E368" s="1"/>
      <c r="F368"/>
      <c r="G368"/>
      <c r="H368" s="1"/>
      <c r="I368"/>
    </row>
    <row r="369" spans="2:9" x14ac:dyDescent="0.25">
      <c r="B369"/>
      <c r="C369"/>
      <c r="D369"/>
      <c r="E369" s="1"/>
      <c r="F369"/>
      <c r="G369"/>
      <c r="H369" s="1"/>
      <c r="I369"/>
    </row>
    <row r="370" spans="2:9" x14ac:dyDescent="0.25">
      <c r="B370"/>
      <c r="C370"/>
      <c r="D370"/>
      <c r="E370" s="1"/>
      <c r="F370"/>
      <c r="G370"/>
      <c r="H370" s="1"/>
      <c r="I370"/>
    </row>
    <row r="371" spans="2:9" x14ac:dyDescent="0.25">
      <c r="B371"/>
      <c r="C371"/>
      <c r="D371"/>
      <c r="E371" s="1"/>
      <c r="F371"/>
      <c r="G371"/>
      <c r="H371" s="1"/>
      <c r="I371"/>
    </row>
    <row r="372" spans="2:9" x14ac:dyDescent="0.25">
      <c r="B372"/>
      <c r="C372"/>
      <c r="D372"/>
      <c r="E372" s="1"/>
      <c r="F372"/>
      <c r="G372"/>
      <c r="H372" s="1"/>
      <c r="I372"/>
    </row>
    <row r="373" spans="2:9" x14ac:dyDescent="0.25">
      <c r="B373"/>
      <c r="C373"/>
      <c r="D373"/>
      <c r="E373" s="1"/>
      <c r="F373"/>
      <c r="G373"/>
      <c r="H373" s="1"/>
      <c r="I373"/>
    </row>
    <row r="374" spans="2:9" x14ac:dyDescent="0.25">
      <c r="B374"/>
      <c r="C374"/>
      <c r="D374"/>
      <c r="E374" s="1"/>
      <c r="F374"/>
      <c r="G374"/>
      <c r="H374" s="1"/>
      <c r="I374"/>
    </row>
    <row r="375" spans="2:9" x14ac:dyDescent="0.25">
      <c r="B375"/>
      <c r="C375"/>
      <c r="D375"/>
      <c r="E375" s="1"/>
      <c r="F375"/>
      <c r="G375"/>
      <c r="H375" s="1"/>
      <c r="I375"/>
    </row>
    <row r="376" spans="2:9" x14ac:dyDescent="0.25">
      <c r="B376"/>
      <c r="C376"/>
      <c r="D376"/>
      <c r="E376" s="1"/>
      <c r="F376"/>
      <c r="G376"/>
      <c r="H376" s="1"/>
      <c r="I376"/>
    </row>
    <row r="377" spans="2:9" x14ac:dyDescent="0.25">
      <c r="B377"/>
      <c r="C377"/>
      <c r="D377"/>
      <c r="E377" s="1"/>
      <c r="F377"/>
      <c r="G377"/>
      <c r="H377" s="1"/>
      <c r="I377"/>
    </row>
    <row r="378" spans="2:9" x14ac:dyDescent="0.25">
      <c r="B378"/>
      <c r="C378"/>
      <c r="D378"/>
      <c r="E378" s="1"/>
      <c r="F378"/>
      <c r="G378"/>
      <c r="H378" s="1"/>
      <c r="I378"/>
    </row>
    <row r="379" spans="2:9" x14ac:dyDescent="0.25">
      <c r="B379"/>
      <c r="C379"/>
      <c r="D379"/>
      <c r="E379" s="1"/>
      <c r="F379"/>
      <c r="G379"/>
      <c r="H379" s="1"/>
      <c r="I379"/>
    </row>
    <row r="380" spans="2:9" x14ac:dyDescent="0.25">
      <c r="B380"/>
      <c r="C380"/>
      <c r="D380"/>
      <c r="E380" s="1"/>
      <c r="F380"/>
      <c r="G380"/>
      <c r="H380" s="1"/>
      <c r="I380"/>
    </row>
    <row r="381" spans="2:9" x14ac:dyDescent="0.25">
      <c r="B381"/>
      <c r="C381"/>
      <c r="D381"/>
      <c r="E381" s="1"/>
      <c r="F381"/>
      <c r="G381"/>
      <c r="H381" s="1"/>
      <c r="I381"/>
    </row>
    <row r="382" spans="2:9" x14ac:dyDescent="0.25">
      <c r="B382"/>
      <c r="C382"/>
      <c r="D382"/>
      <c r="E382" s="1"/>
      <c r="F382"/>
      <c r="G382"/>
      <c r="H382" s="1"/>
      <c r="I382"/>
    </row>
    <row r="383" spans="2:9" x14ac:dyDescent="0.25">
      <c r="B383"/>
      <c r="C383"/>
      <c r="D383"/>
      <c r="E383" s="1"/>
      <c r="F383"/>
      <c r="G383"/>
      <c r="H383" s="1"/>
      <c r="I383"/>
    </row>
    <row r="384" spans="2:9" x14ac:dyDescent="0.25">
      <c r="B384"/>
      <c r="C384"/>
      <c r="D384"/>
      <c r="E384" s="1"/>
      <c r="F384"/>
      <c r="G384"/>
      <c r="H384" s="1"/>
      <c r="I384"/>
    </row>
    <row r="385" spans="2:9" x14ac:dyDescent="0.25">
      <c r="B385"/>
      <c r="C385"/>
      <c r="D385"/>
      <c r="E385" s="1"/>
      <c r="F385"/>
      <c r="G385"/>
      <c r="H385" s="1"/>
      <c r="I385"/>
    </row>
    <row r="386" spans="2:9" x14ac:dyDescent="0.25">
      <c r="B386"/>
      <c r="C386"/>
      <c r="D386"/>
      <c r="E386" s="1"/>
      <c r="F386"/>
      <c r="G386"/>
      <c r="H386" s="1"/>
      <c r="I386"/>
    </row>
    <row r="387" spans="2:9" x14ac:dyDescent="0.25">
      <c r="B387"/>
      <c r="C387"/>
      <c r="D387"/>
      <c r="E387" s="1"/>
      <c r="F387"/>
      <c r="G387"/>
      <c r="H387" s="1"/>
      <c r="I387"/>
    </row>
    <row r="388" spans="2:9" x14ac:dyDescent="0.25">
      <c r="B388"/>
      <c r="C388"/>
      <c r="D388"/>
      <c r="E388" s="1"/>
      <c r="F388"/>
      <c r="G388"/>
      <c r="H388" s="1"/>
      <c r="I388"/>
    </row>
    <row r="389" spans="2:9" x14ac:dyDescent="0.25">
      <c r="B389"/>
      <c r="C389"/>
      <c r="D389"/>
      <c r="E389" s="1"/>
      <c r="F389"/>
      <c r="G389"/>
      <c r="H389" s="1"/>
      <c r="I389"/>
    </row>
    <row r="390" spans="2:9" x14ac:dyDescent="0.25">
      <c r="B390"/>
      <c r="C390"/>
      <c r="D390"/>
      <c r="E390" s="1"/>
      <c r="F390"/>
      <c r="G390"/>
      <c r="H390" s="1"/>
      <c r="I390"/>
    </row>
    <row r="391" spans="2:9" x14ac:dyDescent="0.25">
      <c r="B391"/>
      <c r="C391"/>
      <c r="D391"/>
      <c r="E391" s="1"/>
      <c r="F391"/>
      <c r="G391"/>
      <c r="H391" s="1"/>
      <c r="I391"/>
    </row>
    <row r="392" spans="2:9" x14ac:dyDescent="0.25">
      <c r="B392"/>
      <c r="C392"/>
      <c r="D392"/>
      <c r="E392" s="1"/>
      <c r="F392"/>
      <c r="G392"/>
      <c r="H392" s="1"/>
      <c r="I392"/>
    </row>
    <row r="393" spans="2:9" x14ac:dyDescent="0.25">
      <c r="B393"/>
      <c r="C393"/>
      <c r="D393"/>
      <c r="E393" s="1"/>
      <c r="F393"/>
      <c r="G393"/>
      <c r="H393" s="1"/>
      <c r="I393"/>
    </row>
    <row r="394" spans="2:9" x14ac:dyDescent="0.25">
      <c r="B394"/>
      <c r="C394"/>
      <c r="D394"/>
      <c r="E394" s="1"/>
      <c r="F394"/>
      <c r="G394"/>
      <c r="H394" s="1"/>
      <c r="I394"/>
    </row>
    <row r="395" spans="2:9" x14ac:dyDescent="0.25">
      <c r="B395"/>
      <c r="C395"/>
      <c r="D395"/>
      <c r="E395" s="1"/>
      <c r="F395"/>
      <c r="G395"/>
      <c r="H395" s="1"/>
      <c r="I395"/>
    </row>
    <row r="396" spans="2:9" x14ac:dyDescent="0.25">
      <c r="B396"/>
      <c r="C396"/>
      <c r="D396"/>
      <c r="E396" s="1"/>
      <c r="F396"/>
      <c r="G396"/>
      <c r="H396" s="1"/>
      <c r="I396"/>
    </row>
    <row r="397" spans="2:9" x14ac:dyDescent="0.25">
      <c r="B397"/>
      <c r="C397"/>
      <c r="D397"/>
      <c r="E397" s="1"/>
      <c r="F397"/>
      <c r="G397"/>
      <c r="H397" s="1"/>
      <c r="I397"/>
    </row>
    <row r="398" spans="2:9" x14ac:dyDescent="0.25">
      <c r="B398"/>
      <c r="C398"/>
      <c r="D398"/>
      <c r="E398" s="1"/>
      <c r="F398"/>
      <c r="G398"/>
      <c r="H398" s="1"/>
      <c r="I398"/>
    </row>
    <row r="399" spans="2:9" x14ac:dyDescent="0.25">
      <c r="B399"/>
      <c r="C399"/>
      <c r="D399"/>
      <c r="E399" s="1"/>
      <c r="F399"/>
      <c r="G399"/>
      <c r="H399" s="1"/>
      <c r="I399"/>
    </row>
    <row r="400" spans="2:9" x14ac:dyDescent="0.25">
      <c r="B400"/>
      <c r="C400"/>
      <c r="D400"/>
      <c r="E400" s="1"/>
      <c r="F400"/>
      <c r="G400"/>
      <c r="H400" s="1"/>
      <c r="I400"/>
    </row>
    <row r="401" spans="2:9" x14ac:dyDescent="0.25">
      <c r="B401"/>
      <c r="C401"/>
      <c r="D401"/>
      <c r="E401" s="1"/>
      <c r="F401"/>
      <c r="G401"/>
      <c r="H401" s="1"/>
      <c r="I401"/>
    </row>
    <row r="402" spans="2:9" x14ac:dyDescent="0.25">
      <c r="B402"/>
      <c r="C402"/>
      <c r="D402"/>
      <c r="E402" s="1"/>
      <c r="F402"/>
      <c r="G402"/>
      <c r="H402" s="1"/>
      <c r="I402"/>
    </row>
    <row r="403" spans="2:9" x14ac:dyDescent="0.25">
      <c r="B403"/>
      <c r="C403"/>
      <c r="D403"/>
      <c r="E403" s="1"/>
      <c r="F403"/>
      <c r="G403"/>
      <c r="H403" s="1"/>
      <c r="I403"/>
    </row>
    <row r="404" spans="2:9" x14ac:dyDescent="0.25">
      <c r="B404"/>
      <c r="C404"/>
      <c r="D404"/>
      <c r="E404" s="1"/>
      <c r="F404"/>
      <c r="G404"/>
      <c r="H404" s="1"/>
      <c r="I404"/>
    </row>
    <row r="405" spans="2:9" x14ac:dyDescent="0.25">
      <c r="B405"/>
      <c r="C405"/>
      <c r="D405"/>
      <c r="E405" s="1"/>
      <c r="F405"/>
      <c r="G405"/>
      <c r="H405" s="1"/>
      <c r="I405"/>
    </row>
    <row r="406" spans="2:9" x14ac:dyDescent="0.25">
      <c r="B406"/>
      <c r="C406"/>
      <c r="D406"/>
      <c r="E406" s="1"/>
      <c r="F406"/>
      <c r="G406"/>
      <c r="H406" s="1"/>
      <c r="I406"/>
    </row>
    <row r="407" spans="2:9" x14ac:dyDescent="0.25">
      <c r="B407"/>
      <c r="C407"/>
      <c r="D407"/>
      <c r="E407" s="1"/>
      <c r="F407"/>
      <c r="G407"/>
      <c r="H407" s="1"/>
      <c r="I407"/>
    </row>
    <row r="408" spans="2:9" x14ac:dyDescent="0.25">
      <c r="B408"/>
      <c r="C408"/>
      <c r="D408"/>
      <c r="E408" s="1"/>
      <c r="F408"/>
      <c r="G408"/>
      <c r="H408" s="1"/>
      <c r="I408"/>
    </row>
    <row r="409" spans="2:9" x14ac:dyDescent="0.25">
      <c r="B409"/>
      <c r="C409"/>
      <c r="D409"/>
      <c r="E409" s="1"/>
      <c r="F409"/>
      <c r="G409"/>
      <c r="H409" s="1"/>
      <c r="I409"/>
    </row>
    <row r="410" spans="2:9" x14ac:dyDescent="0.25">
      <c r="B410"/>
      <c r="C410"/>
      <c r="D410"/>
      <c r="E410" s="1"/>
      <c r="F410"/>
      <c r="G410"/>
      <c r="H410" s="1"/>
      <c r="I410"/>
    </row>
    <row r="411" spans="2:9" x14ac:dyDescent="0.25">
      <c r="B411"/>
      <c r="C411"/>
      <c r="D411"/>
      <c r="E411" s="1"/>
      <c r="F411"/>
      <c r="G411"/>
      <c r="H411" s="1"/>
      <c r="I411"/>
    </row>
    <row r="412" spans="2:9" x14ac:dyDescent="0.25">
      <c r="B412"/>
      <c r="C412"/>
      <c r="D412"/>
      <c r="E412" s="1"/>
      <c r="F412"/>
      <c r="G412"/>
      <c r="H412" s="1"/>
      <c r="I412"/>
    </row>
    <row r="413" spans="2:9" x14ac:dyDescent="0.25">
      <c r="B413"/>
      <c r="C413"/>
      <c r="D413"/>
      <c r="E413" s="1"/>
      <c r="F413"/>
      <c r="G413"/>
      <c r="H413" s="1"/>
      <c r="I413"/>
    </row>
    <row r="414" spans="2:9" x14ac:dyDescent="0.25">
      <c r="B414"/>
      <c r="C414"/>
      <c r="D414"/>
      <c r="E414" s="1"/>
      <c r="F414"/>
      <c r="G414"/>
      <c r="H414" s="1"/>
      <c r="I414"/>
    </row>
    <row r="415" spans="2:9" x14ac:dyDescent="0.25">
      <c r="B415"/>
      <c r="C415"/>
      <c r="D415"/>
      <c r="E415" s="1"/>
      <c r="F415"/>
      <c r="G415"/>
      <c r="H415" s="1"/>
      <c r="I415"/>
    </row>
    <row r="416" spans="2:9" x14ac:dyDescent="0.25">
      <c r="B416"/>
      <c r="C416"/>
      <c r="D416"/>
      <c r="E416" s="1"/>
      <c r="F416"/>
      <c r="G416"/>
      <c r="H416" s="1"/>
      <c r="I416"/>
    </row>
    <row r="417" spans="2:9" x14ac:dyDescent="0.25">
      <c r="B417"/>
      <c r="C417"/>
      <c r="D417"/>
      <c r="E417" s="1"/>
      <c r="F417"/>
      <c r="G417"/>
      <c r="H417" s="1"/>
      <c r="I417"/>
    </row>
    <row r="418" spans="2:9" x14ac:dyDescent="0.25">
      <c r="B418"/>
      <c r="C418"/>
      <c r="D418"/>
      <c r="E418" s="1"/>
      <c r="F418"/>
      <c r="G418"/>
      <c r="H418" s="1"/>
      <c r="I418"/>
    </row>
    <row r="419" spans="2:9" x14ac:dyDescent="0.25">
      <c r="B419"/>
      <c r="C419"/>
      <c r="D419"/>
      <c r="E419" s="1"/>
      <c r="F419"/>
      <c r="G419"/>
      <c r="H419" s="1"/>
      <c r="I419"/>
    </row>
    <row r="420" spans="2:9" x14ac:dyDescent="0.25">
      <c r="B420"/>
      <c r="C420"/>
      <c r="D420"/>
      <c r="E420" s="1"/>
      <c r="F420"/>
      <c r="G420"/>
      <c r="H420" s="1"/>
      <c r="I420"/>
    </row>
    <row r="421" spans="2:9" x14ac:dyDescent="0.25">
      <c r="B421"/>
      <c r="C421"/>
      <c r="D421"/>
      <c r="E421" s="1"/>
      <c r="F421"/>
      <c r="G421"/>
      <c r="H421" s="1"/>
      <c r="I421"/>
    </row>
    <row r="422" spans="2:9" x14ac:dyDescent="0.25">
      <c r="B422"/>
      <c r="C422"/>
      <c r="D422"/>
      <c r="E422" s="1"/>
      <c r="F422"/>
      <c r="G422"/>
      <c r="H422" s="1"/>
      <c r="I422"/>
    </row>
    <row r="423" spans="2:9" x14ac:dyDescent="0.25">
      <c r="B423"/>
      <c r="C423"/>
      <c r="D423"/>
      <c r="E423" s="1"/>
      <c r="F423"/>
      <c r="G423"/>
      <c r="H423" s="1"/>
      <c r="I423"/>
    </row>
    <row r="424" spans="2:9" x14ac:dyDescent="0.25">
      <c r="B424"/>
      <c r="C424"/>
      <c r="D424"/>
      <c r="E424" s="1"/>
      <c r="F424"/>
      <c r="G424"/>
      <c r="H424" s="1"/>
      <c r="I424"/>
    </row>
    <row r="425" spans="2:9" x14ac:dyDescent="0.25">
      <c r="B425"/>
      <c r="C425"/>
      <c r="D425"/>
      <c r="E425" s="1"/>
      <c r="F425"/>
      <c r="G425"/>
      <c r="H425" s="1"/>
      <c r="I425"/>
    </row>
    <row r="426" spans="2:9" x14ac:dyDescent="0.25">
      <c r="B426"/>
      <c r="C426"/>
      <c r="D426"/>
      <c r="E426" s="1"/>
      <c r="F426"/>
      <c r="G426"/>
      <c r="H426" s="1"/>
      <c r="I426"/>
    </row>
    <row r="427" spans="2:9" x14ac:dyDescent="0.25">
      <c r="B427"/>
      <c r="C427"/>
      <c r="D427"/>
      <c r="E427" s="1"/>
      <c r="F427"/>
      <c r="G427"/>
      <c r="H427" s="1"/>
      <c r="I427"/>
    </row>
    <row r="428" spans="2:9" x14ac:dyDescent="0.25">
      <c r="B428"/>
      <c r="C428"/>
      <c r="D428"/>
      <c r="E428" s="1"/>
      <c r="F428"/>
      <c r="G428"/>
      <c r="H428" s="1"/>
      <c r="I428"/>
    </row>
    <row r="429" spans="2:9" x14ac:dyDescent="0.25">
      <c r="B429"/>
      <c r="C429"/>
      <c r="D429"/>
      <c r="E429" s="1"/>
      <c r="F429"/>
      <c r="G429"/>
      <c r="H429" s="1"/>
      <c r="I429"/>
    </row>
    <row r="430" spans="2:9" x14ac:dyDescent="0.25">
      <c r="B430"/>
      <c r="C430"/>
      <c r="D430"/>
      <c r="E430" s="1"/>
      <c r="F430"/>
      <c r="G430"/>
      <c r="H430" s="1"/>
      <c r="I430"/>
    </row>
    <row r="431" spans="2:9" x14ac:dyDescent="0.25">
      <c r="B431"/>
      <c r="C431"/>
      <c r="D431"/>
      <c r="E431" s="1"/>
      <c r="F431"/>
      <c r="G431"/>
      <c r="H431" s="1"/>
      <c r="I431"/>
    </row>
    <row r="432" spans="2:9" x14ac:dyDescent="0.25">
      <c r="B432"/>
      <c r="C432"/>
      <c r="D432"/>
      <c r="E432" s="1"/>
      <c r="F432"/>
      <c r="G432"/>
      <c r="H432" s="1"/>
      <c r="I432"/>
    </row>
    <row r="433" spans="2:9" x14ac:dyDescent="0.25">
      <c r="B433"/>
      <c r="C433"/>
      <c r="D433"/>
      <c r="E433" s="1"/>
      <c r="F433"/>
      <c r="G433"/>
      <c r="H433" s="1"/>
      <c r="I433"/>
    </row>
    <row r="434" spans="2:9" x14ac:dyDescent="0.25">
      <c r="B434"/>
      <c r="C434"/>
      <c r="D434"/>
      <c r="E434" s="1"/>
      <c r="F434"/>
      <c r="G434"/>
      <c r="H434" s="1"/>
      <c r="I434"/>
    </row>
    <row r="435" spans="2:9" x14ac:dyDescent="0.25">
      <c r="B435"/>
      <c r="C435"/>
      <c r="D435"/>
      <c r="E435" s="1"/>
      <c r="F435"/>
      <c r="G435"/>
      <c r="H435" s="1"/>
      <c r="I435"/>
    </row>
    <row r="436" spans="2:9" x14ac:dyDescent="0.25">
      <c r="B436"/>
      <c r="C436"/>
      <c r="D436"/>
      <c r="E436" s="1"/>
      <c r="F436"/>
      <c r="G436"/>
      <c r="H436" s="1"/>
      <c r="I436"/>
    </row>
    <row r="437" spans="2:9" x14ac:dyDescent="0.25">
      <c r="B437"/>
      <c r="C437"/>
      <c r="D437"/>
      <c r="E437" s="1"/>
      <c r="F437"/>
      <c r="G437"/>
      <c r="H437" s="1"/>
      <c r="I437"/>
    </row>
    <row r="438" spans="2:9" x14ac:dyDescent="0.25">
      <c r="B438"/>
      <c r="C438"/>
      <c r="D438"/>
      <c r="E438" s="1"/>
      <c r="F438"/>
      <c r="G438"/>
      <c r="H438" s="1"/>
      <c r="I438"/>
    </row>
    <row r="439" spans="2:9" x14ac:dyDescent="0.25">
      <c r="B439"/>
      <c r="C439"/>
      <c r="D439"/>
      <c r="E439" s="1"/>
      <c r="F439"/>
      <c r="G439"/>
      <c r="H439" s="1"/>
      <c r="I439"/>
    </row>
    <row r="440" spans="2:9" x14ac:dyDescent="0.25">
      <c r="B440"/>
      <c r="C440"/>
      <c r="D440"/>
      <c r="E440" s="1"/>
      <c r="F440"/>
      <c r="G440"/>
      <c r="H440" s="1"/>
      <c r="I440"/>
    </row>
    <row r="441" spans="2:9" x14ac:dyDescent="0.25">
      <c r="B441"/>
      <c r="C441"/>
      <c r="D441"/>
      <c r="E441" s="1"/>
      <c r="F441"/>
      <c r="G441"/>
      <c r="H441" s="1"/>
      <c r="I441"/>
    </row>
    <row r="442" spans="2:9" x14ac:dyDescent="0.25">
      <c r="B442"/>
      <c r="C442"/>
      <c r="D442"/>
      <c r="E442" s="1"/>
      <c r="F442"/>
      <c r="G442"/>
      <c r="H442" s="1"/>
      <c r="I442"/>
    </row>
    <row r="443" spans="2:9" x14ac:dyDescent="0.25">
      <c r="B443"/>
      <c r="C443"/>
      <c r="D443"/>
      <c r="E443" s="1"/>
      <c r="F443"/>
      <c r="G443"/>
      <c r="H443" s="1"/>
      <c r="I443"/>
    </row>
    <row r="444" spans="2:9" x14ac:dyDescent="0.25">
      <c r="B444"/>
      <c r="C444"/>
      <c r="D444"/>
      <c r="E444" s="1"/>
      <c r="F444"/>
      <c r="G444"/>
      <c r="H444" s="1"/>
      <c r="I444"/>
    </row>
    <row r="445" spans="2:9" x14ac:dyDescent="0.25">
      <c r="B445"/>
      <c r="C445"/>
      <c r="D445"/>
      <c r="E445" s="1"/>
      <c r="F445"/>
      <c r="G445"/>
      <c r="H445" s="1"/>
      <c r="I445"/>
    </row>
    <row r="446" spans="2:9" x14ac:dyDescent="0.25">
      <c r="B446"/>
      <c r="C446"/>
      <c r="D446"/>
      <c r="E446" s="1"/>
      <c r="F446"/>
      <c r="G446"/>
      <c r="H446" s="1"/>
      <c r="I446"/>
    </row>
    <row r="447" spans="2:9" x14ac:dyDescent="0.25">
      <c r="B447"/>
      <c r="C447"/>
      <c r="D447"/>
      <c r="E447" s="1"/>
      <c r="F447"/>
      <c r="G447"/>
      <c r="H447" s="1"/>
      <c r="I447"/>
    </row>
    <row r="448" spans="2:9" x14ac:dyDescent="0.25">
      <c r="B448"/>
      <c r="C448"/>
      <c r="D448"/>
      <c r="E448" s="1"/>
      <c r="F448"/>
      <c r="G448"/>
      <c r="H448" s="1"/>
      <c r="I448"/>
    </row>
    <row r="449" spans="2:9" x14ac:dyDescent="0.25">
      <c r="B449"/>
      <c r="C449"/>
      <c r="D449"/>
      <c r="E449" s="1"/>
      <c r="F449"/>
      <c r="G449"/>
      <c r="H449" s="1"/>
      <c r="I449"/>
    </row>
    <row r="450" spans="2:9" x14ac:dyDescent="0.25">
      <c r="B450"/>
      <c r="C450"/>
      <c r="D450"/>
      <c r="E450" s="1"/>
      <c r="F450"/>
      <c r="G450"/>
      <c r="H450" s="1"/>
      <c r="I450"/>
    </row>
    <row r="451" spans="2:9" x14ac:dyDescent="0.25">
      <c r="B451"/>
      <c r="C451"/>
      <c r="D451"/>
      <c r="E451" s="1"/>
      <c r="F451"/>
      <c r="G451"/>
      <c r="H451" s="1"/>
      <c r="I451"/>
    </row>
    <row r="452" spans="2:9" x14ac:dyDescent="0.25">
      <c r="B452"/>
      <c r="C452"/>
      <c r="D452"/>
      <c r="E452" s="1"/>
      <c r="F452"/>
      <c r="G452"/>
      <c r="H452" s="1"/>
      <c r="I452"/>
    </row>
    <row r="453" spans="2:9" x14ac:dyDescent="0.25">
      <c r="B453"/>
      <c r="C453"/>
      <c r="D453"/>
      <c r="E453" s="1"/>
      <c r="F453"/>
      <c r="G453"/>
      <c r="H453" s="1"/>
      <c r="I453"/>
    </row>
    <row r="454" spans="2:9" x14ac:dyDescent="0.25">
      <c r="B454"/>
      <c r="C454"/>
      <c r="D454"/>
      <c r="E454" s="1"/>
      <c r="F454"/>
      <c r="G454"/>
      <c r="H454" s="1"/>
      <c r="I454"/>
    </row>
    <row r="455" spans="2:9" x14ac:dyDescent="0.25">
      <c r="B455"/>
      <c r="C455"/>
      <c r="D455"/>
      <c r="E455" s="1"/>
      <c r="F455"/>
      <c r="G455"/>
      <c r="H455" s="1"/>
      <c r="I455"/>
    </row>
    <row r="456" spans="2:9" x14ac:dyDescent="0.25">
      <c r="B456"/>
      <c r="C456"/>
      <c r="D456"/>
      <c r="E456" s="1"/>
      <c r="F456"/>
      <c r="G456"/>
      <c r="H456" s="1"/>
      <c r="I456"/>
    </row>
    <row r="457" spans="2:9" x14ac:dyDescent="0.25">
      <c r="B457"/>
      <c r="C457"/>
      <c r="D457"/>
      <c r="E457" s="1"/>
      <c r="F457"/>
      <c r="G457"/>
      <c r="H457" s="1"/>
      <c r="I457"/>
    </row>
    <row r="458" spans="2:9" x14ac:dyDescent="0.25">
      <c r="B458"/>
      <c r="C458"/>
      <c r="D458"/>
      <c r="E458" s="1"/>
      <c r="F458"/>
      <c r="G458"/>
      <c r="H458" s="1"/>
      <c r="I458"/>
    </row>
    <row r="459" spans="2:9" x14ac:dyDescent="0.25">
      <c r="B459"/>
      <c r="C459"/>
      <c r="D459"/>
      <c r="E459" s="1"/>
      <c r="F459"/>
      <c r="G459"/>
      <c r="H459" s="1"/>
      <c r="I459"/>
    </row>
    <row r="460" spans="2:9" x14ac:dyDescent="0.25">
      <c r="B460"/>
      <c r="C460"/>
      <c r="D460"/>
      <c r="E460" s="1"/>
      <c r="F460"/>
      <c r="G460"/>
      <c r="H460" s="1"/>
      <c r="I460"/>
    </row>
    <row r="461" spans="2:9" x14ac:dyDescent="0.25">
      <c r="B461"/>
      <c r="C461"/>
      <c r="D461"/>
      <c r="E461" s="1"/>
      <c r="F461"/>
      <c r="G461"/>
      <c r="H461" s="1"/>
      <c r="I461"/>
    </row>
    <row r="462" spans="2:9" x14ac:dyDescent="0.25">
      <c r="B462"/>
      <c r="C462"/>
      <c r="D462"/>
      <c r="E462" s="1"/>
      <c r="F462"/>
      <c r="G462"/>
      <c r="H462" s="1"/>
      <c r="I462"/>
    </row>
    <row r="463" spans="2:9" x14ac:dyDescent="0.25">
      <c r="B463"/>
      <c r="C463"/>
      <c r="D463"/>
      <c r="E463" s="1"/>
      <c r="F463"/>
      <c r="G463"/>
      <c r="H463" s="1"/>
      <c r="I463"/>
    </row>
    <row r="464" spans="2:9" x14ac:dyDescent="0.25">
      <c r="B464"/>
      <c r="C464"/>
      <c r="D464"/>
      <c r="E464" s="1"/>
      <c r="F464"/>
      <c r="G464"/>
      <c r="H464" s="1"/>
      <c r="I464"/>
    </row>
    <row r="465" spans="2:9" x14ac:dyDescent="0.25">
      <c r="B465"/>
      <c r="C465"/>
      <c r="D465"/>
      <c r="E465" s="1"/>
      <c r="F465"/>
      <c r="G465"/>
      <c r="H465" s="1"/>
      <c r="I465"/>
    </row>
    <row r="466" spans="2:9" x14ac:dyDescent="0.25">
      <c r="B466"/>
      <c r="C466"/>
      <c r="D466"/>
      <c r="E466" s="1"/>
      <c r="F466"/>
      <c r="G466"/>
      <c r="H466" s="1"/>
      <c r="I466"/>
    </row>
    <row r="467" spans="2:9" x14ac:dyDescent="0.25">
      <c r="B467"/>
      <c r="C467"/>
      <c r="D467"/>
      <c r="E467" s="1"/>
      <c r="F467"/>
      <c r="G467"/>
      <c r="H467" s="1"/>
      <c r="I467"/>
    </row>
    <row r="468" spans="2:9" x14ac:dyDescent="0.25">
      <c r="B468"/>
      <c r="C468"/>
      <c r="D468"/>
      <c r="E468" s="1"/>
      <c r="F468"/>
      <c r="G468"/>
      <c r="H468" s="1"/>
      <c r="I468"/>
    </row>
    <row r="469" spans="2:9" x14ac:dyDescent="0.25">
      <c r="B469"/>
      <c r="C469"/>
      <c r="D469"/>
      <c r="E469" s="1"/>
      <c r="F469"/>
      <c r="G469"/>
      <c r="H469" s="1"/>
      <c r="I469"/>
    </row>
    <row r="470" spans="2:9" x14ac:dyDescent="0.25">
      <c r="B470"/>
      <c r="C470"/>
      <c r="D470"/>
      <c r="E470" s="1"/>
      <c r="F470"/>
      <c r="G470"/>
      <c r="H470" s="1"/>
      <c r="I470"/>
    </row>
    <row r="471" spans="2:9" x14ac:dyDescent="0.25">
      <c r="B471"/>
      <c r="C471"/>
      <c r="D471"/>
      <c r="E471" s="1"/>
      <c r="F471"/>
      <c r="G471"/>
      <c r="H471" s="1"/>
      <c r="I471"/>
    </row>
    <row r="472" spans="2:9" x14ac:dyDescent="0.25">
      <c r="B472"/>
      <c r="C472"/>
      <c r="D472"/>
      <c r="E472" s="1"/>
      <c r="F472"/>
      <c r="G472"/>
      <c r="H472" s="1"/>
      <c r="I472"/>
    </row>
    <row r="473" spans="2:9" x14ac:dyDescent="0.25">
      <c r="B473"/>
      <c r="C473"/>
      <c r="D473"/>
      <c r="E473" s="1"/>
      <c r="F473"/>
      <c r="G473"/>
      <c r="H473" s="1"/>
      <c r="I473"/>
    </row>
    <row r="474" spans="2:9" x14ac:dyDescent="0.25">
      <c r="B474"/>
      <c r="C474"/>
      <c r="D474"/>
      <c r="E474" s="1"/>
      <c r="F474"/>
      <c r="G474"/>
      <c r="H474" s="1"/>
      <c r="I474"/>
    </row>
    <row r="475" spans="2:9" x14ac:dyDescent="0.25">
      <c r="B475"/>
      <c r="C475"/>
      <c r="D475"/>
      <c r="E475" s="1"/>
      <c r="F475"/>
      <c r="G475"/>
      <c r="H475" s="1"/>
      <c r="I475"/>
    </row>
    <row r="476" spans="2:9" x14ac:dyDescent="0.25">
      <c r="B476"/>
      <c r="C476"/>
      <c r="D476"/>
      <c r="E476" s="1"/>
      <c r="F476"/>
      <c r="G476"/>
      <c r="H476" s="1"/>
      <c r="I476"/>
    </row>
    <row r="477" spans="2:9" x14ac:dyDescent="0.25">
      <c r="B477"/>
      <c r="C477"/>
      <c r="D477"/>
      <c r="E477" s="1"/>
      <c r="F477"/>
      <c r="G477"/>
      <c r="H477" s="1"/>
      <c r="I477"/>
    </row>
    <row r="478" spans="2:9" x14ac:dyDescent="0.25">
      <c r="B478"/>
      <c r="C478"/>
      <c r="D478"/>
      <c r="E478" s="1"/>
      <c r="F478"/>
      <c r="G478"/>
      <c r="H478" s="1"/>
      <c r="I478"/>
    </row>
    <row r="479" spans="2:9" x14ac:dyDescent="0.25">
      <c r="B479"/>
      <c r="C479"/>
      <c r="D479"/>
      <c r="E479" s="1"/>
      <c r="F479"/>
      <c r="G479"/>
      <c r="H479" s="1"/>
      <c r="I479"/>
    </row>
    <row r="480" spans="2:9" x14ac:dyDescent="0.25">
      <c r="B480"/>
      <c r="C480"/>
      <c r="D480"/>
      <c r="E480" s="1"/>
      <c r="F480"/>
      <c r="G480"/>
      <c r="H480" s="1"/>
      <c r="I480"/>
    </row>
    <row r="481" spans="2:9" x14ac:dyDescent="0.25">
      <c r="B481"/>
      <c r="C481"/>
      <c r="D481"/>
      <c r="E481" s="1"/>
      <c r="F481"/>
      <c r="G481"/>
      <c r="H481" s="1"/>
      <c r="I481"/>
    </row>
    <row r="482" spans="2:9" x14ac:dyDescent="0.25">
      <c r="B482"/>
      <c r="C482"/>
      <c r="D482"/>
      <c r="E482" s="1"/>
      <c r="F482"/>
      <c r="G482"/>
      <c r="H482" s="1"/>
      <c r="I482"/>
    </row>
    <row r="483" spans="2:9" x14ac:dyDescent="0.25">
      <c r="B483"/>
      <c r="C483"/>
      <c r="D483"/>
      <c r="E483" s="1"/>
      <c r="F483"/>
      <c r="G483"/>
      <c r="H483" s="1"/>
      <c r="I483"/>
    </row>
    <row r="484" spans="2:9" x14ac:dyDescent="0.25">
      <c r="B484"/>
      <c r="C484"/>
      <c r="D484"/>
      <c r="E484" s="1"/>
      <c r="F484"/>
      <c r="G484"/>
      <c r="H484" s="1"/>
      <c r="I484"/>
    </row>
    <row r="485" spans="2:9" x14ac:dyDescent="0.25">
      <c r="B485"/>
      <c r="C485"/>
      <c r="D485"/>
      <c r="E485" s="1"/>
      <c r="F485"/>
      <c r="G485"/>
      <c r="H485" s="1"/>
      <c r="I485"/>
    </row>
    <row r="486" spans="2:9" x14ac:dyDescent="0.25">
      <c r="B486"/>
      <c r="C486"/>
      <c r="D486"/>
      <c r="E486" s="1"/>
      <c r="F486"/>
      <c r="G486"/>
      <c r="H486" s="1"/>
      <c r="I486"/>
    </row>
    <row r="487" spans="2:9" x14ac:dyDescent="0.25">
      <c r="B487"/>
      <c r="C487"/>
      <c r="D487"/>
      <c r="E487" s="1"/>
      <c r="F487"/>
      <c r="G487"/>
      <c r="H487" s="1"/>
      <c r="I487"/>
    </row>
    <row r="488" spans="2:9" x14ac:dyDescent="0.25">
      <c r="B488"/>
      <c r="C488"/>
      <c r="D488"/>
      <c r="E488" s="1"/>
      <c r="F488"/>
      <c r="G488"/>
      <c r="H488" s="1"/>
      <c r="I488"/>
    </row>
    <row r="489" spans="2:9" x14ac:dyDescent="0.25">
      <c r="B489"/>
      <c r="C489"/>
      <c r="D489"/>
      <c r="E489" s="1"/>
      <c r="F489"/>
      <c r="G489"/>
      <c r="H489" s="1"/>
      <c r="I489"/>
    </row>
    <row r="490" spans="2:9" x14ac:dyDescent="0.25">
      <c r="B490"/>
      <c r="C490"/>
      <c r="D490"/>
      <c r="E490" s="1"/>
      <c r="F490"/>
      <c r="G490"/>
      <c r="H490" s="1"/>
      <c r="I490"/>
    </row>
    <row r="491" spans="2:9" x14ac:dyDescent="0.25">
      <c r="B491"/>
      <c r="C491"/>
      <c r="D491"/>
      <c r="E491" s="1"/>
      <c r="F491"/>
      <c r="G491"/>
      <c r="H491" s="1"/>
      <c r="I491"/>
    </row>
    <row r="492" spans="2:9" x14ac:dyDescent="0.25">
      <c r="B492"/>
      <c r="C492"/>
      <c r="D492"/>
      <c r="E492" s="1"/>
      <c r="F492"/>
      <c r="G492"/>
      <c r="H492" s="1"/>
      <c r="I492"/>
    </row>
    <row r="493" spans="2:9" x14ac:dyDescent="0.25">
      <c r="B493"/>
      <c r="C493"/>
      <c r="D493"/>
      <c r="E493" s="1"/>
      <c r="F493"/>
      <c r="G493"/>
      <c r="H493" s="1"/>
      <c r="I493"/>
    </row>
    <row r="494" spans="2:9" x14ac:dyDescent="0.25">
      <c r="B494"/>
      <c r="C494"/>
      <c r="D494"/>
      <c r="E494" s="1"/>
      <c r="F494"/>
      <c r="G494"/>
      <c r="H494" s="1"/>
      <c r="I494"/>
    </row>
    <row r="495" spans="2:9" x14ac:dyDescent="0.25">
      <c r="B495"/>
      <c r="C495"/>
      <c r="D495"/>
      <c r="E495" s="1"/>
      <c r="F495"/>
      <c r="G495"/>
      <c r="H495" s="1"/>
      <c r="I495"/>
    </row>
    <row r="496" spans="2:9" x14ac:dyDescent="0.25">
      <c r="B496"/>
      <c r="C496"/>
      <c r="D496"/>
      <c r="E496" s="1"/>
      <c r="F496"/>
      <c r="G496"/>
      <c r="H496" s="1"/>
      <c r="I496"/>
    </row>
    <row r="497" spans="2:9" x14ac:dyDescent="0.25">
      <c r="B497"/>
      <c r="C497"/>
      <c r="D497"/>
      <c r="E497" s="1"/>
      <c r="F497"/>
      <c r="G497"/>
      <c r="H497" s="1"/>
      <c r="I497"/>
    </row>
    <row r="498" spans="2:9" x14ac:dyDescent="0.25">
      <c r="B498"/>
      <c r="C498"/>
      <c r="D498"/>
      <c r="E498" s="1"/>
      <c r="F498"/>
      <c r="G498"/>
      <c r="H498" s="1"/>
      <c r="I498"/>
    </row>
    <row r="499" spans="2:9" x14ac:dyDescent="0.25">
      <c r="B499"/>
      <c r="C499"/>
      <c r="D499"/>
      <c r="E499" s="1"/>
      <c r="F499"/>
      <c r="G499"/>
      <c r="H499" s="1"/>
      <c r="I499"/>
    </row>
    <row r="500" spans="2:9" x14ac:dyDescent="0.25">
      <c r="B500"/>
      <c r="C500"/>
      <c r="D500"/>
      <c r="E500" s="1"/>
      <c r="F500"/>
      <c r="G500"/>
      <c r="H500" s="1"/>
      <c r="I500"/>
    </row>
    <row r="501" spans="2:9" x14ac:dyDescent="0.25">
      <c r="B501"/>
      <c r="C501"/>
      <c r="D501"/>
      <c r="E501" s="1"/>
      <c r="F501"/>
      <c r="G501"/>
      <c r="H501" s="1"/>
      <c r="I501"/>
    </row>
    <row r="502" spans="2:9" x14ac:dyDescent="0.25">
      <c r="B502"/>
      <c r="C502"/>
      <c r="D502"/>
      <c r="E502" s="1"/>
      <c r="F502"/>
      <c r="G502"/>
      <c r="H502" s="1"/>
      <c r="I502"/>
    </row>
    <row r="503" spans="2:9" x14ac:dyDescent="0.25">
      <c r="B503"/>
      <c r="C503"/>
      <c r="D503"/>
      <c r="E503" s="1"/>
      <c r="F503"/>
      <c r="G503"/>
      <c r="H503" s="1"/>
      <c r="I503"/>
    </row>
    <row r="504" spans="2:9" x14ac:dyDescent="0.25">
      <c r="B504"/>
      <c r="C504"/>
      <c r="D504"/>
      <c r="E504" s="1"/>
      <c r="F504"/>
      <c r="G504"/>
      <c r="H504" s="1"/>
      <c r="I504"/>
    </row>
    <row r="505" spans="2:9" x14ac:dyDescent="0.25">
      <c r="B505"/>
      <c r="C505"/>
      <c r="D505"/>
      <c r="E505" s="1"/>
      <c r="F505"/>
      <c r="G505"/>
      <c r="H505" s="1"/>
      <c r="I505"/>
    </row>
    <row r="506" spans="2:9" x14ac:dyDescent="0.25">
      <c r="B506"/>
      <c r="C506"/>
      <c r="D506"/>
      <c r="E506" s="1"/>
      <c r="F506"/>
      <c r="G506"/>
      <c r="H506" s="1"/>
      <c r="I506"/>
    </row>
    <row r="507" spans="2:9" x14ac:dyDescent="0.25">
      <c r="B507"/>
      <c r="C507"/>
      <c r="D507"/>
      <c r="E507" s="1"/>
      <c r="F507"/>
      <c r="G507"/>
      <c r="H507" s="1"/>
      <c r="I507"/>
    </row>
    <row r="508" spans="2:9" x14ac:dyDescent="0.25">
      <c r="B508"/>
      <c r="C508"/>
      <c r="D508"/>
      <c r="E508" s="1"/>
      <c r="F508"/>
      <c r="G508"/>
      <c r="H508" s="1"/>
      <c r="I508"/>
    </row>
    <row r="509" spans="2:9" x14ac:dyDescent="0.25">
      <c r="B509"/>
      <c r="C509"/>
      <c r="D509"/>
      <c r="E509" s="1"/>
      <c r="F509"/>
      <c r="G509"/>
      <c r="H509" s="1"/>
      <c r="I509"/>
    </row>
    <row r="510" spans="2:9" x14ac:dyDescent="0.25">
      <c r="B510"/>
      <c r="C510"/>
      <c r="D510"/>
      <c r="E510" s="1"/>
      <c r="F510"/>
      <c r="G510"/>
      <c r="H510" s="1"/>
      <c r="I510"/>
    </row>
    <row r="511" spans="2:9" x14ac:dyDescent="0.25">
      <c r="B511"/>
      <c r="C511"/>
      <c r="D511"/>
      <c r="E511" s="1"/>
      <c r="F511"/>
      <c r="G511"/>
      <c r="H511" s="1"/>
      <c r="I511"/>
    </row>
    <row r="512" spans="2:9" x14ac:dyDescent="0.25">
      <c r="B512"/>
      <c r="C512"/>
      <c r="D512"/>
      <c r="E512" s="1"/>
      <c r="F512"/>
      <c r="G512"/>
      <c r="H512" s="1"/>
      <c r="I512"/>
    </row>
    <row r="513" spans="2:9" x14ac:dyDescent="0.25">
      <c r="B513"/>
      <c r="C513"/>
      <c r="D513"/>
      <c r="E513" s="1"/>
      <c r="F513"/>
      <c r="G513"/>
      <c r="H513" s="1"/>
      <c r="I513"/>
    </row>
    <row r="514" spans="2:9" x14ac:dyDescent="0.25">
      <c r="B514"/>
      <c r="C514"/>
      <c r="D514"/>
      <c r="E514" s="1"/>
      <c r="F514"/>
      <c r="G514"/>
      <c r="H514" s="1"/>
      <c r="I514"/>
    </row>
    <row r="515" spans="2:9" x14ac:dyDescent="0.25">
      <c r="B515"/>
      <c r="C515"/>
      <c r="D515"/>
      <c r="E515" s="1"/>
      <c r="F515"/>
      <c r="G515"/>
      <c r="H515" s="1"/>
      <c r="I515"/>
    </row>
    <row r="516" spans="2:9" x14ac:dyDescent="0.25">
      <c r="B516"/>
      <c r="C516"/>
      <c r="D516"/>
      <c r="E516" s="1"/>
      <c r="F516"/>
      <c r="G516"/>
      <c r="H516" s="1"/>
      <c r="I516"/>
    </row>
    <row r="517" spans="2:9" x14ac:dyDescent="0.25">
      <c r="B517"/>
      <c r="C517"/>
      <c r="D517"/>
      <c r="E517" s="1"/>
      <c r="F517"/>
      <c r="G517"/>
      <c r="H517" s="1"/>
      <c r="I517"/>
    </row>
    <row r="518" spans="2:9" x14ac:dyDescent="0.25">
      <c r="B518"/>
      <c r="C518"/>
      <c r="D518"/>
      <c r="E518" s="1"/>
      <c r="F518"/>
      <c r="G518"/>
      <c r="H518" s="1"/>
      <c r="I518"/>
    </row>
    <row r="519" spans="2:9" x14ac:dyDescent="0.25">
      <c r="B519"/>
      <c r="C519"/>
      <c r="D519"/>
      <c r="E519" s="1"/>
      <c r="F519"/>
      <c r="G519"/>
      <c r="H519" s="1"/>
      <c r="I519"/>
    </row>
    <row r="520" spans="2:9" x14ac:dyDescent="0.25">
      <c r="B520"/>
      <c r="C520"/>
      <c r="D520"/>
      <c r="E520" s="1"/>
      <c r="F520"/>
      <c r="G520"/>
      <c r="H520" s="1"/>
      <c r="I520"/>
    </row>
    <row r="521" spans="2:9" x14ac:dyDescent="0.25">
      <c r="B521"/>
      <c r="C521"/>
      <c r="D521"/>
      <c r="E521" s="1"/>
      <c r="F521"/>
      <c r="G521"/>
      <c r="H521" s="1"/>
      <c r="I521"/>
    </row>
    <row r="522" spans="2:9" x14ac:dyDescent="0.25">
      <c r="B522"/>
      <c r="C522"/>
      <c r="D522"/>
      <c r="E522" s="1"/>
      <c r="F522"/>
      <c r="G522"/>
      <c r="H522" s="1"/>
      <c r="I522"/>
    </row>
    <row r="523" spans="2:9" x14ac:dyDescent="0.25">
      <c r="B523"/>
      <c r="C523"/>
      <c r="D523"/>
      <c r="E523" s="1"/>
      <c r="F523"/>
      <c r="G523"/>
      <c r="H523" s="1"/>
      <c r="I523"/>
    </row>
    <row r="524" spans="2:9" x14ac:dyDescent="0.25">
      <c r="B524"/>
      <c r="C524"/>
      <c r="D524"/>
      <c r="E524" s="1"/>
      <c r="F524"/>
      <c r="G524"/>
      <c r="H524" s="1"/>
      <c r="I524"/>
    </row>
    <row r="525" spans="2:9" x14ac:dyDescent="0.25">
      <c r="B525"/>
      <c r="C525"/>
      <c r="D525"/>
      <c r="E525" s="1"/>
      <c r="F525"/>
      <c r="G525"/>
      <c r="H525" s="1"/>
      <c r="I525"/>
    </row>
    <row r="526" spans="2:9" x14ac:dyDescent="0.25">
      <c r="B526"/>
      <c r="C526"/>
      <c r="D526"/>
      <c r="E526" s="1"/>
      <c r="F526"/>
      <c r="G526"/>
      <c r="H526" s="1"/>
      <c r="I526"/>
    </row>
    <row r="527" spans="2:9" x14ac:dyDescent="0.25">
      <c r="B527"/>
      <c r="C527"/>
      <c r="D527"/>
      <c r="E527" s="1"/>
      <c r="F527"/>
      <c r="G527"/>
      <c r="H527" s="1"/>
      <c r="I527"/>
    </row>
    <row r="528" spans="2:9" x14ac:dyDescent="0.25">
      <c r="B528"/>
      <c r="C528"/>
      <c r="D528"/>
      <c r="E528" s="1"/>
      <c r="F528"/>
      <c r="G528"/>
      <c r="H528" s="1"/>
      <c r="I528"/>
    </row>
    <row r="529" spans="2:9" x14ac:dyDescent="0.25">
      <c r="B529"/>
      <c r="C529"/>
      <c r="D529"/>
      <c r="E529" s="1"/>
      <c r="F529"/>
      <c r="G529"/>
      <c r="H529" s="1"/>
      <c r="I529"/>
    </row>
    <row r="530" spans="2:9" x14ac:dyDescent="0.25">
      <c r="B530"/>
      <c r="C530"/>
      <c r="D530"/>
      <c r="E530" s="1"/>
      <c r="F530"/>
      <c r="G530"/>
      <c r="H530" s="1"/>
      <c r="I530"/>
    </row>
    <row r="531" spans="2:9" x14ac:dyDescent="0.25">
      <c r="B531"/>
      <c r="C531"/>
      <c r="D531"/>
      <c r="E531" s="1"/>
      <c r="F531"/>
      <c r="G531"/>
      <c r="H531" s="1"/>
      <c r="I531"/>
    </row>
    <row r="532" spans="2:9" x14ac:dyDescent="0.25">
      <c r="B532"/>
      <c r="C532"/>
      <c r="D532"/>
      <c r="E532" s="1"/>
      <c r="F532"/>
      <c r="G532"/>
      <c r="H532" s="1"/>
      <c r="I532"/>
    </row>
    <row r="533" spans="2:9" x14ac:dyDescent="0.25">
      <c r="B533"/>
      <c r="C533"/>
      <c r="D533"/>
      <c r="E533" s="1"/>
      <c r="F533"/>
      <c r="G533"/>
      <c r="H533" s="1"/>
      <c r="I533"/>
    </row>
    <row r="534" spans="2:9" x14ac:dyDescent="0.25">
      <c r="B534"/>
      <c r="C534"/>
      <c r="D534"/>
      <c r="E534" s="1"/>
      <c r="F534"/>
      <c r="G534"/>
      <c r="H534" s="1"/>
      <c r="I534"/>
    </row>
    <row r="535" spans="2:9" x14ac:dyDescent="0.25">
      <c r="B535"/>
      <c r="C535"/>
      <c r="D535"/>
      <c r="E535" s="1"/>
      <c r="F535"/>
      <c r="G535"/>
      <c r="H535" s="1"/>
      <c r="I535"/>
    </row>
    <row r="536" spans="2:9" x14ac:dyDescent="0.25">
      <c r="B536"/>
      <c r="C536"/>
      <c r="D536"/>
      <c r="E536" s="1"/>
      <c r="F536"/>
      <c r="G536"/>
      <c r="H536" s="1"/>
      <c r="I536"/>
    </row>
    <row r="537" spans="2:9" x14ac:dyDescent="0.25">
      <c r="B537"/>
      <c r="C537"/>
      <c r="D537"/>
      <c r="E537" s="1"/>
      <c r="F537"/>
      <c r="G537"/>
      <c r="H537" s="1"/>
      <c r="I537"/>
    </row>
    <row r="538" spans="2:9" x14ac:dyDescent="0.25">
      <c r="B538"/>
      <c r="C538"/>
      <c r="D538"/>
      <c r="E538" s="1"/>
      <c r="F538"/>
      <c r="G538"/>
      <c r="H538" s="1"/>
      <c r="I538"/>
    </row>
    <row r="539" spans="2:9" x14ac:dyDescent="0.25">
      <c r="B539"/>
      <c r="C539"/>
      <c r="D539"/>
      <c r="E539" s="1"/>
      <c r="F539"/>
      <c r="G539"/>
      <c r="H539" s="1"/>
      <c r="I539"/>
    </row>
    <row r="540" spans="2:9" x14ac:dyDescent="0.25">
      <c r="B540"/>
      <c r="C540"/>
      <c r="D540"/>
      <c r="E540" s="1"/>
      <c r="F540"/>
      <c r="G540"/>
      <c r="H540" s="1"/>
      <c r="I540"/>
    </row>
    <row r="541" spans="2:9" x14ac:dyDescent="0.25">
      <c r="B541"/>
      <c r="C541"/>
      <c r="D541"/>
      <c r="E541" s="1"/>
      <c r="F541"/>
      <c r="G541"/>
      <c r="H541" s="1"/>
      <c r="I541"/>
    </row>
    <row r="542" spans="2:9" x14ac:dyDescent="0.25">
      <c r="B542"/>
      <c r="C542"/>
      <c r="D542"/>
      <c r="E542" s="1"/>
      <c r="F542"/>
      <c r="G542"/>
      <c r="H542" s="1"/>
      <c r="I542"/>
    </row>
    <row r="543" spans="2:9" x14ac:dyDescent="0.25">
      <c r="B543"/>
      <c r="C543"/>
      <c r="D543"/>
      <c r="E543" s="1"/>
      <c r="F543"/>
      <c r="G543"/>
      <c r="H543" s="1"/>
      <c r="I543"/>
    </row>
    <row r="544" spans="2:9" x14ac:dyDescent="0.25">
      <c r="B544"/>
      <c r="C544"/>
      <c r="D544"/>
      <c r="E544" s="1"/>
      <c r="F544"/>
      <c r="G544"/>
      <c r="H544" s="1"/>
      <c r="I544"/>
    </row>
    <row r="545" spans="2:9" x14ac:dyDescent="0.25">
      <c r="B545"/>
      <c r="C545"/>
      <c r="D545"/>
      <c r="E545" s="1"/>
      <c r="F545"/>
      <c r="G545"/>
      <c r="H545" s="1"/>
      <c r="I545"/>
    </row>
    <row r="546" spans="2:9" x14ac:dyDescent="0.25">
      <c r="B546"/>
      <c r="C546"/>
      <c r="D546"/>
      <c r="E546" s="1"/>
      <c r="F546"/>
      <c r="G546"/>
      <c r="H546" s="1"/>
      <c r="I546"/>
    </row>
    <row r="547" spans="2:9" x14ac:dyDescent="0.25">
      <c r="B547"/>
      <c r="C547"/>
      <c r="D547"/>
      <c r="E547" s="1"/>
      <c r="F547"/>
      <c r="G547"/>
      <c r="H547" s="1"/>
      <c r="I547"/>
    </row>
    <row r="548" spans="2:9" x14ac:dyDescent="0.25">
      <c r="B548"/>
      <c r="C548"/>
      <c r="D548"/>
      <c r="E548" s="1"/>
      <c r="F548"/>
      <c r="G548"/>
      <c r="H548" s="1"/>
      <c r="I548"/>
    </row>
    <row r="549" spans="2:9" x14ac:dyDescent="0.25">
      <c r="B549"/>
      <c r="C549"/>
      <c r="D549"/>
      <c r="E549" s="1"/>
      <c r="F549"/>
      <c r="G549"/>
      <c r="H549" s="1"/>
      <c r="I549"/>
    </row>
    <row r="550" spans="2:9" x14ac:dyDescent="0.25">
      <c r="B550"/>
      <c r="C550"/>
      <c r="D550"/>
      <c r="E550" s="1"/>
      <c r="F550"/>
      <c r="G550"/>
      <c r="H550" s="1"/>
      <c r="I550"/>
    </row>
    <row r="551" spans="2:9" x14ac:dyDescent="0.25">
      <c r="B551"/>
      <c r="C551"/>
      <c r="D551"/>
      <c r="E551" s="1"/>
      <c r="F551"/>
      <c r="G551"/>
      <c r="H551" s="1"/>
      <c r="I551"/>
    </row>
    <row r="552" spans="2:9" x14ac:dyDescent="0.25">
      <c r="B552"/>
      <c r="C552"/>
      <c r="D552"/>
      <c r="E552" s="1"/>
      <c r="F552"/>
      <c r="G552"/>
      <c r="H552" s="1"/>
      <c r="I552"/>
    </row>
    <row r="553" spans="2:9" x14ac:dyDescent="0.25">
      <c r="B553"/>
      <c r="C553"/>
      <c r="D553"/>
      <c r="E553" s="1"/>
      <c r="F553"/>
      <c r="G553"/>
      <c r="H553" s="1"/>
      <c r="I553"/>
    </row>
    <row r="554" spans="2:9" x14ac:dyDescent="0.25">
      <c r="B554"/>
      <c r="C554"/>
      <c r="D554"/>
      <c r="E554" s="1"/>
      <c r="F554"/>
      <c r="G554"/>
      <c r="H554" s="1"/>
      <c r="I554"/>
    </row>
    <row r="555" spans="2:9" x14ac:dyDescent="0.25">
      <c r="B555"/>
      <c r="C555"/>
      <c r="D555"/>
      <c r="E555" s="1"/>
      <c r="F555"/>
      <c r="G555"/>
      <c r="H555" s="1"/>
      <c r="I555"/>
    </row>
    <row r="556" spans="2:9" x14ac:dyDescent="0.25">
      <c r="B556"/>
      <c r="C556"/>
      <c r="D556"/>
      <c r="E556" s="1"/>
      <c r="F556"/>
      <c r="G556"/>
      <c r="H556" s="1"/>
      <c r="I556"/>
    </row>
    <row r="557" spans="2:9" x14ac:dyDescent="0.25">
      <c r="B557"/>
      <c r="C557"/>
      <c r="D557"/>
      <c r="E557" s="1"/>
      <c r="F557"/>
      <c r="G557"/>
      <c r="H557" s="1"/>
      <c r="I557"/>
    </row>
    <row r="558" spans="2:9" x14ac:dyDescent="0.25">
      <c r="B558"/>
      <c r="C558"/>
      <c r="D558"/>
      <c r="E558" s="1"/>
      <c r="F558"/>
      <c r="G558"/>
      <c r="H558" s="1"/>
      <c r="I558"/>
    </row>
    <row r="559" spans="2:9" x14ac:dyDescent="0.25">
      <c r="B559"/>
      <c r="C559"/>
      <c r="D559"/>
      <c r="E559" s="1"/>
      <c r="F559"/>
      <c r="G559"/>
      <c r="H559" s="1"/>
      <c r="I559"/>
    </row>
    <row r="560" spans="2:9" x14ac:dyDescent="0.25">
      <c r="B560"/>
      <c r="C560"/>
      <c r="D560"/>
      <c r="E560" s="1"/>
      <c r="F560"/>
      <c r="G560"/>
      <c r="H560" s="1"/>
      <c r="I560"/>
    </row>
    <row r="561" spans="2:9" x14ac:dyDescent="0.25">
      <c r="B561"/>
      <c r="C561"/>
      <c r="D561"/>
      <c r="E561" s="1"/>
      <c r="F561"/>
      <c r="G561"/>
      <c r="H561" s="1"/>
      <c r="I561"/>
    </row>
    <row r="562" spans="2:9" x14ac:dyDescent="0.25">
      <c r="B562"/>
      <c r="C562"/>
      <c r="D562"/>
      <c r="E562" s="1"/>
      <c r="F562"/>
      <c r="G562"/>
      <c r="H562" s="1"/>
      <c r="I562"/>
    </row>
    <row r="563" spans="2:9" x14ac:dyDescent="0.25">
      <c r="B563"/>
      <c r="C563"/>
      <c r="D563"/>
      <c r="E563" s="1"/>
      <c r="F563"/>
      <c r="G563"/>
      <c r="H563" s="1"/>
      <c r="I563"/>
    </row>
    <row r="564" spans="2:9" x14ac:dyDescent="0.25">
      <c r="B564"/>
      <c r="C564"/>
      <c r="D564"/>
      <c r="E564" s="1"/>
      <c r="F564"/>
      <c r="G564"/>
      <c r="H564" s="1"/>
      <c r="I564"/>
    </row>
    <row r="565" spans="2:9" x14ac:dyDescent="0.25">
      <c r="B565"/>
      <c r="C565"/>
      <c r="D565"/>
      <c r="E565" s="1"/>
      <c r="F565"/>
      <c r="G565"/>
      <c r="H565" s="1"/>
      <c r="I565"/>
    </row>
    <row r="566" spans="2:9" x14ac:dyDescent="0.25">
      <c r="B566"/>
      <c r="C566"/>
      <c r="D566"/>
      <c r="E566" s="1"/>
      <c r="F566"/>
      <c r="G566"/>
      <c r="H566" s="1"/>
      <c r="I566"/>
    </row>
    <row r="567" spans="2:9" x14ac:dyDescent="0.25">
      <c r="B567"/>
      <c r="C567"/>
      <c r="D567"/>
      <c r="E567" s="1"/>
      <c r="F567"/>
      <c r="G567"/>
      <c r="H567" s="1"/>
      <c r="I567"/>
    </row>
    <row r="568" spans="2:9" x14ac:dyDescent="0.25">
      <c r="B568"/>
      <c r="C568"/>
      <c r="D568"/>
      <c r="E568" s="1"/>
      <c r="F568"/>
      <c r="G568"/>
      <c r="H568" s="1"/>
      <c r="I568"/>
    </row>
    <row r="569" spans="2:9" x14ac:dyDescent="0.25">
      <c r="B569"/>
      <c r="C569"/>
      <c r="D569"/>
      <c r="E569" s="1"/>
      <c r="F569"/>
      <c r="G569"/>
      <c r="H569" s="1"/>
      <c r="I569"/>
    </row>
    <row r="570" spans="2:9" x14ac:dyDescent="0.25">
      <c r="B570"/>
      <c r="C570"/>
      <c r="D570"/>
      <c r="E570" s="1"/>
      <c r="F570"/>
      <c r="G570"/>
      <c r="H570" s="1"/>
      <c r="I570"/>
    </row>
    <row r="571" spans="2:9" x14ac:dyDescent="0.25">
      <c r="B571"/>
      <c r="C571"/>
      <c r="D571"/>
      <c r="E571" s="1"/>
      <c r="F571"/>
      <c r="G571"/>
      <c r="H571" s="1"/>
      <c r="I571"/>
    </row>
    <row r="572" spans="2:9" x14ac:dyDescent="0.25">
      <c r="B572"/>
      <c r="C572"/>
      <c r="D572"/>
      <c r="E572" s="1"/>
      <c r="F572"/>
      <c r="G572"/>
      <c r="H572" s="1"/>
      <c r="I572"/>
    </row>
    <row r="573" spans="2:9" x14ac:dyDescent="0.25">
      <c r="B573"/>
      <c r="C573"/>
      <c r="D573"/>
      <c r="E573" s="1"/>
      <c r="F573"/>
      <c r="G573"/>
      <c r="H573" s="1"/>
      <c r="I573"/>
    </row>
    <row r="574" spans="2:9" x14ac:dyDescent="0.25">
      <c r="B574"/>
      <c r="C574"/>
      <c r="D574"/>
      <c r="E574" s="1"/>
      <c r="F574"/>
      <c r="G574"/>
      <c r="H574" s="1"/>
      <c r="I574"/>
    </row>
    <row r="575" spans="2:9" x14ac:dyDescent="0.25">
      <c r="B575"/>
      <c r="C575"/>
      <c r="D575"/>
      <c r="E575" s="1"/>
      <c r="F575"/>
      <c r="G575"/>
      <c r="H575" s="1"/>
      <c r="I575"/>
    </row>
    <row r="576" spans="2:9" x14ac:dyDescent="0.25">
      <c r="B576"/>
      <c r="C576"/>
      <c r="D576"/>
      <c r="E576" s="1"/>
      <c r="F576"/>
      <c r="G576"/>
      <c r="H576" s="1"/>
      <c r="I576"/>
    </row>
    <row r="577" spans="2:9" x14ac:dyDescent="0.25">
      <c r="B577"/>
      <c r="C577"/>
      <c r="D577"/>
      <c r="E577" s="1"/>
      <c r="F577"/>
      <c r="G577"/>
      <c r="H577" s="1"/>
      <c r="I577"/>
    </row>
    <row r="578" spans="2:9" x14ac:dyDescent="0.25">
      <c r="B578"/>
      <c r="C578"/>
      <c r="D578"/>
      <c r="E578" s="1"/>
      <c r="F578"/>
      <c r="G578"/>
      <c r="H578" s="1"/>
      <c r="I578"/>
    </row>
    <row r="579" spans="2:9" x14ac:dyDescent="0.25">
      <c r="B579"/>
      <c r="C579"/>
      <c r="D579"/>
      <c r="E579" s="1"/>
      <c r="F579"/>
      <c r="G579"/>
      <c r="H579" s="1"/>
      <c r="I579"/>
    </row>
    <row r="580" spans="2:9" x14ac:dyDescent="0.25">
      <c r="B580"/>
      <c r="C580"/>
      <c r="D580"/>
      <c r="E580" s="1"/>
      <c r="F580"/>
      <c r="G580"/>
      <c r="H580" s="1"/>
      <c r="I580"/>
    </row>
    <row r="581" spans="2:9" x14ac:dyDescent="0.25">
      <c r="B581"/>
      <c r="C581"/>
      <c r="D581"/>
      <c r="E581" s="1"/>
      <c r="F581"/>
      <c r="G581"/>
      <c r="H581" s="1"/>
    </row>
    <row r="582" spans="2:9" x14ac:dyDescent="0.25">
      <c r="B582"/>
      <c r="C582"/>
      <c r="D582"/>
      <c r="E582" s="1"/>
      <c r="F582"/>
      <c r="G582"/>
    </row>
    <row r="583" spans="2:9" x14ac:dyDescent="0.25">
      <c r="B583"/>
      <c r="C583"/>
      <c r="D583"/>
      <c r="E583" s="1"/>
      <c r="F583"/>
      <c r="G583"/>
    </row>
    <row r="584" spans="2:9" x14ac:dyDescent="0.25">
      <c r="B584"/>
      <c r="C584"/>
      <c r="D584"/>
      <c r="E584" s="1"/>
      <c r="F584"/>
      <c r="G584"/>
    </row>
    <row r="585" spans="2:9" x14ac:dyDescent="0.25">
      <c r="B585"/>
      <c r="C585"/>
      <c r="D585"/>
      <c r="E585" s="1"/>
      <c r="F585"/>
      <c r="G585"/>
    </row>
    <row r="586" spans="2:9" x14ac:dyDescent="0.25">
      <c r="B586"/>
      <c r="C586"/>
      <c r="D586"/>
      <c r="E586" s="1"/>
      <c r="F586"/>
      <c r="G586"/>
    </row>
  </sheetData>
  <conditionalFormatting sqref="M3:M47">
    <cfRule type="cellIs" dxfId="110" priority="2" operator="greaterThanOrEqual">
      <formula>90</formula>
    </cfRule>
    <cfRule type="cellIs" dxfId="109" priority="3" operator="between">
      <formula>60</formula>
      <formula>90</formula>
    </cfRule>
    <cfRule type="cellIs" dxfId="108" priority="4" operator="between">
      <formula>30</formula>
      <formula>60</formula>
    </cfRule>
    <cfRule type="cellIs" dxfId="107" priority="5" operator="between">
      <formula>2</formula>
      <formula>30</formula>
    </cfRule>
    <cfRule type="cellIs" dxfId="106" priority="6" operator="equal">
      <formula>1</formula>
    </cfRule>
  </conditionalFormatting>
  <conditionalFormatting sqref="I3:J3 H22:H47 H4:J4 H5:I21 J5:J47 K3:K47 F3:G3 G4:G22 F4:F166">
    <cfRule type="expression" dxfId="105" priority="1">
      <formula>"""=SI(B2=""etching"";""1"""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3" name="Option Button 1">
              <controlPr defaultSize="0" autoFill="0" autoLine="0" autoPict="0" macro="[0]!nono">
                <anchor moveWithCells="1">
                  <from>
                    <xdr:col>12</xdr:col>
                    <xdr:colOff>457200</xdr:colOff>
                    <xdr:row>47</xdr:row>
                    <xdr:rowOff>161925</xdr:rowOff>
                  </from>
                  <to>
                    <xdr:col>12</xdr:col>
                    <xdr:colOff>2190750</xdr:colOff>
                    <xdr:row>50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2"/>
  <dimension ref="A1:S138"/>
  <sheetViews>
    <sheetView zoomScale="60" zoomScaleNormal="60" workbookViewId="0"/>
  </sheetViews>
  <sheetFormatPr defaultRowHeight="15" x14ac:dyDescent="0.25"/>
  <cols>
    <col min="2" max="2" width="39.42578125" style="1" customWidth="1"/>
    <col min="3" max="3" width="46.85546875" customWidth="1"/>
    <col min="4" max="4" width="11.7109375" style="16" hidden="1" customWidth="1"/>
    <col min="5" max="5" width="37.5703125" customWidth="1"/>
    <col min="6" max="6" width="13.85546875" customWidth="1"/>
    <col min="7" max="7" width="7.42578125" customWidth="1"/>
    <col min="8" max="8" width="38" customWidth="1"/>
    <col min="9" max="9" width="22.5703125" customWidth="1"/>
    <col min="10" max="10" width="34" customWidth="1"/>
    <col min="11" max="11" width="35.28515625" customWidth="1"/>
    <col min="12" max="12" width="31.42578125" customWidth="1"/>
    <col min="13" max="13" width="38" customWidth="1"/>
    <col min="15" max="15" width="9.140625" style="54"/>
    <col min="16" max="16" width="37.140625" style="21" customWidth="1"/>
  </cols>
  <sheetData>
    <row r="1" spans="1:19" ht="16.5" thickTop="1" thickBot="1" x14ac:dyDescent="0.3">
      <c r="A1" s="11" t="s">
        <v>144</v>
      </c>
      <c r="B1" s="29" t="s">
        <v>143</v>
      </c>
      <c r="C1" s="30" t="s">
        <v>0</v>
      </c>
      <c r="D1" s="30" t="s">
        <v>64</v>
      </c>
      <c r="E1" s="30" t="s">
        <v>66</v>
      </c>
      <c r="F1" s="32" t="s">
        <v>67</v>
      </c>
      <c r="H1" s="29" t="s">
        <v>66</v>
      </c>
      <c r="I1" s="30" t="s">
        <v>133</v>
      </c>
      <c r="J1" s="30" t="s">
        <v>68</v>
      </c>
      <c r="K1" s="30" t="s">
        <v>69</v>
      </c>
      <c r="L1" s="30" t="s">
        <v>2</v>
      </c>
      <c r="M1" s="31" t="s">
        <v>3</v>
      </c>
      <c r="O1" s="51" t="s">
        <v>118</v>
      </c>
      <c r="P1" s="52" t="s">
        <v>119</v>
      </c>
    </row>
    <row r="2" spans="1:19" ht="15.75" thickTop="1" x14ac:dyDescent="0.25">
      <c r="B2" s="50" t="s">
        <v>122</v>
      </c>
      <c r="C2" s="7"/>
      <c r="D2" s="17">
        <f t="shared" ref="D2:D66" si="0" xml:space="preserve"> 1</f>
        <v>1</v>
      </c>
      <c r="E2" s="10"/>
      <c r="F2" s="21" t="e">
        <f>INDEX(O:O,MATCH(C2,P:P,0),1)</f>
        <v>#N/A</v>
      </c>
      <c r="G2" s="4"/>
      <c r="H2" s="33" t="s">
        <v>71</v>
      </c>
      <c r="I2" s="34">
        <f>SUMIF(E:E,"STI - STR",D:D)</f>
        <v>0</v>
      </c>
      <c r="J2" s="35">
        <f>IF(I2&gt;4, 4,I2)+1</f>
        <v>1</v>
      </c>
      <c r="K2" s="36">
        <f t="shared" ref="K2:K46" si="1">IFERROR(AVERAGEIF($E$2:$E$956,H2,$F$2:$F$956),1)</f>
        <v>1</v>
      </c>
      <c r="L2" s="35">
        <v>1</v>
      </c>
      <c r="M2" s="37">
        <f>J2*K2*L2</f>
        <v>1</v>
      </c>
      <c r="N2" s="4"/>
      <c r="O2" s="56">
        <v>1</v>
      </c>
      <c r="P2" s="57" t="s">
        <v>120</v>
      </c>
      <c r="Q2" s="4"/>
      <c r="R2" s="4"/>
      <c r="S2" s="4"/>
    </row>
    <row r="3" spans="1:19" x14ac:dyDescent="0.25">
      <c r="B3" s="50" t="s">
        <v>122</v>
      </c>
      <c r="C3" s="7"/>
      <c r="D3" s="17">
        <f t="shared" si="0"/>
        <v>1</v>
      </c>
      <c r="E3" s="10"/>
      <c r="F3" s="21" t="e">
        <f t="shared" ref="F3:F66" si="2">INDEX(O:O,MATCH(C3,P:P,0),1)</f>
        <v>#N/A</v>
      </c>
      <c r="G3" s="4"/>
      <c r="H3" s="47" t="s">
        <v>73</v>
      </c>
      <c r="I3" s="38">
        <f>SUMIF(E:E,"STR - PDM",D:D)</f>
        <v>0</v>
      </c>
      <c r="J3" s="39">
        <f t="shared" ref="J3:J46" si="3">IF(I3&gt;4, 4,I3)+1</f>
        <v>1</v>
      </c>
      <c r="K3" s="40">
        <f t="shared" si="1"/>
        <v>1</v>
      </c>
      <c r="L3" s="39">
        <v>1</v>
      </c>
      <c r="M3" s="48">
        <f t="shared" ref="M3:M44" si="4">J3*K3*L3</f>
        <v>1</v>
      </c>
      <c r="N3" s="4"/>
      <c r="O3" s="54">
        <v>1</v>
      </c>
      <c r="P3" s="21" t="s">
        <v>17</v>
      </c>
      <c r="Q3" s="4"/>
      <c r="R3" s="4"/>
      <c r="S3" s="4"/>
    </row>
    <row r="4" spans="1:19" x14ac:dyDescent="0.25">
      <c r="B4" s="50" t="s">
        <v>122</v>
      </c>
      <c r="C4" s="7"/>
      <c r="D4" s="17">
        <f t="shared" si="0"/>
        <v>1</v>
      </c>
      <c r="E4" s="10"/>
      <c r="F4" s="21" t="e">
        <f t="shared" si="2"/>
        <v>#N/A</v>
      </c>
      <c r="G4" s="4"/>
      <c r="H4" s="22" t="s">
        <v>75</v>
      </c>
      <c r="I4" s="18">
        <f>SUMIF(E:E,"PDM - BOC",D:D)</f>
        <v>0</v>
      </c>
      <c r="J4" s="19">
        <f t="shared" si="3"/>
        <v>1</v>
      </c>
      <c r="K4" s="20">
        <f t="shared" si="1"/>
        <v>1</v>
      </c>
      <c r="L4" s="19">
        <v>1</v>
      </c>
      <c r="M4" s="23">
        <f t="shared" si="4"/>
        <v>1</v>
      </c>
      <c r="N4" s="4"/>
      <c r="O4" s="54">
        <v>1</v>
      </c>
      <c r="P4" s="21" t="s">
        <v>16</v>
      </c>
      <c r="Q4" s="4"/>
      <c r="R4" s="4"/>
      <c r="S4" s="4"/>
    </row>
    <row r="5" spans="1:19" x14ac:dyDescent="0.25">
      <c r="B5" s="50" t="s">
        <v>122</v>
      </c>
      <c r="C5" s="7"/>
      <c r="D5" s="17">
        <f t="shared" si="0"/>
        <v>1</v>
      </c>
      <c r="E5" s="10"/>
      <c r="F5" s="21" t="e">
        <f t="shared" si="2"/>
        <v>#N/A</v>
      </c>
      <c r="G5" s="4"/>
      <c r="H5" s="47" t="s">
        <v>76</v>
      </c>
      <c r="I5" s="38">
        <f>SUMIF(E:E,"BOC - DER",D:D)</f>
        <v>0</v>
      </c>
      <c r="J5" s="39">
        <f t="shared" si="3"/>
        <v>1</v>
      </c>
      <c r="K5" s="40">
        <f t="shared" si="1"/>
        <v>1</v>
      </c>
      <c r="L5" s="39">
        <v>1</v>
      </c>
      <c r="M5" s="48">
        <f t="shared" si="4"/>
        <v>1</v>
      </c>
      <c r="N5" s="4"/>
      <c r="O5" s="55">
        <v>2</v>
      </c>
      <c r="P5" s="53" t="s">
        <v>20</v>
      </c>
      <c r="Q5" s="4"/>
      <c r="R5" s="4"/>
      <c r="S5" s="4"/>
    </row>
    <row r="6" spans="1:19" x14ac:dyDescent="0.25">
      <c r="B6" s="50" t="s">
        <v>122</v>
      </c>
      <c r="C6" s="7"/>
      <c r="D6" s="17">
        <f t="shared" si="0"/>
        <v>1</v>
      </c>
      <c r="E6" s="10"/>
      <c r="F6" s="21" t="e">
        <f t="shared" si="2"/>
        <v>#N/A</v>
      </c>
      <c r="G6" s="4"/>
      <c r="H6" s="47" t="s">
        <v>78</v>
      </c>
      <c r="I6" s="38">
        <f>SUMIF(E:E,"DER - LAP",D:D)</f>
        <v>0</v>
      </c>
      <c r="J6" s="39">
        <f t="shared" si="3"/>
        <v>1</v>
      </c>
      <c r="K6" s="40">
        <f t="shared" si="1"/>
        <v>1</v>
      </c>
      <c r="L6" s="39">
        <v>1</v>
      </c>
      <c r="M6" s="48">
        <f t="shared" si="4"/>
        <v>1</v>
      </c>
      <c r="N6" s="4"/>
      <c r="O6" s="55">
        <v>2</v>
      </c>
      <c r="P6" s="53" t="s">
        <v>21</v>
      </c>
      <c r="Q6" s="4"/>
      <c r="R6" s="4"/>
      <c r="S6" s="4"/>
    </row>
    <row r="7" spans="1:19" x14ac:dyDescent="0.25">
      <c r="B7" s="50" t="s">
        <v>122</v>
      </c>
      <c r="C7" s="7"/>
      <c r="D7" s="17">
        <f t="shared" si="0"/>
        <v>1</v>
      </c>
      <c r="E7" s="10"/>
      <c r="F7" s="21" t="e">
        <f t="shared" si="2"/>
        <v>#N/A</v>
      </c>
      <c r="G7" s="4"/>
      <c r="H7" s="22" t="s">
        <v>80</v>
      </c>
      <c r="I7" s="18">
        <f>SUMIF(E:E,"LAP - ALS",D:D)</f>
        <v>0</v>
      </c>
      <c r="J7" s="19">
        <f t="shared" si="3"/>
        <v>1</v>
      </c>
      <c r="K7" s="20">
        <f t="shared" si="1"/>
        <v>1</v>
      </c>
      <c r="L7" s="19">
        <v>1</v>
      </c>
      <c r="M7" s="23">
        <f t="shared" si="4"/>
        <v>1</v>
      </c>
      <c r="N7" s="4"/>
      <c r="O7" s="55">
        <v>2</v>
      </c>
      <c r="P7" s="53" t="s">
        <v>14</v>
      </c>
      <c r="Q7" s="4"/>
      <c r="R7" s="4"/>
      <c r="S7" s="4"/>
    </row>
    <row r="8" spans="1:19" x14ac:dyDescent="0.25">
      <c r="B8" s="50" t="s">
        <v>122</v>
      </c>
      <c r="C8" s="7"/>
      <c r="D8" s="17">
        <f t="shared" si="0"/>
        <v>1</v>
      </c>
      <c r="E8" s="10"/>
      <c r="F8" s="21" t="e">
        <f t="shared" si="2"/>
        <v>#N/A</v>
      </c>
      <c r="G8" s="4"/>
      <c r="H8" s="47" t="s">
        <v>82</v>
      </c>
      <c r="I8" s="38">
        <f>SUMIF(E:E,"ALS - POP",D:D)</f>
        <v>0</v>
      </c>
      <c r="J8" s="39">
        <f t="shared" si="3"/>
        <v>1</v>
      </c>
      <c r="K8" s="40">
        <f t="shared" si="1"/>
        <v>1</v>
      </c>
      <c r="L8" s="39">
        <v>1</v>
      </c>
      <c r="M8" s="48">
        <f t="shared" si="4"/>
        <v>1</v>
      </c>
      <c r="N8" s="4"/>
      <c r="O8" s="55">
        <v>2</v>
      </c>
      <c r="P8" s="53" t="s">
        <v>108</v>
      </c>
      <c r="Q8" s="4"/>
      <c r="R8" s="4"/>
      <c r="S8" s="4"/>
    </row>
    <row r="9" spans="1:19" x14ac:dyDescent="0.25">
      <c r="B9" s="50" t="s">
        <v>122</v>
      </c>
      <c r="C9" s="7"/>
      <c r="D9" s="17">
        <f t="shared" si="0"/>
        <v>1</v>
      </c>
      <c r="E9" s="10"/>
      <c r="F9" s="21" t="e">
        <f t="shared" si="2"/>
        <v>#N/A</v>
      </c>
      <c r="G9" s="4"/>
      <c r="H9" s="61" t="s">
        <v>70</v>
      </c>
      <c r="I9" s="44">
        <f>SUMIF(E:E,"POP - WIQ",D:D)</f>
        <v>0</v>
      </c>
      <c r="J9" s="45">
        <f t="shared" si="3"/>
        <v>1</v>
      </c>
      <c r="K9" s="46">
        <f t="shared" si="1"/>
        <v>1</v>
      </c>
      <c r="L9" s="45">
        <v>1</v>
      </c>
      <c r="M9" s="62">
        <f t="shared" si="4"/>
        <v>1</v>
      </c>
      <c r="N9" s="4"/>
      <c r="O9" s="55">
        <v>2</v>
      </c>
      <c r="P9" s="53" t="s">
        <v>57</v>
      </c>
      <c r="Q9" s="4"/>
      <c r="R9" s="4"/>
      <c r="S9" s="4"/>
    </row>
    <row r="10" spans="1:19" x14ac:dyDescent="0.25">
      <c r="B10" s="50" t="s">
        <v>122</v>
      </c>
      <c r="C10" s="7"/>
      <c r="D10" s="17">
        <f t="shared" si="0"/>
        <v>1</v>
      </c>
      <c r="E10" s="10"/>
      <c r="F10" s="21" t="e">
        <f t="shared" si="2"/>
        <v>#N/A</v>
      </c>
      <c r="G10" s="4"/>
      <c r="H10" s="22" t="s">
        <v>83</v>
      </c>
      <c r="I10" s="18">
        <f>SUMIF(E:E,"WIQ - CAW",D:D)</f>
        <v>0</v>
      </c>
      <c r="J10" s="19">
        <f t="shared" si="3"/>
        <v>1</v>
      </c>
      <c r="K10" s="20">
        <f t="shared" si="1"/>
        <v>1</v>
      </c>
      <c r="L10" s="19">
        <v>1</v>
      </c>
      <c r="M10" s="23">
        <f t="shared" si="4"/>
        <v>1</v>
      </c>
      <c r="N10" s="4"/>
      <c r="O10" s="55">
        <v>2</v>
      </c>
      <c r="P10" s="53" t="s">
        <v>65</v>
      </c>
      <c r="Q10" s="4"/>
      <c r="R10" s="4"/>
      <c r="S10" s="4"/>
    </row>
    <row r="11" spans="1:19" x14ac:dyDescent="0.25">
      <c r="B11" s="50" t="s">
        <v>122</v>
      </c>
      <c r="C11" s="7"/>
      <c r="D11" s="17">
        <f t="shared" si="0"/>
        <v>1</v>
      </c>
      <c r="E11" s="10"/>
      <c r="F11" s="21" t="e">
        <f t="shared" si="2"/>
        <v>#N/A</v>
      </c>
      <c r="G11" s="4"/>
      <c r="H11" s="59" t="s">
        <v>84</v>
      </c>
      <c r="I11" s="41">
        <f>SUMIF(E:E,"CAW - HEQ",D:D)</f>
        <v>0</v>
      </c>
      <c r="J11" s="42">
        <f t="shared" si="3"/>
        <v>1</v>
      </c>
      <c r="K11" s="43">
        <f t="shared" si="1"/>
        <v>1</v>
      </c>
      <c r="L11" s="42">
        <v>1</v>
      </c>
      <c r="M11" s="60">
        <f t="shared" si="4"/>
        <v>1</v>
      </c>
      <c r="N11" s="4"/>
      <c r="O11" s="55">
        <v>3</v>
      </c>
      <c r="P11" s="53" t="s">
        <v>56</v>
      </c>
      <c r="Q11" s="4"/>
      <c r="R11" s="4"/>
      <c r="S11" s="4"/>
    </row>
    <row r="12" spans="1:19" x14ac:dyDescent="0.25">
      <c r="B12" s="50" t="s">
        <v>122</v>
      </c>
      <c r="C12" s="7"/>
      <c r="D12" s="17">
        <f t="shared" si="0"/>
        <v>1</v>
      </c>
      <c r="E12" s="10"/>
      <c r="F12" s="21" t="e">
        <f t="shared" si="2"/>
        <v>#N/A</v>
      </c>
      <c r="G12" s="4"/>
      <c r="H12" s="59" t="s">
        <v>85</v>
      </c>
      <c r="I12" s="41">
        <f>SUMIF(E:E,"HEQ - SOQ",D:D)</f>
        <v>0</v>
      </c>
      <c r="J12" s="42">
        <f t="shared" si="3"/>
        <v>1</v>
      </c>
      <c r="K12" s="43">
        <f t="shared" si="1"/>
        <v>1</v>
      </c>
      <c r="L12" s="42">
        <v>1</v>
      </c>
      <c r="M12" s="60">
        <f t="shared" si="4"/>
        <v>1</v>
      </c>
      <c r="N12" s="4"/>
      <c r="O12" s="55">
        <v>3</v>
      </c>
      <c r="P12" s="53" t="s">
        <v>62</v>
      </c>
      <c r="Q12" s="4"/>
      <c r="R12" s="4"/>
      <c r="S12" s="4"/>
    </row>
    <row r="13" spans="1:19" x14ac:dyDescent="0.25">
      <c r="B13" s="50" t="s">
        <v>122</v>
      </c>
      <c r="C13" s="7"/>
      <c r="D13" s="17">
        <f t="shared" si="0"/>
        <v>1</v>
      </c>
      <c r="E13" s="10"/>
      <c r="F13" s="21" t="e">
        <f t="shared" si="2"/>
        <v>#N/A</v>
      </c>
      <c r="G13" s="4"/>
      <c r="H13" s="59" t="s">
        <v>87</v>
      </c>
      <c r="I13" s="41">
        <f>SUMIF(E:E,"SOQ - CRO",D:D)</f>
        <v>0</v>
      </c>
      <c r="J13" s="42">
        <f t="shared" si="3"/>
        <v>1</v>
      </c>
      <c r="K13" s="43">
        <f t="shared" si="1"/>
        <v>1</v>
      </c>
      <c r="L13" s="42">
        <v>1</v>
      </c>
      <c r="M13" s="60">
        <f t="shared" si="4"/>
        <v>1</v>
      </c>
      <c r="N13" s="4"/>
      <c r="O13" s="55">
        <v>3</v>
      </c>
      <c r="P13" s="53" t="s">
        <v>19</v>
      </c>
      <c r="Q13" s="4"/>
      <c r="R13" s="4"/>
      <c r="S13" s="4"/>
    </row>
    <row r="14" spans="1:19" x14ac:dyDescent="0.25">
      <c r="B14" s="50" t="s">
        <v>122</v>
      </c>
      <c r="C14" s="7"/>
      <c r="D14" s="17">
        <f t="shared" si="0"/>
        <v>1</v>
      </c>
      <c r="E14" s="10"/>
      <c r="F14" s="21" t="e">
        <f t="shared" si="2"/>
        <v>#N/A</v>
      </c>
      <c r="G14" s="4"/>
      <c r="H14" s="59" t="s">
        <v>89</v>
      </c>
      <c r="I14" s="41">
        <f>SUMIF(E:E,"CRO - MUD",D:D)</f>
        <v>0</v>
      </c>
      <c r="J14" s="42">
        <f t="shared" si="3"/>
        <v>1</v>
      </c>
      <c r="K14" s="43">
        <f t="shared" si="1"/>
        <v>1</v>
      </c>
      <c r="L14" s="42">
        <v>1</v>
      </c>
      <c r="M14" s="60">
        <f t="shared" si="4"/>
        <v>1</v>
      </c>
      <c r="N14" s="4"/>
      <c r="O14" s="55">
        <v>3</v>
      </c>
      <c r="P14" s="53" t="s">
        <v>63</v>
      </c>
      <c r="Q14" s="4"/>
      <c r="R14" s="4"/>
      <c r="S14" s="4"/>
    </row>
    <row r="15" spans="1:19" x14ac:dyDescent="0.25">
      <c r="B15" s="50" t="s">
        <v>122</v>
      </c>
      <c r="C15" s="7"/>
      <c r="D15" s="17">
        <f t="shared" si="0"/>
        <v>1</v>
      </c>
      <c r="E15" s="10"/>
      <c r="F15" s="21" t="e">
        <f t="shared" si="2"/>
        <v>#N/A</v>
      </c>
      <c r="G15" s="4"/>
      <c r="H15" s="59" t="s">
        <v>91</v>
      </c>
      <c r="I15" s="41">
        <f>SUMIF(E:E,"MUD - ISG",D:D)</f>
        <v>0</v>
      </c>
      <c r="J15" s="42">
        <f t="shared" si="3"/>
        <v>1</v>
      </c>
      <c r="K15" s="43">
        <f t="shared" si="1"/>
        <v>1</v>
      </c>
      <c r="L15" s="42">
        <v>1</v>
      </c>
      <c r="M15" s="60">
        <f t="shared" si="4"/>
        <v>1</v>
      </c>
      <c r="N15" s="4"/>
      <c r="O15" s="55">
        <v>3</v>
      </c>
      <c r="P15" s="53" t="s">
        <v>58</v>
      </c>
      <c r="Q15" s="4"/>
      <c r="R15" s="4"/>
      <c r="S15" s="4"/>
    </row>
    <row r="16" spans="1:19" x14ac:dyDescent="0.25">
      <c r="B16" s="50" t="s">
        <v>122</v>
      </c>
      <c r="C16" s="7"/>
      <c r="D16" s="17">
        <f t="shared" si="0"/>
        <v>1</v>
      </c>
      <c r="E16" s="10"/>
      <c r="F16" s="21" t="e">
        <f t="shared" si="2"/>
        <v>#N/A</v>
      </c>
      <c r="G16" s="4"/>
      <c r="H16" s="47" t="s">
        <v>92</v>
      </c>
      <c r="I16" s="38">
        <f>SUMIF(E:E,"ISG - CUS",D:D)</f>
        <v>0</v>
      </c>
      <c r="J16" s="39">
        <f t="shared" si="3"/>
        <v>1</v>
      </c>
      <c r="K16" s="40">
        <f t="shared" si="1"/>
        <v>1</v>
      </c>
      <c r="L16" s="39">
        <v>1</v>
      </c>
      <c r="M16" s="48">
        <f t="shared" si="4"/>
        <v>1</v>
      </c>
      <c r="N16" s="4"/>
      <c r="O16" s="54">
        <v>3</v>
      </c>
      <c r="P16" s="21" t="s">
        <v>124</v>
      </c>
      <c r="Q16" s="4"/>
      <c r="R16" s="4"/>
      <c r="S16" s="4"/>
    </row>
    <row r="17" spans="2:19" x14ac:dyDescent="0.25">
      <c r="B17" s="50" t="s">
        <v>122</v>
      </c>
      <c r="C17" s="7"/>
      <c r="D17" s="17">
        <f t="shared" si="0"/>
        <v>1</v>
      </c>
      <c r="E17" s="10"/>
      <c r="F17" s="21" t="e">
        <f t="shared" si="2"/>
        <v>#N/A</v>
      </c>
      <c r="G17" s="4"/>
      <c r="H17" s="47" t="s">
        <v>81</v>
      </c>
      <c r="I17" s="38">
        <f>SUMIF(E:E,"CUS - GRE",D:D)</f>
        <v>0</v>
      </c>
      <c r="J17" s="39">
        <f t="shared" si="3"/>
        <v>1</v>
      </c>
      <c r="K17" s="40">
        <f t="shared" si="1"/>
        <v>1</v>
      </c>
      <c r="L17" s="39">
        <v>1</v>
      </c>
      <c r="M17" s="48">
        <f t="shared" si="4"/>
        <v>1</v>
      </c>
      <c r="N17" s="4"/>
      <c r="O17" s="55">
        <v>4</v>
      </c>
      <c r="P17" s="53" t="s">
        <v>61</v>
      </c>
      <c r="Q17" s="4"/>
      <c r="R17" s="4"/>
      <c r="S17" s="4"/>
    </row>
    <row r="18" spans="2:19" x14ac:dyDescent="0.25">
      <c r="B18" s="50" t="s">
        <v>122</v>
      </c>
      <c r="C18" s="7"/>
      <c r="D18" s="17">
        <f t="shared" si="0"/>
        <v>1</v>
      </c>
      <c r="E18" s="10"/>
      <c r="F18" s="21" t="e">
        <f t="shared" si="2"/>
        <v>#N/A</v>
      </c>
      <c r="G18" s="4"/>
      <c r="H18" s="61" t="s">
        <v>95</v>
      </c>
      <c r="I18" s="44">
        <f>SUMIF(E:E,"GRE - DEB",D:D)</f>
        <v>0</v>
      </c>
      <c r="J18" s="45">
        <f t="shared" si="3"/>
        <v>1</v>
      </c>
      <c r="K18" s="46">
        <f t="shared" si="1"/>
        <v>1</v>
      </c>
      <c r="L18" s="45">
        <v>1</v>
      </c>
      <c r="M18" s="62">
        <f t="shared" si="4"/>
        <v>1</v>
      </c>
      <c r="N18" s="4"/>
      <c r="O18" s="55">
        <v>4</v>
      </c>
      <c r="P18" s="53" t="s">
        <v>18</v>
      </c>
      <c r="Q18" s="4"/>
      <c r="R18" s="4"/>
      <c r="S18" s="4"/>
    </row>
    <row r="19" spans="2:19" x14ac:dyDescent="0.25">
      <c r="B19" s="50" t="s">
        <v>122</v>
      </c>
      <c r="C19" s="7"/>
      <c r="D19" s="17">
        <f t="shared" si="0"/>
        <v>1</v>
      </c>
      <c r="E19" s="10"/>
      <c r="F19" s="21" t="e">
        <f t="shared" si="2"/>
        <v>#N/A</v>
      </c>
      <c r="G19" s="4"/>
      <c r="H19" s="22" t="s">
        <v>96</v>
      </c>
      <c r="I19" s="18">
        <f>SUMIF(E:E,"DEB - ELR",D:D)</f>
        <v>0</v>
      </c>
      <c r="J19" s="19">
        <f t="shared" si="3"/>
        <v>1</v>
      </c>
      <c r="K19" s="20">
        <f t="shared" si="1"/>
        <v>1</v>
      </c>
      <c r="L19" s="19">
        <v>1</v>
      </c>
      <c r="M19" s="23">
        <f t="shared" si="4"/>
        <v>1</v>
      </c>
      <c r="N19" s="4"/>
      <c r="O19" s="55">
        <v>4</v>
      </c>
      <c r="P19" s="53" t="s">
        <v>59</v>
      </c>
      <c r="Q19" s="4"/>
      <c r="R19" s="4"/>
      <c r="S19" s="4"/>
    </row>
    <row r="20" spans="2:19" x14ac:dyDescent="0.25">
      <c r="B20" s="50" t="s">
        <v>122</v>
      </c>
      <c r="C20" s="7"/>
      <c r="D20" s="17">
        <f t="shared" si="0"/>
        <v>1</v>
      </c>
      <c r="E20" s="10"/>
      <c r="F20" s="21" t="e">
        <f t="shared" si="2"/>
        <v>#N/A</v>
      </c>
      <c r="G20" s="4"/>
      <c r="H20" s="59" t="s">
        <v>98</v>
      </c>
      <c r="I20" s="41">
        <f>SUMIF(E:E,"ELR - LEW",D:D)</f>
        <v>0</v>
      </c>
      <c r="J20" s="42">
        <f t="shared" si="3"/>
        <v>1</v>
      </c>
      <c r="K20" s="43">
        <f t="shared" si="1"/>
        <v>1</v>
      </c>
      <c r="L20" s="42">
        <v>1</v>
      </c>
      <c r="M20" s="60">
        <f t="shared" si="4"/>
        <v>1</v>
      </c>
      <c r="N20" s="4"/>
      <c r="O20" s="55">
        <v>4</v>
      </c>
      <c r="P20" s="53" t="s">
        <v>15</v>
      </c>
      <c r="Q20" s="4"/>
      <c r="R20" s="4"/>
      <c r="S20" s="4"/>
    </row>
    <row r="21" spans="2:19" x14ac:dyDescent="0.25">
      <c r="B21" s="50" t="s">
        <v>122</v>
      </c>
      <c r="C21" s="7"/>
      <c r="D21" s="17">
        <f t="shared" si="0"/>
        <v>1</v>
      </c>
      <c r="E21" s="10"/>
      <c r="F21" s="21" t="e">
        <f t="shared" si="2"/>
        <v>#N/A</v>
      </c>
      <c r="G21" s="4"/>
      <c r="H21" s="47" t="s">
        <v>72</v>
      </c>
      <c r="I21" s="38">
        <f>SUMIF(E:E,"TOG - SHA",D:D)</f>
        <v>0</v>
      </c>
      <c r="J21" s="39">
        <f t="shared" si="3"/>
        <v>1</v>
      </c>
      <c r="K21" s="40">
        <f t="shared" si="1"/>
        <v>1</v>
      </c>
      <c r="L21" s="39">
        <v>5</v>
      </c>
      <c r="M21" s="48">
        <f t="shared" si="4"/>
        <v>5</v>
      </c>
      <c r="N21" s="4"/>
      <c r="O21" s="55">
        <v>5</v>
      </c>
      <c r="P21" s="53" t="s">
        <v>22</v>
      </c>
      <c r="Q21" s="4"/>
      <c r="R21" s="4"/>
      <c r="S21" s="4"/>
    </row>
    <row r="22" spans="2:19" x14ac:dyDescent="0.25">
      <c r="B22" s="50" t="s">
        <v>122</v>
      </c>
      <c r="C22" s="7"/>
      <c r="D22" s="17">
        <f t="shared" si="0"/>
        <v>1</v>
      </c>
      <c r="E22" s="10"/>
      <c r="F22" s="21" t="e">
        <f t="shared" si="2"/>
        <v>#N/A</v>
      </c>
      <c r="G22" s="4"/>
      <c r="H22" s="61" t="s">
        <v>97</v>
      </c>
      <c r="I22" s="44">
        <f>SUMIF(E:E,"BAN - SHA",D:D)</f>
        <v>0</v>
      </c>
      <c r="J22" s="45">
        <f t="shared" si="3"/>
        <v>1</v>
      </c>
      <c r="K22" s="46">
        <f t="shared" si="1"/>
        <v>1</v>
      </c>
      <c r="L22" s="45">
        <v>1</v>
      </c>
      <c r="M22" s="62">
        <f t="shared" si="4"/>
        <v>1</v>
      </c>
      <c r="N22" s="4"/>
      <c r="O22" s="55">
        <v>5</v>
      </c>
      <c r="P22" s="53" t="s">
        <v>60</v>
      </c>
      <c r="Q22" s="4"/>
      <c r="R22" s="4"/>
      <c r="S22" s="4"/>
    </row>
    <row r="23" spans="2:19" x14ac:dyDescent="0.25">
      <c r="B23" s="50" t="s">
        <v>122</v>
      </c>
      <c r="C23" s="7"/>
      <c r="D23" s="17">
        <f t="shared" si="0"/>
        <v>1</v>
      </c>
      <c r="E23" s="10"/>
      <c r="F23" s="21" t="e">
        <f t="shared" si="2"/>
        <v>#N/A</v>
      </c>
      <c r="G23" s="4"/>
      <c r="H23" s="47" t="s">
        <v>99</v>
      </c>
      <c r="I23" s="38">
        <f>SUMIF(E:E,"SHA - LIM",D:D)</f>
        <v>0</v>
      </c>
      <c r="J23" s="39">
        <f t="shared" si="3"/>
        <v>1</v>
      </c>
      <c r="K23" s="40">
        <f t="shared" si="1"/>
        <v>1</v>
      </c>
      <c r="L23" s="39">
        <v>1</v>
      </c>
      <c r="M23" s="48">
        <f t="shared" si="4"/>
        <v>1</v>
      </c>
      <c r="N23" s="4"/>
      <c r="Q23" s="4"/>
      <c r="R23" s="4"/>
      <c r="S23" s="4"/>
    </row>
    <row r="24" spans="2:19" x14ac:dyDescent="0.25">
      <c r="B24" s="50" t="s">
        <v>122</v>
      </c>
      <c r="C24" s="7"/>
      <c r="D24" s="17">
        <f t="shared" si="0"/>
        <v>1</v>
      </c>
      <c r="E24" s="10"/>
      <c r="F24" s="21" t="e">
        <f t="shared" si="2"/>
        <v>#N/A</v>
      </c>
      <c r="G24" s="4"/>
      <c r="H24" s="61" t="s">
        <v>74</v>
      </c>
      <c r="I24" s="44">
        <f>SUMIF(E:E,"LIM - WES",D:D)</f>
        <v>0</v>
      </c>
      <c r="J24" s="45">
        <f t="shared" si="3"/>
        <v>1</v>
      </c>
      <c r="K24" s="46">
        <f t="shared" si="1"/>
        <v>1</v>
      </c>
      <c r="L24" s="45">
        <v>1</v>
      </c>
      <c r="M24" s="62">
        <f t="shared" si="4"/>
        <v>1</v>
      </c>
      <c r="N24" s="4"/>
      <c r="Q24" s="4"/>
      <c r="R24" s="4"/>
      <c r="S24" s="4"/>
    </row>
    <row r="25" spans="2:19" x14ac:dyDescent="0.25">
      <c r="B25" s="50" t="s">
        <v>122</v>
      </c>
      <c r="C25" s="7"/>
      <c r="D25" s="17">
        <f t="shared" si="0"/>
        <v>1</v>
      </c>
      <c r="E25" s="10"/>
      <c r="F25" s="21" t="e">
        <f t="shared" si="2"/>
        <v>#N/A</v>
      </c>
      <c r="G25" s="4"/>
      <c r="H25" s="61" t="s">
        <v>100</v>
      </c>
      <c r="I25" s="44">
        <f>SUMIF(E:E,"WES - POP",D:D)</f>
        <v>0</v>
      </c>
      <c r="J25" s="45">
        <f t="shared" si="3"/>
        <v>1</v>
      </c>
      <c r="K25" s="46">
        <f t="shared" si="1"/>
        <v>1</v>
      </c>
      <c r="L25" s="45">
        <v>1</v>
      </c>
      <c r="M25" s="62">
        <f t="shared" si="4"/>
        <v>1</v>
      </c>
      <c r="N25" s="4"/>
      <c r="Q25" s="4"/>
      <c r="R25" s="4"/>
      <c r="S25" s="4"/>
    </row>
    <row r="26" spans="2:19" x14ac:dyDescent="0.25">
      <c r="B26" s="50" t="s">
        <v>122</v>
      </c>
      <c r="C26" s="7"/>
      <c r="D26" s="17">
        <f t="shared" si="0"/>
        <v>1</v>
      </c>
      <c r="E26" s="10"/>
      <c r="F26" s="21" t="e">
        <f t="shared" si="2"/>
        <v>#N/A</v>
      </c>
      <c r="G26" s="4"/>
      <c r="H26" s="61" t="s">
        <v>93</v>
      </c>
      <c r="I26" s="44">
        <f>SUMIF(E:E,"POP - BLA",D:D)</f>
        <v>0</v>
      </c>
      <c r="J26" s="45">
        <f t="shared" si="3"/>
        <v>1</v>
      </c>
      <c r="K26" s="46">
        <f t="shared" si="1"/>
        <v>1</v>
      </c>
      <c r="L26" s="45">
        <v>1</v>
      </c>
      <c r="M26" s="62">
        <f t="shared" si="4"/>
        <v>1</v>
      </c>
      <c r="N26" s="4"/>
      <c r="Q26" s="4"/>
      <c r="R26" s="4"/>
      <c r="S26" s="4"/>
    </row>
    <row r="27" spans="2:19" x14ac:dyDescent="0.25">
      <c r="B27" s="50" t="s">
        <v>122</v>
      </c>
      <c r="C27" s="7"/>
      <c r="D27" s="17">
        <f t="shared" si="0"/>
        <v>1</v>
      </c>
      <c r="E27" s="10"/>
      <c r="F27" s="21" t="e">
        <f t="shared" si="2"/>
        <v>#N/A</v>
      </c>
      <c r="G27" s="4"/>
      <c r="H27" s="47" t="s">
        <v>101</v>
      </c>
      <c r="I27" s="38">
        <f>SUMIF(E:E,"BLA - EAI",D:D)</f>
        <v>0</v>
      </c>
      <c r="J27" s="45">
        <f t="shared" si="3"/>
        <v>1</v>
      </c>
      <c r="K27" s="46">
        <f t="shared" si="1"/>
        <v>1</v>
      </c>
      <c r="L27" s="45">
        <v>1</v>
      </c>
      <c r="M27" s="62">
        <f t="shared" si="4"/>
        <v>1</v>
      </c>
      <c r="N27" s="4"/>
      <c r="Q27" s="4"/>
      <c r="R27" s="4"/>
      <c r="S27" s="4"/>
    </row>
    <row r="28" spans="2:19" x14ac:dyDescent="0.25">
      <c r="B28" s="50" t="s">
        <v>122</v>
      </c>
      <c r="C28" s="7"/>
      <c r="D28" s="17">
        <f t="shared" si="0"/>
        <v>1</v>
      </c>
      <c r="E28" s="10"/>
      <c r="F28" s="21" t="e">
        <f t="shared" si="2"/>
        <v>#N/A</v>
      </c>
      <c r="G28" s="4"/>
      <c r="H28" s="22" t="s">
        <v>90</v>
      </c>
      <c r="I28" s="18">
        <f>SUMIF(E:E,"EAI - CAT",D:D)</f>
        <v>0</v>
      </c>
      <c r="J28" s="19">
        <f t="shared" si="3"/>
        <v>1</v>
      </c>
      <c r="K28" s="20">
        <f t="shared" si="1"/>
        <v>1</v>
      </c>
      <c r="L28" s="19">
        <v>1</v>
      </c>
      <c r="M28" s="23">
        <f t="shared" si="4"/>
        <v>1</v>
      </c>
      <c r="N28" s="4"/>
      <c r="Q28" s="4"/>
      <c r="R28" s="4"/>
      <c r="S28" s="4"/>
    </row>
    <row r="29" spans="2:19" x14ac:dyDescent="0.25">
      <c r="B29" s="50" t="s">
        <v>122</v>
      </c>
      <c r="C29" s="7"/>
      <c r="D29" s="17">
        <f t="shared" si="0"/>
        <v>1</v>
      </c>
      <c r="E29" s="10"/>
      <c r="F29" s="21" t="e">
        <f t="shared" si="2"/>
        <v>#N/A</v>
      </c>
      <c r="G29" s="4"/>
      <c r="H29" s="59" t="s">
        <v>102</v>
      </c>
      <c r="I29" s="41">
        <f>SUMIF(E:E,"CAT - ROV",D:D)</f>
        <v>0</v>
      </c>
      <c r="J29" s="42">
        <f t="shared" si="3"/>
        <v>1</v>
      </c>
      <c r="K29" s="43">
        <f t="shared" si="1"/>
        <v>1</v>
      </c>
      <c r="L29" s="42">
        <v>1</v>
      </c>
      <c r="M29" s="60">
        <f t="shared" si="4"/>
        <v>1</v>
      </c>
      <c r="N29" s="4"/>
      <c r="Q29" s="4"/>
      <c r="R29" s="4"/>
      <c r="S29" s="4"/>
    </row>
    <row r="30" spans="2:19" x14ac:dyDescent="0.25">
      <c r="B30" s="50" t="s">
        <v>122</v>
      </c>
      <c r="C30" s="7"/>
      <c r="D30" s="17">
        <f t="shared" si="0"/>
        <v>1</v>
      </c>
      <c r="E30" s="10"/>
      <c r="F30" s="21" t="e">
        <f t="shared" si="2"/>
        <v>#N/A</v>
      </c>
      <c r="G30" s="4"/>
      <c r="H30" s="47" t="s">
        <v>77</v>
      </c>
      <c r="I30" s="38">
        <f>SUMIF(E:E,"ROV - CUH",D:D)</f>
        <v>0</v>
      </c>
      <c r="J30" s="39">
        <f t="shared" si="3"/>
        <v>1</v>
      </c>
      <c r="K30" s="40">
        <f t="shared" si="1"/>
        <v>1</v>
      </c>
      <c r="L30" s="39">
        <v>1</v>
      </c>
      <c r="M30" s="48">
        <f t="shared" si="4"/>
        <v>1</v>
      </c>
      <c r="N30" s="4"/>
      <c r="Q30" s="4"/>
      <c r="R30" s="4"/>
      <c r="S30" s="4"/>
    </row>
    <row r="31" spans="2:19" x14ac:dyDescent="0.25">
      <c r="B31" s="50" t="s">
        <v>122</v>
      </c>
      <c r="C31" s="7"/>
      <c r="D31" s="17">
        <f t="shared" si="0"/>
        <v>1</v>
      </c>
      <c r="E31" s="10"/>
      <c r="F31" s="21" t="e">
        <f t="shared" si="2"/>
        <v>#N/A</v>
      </c>
      <c r="G31" s="4"/>
      <c r="H31" s="61" t="s">
        <v>103</v>
      </c>
      <c r="I31" s="44">
        <f>SUMIF(E:E,"CUH - PRR",D:D)</f>
        <v>0</v>
      </c>
      <c r="J31" s="45">
        <f t="shared" si="3"/>
        <v>1</v>
      </c>
      <c r="K31" s="46">
        <f t="shared" si="1"/>
        <v>1</v>
      </c>
      <c r="L31" s="45">
        <v>1</v>
      </c>
      <c r="M31" s="62">
        <f t="shared" si="4"/>
        <v>1</v>
      </c>
      <c r="N31" s="4"/>
      <c r="Q31" s="4"/>
      <c r="R31" s="4"/>
      <c r="S31" s="4"/>
    </row>
    <row r="32" spans="2:19" x14ac:dyDescent="0.25">
      <c r="B32" s="50" t="s">
        <v>122</v>
      </c>
      <c r="C32" s="7"/>
      <c r="D32" s="17">
        <f t="shared" si="0"/>
        <v>1</v>
      </c>
      <c r="E32" s="10"/>
      <c r="F32" s="21" t="e">
        <f t="shared" si="2"/>
        <v>#N/A</v>
      </c>
      <c r="G32" s="4"/>
      <c r="H32" s="61" t="s">
        <v>112</v>
      </c>
      <c r="I32" s="44">
        <f>SUMIF(E:E,"PRR - ROA",D:D)</f>
        <v>0</v>
      </c>
      <c r="J32" s="45">
        <f t="shared" si="3"/>
        <v>1</v>
      </c>
      <c r="K32" s="46">
        <f t="shared" si="1"/>
        <v>1</v>
      </c>
      <c r="L32" s="45">
        <v>1</v>
      </c>
      <c r="M32" s="62">
        <f t="shared" si="4"/>
        <v>1</v>
      </c>
      <c r="N32" s="4"/>
      <c r="Q32" s="4"/>
      <c r="R32" s="4"/>
      <c r="S32" s="4"/>
    </row>
    <row r="33" spans="2:19" x14ac:dyDescent="0.25">
      <c r="B33" s="50" t="s">
        <v>122</v>
      </c>
      <c r="C33" s="7"/>
      <c r="D33" s="17">
        <f t="shared" si="0"/>
        <v>1</v>
      </c>
      <c r="E33" s="10"/>
      <c r="F33" s="21" t="e">
        <f t="shared" si="2"/>
        <v>#N/A</v>
      </c>
      <c r="G33" s="4"/>
      <c r="H33" s="47" t="s">
        <v>104</v>
      </c>
      <c r="I33" s="38">
        <f>SUMIF(E:E,"ROA - BEP",D:D)</f>
        <v>0</v>
      </c>
      <c r="J33" s="39">
        <f t="shared" si="3"/>
        <v>1</v>
      </c>
      <c r="K33" s="40">
        <f t="shared" si="1"/>
        <v>1</v>
      </c>
      <c r="L33" s="39">
        <v>1</v>
      </c>
      <c r="M33" s="48">
        <f t="shared" si="4"/>
        <v>1</v>
      </c>
      <c r="N33" s="4"/>
      <c r="Q33" s="4"/>
      <c r="R33" s="4"/>
      <c r="S33" s="4"/>
    </row>
    <row r="34" spans="2:19" x14ac:dyDescent="0.25">
      <c r="B34" s="50" t="s">
        <v>122</v>
      </c>
      <c r="C34" s="7"/>
      <c r="D34" s="17">
        <f t="shared" si="0"/>
        <v>1</v>
      </c>
      <c r="E34" s="10"/>
      <c r="F34" s="21" t="e">
        <f t="shared" si="2"/>
        <v>#N/A</v>
      </c>
      <c r="G34" s="4"/>
      <c r="H34" s="61" t="s">
        <v>86</v>
      </c>
      <c r="I34" s="44">
        <f>SUMIF(E:E,"BEP - CYP",D:D)</f>
        <v>0</v>
      </c>
      <c r="J34" s="45">
        <f t="shared" si="3"/>
        <v>1</v>
      </c>
      <c r="K34" s="46">
        <f t="shared" si="1"/>
        <v>1</v>
      </c>
      <c r="L34" s="45">
        <v>1</v>
      </c>
      <c r="M34" s="62">
        <f t="shared" si="4"/>
        <v>1</v>
      </c>
      <c r="N34" s="4"/>
      <c r="Q34" s="4"/>
      <c r="R34" s="4"/>
      <c r="S34" s="4"/>
    </row>
    <row r="35" spans="2:19" x14ac:dyDescent="0.25">
      <c r="B35" s="50" t="s">
        <v>122</v>
      </c>
      <c r="C35" s="7"/>
      <c r="D35" s="17">
        <f t="shared" si="0"/>
        <v>1</v>
      </c>
      <c r="E35" s="10"/>
      <c r="F35" s="21" t="e">
        <f t="shared" si="2"/>
        <v>#N/A</v>
      </c>
      <c r="G35" s="4"/>
      <c r="H35" s="22" t="s">
        <v>105</v>
      </c>
      <c r="I35" s="18">
        <f>SUMIF(E:E,"CYP - GAR",D:D)</f>
        <v>0</v>
      </c>
      <c r="J35" s="19">
        <f t="shared" si="3"/>
        <v>1</v>
      </c>
      <c r="K35" s="20">
        <f t="shared" si="1"/>
        <v>1</v>
      </c>
      <c r="L35" s="19">
        <v>1</v>
      </c>
      <c r="M35" s="23">
        <f t="shared" si="4"/>
        <v>1</v>
      </c>
      <c r="N35" s="4"/>
      <c r="Q35" s="4"/>
      <c r="R35" s="4"/>
      <c r="S35" s="4"/>
    </row>
    <row r="36" spans="2:19" x14ac:dyDescent="0.25">
      <c r="B36" s="50" t="s">
        <v>122</v>
      </c>
      <c r="C36" s="7"/>
      <c r="D36" s="17">
        <f t="shared" si="0"/>
        <v>1</v>
      </c>
      <c r="E36" s="10"/>
      <c r="F36" s="21" t="e">
        <f t="shared" si="2"/>
        <v>#N/A</v>
      </c>
      <c r="G36" s="4"/>
      <c r="H36" s="47" t="s">
        <v>106</v>
      </c>
      <c r="I36" s="38">
        <f>SUMIF(E:E,"GAR - BEC",D:D)</f>
        <v>0</v>
      </c>
      <c r="J36" s="39">
        <f t="shared" si="3"/>
        <v>1</v>
      </c>
      <c r="K36" s="40">
        <f t="shared" si="1"/>
        <v>1</v>
      </c>
      <c r="L36" s="39">
        <v>1</v>
      </c>
      <c r="M36" s="48">
        <f t="shared" si="4"/>
        <v>1</v>
      </c>
      <c r="N36" s="4"/>
      <c r="Q36" s="4"/>
      <c r="R36" s="4"/>
      <c r="S36" s="4"/>
    </row>
    <row r="37" spans="2:19" x14ac:dyDescent="0.25">
      <c r="B37" s="50" t="s">
        <v>122</v>
      </c>
      <c r="C37" s="7"/>
      <c r="D37" s="17">
        <f t="shared" si="0"/>
        <v>1</v>
      </c>
      <c r="E37" s="10"/>
      <c r="F37" s="21" t="e">
        <f t="shared" si="2"/>
        <v>#N/A</v>
      </c>
      <c r="G37" s="4"/>
      <c r="H37" s="47" t="s">
        <v>94</v>
      </c>
      <c r="I37" s="38">
        <f>SUMIF(E:E,"STR - SHS",D:D)</f>
        <v>0</v>
      </c>
      <c r="J37" s="39">
        <f t="shared" si="3"/>
        <v>1</v>
      </c>
      <c r="K37" s="40">
        <f t="shared" si="1"/>
        <v>1</v>
      </c>
      <c r="L37" s="39">
        <v>1</v>
      </c>
      <c r="M37" s="48">
        <f t="shared" si="4"/>
        <v>1</v>
      </c>
      <c r="N37" s="4"/>
      <c r="Q37" s="4"/>
      <c r="R37" s="4"/>
      <c r="S37" s="4"/>
    </row>
    <row r="38" spans="2:19" x14ac:dyDescent="0.25">
      <c r="B38" s="50" t="s">
        <v>122</v>
      </c>
      <c r="C38" s="7"/>
      <c r="D38" s="17">
        <f t="shared" si="0"/>
        <v>1</v>
      </c>
      <c r="E38" s="10"/>
      <c r="F38" s="21" t="e">
        <f t="shared" si="2"/>
        <v>#N/A</v>
      </c>
      <c r="G38" s="4"/>
      <c r="H38" s="61" t="s">
        <v>116</v>
      </c>
      <c r="I38" s="44">
        <f>SUMIF(E:E,"SHS - ABR",D:D)</f>
        <v>0</v>
      </c>
      <c r="J38" s="45">
        <f t="shared" si="3"/>
        <v>1</v>
      </c>
      <c r="K38" s="46">
        <f t="shared" si="1"/>
        <v>1</v>
      </c>
      <c r="L38" s="45">
        <v>1</v>
      </c>
      <c r="M38" s="62">
        <f t="shared" si="4"/>
        <v>1</v>
      </c>
      <c r="N38" s="4"/>
      <c r="Q38" s="4"/>
      <c r="R38" s="4"/>
      <c r="S38" s="4"/>
    </row>
    <row r="39" spans="2:19" x14ac:dyDescent="0.25">
      <c r="B39" s="50" t="s">
        <v>122</v>
      </c>
      <c r="C39" s="7"/>
      <c r="D39" s="17">
        <f t="shared" si="0"/>
        <v>1</v>
      </c>
      <c r="E39" s="10"/>
      <c r="F39" s="21" t="e">
        <f t="shared" si="2"/>
        <v>#N/A</v>
      </c>
      <c r="G39" s="4"/>
      <c r="H39" s="61" t="s">
        <v>117</v>
      </c>
      <c r="I39" s="44">
        <f>SUMIF(E:E,"ABR - WEH",D:D)</f>
        <v>0</v>
      </c>
      <c r="J39" s="45">
        <f t="shared" si="3"/>
        <v>1</v>
      </c>
      <c r="K39" s="46">
        <f t="shared" si="1"/>
        <v>1</v>
      </c>
      <c r="L39" s="45">
        <v>1</v>
      </c>
      <c r="M39" s="62">
        <f t="shared" si="4"/>
        <v>1</v>
      </c>
      <c r="N39" s="4"/>
      <c r="Q39" s="4"/>
      <c r="R39" s="4"/>
      <c r="S39" s="4"/>
    </row>
    <row r="40" spans="2:19" x14ac:dyDescent="0.25">
      <c r="B40" s="50" t="s">
        <v>122</v>
      </c>
      <c r="C40" s="7"/>
      <c r="D40" s="17">
        <f t="shared" si="0"/>
        <v>1</v>
      </c>
      <c r="E40" s="10"/>
      <c r="F40" s="21" t="e">
        <f t="shared" si="2"/>
        <v>#N/A</v>
      </c>
      <c r="G40" s="4"/>
      <c r="H40" s="61" t="s">
        <v>107</v>
      </c>
      <c r="I40" s="44">
        <f>SUMIF(E:E,"WEH - STL",D:D)</f>
        <v>0</v>
      </c>
      <c r="J40" s="45">
        <f t="shared" si="3"/>
        <v>1</v>
      </c>
      <c r="K40" s="46">
        <f t="shared" si="1"/>
        <v>1</v>
      </c>
      <c r="L40" s="45">
        <v>1</v>
      </c>
      <c r="M40" s="62">
        <f t="shared" si="4"/>
        <v>1</v>
      </c>
      <c r="N40" s="4"/>
      <c r="Q40" s="4"/>
      <c r="R40" s="4"/>
      <c r="S40" s="4"/>
    </row>
    <row r="41" spans="2:19" x14ac:dyDescent="0.25">
      <c r="B41" s="50" t="s">
        <v>122</v>
      </c>
      <c r="C41" s="7"/>
      <c r="D41" s="17">
        <f t="shared" si="0"/>
        <v>1</v>
      </c>
      <c r="E41" s="10"/>
      <c r="F41" s="21" t="e">
        <f t="shared" si="2"/>
        <v>#N/A</v>
      </c>
      <c r="G41" s="4"/>
      <c r="H41" s="47" t="s">
        <v>113</v>
      </c>
      <c r="I41" s="38">
        <f>SUMIF(E:E,"STL - CAT",D:D)</f>
        <v>0</v>
      </c>
      <c r="J41" s="39">
        <f t="shared" si="3"/>
        <v>1</v>
      </c>
      <c r="K41" s="40">
        <f t="shared" si="1"/>
        <v>1</v>
      </c>
      <c r="L41" s="39">
        <v>1</v>
      </c>
      <c r="M41" s="48">
        <f t="shared" si="4"/>
        <v>1</v>
      </c>
      <c r="N41" s="4"/>
      <c r="Q41" s="4"/>
      <c r="R41" s="4"/>
      <c r="S41" s="4"/>
    </row>
    <row r="42" spans="2:19" x14ac:dyDescent="0.25">
      <c r="B42" s="50" t="s">
        <v>122</v>
      </c>
      <c r="C42" s="7"/>
      <c r="D42" s="17">
        <f t="shared" si="0"/>
        <v>1</v>
      </c>
      <c r="E42" s="10"/>
      <c r="F42" s="21" t="e">
        <f t="shared" si="2"/>
        <v>#N/A</v>
      </c>
      <c r="G42" s="4"/>
      <c r="H42" s="61" t="s">
        <v>79</v>
      </c>
      <c r="I42" s="44">
        <f>SUMIF(E:E,"CAT WST",D:D)</f>
        <v>0</v>
      </c>
      <c r="J42" s="45">
        <f t="shared" si="3"/>
        <v>1</v>
      </c>
      <c r="K42" s="46">
        <f t="shared" si="1"/>
        <v>1</v>
      </c>
      <c r="L42" s="45">
        <v>1</v>
      </c>
      <c r="M42" s="62">
        <f t="shared" si="4"/>
        <v>1</v>
      </c>
      <c r="N42" s="4"/>
      <c r="Q42" s="4"/>
      <c r="R42" s="4"/>
      <c r="S42" s="4"/>
    </row>
    <row r="43" spans="2:19" x14ac:dyDescent="0.25">
      <c r="B43" s="50" t="s">
        <v>122</v>
      </c>
      <c r="C43" s="7"/>
      <c r="D43" s="17">
        <f t="shared" si="0"/>
        <v>1</v>
      </c>
      <c r="E43" s="10"/>
      <c r="F43" s="21" t="e">
        <f t="shared" si="2"/>
        <v>#N/A</v>
      </c>
      <c r="G43" s="4"/>
      <c r="H43" s="47" t="s">
        <v>109</v>
      </c>
      <c r="I43" s="38">
        <f>SUMIF(E:E,"WST - PDK",D:D)</f>
        <v>0</v>
      </c>
      <c r="J43" s="39">
        <f t="shared" si="3"/>
        <v>1</v>
      </c>
      <c r="K43" s="40">
        <f t="shared" si="1"/>
        <v>1</v>
      </c>
      <c r="L43" s="39">
        <v>1</v>
      </c>
      <c r="M43" s="48">
        <f t="shared" si="4"/>
        <v>1</v>
      </c>
      <c r="N43" s="4"/>
      <c r="Q43" s="4"/>
      <c r="R43" s="4"/>
      <c r="S43" s="4"/>
    </row>
    <row r="44" spans="2:19" x14ac:dyDescent="0.25">
      <c r="B44" s="50" t="s">
        <v>122</v>
      </c>
      <c r="C44" s="7"/>
      <c r="D44" s="17">
        <f t="shared" si="0"/>
        <v>1</v>
      </c>
      <c r="E44" s="10"/>
      <c r="F44" s="21" t="e">
        <f t="shared" si="2"/>
        <v>#N/A</v>
      </c>
      <c r="G44" s="4"/>
      <c r="H44" s="61" t="s">
        <v>110</v>
      </c>
      <c r="I44" s="44">
        <f>SUMIF(E:E,"PDK - LCA",D:D)</f>
        <v>0</v>
      </c>
      <c r="J44" s="45">
        <f t="shared" si="3"/>
        <v>1</v>
      </c>
      <c r="K44" s="46">
        <f t="shared" si="1"/>
        <v>1</v>
      </c>
      <c r="L44" s="45">
        <v>1</v>
      </c>
      <c r="M44" s="62">
        <f t="shared" si="4"/>
        <v>1</v>
      </c>
      <c r="N44" s="4"/>
      <c r="Q44" s="4"/>
      <c r="R44" s="4"/>
      <c r="S44" s="4"/>
    </row>
    <row r="45" spans="2:19" x14ac:dyDescent="0.25">
      <c r="B45" s="50" t="s">
        <v>122</v>
      </c>
      <c r="C45" s="7"/>
      <c r="D45" s="17">
        <f t="shared" si="0"/>
        <v>1</v>
      </c>
      <c r="E45" s="10"/>
      <c r="F45" s="21" t="e">
        <f t="shared" si="2"/>
        <v>#N/A</v>
      </c>
      <c r="G45" s="4"/>
      <c r="H45" s="47" t="s">
        <v>114</v>
      </c>
      <c r="I45" s="38">
        <f>SUMIF(E:E,"LCA - KGV",D:D)</f>
        <v>0</v>
      </c>
      <c r="J45" s="39">
        <f t="shared" si="3"/>
        <v>1</v>
      </c>
      <c r="K45" s="40">
        <f t="shared" si="1"/>
        <v>1</v>
      </c>
      <c r="L45" s="39">
        <v>1</v>
      </c>
      <c r="M45" s="48">
        <f>J45*K45*L45</f>
        <v>1</v>
      </c>
      <c r="N45" s="4"/>
      <c r="Q45" s="4"/>
      <c r="R45" s="4"/>
      <c r="S45" s="4"/>
    </row>
    <row r="46" spans="2:19" ht="15.75" thickBot="1" x14ac:dyDescent="0.3">
      <c r="B46" s="50" t="s">
        <v>122</v>
      </c>
      <c r="C46" s="7"/>
      <c r="D46" s="17">
        <f t="shared" si="0"/>
        <v>1</v>
      </c>
      <c r="E46" s="10"/>
      <c r="F46" s="21" t="e">
        <f t="shared" si="2"/>
        <v>#N/A</v>
      </c>
      <c r="G46" s="4"/>
      <c r="H46" s="24" t="s">
        <v>88</v>
      </c>
      <c r="I46" s="25">
        <f>SUMIF(E:E,"KGV - WOA",D:D)</f>
        <v>0</v>
      </c>
      <c r="J46" s="26">
        <f t="shared" si="3"/>
        <v>1</v>
      </c>
      <c r="K46" s="26">
        <f t="shared" si="1"/>
        <v>1</v>
      </c>
      <c r="L46" s="26">
        <v>1</v>
      </c>
      <c r="M46" s="27">
        <f>J46*K46*L46</f>
        <v>1</v>
      </c>
      <c r="N46" s="4"/>
      <c r="Q46" s="4"/>
      <c r="R46" s="4"/>
      <c r="S46" s="4"/>
    </row>
    <row r="47" spans="2:19" x14ac:dyDescent="0.25">
      <c r="B47" s="50" t="s">
        <v>122</v>
      </c>
      <c r="C47" s="7"/>
      <c r="D47" s="17">
        <f t="shared" si="0"/>
        <v>1</v>
      </c>
      <c r="E47" s="10"/>
      <c r="F47" s="21" t="e">
        <f t="shared" si="2"/>
        <v>#N/A</v>
      </c>
      <c r="G47" s="4"/>
      <c r="H47" s="2"/>
      <c r="I47" s="2"/>
      <c r="J47" s="2"/>
      <c r="K47" s="2"/>
      <c r="L47" s="2"/>
      <c r="M47" s="2"/>
      <c r="N47" s="4"/>
      <c r="Q47" s="4"/>
      <c r="R47" s="4"/>
      <c r="S47" s="4"/>
    </row>
    <row r="48" spans="2:19" x14ac:dyDescent="0.25">
      <c r="B48" s="50" t="s">
        <v>122</v>
      </c>
      <c r="C48" s="7"/>
      <c r="D48" s="17">
        <f t="shared" si="0"/>
        <v>1</v>
      </c>
      <c r="E48" s="10"/>
      <c r="F48" s="21" t="e">
        <f t="shared" si="2"/>
        <v>#N/A</v>
      </c>
      <c r="G48" s="4"/>
      <c r="H48" s="2"/>
      <c r="I48" s="2"/>
      <c r="J48" s="2"/>
      <c r="K48" s="2"/>
      <c r="L48" s="2"/>
      <c r="M48" s="2"/>
      <c r="N48" s="4"/>
      <c r="Q48" s="4"/>
      <c r="R48" s="4"/>
      <c r="S48" s="4"/>
    </row>
    <row r="49" spans="2:19" ht="15.75" thickBot="1" x14ac:dyDescent="0.3">
      <c r="B49" s="50" t="s">
        <v>122</v>
      </c>
      <c r="C49" s="7"/>
      <c r="D49" s="17">
        <f t="shared" si="0"/>
        <v>1</v>
      </c>
      <c r="E49" s="10"/>
      <c r="F49" s="21" t="e">
        <f t="shared" si="2"/>
        <v>#N/A</v>
      </c>
      <c r="G49" s="4"/>
      <c r="H49" s="2"/>
      <c r="I49" s="2"/>
      <c r="J49" s="2"/>
      <c r="K49" s="2"/>
      <c r="L49" s="2"/>
      <c r="M49" s="2"/>
      <c r="N49" s="4"/>
      <c r="Q49" s="4"/>
      <c r="R49" s="4"/>
      <c r="S49" s="4"/>
    </row>
    <row r="50" spans="2:19" x14ac:dyDescent="0.25">
      <c r="B50" s="50" t="s">
        <v>122</v>
      </c>
      <c r="C50" s="7"/>
      <c r="D50" s="17">
        <f t="shared" si="0"/>
        <v>1</v>
      </c>
      <c r="E50" s="10"/>
      <c r="F50" s="21" t="e">
        <f t="shared" si="2"/>
        <v>#N/A</v>
      </c>
      <c r="G50" s="4"/>
      <c r="H50" s="56"/>
      <c r="I50" s="84"/>
      <c r="J50" s="84"/>
      <c r="K50" s="84"/>
      <c r="L50" s="84"/>
      <c r="M50" s="57"/>
      <c r="N50" s="4"/>
      <c r="Q50" s="4"/>
      <c r="R50" s="4"/>
      <c r="S50" s="4"/>
    </row>
    <row r="51" spans="2:19" ht="21" x14ac:dyDescent="0.35">
      <c r="B51" s="50" t="s">
        <v>122</v>
      </c>
      <c r="C51" s="7"/>
      <c r="D51" s="17">
        <f t="shared" si="0"/>
        <v>1</v>
      </c>
      <c r="E51" s="10"/>
      <c r="F51" s="21" t="e">
        <f t="shared" si="2"/>
        <v>#N/A</v>
      </c>
      <c r="G51" s="4"/>
      <c r="H51" s="77" t="s">
        <v>126</v>
      </c>
      <c r="I51" s="69" t="s">
        <v>130</v>
      </c>
      <c r="J51" s="70"/>
      <c r="K51" s="2"/>
      <c r="L51" s="2"/>
      <c r="M51" s="21"/>
      <c r="N51" s="4"/>
      <c r="Q51" s="4"/>
      <c r="R51" s="4"/>
      <c r="S51" s="4"/>
    </row>
    <row r="52" spans="2:19" ht="17.25" customHeight="1" x14ac:dyDescent="0.35">
      <c r="B52" s="50" t="s">
        <v>122</v>
      </c>
      <c r="C52" s="7"/>
      <c r="D52" s="17">
        <f t="shared" si="0"/>
        <v>1</v>
      </c>
      <c r="E52" s="10"/>
      <c r="F52" s="21" t="e">
        <f t="shared" si="2"/>
        <v>#N/A</v>
      </c>
      <c r="G52" s="4"/>
      <c r="H52" s="77" t="s">
        <v>127</v>
      </c>
      <c r="I52" s="71" t="s">
        <v>134</v>
      </c>
      <c r="J52" s="4"/>
      <c r="K52" s="2"/>
      <c r="L52" s="2"/>
      <c r="M52" s="21"/>
      <c r="N52" s="4"/>
      <c r="Q52" s="4"/>
      <c r="R52" s="4"/>
      <c r="S52" s="4"/>
    </row>
    <row r="53" spans="2:19" ht="21" x14ac:dyDescent="0.35">
      <c r="B53" s="50" t="s">
        <v>122</v>
      </c>
      <c r="C53" s="7"/>
      <c r="D53" s="17">
        <f t="shared" si="0"/>
        <v>1</v>
      </c>
      <c r="E53" s="10"/>
      <c r="F53" s="21" t="e">
        <f t="shared" si="2"/>
        <v>#N/A</v>
      </c>
      <c r="G53" s="4"/>
      <c r="H53" s="78" t="s">
        <v>128</v>
      </c>
      <c r="I53" s="69" t="s">
        <v>131</v>
      </c>
      <c r="J53" s="4"/>
      <c r="K53" s="2"/>
      <c r="L53" s="2"/>
      <c r="M53" s="21"/>
      <c r="N53" s="4"/>
      <c r="Q53" s="4"/>
      <c r="R53" s="4"/>
      <c r="S53" s="4"/>
    </row>
    <row r="54" spans="2:19" ht="21" x14ac:dyDescent="0.35">
      <c r="B54" s="50" t="s">
        <v>122</v>
      </c>
      <c r="C54" s="7"/>
      <c r="D54" s="17">
        <f t="shared" si="0"/>
        <v>1</v>
      </c>
      <c r="E54" s="10"/>
      <c r="F54" s="21" t="e">
        <f t="shared" si="2"/>
        <v>#N/A</v>
      </c>
      <c r="G54" s="4"/>
      <c r="H54" s="78" t="s">
        <v>129</v>
      </c>
      <c r="I54" s="69" t="s">
        <v>132</v>
      </c>
      <c r="J54" s="15"/>
      <c r="K54" s="2"/>
      <c r="L54" s="2"/>
      <c r="M54" s="21"/>
      <c r="N54" s="4"/>
      <c r="Q54" s="4"/>
      <c r="R54" s="4"/>
      <c r="S54" s="4"/>
    </row>
    <row r="55" spans="2:19" x14ac:dyDescent="0.25">
      <c r="B55" s="50" t="s">
        <v>122</v>
      </c>
      <c r="C55" s="7"/>
      <c r="D55" s="17">
        <f t="shared" si="0"/>
        <v>1</v>
      </c>
      <c r="E55" s="10"/>
      <c r="F55" s="21" t="e">
        <f t="shared" si="2"/>
        <v>#N/A</v>
      </c>
      <c r="G55" s="4"/>
      <c r="H55" s="54"/>
      <c r="I55" s="2"/>
      <c r="J55" s="2"/>
      <c r="K55" s="2"/>
      <c r="L55" s="2"/>
      <c r="M55" s="21"/>
      <c r="N55" s="4"/>
      <c r="Q55" s="4"/>
      <c r="R55" s="4"/>
      <c r="S55" s="4"/>
    </row>
    <row r="56" spans="2:19" x14ac:dyDescent="0.25">
      <c r="B56" s="50" t="s">
        <v>122</v>
      </c>
      <c r="C56" s="7"/>
      <c r="D56" s="17">
        <f t="shared" si="0"/>
        <v>1</v>
      </c>
      <c r="E56" s="10"/>
      <c r="F56" s="21" t="e">
        <f t="shared" si="2"/>
        <v>#N/A</v>
      </c>
      <c r="G56" s="4"/>
      <c r="H56" s="54"/>
      <c r="I56" s="2"/>
      <c r="J56" s="2"/>
      <c r="K56" s="2"/>
      <c r="L56" s="2"/>
      <c r="M56" s="21"/>
      <c r="N56" s="4"/>
      <c r="Q56" s="4"/>
      <c r="R56" s="4"/>
      <c r="S56" s="4"/>
    </row>
    <row r="57" spans="2:19" ht="15.75" thickBot="1" x14ac:dyDescent="0.3">
      <c r="B57" s="50" t="s">
        <v>122</v>
      </c>
      <c r="C57" s="7"/>
      <c r="D57" s="17">
        <f t="shared" si="0"/>
        <v>1</v>
      </c>
      <c r="E57" s="10"/>
      <c r="F57" s="21" t="e">
        <f t="shared" si="2"/>
        <v>#N/A</v>
      </c>
      <c r="G57" s="4"/>
      <c r="H57" s="79"/>
      <c r="I57" s="85"/>
      <c r="J57" s="85"/>
      <c r="K57" s="85"/>
      <c r="L57" s="85"/>
      <c r="M57" s="86"/>
      <c r="N57" s="4"/>
      <c r="Q57" s="4"/>
      <c r="R57" s="4"/>
      <c r="S57" s="4"/>
    </row>
    <row r="58" spans="2:19" x14ac:dyDescent="0.25">
      <c r="B58" s="50" t="s">
        <v>122</v>
      </c>
      <c r="C58" s="7"/>
      <c r="D58" s="17">
        <f t="shared" si="0"/>
        <v>1</v>
      </c>
      <c r="E58" s="10"/>
      <c r="F58" s="21" t="e">
        <f t="shared" si="2"/>
        <v>#N/A</v>
      </c>
      <c r="G58" s="4"/>
      <c r="H58" s="2"/>
      <c r="I58" s="2"/>
      <c r="J58" s="2"/>
      <c r="K58" s="2"/>
      <c r="L58" s="2"/>
      <c r="M58" s="2"/>
      <c r="N58" s="4"/>
      <c r="Q58" s="4"/>
      <c r="R58" s="4"/>
      <c r="S58" s="4"/>
    </row>
    <row r="59" spans="2:19" x14ac:dyDescent="0.25">
      <c r="B59" s="50" t="s">
        <v>122</v>
      </c>
      <c r="C59" s="7"/>
      <c r="D59" s="17">
        <f t="shared" si="0"/>
        <v>1</v>
      </c>
      <c r="E59" s="10"/>
      <c r="F59" s="21" t="e">
        <f t="shared" si="2"/>
        <v>#N/A</v>
      </c>
      <c r="G59" s="4"/>
      <c r="H59" s="2"/>
      <c r="I59" s="2"/>
      <c r="J59" s="2"/>
      <c r="K59" s="2"/>
      <c r="L59" s="2"/>
      <c r="M59" s="2"/>
      <c r="N59" s="4"/>
      <c r="Q59" s="4"/>
      <c r="R59" s="4"/>
      <c r="S59" s="4"/>
    </row>
    <row r="60" spans="2:19" x14ac:dyDescent="0.25">
      <c r="B60" s="50" t="s">
        <v>122</v>
      </c>
      <c r="C60" s="7"/>
      <c r="D60" s="17">
        <f t="shared" si="0"/>
        <v>1</v>
      </c>
      <c r="E60" s="10"/>
      <c r="F60" s="21" t="e">
        <f t="shared" si="2"/>
        <v>#N/A</v>
      </c>
      <c r="G60" s="4"/>
      <c r="H60" s="2"/>
      <c r="I60" s="2"/>
      <c r="J60" s="2"/>
      <c r="K60" s="2"/>
      <c r="L60" s="2"/>
      <c r="M60" s="2"/>
      <c r="N60" s="4"/>
      <c r="Q60" s="4"/>
      <c r="R60" s="4"/>
      <c r="S60" s="4"/>
    </row>
    <row r="61" spans="2:19" x14ac:dyDescent="0.25">
      <c r="B61" s="50" t="s">
        <v>122</v>
      </c>
      <c r="C61" s="7"/>
      <c r="D61" s="17">
        <f t="shared" si="0"/>
        <v>1</v>
      </c>
      <c r="E61" s="10"/>
      <c r="F61" s="21" t="e">
        <f t="shared" si="2"/>
        <v>#N/A</v>
      </c>
      <c r="G61" s="4"/>
      <c r="H61" s="2"/>
      <c r="I61" s="2"/>
      <c r="J61" s="2"/>
      <c r="K61" s="2"/>
      <c r="L61" s="2"/>
      <c r="M61" s="2"/>
      <c r="N61" s="4"/>
      <c r="Q61" s="4"/>
      <c r="R61" s="4"/>
      <c r="S61" s="4"/>
    </row>
    <row r="62" spans="2:19" x14ac:dyDescent="0.25">
      <c r="B62" s="50" t="s">
        <v>122</v>
      </c>
      <c r="C62" s="7"/>
      <c r="D62" s="17">
        <f t="shared" si="0"/>
        <v>1</v>
      </c>
      <c r="E62" s="10"/>
      <c r="F62" s="21" t="e">
        <f t="shared" si="2"/>
        <v>#N/A</v>
      </c>
      <c r="G62" s="4"/>
      <c r="H62" s="2"/>
      <c r="I62" s="2"/>
      <c r="J62" s="2"/>
      <c r="K62" s="2"/>
      <c r="L62" s="2"/>
      <c r="M62" s="2"/>
      <c r="N62" s="4"/>
      <c r="Q62" s="4"/>
      <c r="R62" s="4"/>
      <c r="S62" s="4"/>
    </row>
    <row r="63" spans="2:19" x14ac:dyDescent="0.25">
      <c r="B63" s="50" t="s">
        <v>122</v>
      </c>
      <c r="C63" s="7"/>
      <c r="D63" s="17">
        <f t="shared" si="0"/>
        <v>1</v>
      </c>
      <c r="E63" s="10"/>
      <c r="F63" s="21" t="e">
        <f t="shared" si="2"/>
        <v>#N/A</v>
      </c>
      <c r="G63" s="4"/>
      <c r="H63" s="2"/>
      <c r="I63" s="2"/>
      <c r="J63" s="2"/>
      <c r="K63" s="2"/>
      <c r="L63" s="2"/>
      <c r="M63" s="2"/>
      <c r="N63" s="4"/>
      <c r="Q63" s="4"/>
      <c r="R63" s="4"/>
      <c r="S63" s="4"/>
    </row>
    <row r="64" spans="2:19" x14ac:dyDescent="0.25">
      <c r="B64" s="50" t="s">
        <v>122</v>
      </c>
      <c r="C64" s="7"/>
      <c r="D64" s="17">
        <f t="shared" si="0"/>
        <v>1</v>
      </c>
      <c r="E64" s="10"/>
      <c r="F64" s="21" t="e">
        <f t="shared" si="2"/>
        <v>#N/A</v>
      </c>
      <c r="G64" s="4"/>
      <c r="H64" s="2"/>
      <c r="I64" s="2"/>
      <c r="J64" s="2"/>
      <c r="K64" s="2"/>
      <c r="L64" s="2"/>
      <c r="M64" s="2"/>
      <c r="N64" s="4"/>
      <c r="Q64" s="4"/>
      <c r="R64" s="4"/>
      <c r="S64" s="4"/>
    </row>
    <row r="65" spans="2:19" x14ac:dyDescent="0.25">
      <c r="B65" s="50" t="s">
        <v>122</v>
      </c>
      <c r="C65" s="7"/>
      <c r="D65" s="17">
        <f t="shared" si="0"/>
        <v>1</v>
      </c>
      <c r="E65" s="10"/>
      <c r="F65" s="21" t="e">
        <f t="shared" si="2"/>
        <v>#N/A</v>
      </c>
      <c r="G65" s="4"/>
      <c r="H65" s="2"/>
      <c r="I65" s="2"/>
      <c r="J65" s="2"/>
      <c r="K65" s="2"/>
      <c r="L65" s="2"/>
      <c r="M65" s="2"/>
      <c r="N65" s="4"/>
      <c r="Q65" s="4"/>
      <c r="R65" s="4"/>
      <c r="S65" s="4"/>
    </row>
    <row r="66" spans="2:19" x14ac:dyDescent="0.25">
      <c r="B66" s="50" t="s">
        <v>122</v>
      </c>
      <c r="C66" s="7"/>
      <c r="D66" s="17">
        <f t="shared" si="0"/>
        <v>1</v>
      </c>
      <c r="E66" s="10"/>
      <c r="F66" s="21" t="e">
        <f t="shared" si="2"/>
        <v>#N/A</v>
      </c>
      <c r="G66" s="4"/>
      <c r="H66" s="2"/>
      <c r="I66" s="2"/>
      <c r="J66" s="2"/>
      <c r="K66" s="2"/>
      <c r="L66" s="2"/>
      <c r="M66" s="2"/>
      <c r="N66" s="4"/>
      <c r="Q66" s="4"/>
      <c r="R66" s="4"/>
      <c r="S66" s="4"/>
    </row>
    <row r="67" spans="2:19" x14ac:dyDescent="0.25">
      <c r="B67" s="50" t="s">
        <v>122</v>
      </c>
      <c r="C67" s="7"/>
      <c r="D67" s="17">
        <f t="shared" ref="D67:D130" si="5" xml:space="preserve"> 1</f>
        <v>1</v>
      </c>
      <c r="E67" s="10"/>
      <c r="F67" s="21" t="e">
        <f t="shared" ref="F67:F130" si="6">INDEX(O:O,MATCH(C67,P:P,0),1)</f>
        <v>#N/A</v>
      </c>
      <c r="G67" s="4"/>
      <c r="H67" s="2"/>
      <c r="I67" s="2"/>
      <c r="J67" s="2"/>
      <c r="K67" s="2"/>
      <c r="L67" s="2"/>
      <c r="M67" s="2"/>
      <c r="N67" s="4"/>
      <c r="Q67" s="4"/>
      <c r="R67" s="4"/>
      <c r="S67" s="4"/>
    </row>
    <row r="68" spans="2:19" x14ac:dyDescent="0.25">
      <c r="B68" s="50" t="s">
        <v>122</v>
      </c>
      <c r="C68" s="7"/>
      <c r="D68" s="17">
        <f t="shared" si="5"/>
        <v>1</v>
      </c>
      <c r="E68" s="10"/>
      <c r="F68" s="21" t="e">
        <f t="shared" si="6"/>
        <v>#N/A</v>
      </c>
      <c r="G68" s="4"/>
      <c r="H68" s="2"/>
      <c r="I68" s="2"/>
      <c r="J68" s="2"/>
      <c r="K68" s="2"/>
      <c r="L68" s="2"/>
      <c r="M68" s="2"/>
      <c r="N68" s="4"/>
      <c r="Q68" s="4"/>
      <c r="R68" s="4"/>
      <c r="S68" s="4"/>
    </row>
    <row r="69" spans="2:19" x14ac:dyDescent="0.25">
      <c r="B69" s="50" t="s">
        <v>122</v>
      </c>
      <c r="C69" s="7"/>
      <c r="D69" s="17">
        <f t="shared" si="5"/>
        <v>1</v>
      </c>
      <c r="E69" s="10"/>
      <c r="F69" s="21" t="e">
        <f t="shared" si="6"/>
        <v>#N/A</v>
      </c>
      <c r="G69" s="4"/>
      <c r="H69" s="2"/>
      <c r="I69" s="2"/>
      <c r="J69" s="2"/>
      <c r="K69" s="2"/>
      <c r="L69" s="2"/>
      <c r="M69" s="2"/>
      <c r="N69" s="4"/>
      <c r="Q69" s="4"/>
      <c r="R69" s="4"/>
      <c r="S69" s="4"/>
    </row>
    <row r="70" spans="2:19" x14ac:dyDescent="0.25">
      <c r="B70" s="50" t="s">
        <v>122</v>
      </c>
      <c r="C70" s="7"/>
      <c r="D70" s="17">
        <f t="shared" si="5"/>
        <v>1</v>
      </c>
      <c r="E70" s="10"/>
      <c r="F70" s="21" t="e">
        <f t="shared" si="6"/>
        <v>#N/A</v>
      </c>
      <c r="G70" s="4"/>
      <c r="H70" s="2"/>
      <c r="I70" s="2"/>
      <c r="J70" s="2"/>
      <c r="K70" s="2"/>
      <c r="L70" s="2"/>
      <c r="M70" s="2"/>
      <c r="N70" s="4"/>
      <c r="Q70" s="4"/>
      <c r="R70" s="4"/>
      <c r="S70" s="4"/>
    </row>
    <row r="71" spans="2:19" x14ac:dyDescent="0.25">
      <c r="B71" s="50" t="s">
        <v>122</v>
      </c>
      <c r="C71" s="7"/>
      <c r="D71" s="17">
        <f t="shared" si="5"/>
        <v>1</v>
      </c>
      <c r="E71" s="10"/>
      <c r="F71" s="21" t="e">
        <f t="shared" si="6"/>
        <v>#N/A</v>
      </c>
      <c r="G71" s="4"/>
      <c r="H71" s="2"/>
      <c r="I71" s="2"/>
      <c r="J71" s="2"/>
      <c r="K71" s="2"/>
      <c r="L71" s="2"/>
      <c r="M71" s="2"/>
      <c r="N71" s="4"/>
      <c r="Q71" s="4"/>
      <c r="R71" s="4"/>
      <c r="S71" s="4"/>
    </row>
    <row r="72" spans="2:19" x14ac:dyDescent="0.25">
      <c r="B72" s="50" t="s">
        <v>122</v>
      </c>
      <c r="C72" s="7"/>
      <c r="D72" s="17">
        <f t="shared" si="5"/>
        <v>1</v>
      </c>
      <c r="E72" s="10"/>
      <c r="F72" s="21" t="e">
        <f t="shared" si="6"/>
        <v>#N/A</v>
      </c>
      <c r="G72" s="4"/>
      <c r="H72" s="2"/>
      <c r="I72" s="2"/>
      <c r="J72" s="2"/>
      <c r="K72" s="2"/>
      <c r="L72" s="2"/>
      <c r="M72" s="2"/>
      <c r="N72" s="4"/>
      <c r="Q72" s="4"/>
      <c r="R72" s="4"/>
      <c r="S72" s="4"/>
    </row>
    <row r="73" spans="2:19" x14ac:dyDescent="0.25">
      <c r="B73" s="50" t="s">
        <v>122</v>
      </c>
      <c r="C73" s="7"/>
      <c r="D73" s="17">
        <f t="shared" si="5"/>
        <v>1</v>
      </c>
      <c r="E73" s="10"/>
      <c r="F73" s="21" t="e">
        <f t="shared" si="6"/>
        <v>#N/A</v>
      </c>
      <c r="G73" s="4"/>
      <c r="H73" s="2"/>
      <c r="I73" s="2"/>
      <c r="J73" s="2"/>
      <c r="K73" s="2"/>
      <c r="L73" s="2"/>
      <c r="M73" s="2"/>
      <c r="N73" s="4"/>
      <c r="Q73" s="4"/>
      <c r="R73" s="4"/>
      <c r="S73" s="4"/>
    </row>
    <row r="74" spans="2:19" x14ac:dyDescent="0.25">
      <c r="B74" s="50" t="s">
        <v>122</v>
      </c>
      <c r="C74" s="7"/>
      <c r="D74" s="17">
        <f t="shared" si="5"/>
        <v>1</v>
      </c>
      <c r="E74" s="10"/>
      <c r="F74" s="21" t="e">
        <f t="shared" si="6"/>
        <v>#N/A</v>
      </c>
      <c r="G74" s="4"/>
      <c r="H74" s="2"/>
      <c r="I74" s="2"/>
      <c r="J74" s="2"/>
      <c r="K74" s="2"/>
      <c r="L74" s="2"/>
      <c r="M74" s="2"/>
      <c r="N74" s="4"/>
      <c r="Q74" s="4"/>
      <c r="R74" s="4"/>
      <c r="S74" s="4"/>
    </row>
    <row r="75" spans="2:19" x14ac:dyDescent="0.25">
      <c r="B75" s="50" t="s">
        <v>122</v>
      </c>
      <c r="C75" s="7"/>
      <c r="D75" s="17">
        <f t="shared" si="5"/>
        <v>1</v>
      </c>
      <c r="E75" s="10"/>
      <c r="F75" s="21" t="e">
        <f t="shared" si="6"/>
        <v>#N/A</v>
      </c>
      <c r="G75" s="4"/>
      <c r="H75" s="2"/>
      <c r="I75" s="2"/>
      <c r="J75" s="2"/>
      <c r="K75" s="2"/>
      <c r="L75" s="2"/>
      <c r="M75" s="2"/>
      <c r="N75" s="4"/>
      <c r="Q75" s="4"/>
      <c r="R75" s="4"/>
      <c r="S75" s="4"/>
    </row>
    <row r="76" spans="2:19" x14ac:dyDescent="0.25">
      <c r="B76" s="50" t="s">
        <v>122</v>
      </c>
      <c r="C76" s="7"/>
      <c r="D76" s="17">
        <f t="shared" si="5"/>
        <v>1</v>
      </c>
      <c r="E76" s="10"/>
      <c r="F76" s="21" t="e">
        <f t="shared" si="6"/>
        <v>#N/A</v>
      </c>
      <c r="G76" s="4"/>
      <c r="H76" s="2"/>
      <c r="I76" s="2"/>
      <c r="J76" s="2"/>
      <c r="K76" s="2"/>
      <c r="L76" s="2"/>
      <c r="M76" s="2"/>
      <c r="N76" s="4"/>
      <c r="Q76" s="4"/>
      <c r="R76" s="4"/>
      <c r="S76" s="4"/>
    </row>
    <row r="77" spans="2:19" x14ac:dyDescent="0.25">
      <c r="B77" s="50" t="s">
        <v>122</v>
      </c>
      <c r="C77" s="7"/>
      <c r="D77" s="17">
        <f t="shared" si="5"/>
        <v>1</v>
      </c>
      <c r="E77" s="10"/>
      <c r="F77" s="21" t="e">
        <f t="shared" si="6"/>
        <v>#N/A</v>
      </c>
      <c r="G77" s="4"/>
      <c r="H77" s="4"/>
      <c r="I77" s="4"/>
      <c r="J77" s="4"/>
      <c r="K77" s="4"/>
      <c r="L77" s="4"/>
      <c r="M77" s="4"/>
      <c r="N77" s="4"/>
      <c r="Q77" s="4"/>
      <c r="R77" s="4"/>
      <c r="S77" s="4"/>
    </row>
    <row r="78" spans="2:19" x14ac:dyDescent="0.25">
      <c r="B78" s="50" t="s">
        <v>122</v>
      </c>
      <c r="C78" s="7"/>
      <c r="D78" s="17">
        <f t="shared" si="5"/>
        <v>1</v>
      </c>
      <c r="E78" s="10"/>
      <c r="F78" s="21" t="e">
        <f t="shared" si="6"/>
        <v>#N/A</v>
      </c>
      <c r="G78" s="4"/>
      <c r="H78" s="4"/>
      <c r="I78" s="4"/>
      <c r="J78" s="4"/>
      <c r="K78" s="4"/>
      <c r="L78" s="4"/>
      <c r="M78" s="4"/>
      <c r="N78" s="4"/>
      <c r="Q78" s="4"/>
      <c r="R78" s="4"/>
      <c r="S78" s="4"/>
    </row>
    <row r="79" spans="2:19" x14ac:dyDescent="0.25">
      <c r="B79" s="50" t="s">
        <v>122</v>
      </c>
      <c r="C79" s="7"/>
      <c r="D79" s="17">
        <f t="shared" si="5"/>
        <v>1</v>
      </c>
      <c r="E79" s="10"/>
      <c r="F79" s="21" t="e">
        <f t="shared" si="6"/>
        <v>#N/A</v>
      </c>
      <c r="G79" s="4"/>
      <c r="H79" s="4"/>
      <c r="I79" s="4"/>
      <c r="J79" s="4"/>
      <c r="K79" s="4"/>
      <c r="L79" s="4"/>
      <c r="M79" s="4"/>
      <c r="N79" s="4"/>
      <c r="Q79" s="4"/>
      <c r="R79" s="4"/>
      <c r="S79" s="4"/>
    </row>
    <row r="80" spans="2:19" x14ac:dyDescent="0.25">
      <c r="B80" s="50" t="s">
        <v>122</v>
      </c>
      <c r="C80" s="7"/>
      <c r="D80" s="17">
        <f t="shared" si="5"/>
        <v>1</v>
      </c>
      <c r="E80" s="10"/>
      <c r="F80" s="21" t="e">
        <f t="shared" si="6"/>
        <v>#N/A</v>
      </c>
      <c r="G80" s="4"/>
      <c r="H80" s="4"/>
      <c r="I80" s="4"/>
      <c r="J80" s="4"/>
      <c r="K80" s="4"/>
      <c r="L80" s="4"/>
      <c r="M80" s="4"/>
      <c r="N80" s="4"/>
      <c r="Q80" s="4"/>
      <c r="R80" s="4"/>
      <c r="S80" s="4"/>
    </row>
    <row r="81" spans="2:19" x14ac:dyDescent="0.25">
      <c r="B81" s="50" t="s">
        <v>122</v>
      </c>
      <c r="C81" s="7"/>
      <c r="D81" s="17">
        <f t="shared" si="5"/>
        <v>1</v>
      </c>
      <c r="E81" s="10"/>
      <c r="F81" s="21" t="e">
        <f t="shared" si="6"/>
        <v>#N/A</v>
      </c>
      <c r="G81" s="4"/>
      <c r="H81" s="4"/>
      <c r="I81" s="4"/>
      <c r="J81" s="4"/>
      <c r="K81" s="4"/>
      <c r="L81" s="4"/>
      <c r="M81" s="4"/>
      <c r="N81" s="4"/>
      <c r="Q81" s="4"/>
      <c r="R81" s="4"/>
      <c r="S81" s="4"/>
    </row>
    <row r="82" spans="2:19" x14ac:dyDescent="0.25">
      <c r="B82" s="50" t="s">
        <v>122</v>
      </c>
      <c r="C82" s="7"/>
      <c r="D82" s="17">
        <f t="shared" si="5"/>
        <v>1</v>
      </c>
      <c r="E82" s="10"/>
      <c r="F82" s="21" t="e">
        <f t="shared" si="6"/>
        <v>#N/A</v>
      </c>
      <c r="G82" s="4"/>
      <c r="H82" s="4"/>
      <c r="I82" s="4"/>
      <c r="J82" s="4"/>
      <c r="K82" s="4"/>
      <c r="L82" s="4"/>
      <c r="M82" s="4"/>
      <c r="N82" s="4"/>
      <c r="Q82" s="4"/>
      <c r="R82" s="4"/>
      <c r="S82" s="4"/>
    </row>
    <row r="83" spans="2:19" x14ac:dyDescent="0.25">
      <c r="B83" s="50" t="s">
        <v>122</v>
      </c>
      <c r="C83" s="7"/>
      <c r="D83" s="17">
        <f t="shared" si="5"/>
        <v>1</v>
      </c>
      <c r="E83" s="10"/>
      <c r="F83" s="21" t="e">
        <f t="shared" si="6"/>
        <v>#N/A</v>
      </c>
      <c r="G83" s="4"/>
      <c r="H83" s="4"/>
      <c r="I83" s="4"/>
      <c r="J83" s="4"/>
      <c r="K83" s="4"/>
      <c r="L83" s="4"/>
      <c r="M83" s="4"/>
      <c r="N83" s="4"/>
      <c r="Q83" s="4"/>
      <c r="R83" s="4"/>
      <c r="S83" s="4"/>
    </row>
    <row r="84" spans="2:19" x14ac:dyDescent="0.25">
      <c r="B84" s="50" t="s">
        <v>122</v>
      </c>
      <c r="C84" s="7"/>
      <c r="D84" s="17">
        <f t="shared" si="5"/>
        <v>1</v>
      </c>
      <c r="E84" s="10"/>
      <c r="F84" s="21" t="e">
        <f t="shared" si="6"/>
        <v>#N/A</v>
      </c>
      <c r="G84" s="4"/>
      <c r="H84" s="4"/>
      <c r="I84" s="4"/>
      <c r="J84" s="4"/>
      <c r="K84" s="4"/>
      <c r="L84" s="4"/>
      <c r="M84" s="4"/>
      <c r="N84" s="4"/>
      <c r="Q84" s="4"/>
      <c r="R84" s="4"/>
      <c r="S84" s="4"/>
    </row>
    <row r="85" spans="2:19" x14ac:dyDescent="0.25">
      <c r="B85" s="50" t="s">
        <v>122</v>
      </c>
      <c r="C85" s="7"/>
      <c r="D85" s="17">
        <f t="shared" si="5"/>
        <v>1</v>
      </c>
      <c r="E85" s="10"/>
      <c r="F85" s="21" t="e">
        <f t="shared" si="6"/>
        <v>#N/A</v>
      </c>
      <c r="G85" s="4"/>
      <c r="H85" s="4"/>
      <c r="I85" s="4"/>
      <c r="J85" s="4"/>
      <c r="K85" s="4"/>
      <c r="L85" s="4"/>
      <c r="M85" s="4"/>
      <c r="N85" s="4"/>
      <c r="Q85" s="4"/>
      <c r="R85" s="4"/>
      <c r="S85" s="4"/>
    </row>
    <row r="86" spans="2:19" x14ac:dyDescent="0.25">
      <c r="B86" s="50" t="s">
        <v>122</v>
      </c>
      <c r="C86" s="7"/>
      <c r="D86" s="17">
        <f t="shared" si="5"/>
        <v>1</v>
      </c>
      <c r="E86" s="10"/>
      <c r="F86" s="21" t="e">
        <f t="shared" si="6"/>
        <v>#N/A</v>
      </c>
      <c r="G86" s="4"/>
      <c r="H86" s="4"/>
      <c r="I86" s="4"/>
      <c r="J86" s="4"/>
      <c r="K86" s="4"/>
      <c r="L86" s="4"/>
      <c r="M86" s="4"/>
      <c r="N86" s="4"/>
      <c r="Q86" s="4"/>
      <c r="R86" s="4"/>
      <c r="S86" s="4"/>
    </row>
    <row r="87" spans="2:19" x14ac:dyDescent="0.25">
      <c r="B87" s="50" t="s">
        <v>122</v>
      </c>
      <c r="C87" s="7"/>
      <c r="D87" s="17">
        <f t="shared" si="5"/>
        <v>1</v>
      </c>
      <c r="E87" s="10"/>
      <c r="F87" s="21" t="e">
        <f t="shared" si="6"/>
        <v>#N/A</v>
      </c>
      <c r="G87" s="4"/>
      <c r="H87" s="4"/>
      <c r="I87" s="4"/>
      <c r="J87" s="4"/>
      <c r="K87" s="4"/>
      <c r="L87" s="4"/>
      <c r="M87" s="4"/>
      <c r="N87" s="4"/>
      <c r="Q87" s="4"/>
      <c r="R87" s="4"/>
      <c r="S87" s="4"/>
    </row>
    <row r="88" spans="2:19" x14ac:dyDescent="0.25">
      <c r="B88" s="50" t="s">
        <v>122</v>
      </c>
      <c r="C88" s="7"/>
      <c r="D88" s="17">
        <f t="shared" si="5"/>
        <v>1</v>
      </c>
      <c r="E88" s="10"/>
      <c r="F88" s="21" t="e">
        <f t="shared" si="6"/>
        <v>#N/A</v>
      </c>
      <c r="G88" s="4"/>
      <c r="H88" s="4"/>
      <c r="I88" s="4"/>
      <c r="J88" s="4"/>
      <c r="K88" s="4"/>
      <c r="L88" s="4"/>
      <c r="M88" s="4"/>
      <c r="N88" s="4"/>
      <c r="Q88" s="4"/>
      <c r="R88" s="4"/>
      <c r="S88" s="4"/>
    </row>
    <row r="89" spans="2:19" x14ac:dyDescent="0.25">
      <c r="B89" s="50" t="s">
        <v>122</v>
      </c>
      <c r="C89" s="7"/>
      <c r="D89" s="17">
        <f t="shared" si="5"/>
        <v>1</v>
      </c>
      <c r="E89" s="10"/>
      <c r="F89" s="21" t="e">
        <f t="shared" si="6"/>
        <v>#N/A</v>
      </c>
      <c r="G89" s="4"/>
      <c r="H89" s="4"/>
      <c r="I89" s="4"/>
      <c r="J89" s="4"/>
      <c r="K89" s="4"/>
      <c r="L89" s="4"/>
      <c r="M89" s="4"/>
      <c r="N89" s="4"/>
      <c r="Q89" s="4"/>
      <c r="R89" s="4"/>
      <c r="S89" s="4"/>
    </row>
    <row r="90" spans="2:19" x14ac:dyDescent="0.25">
      <c r="B90" s="50" t="s">
        <v>122</v>
      </c>
      <c r="C90" s="7"/>
      <c r="D90" s="17">
        <f t="shared" si="5"/>
        <v>1</v>
      </c>
      <c r="E90" s="10"/>
      <c r="F90" s="21" t="e">
        <f t="shared" si="6"/>
        <v>#N/A</v>
      </c>
      <c r="G90" s="4"/>
      <c r="H90" s="4"/>
      <c r="I90" s="4"/>
      <c r="J90" s="4"/>
      <c r="K90" s="4"/>
      <c r="L90" s="4"/>
      <c r="M90" s="4"/>
      <c r="N90" s="4"/>
      <c r="Q90" s="4"/>
      <c r="R90" s="4"/>
      <c r="S90" s="4"/>
    </row>
    <row r="91" spans="2:19" x14ac:dyDescent="0.25">
      <c r="B91" s="50" t="s">
        <v>122</v>
      </c>
      <c r="C91" s="7"/>
      <c r="D91" s="17">
        <f t="shared" si="5"/>
        <v>1</v>
      </c>
      <c r="E91" s="10"/>
      <c r="F91" s="21" t="e">
        <f t="shared" si="6"/>
        <v>#N/A</v>
      </c>
      <c r="G91" s="4"/>
      <c r="H91" s="4"/>
      <c r="I91" s="4"/>
      <c r="J91" s="4"/>
      <c r="K91" s="4"/>
      <c r="L91" s="4"/>
      <c r="M91" s="4"/>
      <c r="N91" s="4"/>
      <c r="Q91" s="4"/>
      <c r="R91" s="4"/>
      <c r="S91" s="4"/>
    </row>
    <row r="92" spans="2:19" x14ac:dyDescent="0.25">
      <c r="B92" s="50" t="s">
        <v>122</v>
      </c>
      <c r="C92" s="7"/>
      <c r="D92" s="17">
        <f t="shared" si="5"/>
        <v>1</v>
      </c>
      <c r="E92" s="10"/>
      <c r="F92" s="21" t="e">
        <f t="shared" si="6"/>
        <v>#N/A</v>
      </c>
      <c r="G92" s="4"/>
      <c r="H92" s="4"/>
      <c r="I92" s="4"/>
      <c r="J92" s="4"/>
      <c r="K92" s="4"/>
      <c r="L92" s="4"/>
      <c r="M92" s="4"/>
      <c r="N92" s="4"/>
      <c r="Q92" s="4"/>
      <c r="R92" s="4"/>
      <c r="S92" s="4"/>
    </row>
    <row r="93" spans="2:19" x14ac:dyDescent="0.25">
      <c r="B93" s="50" t="s">
        <v>122</v>
      </c>
      <c r="C93" s="7"/>
      <c r="D93" s="17">
        <f t="shared" si="5"/>
        <v>1</v>
      </c>
      <c r="E93" s="10"/>
      <c r="F93" s="21" t="e">
        <f t="shared" si="6"/>
        <v>#N/A</v>
      </c>
      <c r="G93" s="4"/>
      <c r="H93" s="4"/>
      <c r="I93" s="4"/>
      <c r="J93" s="4"/>
      <c r="K93" s="4"/>
      <c r="L93" s="4"/>
      <c r="M93" s="4"/>
      <c r="N93" s="4"/>
      <c r="Q93" s="4"/>
      <c r="R93" s="4"/>
      <c r="S93" s="4"/>
    </row>
    <row r="94" spans="2:19" x14ac:dyDescent="0.25">
      <c r="B94" s="50" t="s">
        <v>122</v>
      </c>
      <c r="C94" s="7"/>
      <c r="D94" s="17">
        <f t="shared" si="5"/>
        <v>1</v>
      </c>
      <c r="E94" s="10"/>
      <c r="F94" s="21" t="e">
        <f t="shared" si="6"/>
        <v>#N/A</v>
      </c>
      <c r="G94" s="4"/>
      <c r="H94" s="4"/>
      <c r="I94" s="4"/>
      <c r="J94" s="4"/>
      <c r="K94" s="4"/>
      <c r="L94" s="4"/>
      <c r="M94" s="4"/>
      <c r="N94" s="4"/>
      <c r="Q94" s="4"/>
      <c r="R94" s="4"/>
      <c r="S94" s="4"/>
    </row>
    <row r="95" spans="2:19" x14ac:dyDescent="0.25">
      <c r="B95" s="50" t="s">
        <v>122</v>
      </c>
      <c r="C95" s="7"/>
      <c r="D95" s="17">
        <f t="shared" si="5"/>
        <v>1</v>
      </c>
      <c r="E95" s="10"/>
      <c r="F95" s="21" t="e">
        <f t="shared" si="6"/>
        <v>#N/A</v>
      </c>
      <c r="G95" s="4"/>
      <c r="H95" s="4"/>
      <c r="I95" s="4"/>
      <c r="J95" s="4"/>
      <c r="K95" s="4"/>
      <c r="L95" s="4"/>
      <c r="M95" s="4"/>
      <c r="N95" s="4"/>
      <c r="Q95" s="4"/>
      <c r="R95" s="4"/>
      <c r="S95" s="4"/>
    </row>
    <row r="96" spans="2:19" x14ac:dyDescent="0.25">
      <c r="B96" s="50" t="s">
        <v>122</v>
      </c>
      <c r="C96" s="7"/>
      <c r="D96" s="17">
        <f t="shared" si="5"/>
        <v>1</v>
      </c>
      <c r="E96" s="10"/>
      <c r="F96" s="21" t="e">
        <f t="shared" si="6"/>
        <v>#N/A</v>
      </c>
      <c r="G96" s="4"/>
      <c r="H96" s="4"/>
      <c r="I96" s="4"/>
      <c r="J96" s="4"/>
      <c r="K96" s="4"/>
      <c r="L96" s="4"/>
      <c r="M96" s="4"/>
      <c r="N96" s="4"/>
      <c r="Q96" s="4"/>
      <c r="R96" s="4"/>
      <c r="S96" s="4"/>
    </row>
    <row r="97" spans="2:19" x14ac:dyDescent="0.25">
      <c r="B97" s="50" t="s">
        <v>122</v>
      </c>
      <c r="C97" s="7"/>
      <c r="D97" s="17">
        <f t="shared" si="5"/>
        <v>1</v>
      </c>
      <c r="E97" s="10"/>
      <c r="F97" s="21" t="e">
        <f t="shared" si="6"/>
        <v>#N/A</v>
      </c>
      <c r="G97" s="4"/>
      <c r="H97" s="4"/>
      <c r="I97" s="4"/>
      <c r="J97" s="4"/>
      <c r="K97" s="4"/>
      <c r="L97" s="4"/>
      <c r="M97" s="4"/>
      <c r="N97" s="4"/>
      <c r="Q97" s="4"/>
      <c r="R97" s="4"/>
      <c r="S97" s="4"/>
    </row>
    <row r="98" spans="2:19" x14ac:dyDescent="0.25">
      <c r="B98" s="50" t="s">
        <v>122</v>
      </c>
      <c r="C98" s="7"/>
      <c r="D98" s="17">
        <f t="shared" si="5"/>
        <v>1</v>
      </c>
      <c r="E98" s="10"/>
      <c r="F98" s="21" t="e">
        <f t="shared" si="6"/>
        <v>#N/A</v>
      </c>
      <c r="G98" s="4"/>
      <c r="H98" s="4"/>
      <c r="I98" s="4"/>
      <c r="J98" s="4"/>
      <c r="K98" s="4"/>
      <c r="L98" s="4"/>
      <c r="M98" s="4"/>
      <c r="N98" s="4"/>
      <c r="Q98" s="4"/>
      <c r="R98" s="4"/>
      <c r="S98" s="4"/>
    </row>
    <row r="99" spans="2:19" x14ac:dyDescent="0.25">
      <c r="B99" s="50" t="s">
        <v>122</v>
      </c>
      <c r="C99" s="7"/>
      <c r="D99" s="17">
        <f t="shared" si="5"/>
        <v>1</v>
      </c>
      <c r="E99" s="10"/>
      <c r="F99" s="21" t="e">
        <f t="shared" si="6"/>
        <v>#N/A</v>
      </c>
      <c r="G99" s="4"/>
      <c r="H99" s="4"/>
      <c r="I99" s="4"/>
      <c r="J99" s="4"/>
      <c r="K99" s="4"/>
      <c r="L99" s="4"/>
      <c r="M99" s="4"/>
      <c r="N99" s="4"/>
      <c r="Q99" s="4"/>
      <c r="R99" s="4"/>
      <c r="S99" s="4"/>
    </row>
    <row r="100" spans="2:19" x14ac:dyDescent="0.25">
      <c r="B100" s="50" t="s">
        <v>122</v>
      </c>
      <c r="C100" s="7"/>
      <c r="D100" s="17">
        <f t="shared" si="5"/>
        <v>1</v>
      </c>
      <c r="E100" s="10"/>
      <c r="F100" s="21" t="e">
        <f t="shared" si="6"/>
        <v>#N/A</v>
      </c>
      <c r="G100" s="4"/>
      <c r="H100" s="4"/>
      <c r="I100" s="4"/>
      <c r="J100" s="4"/>
      <c r="K100" s="4"/>
      <c r="L100" s="4"/>
      <c r="M100" s="4"/>
      <c r="N100" s="4"/>
      <c r="Q100" s="4"/>
      <c r="R100" s="4"/>
      <c r="S100" s="4"/>
    </row>
    <row r="101" spans="2:19" x14ac:dyDescent="0.25">
      <c r="B101" s="50" t="s">
        <v>122</v>
      </c>
      <c r="C101" s="7"/>
      <c r="D101" s="17">
        <f t="shared" si="5"/>
        <v>1</v>
      </c>
      <c r="E101" s="10"/>
      <c r="F101" s="21" t="e">
        <f t="shared" si="6"/>
        <v>#N/A</v>
      </c>
      <c r="G101" s="4"/>
      <c r="H101" s="4"/>
      <c r="I101" s="4"/>
      <c r="J101" s="4"/>
      <c r="K101" s="4"/>
      <c r="L101" s="4"/>
      <c r="M101" s="4"/>
      <c r="N101" s="4"/>
      <c r="Q101" s="4"/>
      <c r="R101" s="4"/>
      <c r="S101" s="4"/>
    </row>
    <row r="102" spans="2:19" x14ac:dyDescent="0.25">
      <c r="B102" s="50" t="s">
        <v>122</v>
      </c>
      <c r="C102" s="7"/>
      <c r="D102" s="17">
        <f t="shared" si="5"/>
        <v>1</v>
      </c>
      <c r="E102" s="10"/>
      <c r="F102" s="21" t="e">
        <f t="shared" si="6"/>
        <v>#N/A</v>
      </c>
      <c r="G102" s="4"/>
      <c r="H102" s="4"/>
      <c r="I102" s="4"/>
      <c r="J102" s="4"/>
      <c r="K102" s="4"/>
      <c r="L102" s="4"/>
      <c r="M102" s="4"/>
      <c r="N102" s="4"/>
      <c r="Q102" s="4"/>
      <c r="R102" s="4"/>
      <c r="S102" s="4"/>
    </row>
    <row r="103" spans="2:19" x14ac:dyDescent="0.25">
      <c r="B103" s="50" t="s">
        <v>122</v>
      </c>
      <c r="C103" s="7"/>
      <c r="D103" s="17">
        <f t="shared" si="5"/>
        <v>1</v>
      </c>
      <c r="E103" s="10"/>
      <c r="F103" s="21" t="e">
        <f t="shared" si="6"/>
        <v>#N/A</v>
      </c>
      <c r="G103" s="4"/>
      <c r="H103" s="4"/>
      <c r="I103" s="4"/>
      <c r="J103" s="4"/>
      <c r="K103" s="4"/>
      <c r="L103" s="4"/>
      <c r="M103" s="4"/>
      <c r="N103" s="4"/>
      <c r="Q103" s="4"/>
      <c r="R103" s="4"/>
      <c r="S103" s="4"/>
    </row>
    <row r="104" spans="2:19" x14ac:dyDescent="0.25">
      <c r="B104" s="50" t="s">
        <v>122</v>
      </c>
      <c r="C104" s="7"/>
      <c r="D104" s="17">
        <f t="shared" si="5"/>
        <v>1</v>
      </c>
      <c r="E104" s="10"/>
      <c r="F104" s="21" t="e">
        <f t="shared" si="6"/>
        <v>#N/A</v>
      </c>
      <c r="G104" s="4"/>
      <c r="H104" s="4"/>
      <c r="I104" s="4"/>
      <c r="J104" s="4"/>
      <c r="K104" s="4"/>
      <c r="L104" s="4"/>
      <c r="M104" s="4"/>
      <c r="N104" s="4"/>
      <c r="Q104" s="4"/>
      <c r="R104" s="4"/>
      <c r="S104" s="4"/>
    </row>
    <row r="105" spans="2:19" x14ac:dyDescent="0.25">
      <c r="B105" s="50" t="s">
        <v>122</v>
      </c>
      <c r="C105" s="7"/>
      <c r="D105" s="17">
        <f t="shared" si="5"/>
        <v>1</v>
      </c>
      <c r="E105" s="10"/>
      <c r="F105" s="21" t="e">
        <f t="shared" si="6"/>
        <v>#N/A</v>
      </c>
      <c r="G105" s="4"/>
      <c r="H105" s="4"/>
      <c r="I105" s="4"/>
      <c r="J105" s="4"/>
      <c r="K105" s="4"/>
      <c r="L105" s="4"/>
      <c r="M105" s="4"/>
      <c r="N105" s="4"/>
      <c r="Q105" s="4"/>
      <c r="R105" s="4"/>
      <c r="S105" s="4"/>
    </row>
    <row r="106" spans="2:19" x14ac:dyDescent="0.25">
      <c r="B106" s="50" t="s">
        <v>122</v>
      </c>
      <c r="C106" s="7"/>
      <c r="D106" s="17">
        <f t="shared" si="5"/>
        <v>1</v>
      </c>
      <c r="E106" s="10"/>
      <c r="F106" s="21" t="e">
        <f t="shared" si="6"/>
        <v>#N/A</v>
      </c>
      <c r="G106" s="4"/>
      <c r="H106" s="4"/>
      <c r="I106" s="4"/>
      <c r="J106" s="4"/>
      <c r="K106" s="4"/>
      <c r="L106" s="4"/>
      <c r="M106" s="4"/>
      <c r="N106" s="4"/>
      <c r="Q106" s="4"/>
      <c r="R106" s="4"/>
      <c r="S106" s="4"/>
    </row>
    <row r="107" spans="2:19" x14ac:dyDescent="0.25">
      <c r="B107" s="50" t="s">
        <v>122</v>
      </c>
      <c r="C107" s="7"/>
      <c r="D107" s="17">
        <f t="shared" si="5"/>
        <v>1</v>
      </c>
      <c r="E107" s="10"/>
      <c r="F107" s="21" t="e">
        <f t="shared" si="6"/>
        <v>#N/A</v>
      </c>
      <c r="G107" s="4"/>
      <c r="H107" s="4"/>
      <c r="I107" s="4"/>
      <c r="J107" s="4"/>
      <c r="K107" s="4"/>
      <c r="L107" s="4"/>
      <c r="M107" s="4"/>
      <c r="N107" s="4"/>
      <c r="Q107" s="4"/>
      <c r="R107" s="4"/>
      <c r="S107" s="4"/>
    </row>
    <row r="108" spans="2:19" x14ac:dyDescent="0.25">
      <c r="B108" s="50" t="s">
        <v>122</v>
      </c>
      <c r="C108" s="7"/>
      <c r="D108" s="17">
        <f t="shared" si="5"/>
        <v>1</v>
      </c>
      <c r="E108" s="10"/>
      <c r="F108" s="21" t="e">
        <f t="shared" si="6"/>
        <v>#N/A</v>
      </c>
      <c r="G108" s="4"/>
      <c r="H108" s="4"/>
      <c r="I108" s="4"/>
      <c r="J108" s="4"/>
      <c r="K108" s="4"/>
      <c r="L108" s="4"/>
      <c r="M108" s="4"/>
      <c r="N108" s="4"/>
      <c r="Q108" s="4"/>
      <c r="R108" s="4"/>
      <c r="S108" s="4"/>
    </row>
    <row r="109" spans="2:19" x14ac:dyDescent="0.25">
      <c r="B109" s="50" t="s">
        <v>122</v>
      </c>
      <c r="C109" s="7"/>
      <c r="D109" s="17">
        <f t="shared" si="5"/>
        <v>1</v>
      </c>
      <c r="E109" s="10"/>
      <c r="F109" s="21" t="e">
        <f t="shared" si="6"/>
        <v>#N/A</v>
      </c>
      <c r="G109" s="4"/>
      <c r="H109" s="4"/>
      <c r="I109" s="4"/>
      <c r="J109" s="4"/>
      <c r="K109" s="4"/>
      <c r="L109" s="4"/>
      <c r="M109" s="4"/>
      <c r="N109" s="4"/>
      <c r="Q109" s="4"/>
      <c r="R109" s="4"/>
      <c r="S109" s="4"/>
    </row>
    <row r="110" spans="2:19" x14ac:dyDescent="0.25">
      <c r="B110" s="50" t="s">
        <v>122</v>
      </c>
      <c r="C110" s="7"/>
      <c r="D110" s="17">
        <f t="shared" si="5"/>
        <v>1</v>
      </c>
      <c r="E110" s="10"/>
      <c r="F110" s="21" t="e">
        <f t="shared" si="6"/>
        <v>#N/A</v>
      </c>
      <c r="G110" s="4"/>
      <c r="H110" s="4"/>
      <c r="I110" s="4"/>
      <c r="J110" s="4"/>
      <c r="K110" s="4"/>
      <c r="L110" s="4"/>
      <c r="M110" s="4"/>
      <c r="N110" s="4"/>
      <c r="Q110" s="4"/>
      <c r="R110" s="4"/>
      <c r="S110" s="4"/>
    </row>
    <row r="111" spans="2:19" x14ac:dyDescent="0.25">
      <c r="B111" s="50" t="s">
        <v>122</v>
      </c>
      <c r="C111" s="7"/>
      <c r="D111" s="17">
        <f t="shared" si="5"/>
        <v>1</v>
      </c>
      <c r="E111" s="10"/>
      <c r="F111" s="21" t="e">
        <f t="shared" si="6"/>
        <v>#N/A</v>
      </c>
      <c r="G111" s="4"/>
      <c r="H111" s="4"/>
      <c r="I111" s="4"/>
      <c r="J111" s="4"/>
      <c r="K111" s="4"/>
      <c r="L111" s="4"/>
      <c r="M111" s="4"/>
      <c r="N111" s="4"/>
      <c r="Q111" s="4"/>
      <c r="R111" s="4"/>
      <c r="S111" s="4"/>
    </row>
    <row r="112" spans="2:19" x14ac:dyDescent="0.25">
      <c r="B112" s="50" t="s">
        <v>122</v>
      </c>
      <c r="C112" s="7"/>
      <c r="D112" s="17">
        <f t="shared" si="5"/>
        <v>1</v>
      </c>
      <c r="E112" s="10"/>
      <c r="F112" s="21" t="e">
        <f t="shared" si="6"/>
        <v>#N/A</v>
      </c>
      <c r="G112" s="4"/>
      <c r="H112" s="4"/>
      <c r="I112" s="4"/>
      <c r="J112" s="4"/>
      <c r="K112" s="4"/>
      <c r="L112" s="4"/>
      <c r="M112" s="4"/>
      <c r="N112" s="4"/>
      <c r="Q112" s="4"/>
      <c r="R112" s="4"/>
      <c r="S112" s="4"/>
    </row>
    <row r="113" spans="2:19" x14ac:dyDescent="0.25">
      <c r="B113" s="50" t="s">
        <v>122</v>
      </c>
      <c r="C113" s="7"/>
      <c r="D113" s="17">
        <f t="shared" si="5"/>
        <v>1</v>
      </c>
      <c r="E113" s="10"/>
      <c r="F113" s="21" t="e">
        <f t="shared" si="6"/>
        <v>#N/A</v>
      </c>
      <c r="G113" s="4"/>
      <c r="H113" s="4"/>
      <c r="I113" s="4"/>
      <c r="J113" s="4"/>
      <c r="K113" s="4"/>
      <c r="L113" s="4"/>
      <c r="M113" s="4"/>
      <c r="N113" s="4"/>
      <c r="Q113" s="4"/>
      <c r="R113" s="4"/>
      <c r="S113" s="4"/>
    </row>
    <row r="114" spans="2:19" x14ac:dyDescent="0.25">
      <c r="B114" s="50" t="s">
        <v>122</v>
      </c>
      <c r="C114" s="7"/>
      <c r="D114" s="17">
        <f t="shared" si="5"/>
        <v>1</v>
      </c>
      <c r="E114" s="10"/>
      <c r="F114" s="21" t="e">
        <f t="shared" si="6"/>
        <v>#N/A</v>
      </c>
      <c r="G114" s="4"/>
      <c r="H114" s="4"/>
      <c r="I114" s="4"/>
      <c r="J114" s="4"/>
      <c r="K114" s="4"/>
      <c r="L114" s="4"/>
      <c r="M114" s="4"/>
      <c r="N114" s="4"/>
      <c r="Q114" s="4"/>
      <c r="R114" s="4"/>
      <c r="S114" s="4"/>
    </row>
    <row r="115" spans="2:19" x14ac:dyDescent="0.25">
      <c r="B115" s="50" t="s">
        <v>122</v>
      </c>
      <c r="C115" s="7"/>
      <c r="D115" s="17">
        <f t="shared" si="5"/>
        <v>1</v>
      </c>
      <c r="E115" s="10"/>
      <c r="F115" s="21" t="e">
        <f t="shared" si="6"/>
        <v>#N/A</v>
      </c>
      <c r="G115" s="4"/>
      <c r="H115" s="4"/>
      <c r="I115" s="4"/>
      <c r="J115" s="4"/>
      <c r="K115" s="4"/>
      <c r="L115" s="4"/>
      <c r="M115" s="4"/>
      <c r="N115" s="4"/>
      <c r="Q115" s="4"/>
      <c r="R115" s="4"/>
      <c r="S115" s="4"/>
    </row>
    <row r="116" spans="2:19" x14ac:dyDescent="0.25">
      <c r="B116" s="50" t="s">
        <v>122</v>
      </c>
      <c r="C116" s="7"/>
      <c r="D116" s="17">
        <f t="shared" si="5"/>
        <v>1</v>
      </c>
      <c r="E116" s="10"/>
      <c r="F116" s="21" t="e">
        <f t="shared" si="6"/>
        <v>#N/A</v>
      </c>
      <c r="G116" s="4"/>
      <c r="H116" s="4"/>
      <c r="I116" s="4"/>
      <c r="J116" s="4"/>
      <c r="K116" s="4"/>
      <c r="L116" s="4"/>
      <c r="M116" s="4"/>
      <c r="N116" s="4"/>
      <c r="Q116" s="4"/>
      <c r="R116" s="4"/>
      <c r="S116" s="4"/>
    </row>
    <row r="117" spans="2:19" x14ac:dyDescent="0.25">
      <c r="B117" s="50" t="s">
        <v>122</v>
      </c>
      <c r="C117" s="7"/>
      <c r="D117" s="17">
        <f t="shared" si="5"/>
        <v>1</v>
      </c>
      <c r="E117" s="10"/>
      <c r="F117" s="21" t="e">
        <f t="shared" si="6"/>
        <v>#N/A</v>
      </c>
      <c r="G117" s="4"/>
      <c r="H117" s="4"/>
      <c r="I117" s="4"/>
      <c r="J117" s="4"/>
      <c r="K117" s="4"/>
      <c r="L117" s="4"/>
      <c r="M117" s="4"/>
      <c r="N117" s="4"/>
      <c r="Q117" s="4"/>
      <c r="R117" s="4"/>
      <c r="S117" s="4"/>
    </row>
    <row r="118" spans="2:19" x14ac:dyDescent="0.25">
      <c r="B118" s="50" t="s">
        <v>122</v>
      </c>
      <c r="C118" s="7"/>
      <c r="D118" s="17">
        <f t="shared" si="5"/>
        <v>1</v>
      </c>
      <c r="E118" s="10"/>
      <c r="F118" s="21" t="e">
        <f t="shared" si="6"/>
        <v>#N/A</v>
      </c>
      <c r="G118" s="4"/>
      <c r="H118" s="4"/>
      <c r="I118" s="4"/>
      <c r="J118" s="4"/>
      <c r="K118" s="4"/>
      <c r="L118" s="4"/>
      <c r="M118" s="4"/>
      <c r="N118" s="4"/>
      <c r="Q118" s="4"/>
      <c r="R118" s="4"/>
      <c r="S118" s="4"/>
    </row>
    <row r="119" spans="2:19" x14ac:dyDescent="0.25">
      <c r="B119" s="50" t="s">
        <v>122</v>
      </c>
      <c r="C119" s="7"/>
      <c r="D119" s="17">
        <f t="shared" si="5"/>
        <v>1</v>
      </c>
      <c r="E119" s="10"/>
      <c r="F119" s="21" t="e">
        <f t="shared" si="6"/>
        <v>#N/A</v>
      </c>
      <c r="G119" s="4"/>
      <c r="H119" s="4"/>
      <c r="I119" s="4"/>
      <c r="J119" s="4"/>
      <c r="K119" s="4"/>
      <c r="L119" s="4"/>
      <c r="M119" s="4"/>
      <c r="N119" s="4"/>
      <c r="Q119" s="4"/>
      <c r="R119" s="4"/>
      <c r="S119" s="4"/>
    </row>
    <row r="120" spans="2:19" x14ac:dyDescent="0.25">
      <c r="B120" s="50" t="s">
        <v>122</v>
      </c>
      <c r="C120" s="7"/>
      <c r="D120" s="17">
        <f t="shared" si="5"/>
        <v>1</v>
      </c>
      <c r="E120" s="10"/>
      <c r="F120" s="21" t="e">
        <f t="shared" si="6"/>
        <v>#N/A</v>
      </c>
      <c r="G120" s="4"/>
      <c r="H120" s="4"/>
      <c r="I120" s="4"/>
      <c r="J120" s="4"/>
      <c r="K120" s="4"/>
      <c r="L120" s="4"/>
      <c r="M120" s="4"/>
      <c r="N120" s="4"/>
      <c r="Q120" s="4"/>
      <c r="R120" s="4"/>
      <c r="S120" s="4"/>
    </row>
    <row r="121" spans="2:19" x14ac:dyDescent="0.25">
      <c r="B121" s="50" t="s">
        <v>122</v>
      </c>
      <c r="C121" s="7"/>
      <c r="D121" s="17">
        <f t="shared" si="5"/>
        <v>1</v>
      </c>
      <c r="E121" s="10"/>
      <c r="F121" s="21" t="e">
        <f t="shared" si="6"/>
        <v>#N/A</v>
      </c>
      <c r="G121" s="4"/>
      <c r="H121" s="4"/>
      <c r="I121" s="4"/>
      <c r="J121" s="4"/>
      <c r="K121" s="4"/>
      <c r="L121" s="4"/>
      <c r="M121" s="4"/>
      <c r="N121" s="4"/>
      <c r="Q121" s="4"/>
      <c r="R121" s="4"/>
      <c r="S121" s="4"/>
    </row>
    <row r="122" spans="2:19" x14ac:dyDescent="0.25">
      <c r="B122" s="50" t="s">
        <v>122</v>
      </c>
      <c r="C122" s="7"/>
      <c r="D122" s="17">
        <f t="shared" si="5"/>
        <v>1</v>
      </c>
      <c r="E122" s="10"/>
      <c r="F122" s="21" t="e">
        <f t="shared" si="6"/>
        <v>#N/A</v>
      </c>
      <c r="G122" s="4"/>
      <c r="H122" s="4"/>
      <c r="I122" s="4"/>
      <c r="J122" s="4"/>
      <c r="K122" s="4"/>
      <c r="L122" s="4"/>
      <c r="M122" s="4"/>
      <c r="N122" s="4"/>
      <c r="Q122" s="4"/>
      <c r="R122" s="4"/>
      <c r="S122" s="4"/>
    </row>
    <row r="123" spans="2:19" x14ac:dyDescent="0.25">
      <c r="B123" s="50" t="s">
        <v>122</v>
      </c>
      <c r="C123" s="7"/>
      <c r="D123" s="17">
        <f t="shared" si="5"/>
        <v>1</v>
      </c>
      <c r="E123" s="10"/>
      <c r="F123" s="21" t="e">
        <f t="shared" si="6"/>
        <v>#N/A</v>
      </c>
      <c r="G123" s="4"/>
      <c r="H123" s="4"/>
      <c r="I123" s="4"/>
      <c r="J123" s="4"/>
      <c r="K123" s="4"/>
      <c r="L123" s="4"/>
      <c r="M123" s="4"/>
      <c r="N123" s="4"/>
      <c r="Q123" s="4"/>
      <c r="R123" s="4"/>
      <c r="S123" s="4"/>
    </row>
    <row r="124" spans="2:19" x14ac:dyDescent="0.25">
      <c r="B124" s="50" t="s">
        <v>122</v>
      </c>
      <c r="C124" s="7"/>
      <c r="D124" s="17">
        <f t="shared" si="5"/>
        <v>1</v>
      </c>
      <c r="E124" s="10"/>
      <c r="F124" s="21" t="e">
        <f t="shared" si="6"/>
        <v>#N/A</v>
      </c>
      <c r="G124" s="4"/>
      <c r="H124" s="4"/>
      <c r="I124" s="4"/>
      <c r="J124" s="4"/>
      <c r="K124" s="4"/>
      <c r="L124" s="4"/>
      <c r="M124" s="4"/>
      <c r="N124" s="4"/>
      <c r="Q124" s="4"/>
      <c r="R124" s="4"/>
      <c r="S124" s="4"/>
    </row>
    <row r="125" spans="2:19" x14ac:dyDescent="0.25">
      <c r="B125" s="50" t="s">
        <v>122</v>
      </c>
      <c r="C125" s="7"/>
      <c r="D125" s="17">
        <f t="shared" si="5"/>
        <v>1</v>
      </c>
      <c r="E125" s="10"/>
      <c r="F125" s="21" t="e">
        <f t="shared" si="6"/>
        <v>#N/A</v>
      </c>
      <c r="G125" s="4"/>
      <c r="H125" s="4"/>
      <c r="I125" s="4"/>
      <c r="J125" s="4"/>
      <c r="K125" s="4"/>
      <c r="L125" s="4"/>
      <c r="M125" s="4"/>
      <c r="N125" s="4"/>
      <c r="Q125" s="4"/>
      <c r="R125" s="4"/>
      <c r="S125" s="4"/>
    </row>
    <row r="126" spans="2:19" x14ac:dyDescent="0.25">
      <c r="B126" s="50" t="s">
        <v>122</v>
      </c>
      <c r="C126" s="7"/>
      <c r="D126" s="17">
        <f t="shared" si="5"/>
        <v>1</v>
      </c>
      <c r="E126" s="10"/>
      <c r="F126" s="21" t="e">
        <f t="shared" si="6"/>
        <v>#N/A</v>
      </c>
      <c r="G126" s="4"/>
      <c r="H126" s="4"/>
      <c r="I126" s="4"/>
      <c r="J126" s="4"/>
      <c r="K126" s="4"/>
      <c r="L126" s="4"/>
      <c r="M126" s="4"/>
      <c r="N126" s="4"/>
      <c r="Q126" s="4"/>
      <c r="R126" s="4"/>
      <c r="S126" s="4"/>
    </row>
    <row r="127" spans="2:19" x14ac:dyDescent="0.25">
      <c r="B127" s="50" t="s">
        <v>122</v>
      </c>
      <c r="C127" s="7"/>
      <c r="D127" s="17">
        <f t="shared" si="5"/>
        <v>1</v>
      </c>
      <c r="E127" s="10"/>
      <c r="F127" s="21" t="e">
        <f t="shared" si="6"/>
        <v>#N/A</v>
      </c>
      <c r="G127" s="4"/>
      <c r="H127" s="4"/>
      <c r="I127" s="4"/>
      <c r="J127" s="4"/>
      <c r="K127" s="4"/>
      <c r="L127" s="4"/>
      <c r="M127" s="4"/>
      <c r="N127" s="4"/>
      <c r="Q127" s="4"/>
      <c r="R127" s="4"/>
      <c r="S127" s="4"/>
    </row>
    <row r="128" spans="2:19" x14ac:dyDescent="0.25">
      <c r="B128" s="50" t="s">
        <v>122</v>
      </c>
      <c r="C128" s="7"/>
      <c r="D128" s="17">
        <f t="shared" si="5"/>
        <v>1</v>
      </c>
      <c r="E128" s="10"/>
      <c r="F128" s="21" t="e">
        <f t="shared" si="6"/>
        <v>#N/A</v>
      </c>
      <c r="G128" s="4"/>
      <c r="H128" s="4"/>
      <c r="I128" s="4"/>
      <c r="J128" s="4"/>
      <c r="K128" s="4"/>
      <c r="L128" s="4"/>
      <c r="M128" s="4"/>
      <c r="N128" s="4"/>
      <c r="Q128" s="4"/>
      <c r="R128" s="4"/>
      <c r="S128" s="4"/>
    </row>
    <row r="129" spans="2:19" x14ac:dyDescent="0.25">
      <c r="B129" s="50" t="s">
        <v>122</v>
      </c>
      <c r="C129" s="7"/>
      <c r="D129" s="17">
        <f t="shared" si="5"/>
        <v>1</v>
      </c>
      <c r="E129" s="10"/>
      <c r="F129" s="21" t="e">
        <f t="shared" si="6"/>
        <v>#N/A</v>
      </c>
      <c r="G129" s="4"/>
      <c r="H129" s="4"/>
      <c r="I129" s="4"/>
      <c r="J129" s="4"/>
      <c r="K129" s="4"/>
      <c r="L129" s="4"/>
      <c r="M129" s="4"/>
      <c r="N129" s="4"/>
      <c r="Q129" s="4"/>
      <c r="R129" s="4"/>
      <c r="S129" s="4"/>
    </row>
    <row r="130" spans="2:19" x14ac:dyDescent="0.25">
      <c r="B130" s="50" t="s">
        <v>122</v>
      </c>
      <c r="C130" s="7"/>
      <c r="D130" s="17">
        <f t="shared" si="5"/>
        <v>1</v>
      </c>
      <c r="E130" s="10"/>
      <c r="F130" s="21" t="e">
        <f t="shared" si="6"/>
        <v>#N/A</v>
      </c>
      <c r="G130" s="4"/>
      <c r="H130" s="4"/>
      <c r="I130" s="4"/>
      <c r="J130" s="4"/>
      <c r="K130" s="4"/>
      <c r="L130" s="4"/>
      <c r="M130" s="4"/>
      <c r="N130" s="4"/>
      <c r="Q130" s="4"/>
      <c r="R130" s="4"/>
      <c r="S130" s="4"/>
    </row>
    <row r="131" spans="2:19" x14ac:dyDescent="0.25">
      <c r="B131" s="50" t="s">
        <v>122</v>
      </c>
      <c r="C131" s="7"/>
      <c r="D131" s="17">
        <f t="shared" ref="D131:D138" si="7" xml:space="preserve"> 1</f>
        <v>1</v>
      </c>
      <c r="E131" s="10"/>
      <c r="F131" s="21" t="e">
        <f t="shared" ref="F131:F138" si="8">INDEX(O:O,MATCH(C131,P:P,0),1)</f>
        <v>#N/A</v>
      </c>
      <c r="G131" s="4"/>
      <c r="H131" s="4"/>
      <c r="I131" s="4"/>
      <c r="J131" s="4"/>
      <c r="K131" s="4"/>
      <c r="L131" s="4"/>
      <c r="M131" s="4"/>
      <c r="N131" s="4"/>
      <c r="Q131" s="4"/>
      <c r="R131" s="4"/>
      <c r="S131" s="4"/>
    </row>
    <row r="132" spans="2:19" x14ac:dyDescent="0.25">
      <c r="B132" s="50" t="s">
        <v>122</v>
      </c>
      <c r="C132" s="7"/>
      <c r="D132" s="17">
        <f t="shared" si="7"/>
        <v>1</v>
      </c>
      <c r="E132" s="10"/>
      <c r="F132" s="21" t="e">
        <f t="shared" si="8"/>
        <v>#N/A</v>
      </c>
      <c r="G132" s="4"/>
      <c r="H132" s="4"/>
      <c r="I132" s="4"/>
      <c r="J132" s="4"/>
      <c r="K132" s="4"/>
      <c r="L132" s="4"/>
      <c r="M132" s="4"/>
      <c r="N132" s="4"/>
      <c r="Q132" s="4"/>
      <c r="R132" s="4"/>
      <c r="S132" s="4"/>
    </row>
    <row r="133" spans="2:19" x14ac:dyDescent="0.25">
      <c r="B133" s="50" t="s">
        <v>122</v>
      </c>
      <c r="C133" s="7"/>
      <c r="D133" s="17">
        <f t="shared" si="7"/>
        <v>1</v>
      </c>
      <c r="E133" s="10"/>
      <c r="F133" s="21" t="e">
        <f t="shared" si="8"/>
        <v>#N/A</v>
      </c>
      <c r="G133" s="4"/>
      <c r="H133" s="4"/>
      <c r="I133" s="4"/>
      <c r="J133" s="4"/>
      <c r="K133" s="4"/>
      <c r="L133" s="4"/>
      <c r="M133" s="4"/>
      <c r="N133" s="4"/>
      <c r="Q133" s="4"/>
      <c r="R133" s="4"/>
      <c r="S133" s="4"/>
    </row>
    <row r="134" spans="2:19" x14ac:dyDescent="0.25">
      <c r="B134" s="50" t="s">
        <v>122</v>
      </c>
      <c r="C134" s="7"/>
      <c r="D134" s="17">
        <f t="shared" si="7"/>
        <v>1</v>
      </c>
      <c r="E134" s="10"/>
      <c r="F134" s="21" t="e">
        <f t="shared" si="8"/>
        <v>#N/A</v>
      </c>
      <c r="G134" s="4"/>
      <c r="H134" s="4"/>
      <c r="I134" s="4"/>
      <c r="J134" s="4"/>
      <c r="K134" s="4"/>
      <c r="L134" s="4"/>
      <c r="M134" s="4"/>
      <c r="N134" s="4"/>
      <c r="Q134" s="4"/>
      <c r="R134" s="4"/>
      <c r="S134" s="4"/>
    </row>
    <row r="135" spans="2:19" x14ac:dyDescent="0.25">
      <c r="B135" s="50" t="s">
        <v>122</v>
      </c>
      <c r="C135" s="7"/>
      <c r="D135" s="17">
        <f t="shared" si="7"/>
        <v>1</v>
      </c>
      <c r="E135" s="10"/>
      <c r="F135" s="21" t="e">
        <f t="shared" si="8"/>
        <v>#N/A</v>
      </c>
      <c r="G135" s="4"/>
      <c r="H135" s="4"/>
      <c r="I135" s="4"/>
      <c r="J135" s="4"/>
      <c r="K135" s="4"/>
      <c r="L135" s="4"/>
      <c r="M135" s="4"/>
      <c r="N135" s="4"/>
      <c r="Q135" s="4"/>
      <c r="R135" s="4"/>
      <c r="S135" s="4"/>
    </row>
    <row r="136" spans="2:19" x14ac:dyDescent="0.25">
      <c r="B136" s="50" t="s">
        <v>122</v>
      </c>
      <c r="C136" s="7"/>
      <c r="D136" s="17">
        <f t="shared" si="7"/>
        <v>1</v>
      </c>
      <c r="E136" s="10"/>
      <c r="F136" s="21" t="e">
        <f t="shared" si="8"/>
        <v>#N/A</v>
      </c>
      <c r="G136" s="4"/>
      <c r="H136" s="4"/>
      <c r="I136" s="4"/>
      <c r="J136" s="4"/>
      <c r="K136" s="4"/>
      <c r="L136" s="4"/>
      <c r="M136" s="4"/>
      <c r="N136" s="4"/>
      <c r="Q136" s="4"/>
      <c r="R136" s="4"/>
      <c r="S136" s="4"/>
    </row>
    <row r="137" spans="2:19" x14ac:dyDescent="0.25">
      <c r="B137" s="50" t="s">
        <v>122</v>
      </c>
      <c r="C137" s="7"/>
      <c r="D137" s="17">
        <f t="shared" si="7"/>
        <v>1</v>
      </c>
      <c r="E137" s="10"/>
      <c r="F137" s="21" t="e">
        <f t="shared" si="8"/>
        <v>#N/A</v>
      </c>
      <c r="G137" s="4"/>
      <c r="H137" s="4"/>
      <c r="I137" s="4"/>
      <c r="J137" s="4"/>
      <c r="K137" s="4"/>
      <c r="L137" s="4"/>
      <c r="M137" s="4"/>
      <c r="N137" s="4"/>
      <c r="Q137" s="4"/>
      <c r="R137" s="4"/>
      <c r="S137" s="4"/>
    </row>
    <row r="138" spans="2:19" x14ac:dyDescent="0.25">
      <c r="B138" s="50" t="s">
        <v>122</v>
      </c>
      <c r="C138" s="7"/>
      <c r="D138" s="17">
        <f t="shared" si="7"/>
        <v>1</v>
      </c>
      <c r="E138" s="10"/>
      <c r="F138" s="21" t="e">
        <f t="shared" si="8"/>
        <v>#N/A</v>
      </c>
    </row>
  </sheetData>
  <autoFilter ref="O1:P138">
    <sortState ref="O2:P138">
      <sortCondition ref="O1:O138"/>
    </sortState>
  </autoFilter>
  <conditionalFormatting sqref="M2:M46">
    <cfRule type="cellIs" dxfId="104" priority="1" operator="between">
      <formula>90</formula>
      <formula>126</formula>
    </cfRule>
    <cfRule type="cellIs" dxfId="103" priority="2" operator="between">
      <formula>60</formula>
      <formula>90</formula>
    </cfRule>
    <cfRule type="cellIs" dxfId="102" priority="3" operator="between">
      <formula>30</formula>
      <formula>60</formula>
    </cfRule>
    <cfRule type="cellIs" dxfId="101" priority="4" operator="between">
      <formula>2</formula>
      <formula>30</formula>
    </cfRule>
    <cfRule type="cellIs" dxfId="100" priority="5" operator="equal">
      <formula>1</formula>
    </cfRule>
  </conditionalFormatting>
  <pageMargins left="0.7" right="0.7" top="0.75" bottom="0.75" header="0.3" footer="0.3"/>
  <ignoredErrors>
    <ignoredError sqref="K2:K8 K9:K10 K12:K15 K18:K22 K25:K27 K30:K32 K34:K37 K40:K43 K44:K46 K33 K38:K39 K28:K29 K23:K24 K11 K16:K17 I2:I10 I25:I28 I18:I23 I13:I16 I29:I31 I24 I17 I32:I46 I11:I12" emptyCellReference="1"/>
  </ignoredErrors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Option Button 1">
              <controlPr defaultSize="0" autoFill="0" autoLine="0" autoPict="0" macro="[0]!NONO2">
                <anchor moveWithCells="1">
                  <from>
                    <xdr:col>12</xdr:col>
                    <xdr:colOff>180975</xdr:colOff>
                    <xdr:row>46</xdr:row>
                    <xdr:rowOff>161925</xdr:rowOff>
                  </from>
                  <to>
                    <xdr:col>12</xdr:col>
                    <xdr:colOff>2286000</xdr:colOff>
                    <xdr:row>49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8"/>
  <dimension ref="A1:S138"/>
  <sheetViews>
    <sheetView zoomScale="60" zoomScaleNormal="60" workbookViewId="0"/>
  </sheetViews>
  <sheetFormatPr defaultRowHeight="15" x14ac:dyDescent="0.25"/>
  <cols>
    <col min="2" max="2" width="39.42578125" style="1" customWidth="1"/>
    <col min="3" max="3" width="46.85546875" customWidth="1"/>
    <col min="4" max="4" width="11.7109375" style="16" hidden="1" customWidth="1"/>
    <col min="5" max="5" width="37.5703125" customWidth="1"/>
    <col min="6" max="6" width="13.85546875" customWidth="1"/>
    <col min="7" max="7" width="7.42578125" customWidth="1"/>
    <col min="8" max="8" width="38" customWidth="1"/>
    <col min="9" max="9" width="36.85546875" customWidth="1"/>
    <col min="10" max="10" width="34" customWidth="1"/>
    <col min="11" max="11" width="35.28515625" customWidth="1"/>
    <col min="12" max="12" width="31.42578125" customWidth="1"/>
    <col min="13" max="13" width="38" customWidth="1"/>
    <col min="15" max="15" width="9.140625" style="54"/>
    <col min="16" max="16" width="37.140625" style="21" customWidth="1"/>
  </cols>
  <sheetData>
    <row r="1" spans="1:19" ht="16.5" thickTop="1" thickBot="1" x14ac:dyDescent="0.3">
      <c r="A1" s="11" t="s">
        <v>144</v>
      </c>
      <c r="B1" s="29" t="s">
        <v>143</v>
      </c>
      <c r="C1" s="30" t="s">
        <v>0</v>
      </c>
      <c r="D1" s="30" t="s">
        <v>64</v>
      </c>
      <c r="E1" s="30" t="s">
        <v>66</v>
      </c>
      <c r="F1" s="32" t="s">
        <v>67</v>
      </c>
      <c r="H1" s="29" t="s">
        <v>66</v>
      </c>
      <c r="I1" s="30" t="s">
        <v>133</v>
      </c>
      <c r="J1" s="30" t="s">
        <v>68</v>
      </c>
      <c r="K1" s="30" t="s">
        <v>69</v>
      </c>
      <c r="L1" s="30" t="s">
        <v>2</v>
      </c>
      <c r="M1" s="31" t="s">
        <v>3</v>
      </c>
      <c r="O1" s="51" t="s">
        <v>118</v>
      </c>
      <c r="P1" s="52" t="s">
        <v>119</v>
      </c>
    </row>
    <row r="2" spans="1:19" ht="15.75" thickTop="1" x14ac:dyDescent="0.25">
      <c r="B2" s="50" t="s">
        <v>122</v>
      </c>
      <c r="C2" s="7"/>
      <c r="D2" s="17">
        <f t="shared" ref="D2:D66" si="0" xml:space="preserve"> 1</f>
        <v>1</v>
      </c>
      <c r="E2" s="10"/>
      <c r="F2" s="21" t="e">
        <f>INDEX(O:O,MATCH(C2,P:P,0),1)</f>
        <v>#N/A</v>
      </c>
      <c r="G2" s="4"/>
      <c r="H2" s="33" t="s">
        <v>71</v>
      </c>
      <c r="I2" s="34">
        <f>SUMIF(E:E,"STI - STR",D:D)</f>
        <v>0</v>
      </c>
      <c r="J2" s="35">
        <f>IF(I2&gt;4, 4,I2)+1</f>
        <v>1</v>
      </c>
      <c r="K2" s="36">
        <f t="shared" ref="K2:K46" si="1">IFERROR(AVERAGEIF($E$2:$E$956,H2,$F$2:$F$956),1)</f>
        <v>1</v>
      </c>
      <c r="L2" s="35">
        <v>1</v>
      </c>
      <c r="M2" s="37">
        <f>J2*K2*L2</f>
        <v>1</v>
      </c>
      <c r="N2" s="4"/>
      <c r="O2" s="56">
        <v>1</v>
      </c>
      <c r="P2" s="57" t="s">
        <v>120</v>
      </c>
      <c r="Q2" s="4"/>
      <c r="R2" s="4"/>
      <c r="S2" s="4"/>
    </row>
    <row r="3" spans="1:19" x14ac:dyDescent="0.25">
      <c r="B3" s="50" t="s">
        <v>122</v>
      </c>
      <c r="C3" s="7"/>
      <c r="D3" s="17">
        <f t="shared" si="0"/>
        <v>1</v>
      </c>
      <c r="E3" s="10"/>
      <c r="F3" s="21" t="e">
        <f t="shared" ref="F3:F66" si="2">INDEX(O:O,MATCH(C3,P:P,0),1)</f>
        <v>#N/A</v>
      </c>
      <c r="G3" s="4"/>
      <c r="H3" s="47" t="s">
        <v>73</v>
      </c>
      <c r="I3" s="38">
        <f>SUMIF(E:E,"STR - PDM",D:D)</f>
        <v>0</v>
      </c>
      <c r="J3" s="39">
        <f t="shared" ref="J3:J46" si="3">IF(I3&gt;4, 4,I3)+1</f>
        <v>1</v>
      </c>
      <c r="K3" s="40">
        <f t="shared" si="1"/>
        <v>1</v>
      </c>
      <c r="L3" s="39">
        <v>1</v>
      </c>
      <c r="M3" s="48">
        <f t="shared" ref="M3:M44" si="4">J3*K3*L3</f>
        <v>1</v>
      </c>
      <c r="N3" s="4"/>
      <c r="O3" s="54">
        <v>1</v>
      </c>
      <c r="P3" s="21" t="s">
        <v>17</v>
      </c>
      <c r="Q3" s="4"/>
      <c r="R3" s="4"/>
      <c r="S3" s="4"/>
    </row>
    <row r="4" spans="1:19" x14ac:dyDescent="0.25">
      <c r="B4" s="50" t="s">
        <v>122</v>
      </c>
      <c r="C4" s="7"/>
      <c r="D4" s="17">
        <f t="shared" si="0"/>
        <v>1</v>
      </c>
      <c r="E4" s="10"/>
      <c r="F4" s="21" t="e">
        <f t="shared" si="2"/>
        <v>#N/A</v>
      </c>
      <c r="G4" s="4"/>
      <c r="H4" s="22" t="s">
        <v>75</v>
      </c>
      <c r="I4" s="18">
        <f>SUMIF(E:E,"PDM - BOC",D:D)</f>
        <v>0</v>
      </c>
      <c r="J4" s="19">
        <f t="shared" si="3"/>
        <v>1</v>
      </c>
      <c r="K4" s="20">
        <f t="shared" si="1"/>
        <v>1</v>
      </c>
      <c r="L4" s="19">
        <v>1</v>
      </c>
      <c r="M4" s="23">
        <f t="shared" si="4"/>
        <v>1</v>
      </c>
      <c r="N4" s="4"/>
      <c r="O4" s="54">
        <v>1</v>
      </c>
      <c r="P4" s="21" t="s">
        <v>16</v>
      </c>
      <c r="Q4" s="4"/>
      <c r="R4" s="4"/>
      <c r="S4" s="4"/>
    </row>
    <row r="5" spans="1:19" x14ac:dyDescent="0.25">
      <c r="B5" s="50" t="s">
        <v>122</v>
      </c>
      <c r="C5" s="7"/>
      <c r="D5" s="17">
        <f t="shared" si="0"/>
        <v>1</v>
      </c>
      <c r="E5" s="10"/>
      <c r="F5" s="21" t="e">
        <f t="shared" si="2"/>
        <v>#N/A</v>
      </c>
      <c r="G5" s="4"/>
      <c r="H5" s="47" t="s">
        <v>76</v>
      </c>
      <c r="I5" s="38">
        <f>SUMIF(E:E,"BOC - DER",D:D)</f>
        <v>0</v>
      </c>
      <c r="J5" s="39">
        <f t="shared" si="3"/>
        <v>1</v>
      </c>
      <c r="K5" s="40">
        <f t="shared" si="1"/>
        <v>1</v>
      </c>
      <c r="L5" s="39">
        <v>1</v>
      </c>
      <c r="M5" s="48">
        <f t="shared" si="4"/>
        <v>1</v>
      </c>
      <c r="N5" s="4"/>
      <c r="O5" s="55">
        <v>2</v>
      </c>
      <c r="P5" s="53" t="s">
        <v>20</v>
      </c>
      <c r="Q5" s="4"/>
      <c r="R5" s="4"/>
      <c r="S5" s="4"/>
    </row>
    <row r="6" spans="1:19" x14ac:dyDescent="0.25">
      <c r="B6" s="50" t="s">
        <v>122</v>
      </c>
      <c r="C6" s="7"/>
      <c r="D6" s="17">
        <f t="shared" si="0"/>
        <v>1</v>
      </c>
      <c r="E6" s="10"/>
      <c r="F6" s="21" t="e">
        <f t="shared" si="2"/>
        <v>#N/A</v>
      </c>
      <c r="G6" s="4"/>
      <c r="H6" s="47" t="s">
        <v>78</v>
      </c>
      <c r="I6" s="38">
        <f>SUMIF(E:E,"DER - LAP",D:D)</f>
        <v>0</v>
      </c>
      <c r="J6" s="39">
        <f t="shared" si="3"/>
        <v>1</v>
      </c>
      <c r="K6" s="40">
        <f t="shared" si="1"/>
        <v>1</v>
      </c>
      <c r="L6" s="39">
        <v>1</v>
      </c>
      <c r="M6" s="48">
        <f t="shared" si="4"/>
        <v>1</v>
      </c>
      <c r="N6" s="4"/>
      <c r="O6" s="55">
        <v>2</v>
      </c>
      <c r="P6" s="53" t="s">
        <v>21</v>
      </c>
      <c r="Q6" s="4"/>
      <c r="R6" s="4"/>
      <c r="S6" s="4"/>
    </row>
    <row r="7" spans="1:19" x14ac:dyDescent="0.25">
      <c r="B7" s="50" t="s">
        <v>122</v>
      </c>
      <c r="C7" s="7"/>
      <c r="D7" s="17">
        <f t="shared" si="0"/>
        <v>1</v>
      </c>
      <c r="E7" s="10"/>
      <c r="F7" s="21" t="e">
        <f t="shared" si="2"/>
        <v>#N/A</v>
      </c>
      <c r="G7" s="4"/>
      <c r="H7" s="22" t="s">
        <v>80</v>
      </c>
      <c r="I7" s="18">
        <f>SUMIF(E:E,"LAP - ALS",D:D)</f>
        <v>0</v>
      </c>
      <c r="J7" s="19">
        <f t="shared" si="3"/>
        <v>1</v>
      </c>
      <c r="K7" s="20">
        <f t="shared" si="1"/>
        <v>1</v>
      </c>
      <c r="L7" s="19">
        <v>1</v>
      </c>
      <c r="M7" s="23">
        <f t="shared" si="4"/>
        <v>1</v>
      </c>
      <c r="N7" s="4"/>
      <c r="O7" s="55">
        <v>2</v>
      </c>
      <c r="P7" s="53" t="s">
        <v>14</v>
      </c>
      <c r="Q7" s="4"/>
      <c r="R7" s="4"/>
      <c r="S7" s="4"/>
    </row>
    <row r="8" spans="1:19" x14ac:dyDescent="0.25">
      <c r="B8" s="50" t="s">
        <v>122</v>
      </c>
      <c r="C8" s="7"/>
      <c r="D8" s="17">
        <f t="shared" si="0"/>
        <v>1</v>
      </c>
      <c r="E8" s="10"/>
      <c r="F8" s="21" t="e">
        <f t="shared" si="2"/>
        <v>#N/A</v>
      </c>
      <c r="G8" s="4"/>
      <c r="H8" s="47" t="s">
        <v>82</v>
      </c>
      <c r="I8" s="38">
        <f>SUMIF(E:E,"ALS - POP",D:D)</f>
        <v>0</v>
      </c>
      <c r="J8" s="39">
        <f t="shared" si="3"/>
        <v>1</v>
      </c>
      <c r="K8" s="40">
        <f t="shared" si="1"/>
        <v>1</v>
      </c>
      <c r="L8" s="39">
        <v>1</v>
      </c>
      <c r="M8" s="48">
        <f t="shared" si="4"/>
        <v>1</v>
      </c>
      <c r="N8" s="4"/>
      <c r="O8" s="55">
        <v>2</v>
      </c>
      <c r="P8" s="53" t="s">
        <v>108</v>
      </c>
      <c r="Q8" s="4"/>
      <c r="R8" s="4"/>
      <c r="S8" s="4"/>
    </row>
    <row r="9" spans="1:19" x14ac:dyDescent="0.25">
      <c r="B9" s="50" t="s">
        <v>122</v>
      </c>
      <c r="C9" s="7"/>
      <c r="D9" s="17">
        <f t="shared" si="0"/>
        <v>1</v>
      </c>
      <c r="E9" s="10"/>
      <c r="F9" s="21" t="e">
        <f t="shared" si="2"/>
        <v>#N/A</v>
      </c>
      <c r="G9" s="4"/>
      <c r="H9" s="61" t="s">
        <v>70</v>
      </c>
      <c r="I9" s="44">
        <f>SUMIF(E:E,"POP - WIQ",D:D)</f>
        <v>0</v>
      </c>
      <c r="J9" s="45">
        <f t="shared" si="3"/>
        <v>1</v>
      </c>
      <c r="K9" s="46">
        <f t="shared" si="1"/>
        <v>1</v>
      </c>
      <c r="L9" s="45">
        <v>1</v>
      </c>
      <c r="M9" s="62">
        <f t="shared" si="4"/>
        <v>1</v>
      </c>
      <c r="N9" s="4"/>
      <c r="O9" s="55">
        <v>2</v>
      </c>
      <c r="P9" s="53" t="s">
        <v>57</v>
      </c>
      <c r="Q9" s="4"/>
      <c r="R9" s="4"/>
      <c r="S9" s="4"/>
    </row>
    <row r="10" spans="1:19" x14ac:dyDescent="0.25">
      <c r="B10" s="50" t="s">
        <v>122</v>
      </c>
      <c r="C10" s="7"/>
      <c r="D10" s="17">
        <f t="shared" si="0"/>
        <v>1</v>
      </c>
      <c r="E10" s="10"/>
      <c r="F10" s="21" t="e">
        <f t="shared" si="2"/>
        <v>#N/A</v>
      </c>
      <c r="G10" s="4"/>
      <c r="H10" s="22" t="s">
        <v>83</v>
      </c>
      <c r="I10" s="18">
        <f>SUMIF(E:E,"WIQ - CAW",D:D)</f>
        <v>0</v>
      </c>
      <c r="J10" s="19">
        <f t="shared" si="3"/>
        <v>1</v>
      </c>
      <c r="K10" s="20">
        <f t="shared" si="1"/>
        <v>1</v>
      </c>
      <c r="L10" s="19">
        <v>1</v>
      </c>
      <c r="M10" s="23">
        <f t="shared" si="4"/>
        <v>1</v>
      </c>
      <c r="N10" s="4"/>
      <c r="O10" s="55">
        <v>2</v>
      </c>
      <c r="P10" s="53" t="s">
        <v>65</v>
      </c>
      <c r="Q10" s="4"/>
      <c r="R10" s="4"/>
      <c r="S10" s="4"/>
    </row>
    <row r="11" spans="1:19" x14ac:dyDescent="0.25">
      <c r="B11" s="50" t="s">
        <v>122</v>
      </c>
      <c r="C11" s="7"/>
      <c r="D11" s="17">
        <f t="shared" si="0"/>
        <v>1</v>
      </c>
      <c r="E11" s="10"/>
      <c r="F11" s="21" t="e">
        <f t="shared" si="2"/>
        <v>#N/A</v>
      </c>
      <c r="G11" s="4"/>
      <c r="H11" s="59" t="s">
        <v>84</v>
      </c>
      <c r="I11" s="41">
        <f>SUMIF(E:E,"CAW - HEQ",D:D)</f>
        <v>0</v>
      </c>
      <c r="J11" s="42">
        <f t="shared" si="3"/>
        <v>1</v>
      </c>
      <c r="K11" s="43">
        <f t="shared" si="1"/>
        <v>1</v>
      </c>
      <c r="L11" s="42">
        <v>1</v>
      </c>
      <c r="M11" s="60">
        <f t="shared" si="4"/>
        <v>1</v>
      </c>
      <c r="N11" s="4"/>
      <c r="O11" s="55">
        <v>3</v>
      </c>
      <c r="P11" s="53" t="s">
        <v>56</v>
      </c>
      <c r="Q11" s="4"/>
      <c r="R11" s="4"/>
      <c r="S11" s="4"/>
    </row>
    <row r="12" spans="1:19" x14ac:dyDescent="0.25">
      <c r="B12" s="50" t="s">
        <v>122</v>
      </c>
      <c r="C12" s="7"/>
      <c r="D12" s="17">
        <f t="shared" si="0"/>
        <v>1</v>
      </c>
      <c r="E12" s="10"/>
      <c r="F12" s="21" t="e">
        <f t="shared" si="2"/>
        <v>#N/A</v>
      </c>
      <c r="G12" s="4"/>
      <c r="H12" s="59" t="s">
        <v>85</v>
      </c>
      <c r="I12" s="41">
        <f>SUMIF(E:E,"HEQ - SOQ",D:D)</f>
        <v>0</v>
      </c>
      <c r="J12" s="42">
        <f t="shared" si="3"/>
        <v>1</v>
      </c>
      <c r="K12" s="43">
        <f t="shared" si="1"/>
        <v>1</v>
      </c>
      <c r="L12" s="42">
        <v>1</v>
      </c>
      <c r="M12" s="60">
        <f t="shared" si="4"/>
        <v>1</v>
      </c>
      <c r="N12" s="4"/>
      <c r="O12" s="55">
        <v>3</v>
      </c>
      <c r="P12" s="53" t="s">
        <v>62</v>
      </c>
      <c r="Q12" s="4"/>
      <c r="R12" s="4"/>
      <c r="S12" s="4"/>
    </row>
    <row r="13" spans="1:19" x14ac:dyDescent="0.25">
      <c r="B13" s="50" t="s">
        <v>122</v>
      </c>
      <c r="C13" s="7"/>
      <c r="D13" s="17">
        <f t="shared" si="0"/>
        <v>1</v>
      </c>
      <c r="E13" s="10"/>
      <c r="F13" s="21" t="e">
        <f t="shared" si="2"/>
        <v>#N/A</v>
      </c>
      <c r="G13" s="4"/>
      <c r="H13" s="59" t="s">
        <v>87</v>
      </c>
      <c r="I13" s="41">
        <f>SUMIF(E:E,"SOQ - CRO",D:D)</f>
        <v>0</v>
      </c>
      <c r="J13" s="42">
        <f t="shared" si="3"/>
        <v>1</v>
      </c>
      <c r="K13" s="43">
        <f t="shared" si="1"/>
        <v>1</v>
      </c>
      <c r="L13" s="42">
        <v>1</v>
      </c>
      <c r="M13" s="60">
        <f t="shared" si="4"/>
        <v>1</v>
      </c>
      <c r="N13" s="4"/>
      <c r="O13" s="55">
        <v>3</v>
      </c>
      <c r="P13" s="53" t="s">
        <v>19</v>
      </c>
      <c r="Q13" s="4"/>
      <c r="R13" s="4"/>
      <c r="S13" s="4"/>
    </row>
    <row r="14" spans="1:19" x14ac:dyDescent="0.25">
      <c r="B14" s="50" t="s">
        <v>122</v>
      </c>
      <c r="C14" s="7"/>
      <c r="D14" s="17">
        <f t="shared" si="0"/>
        <v>1</v>
      </c>
      <c r="E14" s="10"/>
      <c r="F14" s="21" t="e">
        <f t="shared" si="2"/>
        <v>#N/A</v>
      </c>
      <c r="G14" s="4"/>
      <c r="H14" s="59" t="s">
        <v>89</v>
      </c>
      <c r="I14" s="41">
        <f>SUMIF(E:E,"CRO - MUD",D:D)</f>
        <v>0</v>
      </c>
      <c r="J14" s="42">
        <f t="shared" si="3"/>
        <v>1</v>
      </c>
      <c r="K14" s="43">
        <f t="shared" si="1"/>
        <v>1</v>
      </c>
      <c r="L14" s="42">
        <v>1</v>
      </c>
      <c r="M14" s="60">
        <f t="shared" si="4"/>
        <v>1</v>
      </c>
      <c r="N14" s="4"/>
      <c r="O14" s="55">
        <v>3</v>
      </c>
      <c r="P14" s="53" t="s">
        <v>63</v>
      </c>
      <c r="Q14" s="4"/>
      <c r="R14" s="4"/>
      <c r="S14" s="4"/>
    </row>
    <row r="15" spans="1:19" x14ac:dyDescent="0.25">
      <c r="B15" s="50" t="s">
        <v>122</v>
      </c>
      <c r="C15" s="7"/>
      <c r="D15" s="17">
        <f t="shared" si="0"/>
        <v>1</v>
      </c>
      <c r="E15" s="10"/>
      <c r="F15" s="21" t="e">
        <f t="shared" si="2"/>
        <v>#N/A</v>
      </c>
      <c r="G15" s="4"/>
      <c r="H15" s="59" t="s">
        <v>91</v>
      </c>
      <c r="I15" s="41">
        <f>SUMIF(E:E,"MUD - ISG",D:D)</f>
        <v>0</v>
      </c>
      <c r="J15" s="42">
        <f t="shared" si="3"/>
        <v>1</v>
      </c>
      <c r="K15" s="43">
        <f t="shared" si="1"/>
        <v>1</v>
      </c>
      <c r="L15" s="42">
        <v>1</v>
      </c>
      <c r="M15" s="60">
        <f t="shared" si="4"/>
        <v>1</v>
      </c>
      <c r="N15" s="4"/>
      <c r="O15" s="55">
        <v>3</v>
      </c>
      <c r="P15" s="53" t="s">
        <v>58</v>
      </c>
      <c r="Q15" s="4"/>
      <c r="R15" s="4"/>
      <c r="S15" s="4"/>
    </row>
    <row r="16" spans="1:19" x14ac:dyDescent="0.25">
      <c r="B16" s="50" t="s">
        <v>122</v>
      </c>
      <c r="C16" s="7"/>
      <c r="D16" s="17">
        <f t="shared" si="0"/>
        <v>1</v>
      </c>
      <c r="E16" s="10"/>
      <c r="F16" s="21" t="e">
        <f t="shared" si="2"/>
        <v>#N/A</v>
      </c>
      <c r="G16" s="4"/>
      <c r="H16" s="47" t="s">
        <v>92</v>
      </c>
      <c r="I16" s="38">
        <f>SUMIF(E:E,"ISG - CUS",D:D)</f>
        <v>0</v>
      </c>
      <c r="J16" s="39">
        <f t="shared" si="3"/>
        <v>1</v>
      </c>
      <c r="K16" s="40">
        <f t="shared" si="1"/>
        <v>1</v>
      </c>
      <c r="L16" s="39">
        <v>1</v>
      </c>
      <c r="M16" s="48">
        <f t="shared" si="4"/>
        <v>1</v>
      </c>
      <c r="N16" s="4"/>
      <c r="O16" s="54">
        <v>3</v>
      </c>
      <c r="P16" s="21" t="s">
        <v>124</v>
      </c>
      <c r="Q16" s="4"/>
      <c r="R16" s="4"/>
      <c r="S16" s="4"/>
    </row>
    <row r="17" spans="2:19" x14ac:dyDescent="0.25">
      <c r="B17" s="50" t="s">
        <v>122</v>
      </c>
      <c r="C17" s="7"/>
      <c r="D17" s="17">
        <f t="shared" si="0"/>
        <v>1</v>
      </c>
      <c r="E17" s="10"/>
      <c r="F17" s="21" t="e">
        <f t="shared" si="2"/>
        <v>#N/A</v>
      </c>
      <c r="G17" s="4"/>
      <c r="H17" s="47" t="s">
        <v>81</v>
      </c>
      <c r="I17" s="38">
        <f>SUMIF(E:E,"CUS - GRE",D:D)</f>
        <v>0</v>
      </c>
      <c r="J17" s="39">
        <f t="shared" si="3"/>
        <v>1</v>
      </c>
      <c r="K17" s="40">
        <f t="shared" si="1"/>
        <v>1</v>
      </c>
      <c r="L17" s="39">
        <v>1</v>
      </c>
      <c r="M17" s="48">
        <f t="shared" si="4"/>
        <v>1</v>
      </c>
      <c r="N17" s="4"/>
      <c r="O17" s="55">
        <v>4</v>
      </c>
      <c r="P17" s="53" t="s">
        <v>61</v>
      </c>
      <c r="Q17" s="4"/>
      <c r="R17" s="4"/>
      <c r="S17" s="4"/>
    </row>
    <row r="18" spans="2:19" x14ac:dyDescent="0.25">
      <c r="B18" s="50" t="s">
        <v>122</v>
      </c>
      <c r="C18" s="7"/>
      <c r="D18" s="17">
        <f t="shared" si="0"/>
        <v>1</v>
      </c>
      <c r="E18" s="10"/>
      <c r="F18" s="21" t="e">
        <f t="shared" si="2"/>
        <v>#N/A</v>
      </c>
      <c r="G18" s="4"/>
      <c r="H18" s="61" t="s">
        <v>95</v>
      </c>
      <c r="I18" s="44">
        <f>SUMIF(E:E,"GRE - DEB",D:D)</f>
        <v>0</v>
      </c>
      <c r="J18" s="45">
        <f t="shared" si="3"/>
        <v>1</v>
      </c>
      <c r="K18" s="46">
        <f t="shared" si="1"/>
        <v>1</v>
      </c>
      <c r="L18" s="45">
        <v>1</v>
      </c>
      <c r="M18" s="62">
        <f t="shared" si="4"/>
        <v>1</v>
      </c>
      <c r="N18" s="4"/>
      <c r="O18" s="55">
        <v>4</v>
      </c>
      <c r="P18" s="53" t="s">
        <v>18</v>
      </c>
      <c r="Q18" s="4"/>
      <c r="R18" s="4"/>
      <c r="S18" s="4"/>
    </row>
    <row r="19" spans="2:19" x14ac:dyDescent="0.25">
      <c r="B19" s="50" t="s">
        <v>122</v>
      </c>
      <c r="C19" s="7"/>
      <c r="D19" s="17">
        <f t="shared" si="0"/>
        <v>1</v>
      </c>
      <c r="E19" s="10"/>
      <c r="F19" s="21" t="e">
        <f t="shared" si="2"/>
        <v>#N/A</v>
      </c>
      <c r="G19" s="4"/>
      <c r="H19" s="22" t="s">
        <v>96</v>
      </c>
      <c r="I19" s="18">
        <f>SUMIF(E:E,"DEB - ELR",D:D)</f>
        <v>0</v>
      </c>
      <c r="J19" s="19">
        <f t="shared" si="3"/>
        <v>1</v>
      </c>
      <c r="K19" s="20">
        <f t="shared" si="1"/>
        <v>1</v>
      </c>
      <c r="L19" s="19">
        <v>1</v>
      </c>
      <c r="M19" s="23">
        <f t="shared" si="4"/>
        <v>1</v>
      </c>
      <c r="N19" s="4"/>
      <c r="O19" s="55">
        <v>4</v>
      </c>
      <c r="P19" s="53" t="s">
        <v>59</v>
      </c>
      <c r="Q19" s="4"/>
      <c r="R19" s="4"/>
      <c r="S19" s="4"/>
    </row>
    <row r="20" spans="2:19" x14ac:dyDescent="0.25">
      <c r="B20" s="50" t="s">
        <v>122</v>
      </c>
      <c r="C20" s="7"/>
      <c r="D20" s="17">
        <f t="shared" si="0"/>
        <v>1</v>
      </c>
      <c r="E20" s="10"/>
      <c r="F20" s="21" t="e">
        <f t="shared" si="2"/>
        <v>#N/A</v>
      </c>
      <c r="G20" s="4"/>
      <c r="H20" s="59" t="s">
        <v>98</v>
      </c>
      <c r="I20" s="41">
        <f>SUMIF(E:E,"ELR - LEW",D:D)</f>
        <v>0</v>
      </c>
      <c r="J20" s="42">
        <f t="shared" si="3"/>
        <v>1</v>
      </c>
      <c r="K20" s="43">
        <f t="shared" si="1"/>
        <v>1</v>
      </c>
      <c r="L20" s="42">
        <v>1</v>
      </c>
      <c r="M20" s="60">
        <f t="shared" si="4"/>
        <v>1</v>
      </c>
      <c r="N20" s="4"/>
      <c r="O20" s="55">
        <v>4</v>
      </c>
      <c r="P20" s="53" t="s">
        <v>15</v>
      </c>
      <c r="Q20" s="4"/>
      <c r="R20" s="4"/>
      <c r="S20" s="4"/>
    </row>
    <row r="21" spans="2:19" x14ac:dyDescent="0.25">
      <c r="B21" s="50" t="s">
        <v>122</v>
      </c>
      <c r="C21" s="7"/>
      <c r="D21" s="17">
        <f t="shared" si="0"/>
        <v>1</v>
      </c>
      <c r="E21" s="10"/>
      <c r="F21" s="21" t="e">
        <f t="shared" si="2"/>
        <v>#N/A</v>
      </c>
      <c r="G21" s="4"/>
      <c r="H21" s="47" t="s">
        <v>72</v>
      </c>
      <c r="I21" s="38">
        <f>SUMIF(E:E,"TOG - SHA",D:D)</f>
        <v>0</v>
      </c>
      <c r="J21" s="39">
        <f t="shared" si="3"/>
        <v>1</v>
      </c>
      <c r="K21" s="40">
        <f t="shared" si="1"/>
        <v>1</v>
      </c>
      <c r="L21" s="39">
        <v>1</v>
      </c>
      <c r="M21" s="48">
        <f t="shared" si="4"/>
        <v>1</v>
      </c>
      <c r="N21" s="4"/>
      <c r="O21" s="55">
        <v>5</v>
      </c>
      <c r="P21" s="53" t="s">
        <v>22</v>
      </c>
      <c r="Q21" s="4"/>
      <c r="R21" s="4"/>
      <c r="S21" s="4"/>
    </row>
    <row r="22" spans="2:19" x14ac:dyDescent="0.25">
      <c r="B22" s="50" t="s">
        <v>122</v>
      </c>
      <c r="C22" s="7"/>
      <c r="D22" s="17">
        <f t="shared" si="0"/>
        <v>1</v>
      </c>
      <c r="E22" s="10"/>
      <c r="F22" s="21" t="e">
        <f t="shared" si="2"/>
        <v>#N/A</v>
      </c>
      <c r="G22" s="4"/>
      <c r="H22" s="61" t="s">
        <v>97</v>
      </c>
      <c r="I22" s="44">
        <f>SUMIF(E:E,"BAN - SHA",D:D)</f>
        <v>0</v>
      </c>
      <c r="J22" s="45">
        <f t="shared" si="3"/>
        <v>1</v>
      </c>
      <c r="K22" s="46">
        <f t="shared" si="1"/>
        <v>1</v>
      </c>
      <c r="L22" s="45">
        <v>1</v>
      </c>
      <c r="M22" s="62">
        <f t="shared" si="4"/>
        <v>1</v>
      </c>
      <c r="N22" s="4"/>
      <c r="O22" s="55">
        <v>5</v>
      </c>
      <c r="P22" s="53" t="s">
        <v>60</v>
      </c>
      <c r="Q22" s="4"/>
      <c r="R22" s="4"/>
      <c r="S22" s="4"/>
    </row>
    <row r="23" spans="2:19" x14ac:dyDescent="0.25">
      <c r="B23" s="50" t="s">
        <v>122</v>
      </c>
      <c r="C23" s="7"/>
      <c r="D23" s="17">
        <f t="shared" si="0"/>
        <v>1</v>
      </c>
      <c r="E23" s="10"/>
      <c r="F23" s="21" t="e">
        <f t="shared" si="2"/>
        <v>#N/A</v>
      </c>
      <c r="G23" s="4"/>
      <c r="H23" s="47" t="s">
        <v>99</v>
      </c>
      <c r="I23" s="38">
        <f>SUMIF(E:E,"SHA - LIM",D:D)</f>
        <v>0</v>
      </c>
      <c r="J23" s="39">
        <f t="shared" si="3"/>
        <v>1</v>
      </c>
      <c r="K23" s="40">
        <f t="shared" si="1"/>
        <v>1</v>
      </c>
      <c r="L23" s="39">
        <v>1</v>
      </c>
      <c r="M23" s="48">
        <f t="shared" si="4"/>
        <v>1</v>
      </c>
      <c r="N23" s="4"/>
      <c r="Q23" s="4"/>
      <c r="R23" s="4"/>
      <c r="S23" s="4"/>
    </row>
    <row r="24" spans="2:19" x14ac:dyDescent="0.25">
      <c r="B24" s="50" t="s">
        <v>122</v>
      </c>
      <c r="C24" s="7"/>
      <c r="D24" s="17">
        <f t="shared" si="0"/>
        <v>1</v>
      </c>
      <c r="E24" s="10"/>
      <c r="F24" s="21" t="e">
        <f t="shared" si="2"/>
        <v>#N/A</v>
      </c>
      <c r="G24" s="4"/>
      <c r="H24" s="61" t="s">
        <v>74</v>
      </c>
      <c r="I24" s="44">
        <f>SUMIF(E:E,"LIM - WES",D:D)</f>
        <v>0</v>
      </c>
      <c r="J24" s="45">
        <f t="shared" si="3"/>
        <v>1</v>
      </c>
      <c r="K24" s="46">
        <f t="shared" si="1"/>
        <v>1</v>
      </c>
      <c r="L24" s="45">
        <v>1</v>
      </c>
      <c r="M24" s="62">
        <f t="shared" si="4"/>
        <v>1</v>
      </c>
      <c r="N24" s="4"/>
      <c r="Q24" s="4"/>
      <c r="R24" s="4"/>
      <c r="S24" s="4"/>
    </row>
    <row r="25" spans="2:19" x14ac:dyDescent="0.25">
      <c r="B25" s="50" t="s">
        <v>122</v>
      </c>
      <c r="C25" s="7"/>
      <c r="D25" s="17">
        <f t="shared" si="0"/>
        <v>1</v>
      </c>
      <c r="E25" s="10"/>
      <c r="F25" s="21" t="e">
        <f t="shared" si="2"/>
        <v>#N/A</v>
      </c>
      <c r="G25" s="4"/>
      <c r="H25" s="61" t="s">
        <v>100</v>
      </c>
      <c r="I25" s="44">
        <f>SUMIF(E:E,"WES - POP",D:D)</f>
        <v>0</v>
      </c>
      <c r="J25" s="45">
        <f t="shared" si="3"/>
        <v>1</v>
      </c>
      <c r="K25" s="46">
        <f t="shared" si="1"/>
        <v>1</v>
      </c>
      <c r="L25" s="45">
        <v>1</v>
      </c>
      <c r="M25" s="62">
        <f t="shared" si="4"/>
        <v>1</v>
      </c>
      <c r="N25" s="4"/>
      <c r="Q25" s="4"/>
      <c r="R25" s="4"/>
      <c r="S25" s="4"/>
    </row>
    <row r="26" spans="2:19" x14ac:dyDescent="0.25">
      <c r="B26" s="50" t="s">
        <v>122</v>
      </c>
      <c r="C26" s="7"/>
      <c r="D26" s="17">
        <f t="shared" si="0"/>
        <v>1</v>
      </c>
      <c r="E26" s="10"/>
      <c r="F26" s="21" t="e">
        <f t="shared" si="2"/>
        <v>#N/A</v>
      </c>
      <c r="G26" s="4"/>
      <c r="H26" s="61" t="s">
        <v>93</v>
      </c>
      <c r="I26" s="44">
        <f>SUMIF(E:E,"POP - BLA",D:D)</f>
        <v>0</v>
      </c>
      <c r="J26" s="45">
        <f t="shared" si="3"/>
        <v>1</v>
      </c>
      <c r="K26" s="46">
        <f t="shared" si="1"/>
        <v>1</v>
      </c>
      <c r="L26" s="45">
        <v>1</v>
      </c>
      <c r="M26" s="62">
        <f t="shared" si="4"/>
        <v>1</v>
      </c>
      <c r="N26" s="4"/>
      <c r="Q26" s="4"/>
      <c r="R26" s="4"/>
      <c r="S26" s="4"/>
    </row>
    <row r="27" spans="2:19" x14ac:dyDescent="0.25">
      <c r="B27" s="50" t="s">
        <v>122</v>
      </c>
      <c r="C27" s="7"/>
      <c r="D27" s="17">
        <f t="shared" si="0"/>
        <v>1</v>
      </c>
      <c r="E27" s="10"/>
      <c r="F27" s="21" t="e">
        <f t="shared" si="2"/>
        <v>#N/A</v>
      </c>
      <c r="G27" s="4"/>
      <c r="H27" s="47" t="s">
        <v>101</v>
      </c>
      <c r="I27" s="38">
        <f>SUMIF(E:E,"BLA - EAI",D:D)</f>
        <v>0</v>
      </c>
      <c r="J27" s="45">
        <f t="shared" si="3"/>
        <v>1</v>
      </c>
      <c r="K27" s="46">
        <f t="shared" si="1"/>
        <v>1</v>
      </c>
      <c r="L27" s="45">
        <v>1</v>
      </c>
      <c r="M27" s="62">
        <f t="shared" si="4"/>
        <v>1</v>
      </c>
      <c r="N27" s="4"/>
      <c r="Q27" s="4"/>
      <c r="R27" s="4"/>
      <c r="S27" s="4"/>
    </row>
    <row r="28" spans="2:19" x14ac:dyDescent="0.25">
      <c r="B28" s="50" t="s">
        <v>122</v>
      </c>
      <c r="C28" s="7"/>
      <c r="D28" s="17">
        <f t="shared" si="0"/>
        <v>1</v>
      </c>
      <c r="E28" s="10"/>
      <c r="F28" s="21" t="e">
        <f t="shared" si="2"/>
        <v>#N/A</v>
      </c>
      <c r="G28" s="4"/>
      <c r="H28" s="22" t="s">
        <v>90</v>
      </c>
      <c r="I28" s="18">
        <f>SUMIF(E:E,"EAI - CAT",D:D)</f>
        <v>0</v>
      </c>
      <c r="J28" s="19">
        <f t="shared" si="3"/>
        <v>1</v>
      </c>
      <c r="K28" s="20">
        <f t="shared" si="1"/>
        <v>1</v>
      </c>
      <c r="L28" s="19">
        <v>1</v>
      </c>
      <c r="M28" s="23">
        <f t="shared" si="4"/>
        <v>1</v>
      </c>
      <c r="N28" s="4"/>
      <c r="Q28" s="4"/>
      <c r="R28" s="4"/>
      <c r="S28" s="4"/>
    </row>
    <row r="29" spans="2:19" x14ac:dyDescent="0.25">
      <c r="B29" s="50" t="s">
        <v>122</v>
      </c>
      <c r="C29" s="7"/>
      <c r="D29" s="17">
        <f t="shared" si="0"/>
        <v>1</v>
      </c>
      <c r="E29" s="10"/>
      <c r="F29" s="21" t="e">
        <f t="shared" si="2"/>
        <v>#N/A</v>
      </c>
      <c r="G29" s="4"/>
      <c r="H29" s="59" t="s">
        <v>102</v>
      </c>
      <c r="I29" s="41">
        <f>SUMIF(E:E,"CAT - ROV",D:D)</f>
        <v>0</v>
      </c>
      <c r="J29" s="42">
        <f t="shared" si="3"/>
        <v>1</v>
      </c>
      <c r="K29" s="43">
        <f t="shared" si="1"/>
        <v>1</v>
      </c>
      <c r="L29" s="42">
        <v>1</v>
      </c>
      <c r="M29" s="60">
        <f t="shared" si="4"/>
        <v>1</v>
      </c>
      <c r="N29" s="4"/>
      <c r="Q29" s="4"/>
      <c r="R29" s="4"/>
      <c r="S29" s="4"/>
    </row>
    <row r="30" spans="2:19" x14ac:dyDescent="0.25">
      <c r="B30" s="50" t="s">
        <v>122</v>
      </c>
      <c r="C30" s="7"/>
      <c r="D30" s="17">
        <f t="shared" si="0"/>
        <v>1</v>
      </c>
      <c r="E30" s="10"/>
      <c r="F30" s="21" t="e">
        <f t="shared" si="2"/>
        <v>#N/A</v>
      </c>
      <c r="G30" s="4"/>
      <c r="H30" s="47" t="s">
        <v>77</v>
      </c>
      <c r="I30" s="38">
        <f>SUMIF(E:E,"ROV - CUH",D:D)</f>
        <v>0</v>
      </c>
      <c r="J30" s="39">
        <f t="shared" si="3"/>
        <v>1</v>
      </c>
      <c r="K30" s="40">
        <f t="shared" si="1"/>
        <v>1</v>
      </c>
      <c r="L30" s="39">
        <v>1</v>
      </c>
      <c r="M30" s="48">
        <f t="shared" si="4"/>
        <v>1</v>
      </c>
      <c r="N30" s="4"/>
      <c r="Q30" s="4"/>
      <c r="R30" s="4"/>
      <c r="S30" s="4"/>
    </row>
    <row r="31" spans="2:19" x14ac:dyDescent="0.25">
      <c r="B31" s="50" t="s">
        <v>122</v>
      </c>
      <c r="C31" s="7"/>
      <c r="D31" s="17">
        <f t="shared" si="0"/>
        <v>1</v>
      </c>
      <c r="E31" s="10"/>
      <c r="F31" s="21" t="e">
        <f t="shared" si="2"/>
        <v>#N/A</v>
      </c>
      <c r="G31" s="4"/>
      <c r="H31" s="61" t="s">
        <v>103</v>
      </c>
      <c r="I31" s="44">
        <f>SUMIF(E:E,"CUH - PRR",D:D)</f>
        <v>0</v>
      </c>
      <c r="J31" s="45">
        <f t="shared" si="3"/>
        <v>1</v>
      </c>
      <c r="K31" s="46">
        <f t="shared" si="1"/>
        <v>1</v>
      </c>
      <c r="L31" s="45">
        <v>1</v>
      </c>
      <c r="M31" s="62">
        <f t="shared" si="4"/>
        <v>1</v>
      </c>
      <c r="N31" s="4"/>
      <c r="Q31" s="4"/>
      <c r="R31" s="4"/>
      <c r="S31" s="4"/>
    </row>
    <row r="32" spans="2:19" x14ac:dyDescent="0.25">
      <c r="B32" s="50" t="s">
        <v>122</v>
      </c>
      <c r="C32" s="7"/>
      <c r="D32" s="17">
        <f t="shared" si="0"/>
        <v>1</v>
      </c>
      <c r="E32" s="10"/>
      <c r="F32" s="21" t="e">
        <f t="shared" si="2"/>
        <v>#N/A</v>
      </c>
      <c r="G32" s="4"/>
      <c r="H32" s="61" t="s">
        <v>112</v>
      </c>
      <c r="I32" s="44">
        <f>SUMIF(E:E,"PRR - ROA",D:D)</f>
        <v>0</v>
      </c>
      <c r="J32" s="45">
        <f t="shared" si="3"/>
        <v>1</v>
      </c>
      <c r="K32" s="46">
        <f t="shared" si="1"/>
        <v>1</v>
      </c>
      <c r="L32" s="45">
        <v>1</v>
      </c>
      <c r="M32" s="62">
        <f t="shared" si="4"/>
        <v>1</v>
      </c>
      <c r="N32" s="4"/>
      <c r="Q32" s="4"/>
      <c r="R32" s="4"/>
      <c r="S32" s="4"/>
    </row>
    <row r="33" spans="2:19" x14ac:dyDescent="0.25">
      <c r="B33" s="50" t="s">
        <v>122</v>
      </c>
      <c r="C33" s="7"/>
      <c r="D33" s="17">
        <f t="shared" si="0"/>
        <v>1</v>
      </c>
      <c r="E33" s="10"/>
      <c r="F33" s="21" t="e">
        <f t="shared" si="2"/>
        <v>#N/A</v>
      </c>
      <c r="G33" s="4"/>
      <c r="H33" s="47" t="s">
        <v>104</v>
      </c>
      <c r="I33" s="38">
        <f>SUMIF(E:E,"ROA - BEP",D:D)</f>
        <v>0</v>
      </c>
      <c r="J33" s="39">
        <f t="shared" si="3"/>
        <v>1</v>
      </c>
      <c r="K33" s="40">
        <f t="shared" si="1"/>
        <v>1</v>
      </c>
      <c r="L33" s="39">
        <v>1</v>
      </c>
      <c r="M33" s="48">
        <f t="shared" si="4"/>
        <v>1</v>
      </c>
      <c r="N33" s="4"/>
      <c r="Q33" s="4"/>
      <c r="R33" s="4"/>
      <c r="S33" s="4"/>
    </row>
    <row r="34" spans="2:19" x14ac:dyDescent="0.25">
      <c r="B34" s="50" t="s">
        <v>122</v>
      </c>
      <c r="C34" s="7"/>
      <c r="D34" s="17">
        <f t="shared" si="0"/>
        <v>1</v>
      </c>
      <c r="E34" s="10"/>
      <c r="F34" s="21" t="e">
        <f t="shared" si="2"/>
        <v>#N/A</v>
      </c>
      <c r="G34" s="4"/>
      <c r="H34" s="61" t="s">
        <v>86</v>
      </c>
      <c r="I34" s="44">
        <f>SUMIF(E:E,"BEP - CYP",D:D)</f>
        <v>0</v>
      </c>
      <c r="J34" s="45">
        <f t="shared" si="3"/>
        <v>1</v>
      </c>
      <c r="K34" s="46">
        <f t="shared" si="1"/>
        <v>1</v>
      </c>
      <c r="L34" s="45">
        <v>1</v>
      </c>
      <c r="M34" s="62">
        <f t="shared" si="4"/>
        <v>1</v>
      </c>
      <c r="N34" s="4"/>
      <c r="Q34" s="4"/>
      <c r="R34" s="4"/>
      <c r="S34" s="4"/>
    </row>
    <row r="35" spans="2:19" x14ac:dyDescent="0.25">
      <c r="B35" s="50" t="s">
        <v>122</v>
      </c>
      <c r="C35" s="7"/>
      <c r="D35" s="17">
        <f t="shared" si="0"/>
        <v>1</v>
      </c>
      <c r="E35" s="10"/>
      <c r="F35" s="21" t="e">
        <f t="shared" si="2"/>
        <v>#N/A</v>
      </c>
      <c r="G35" s="4"/>
      <c r="H35" s="22" t="s">
        <v>105</v>
      </c>
      <c r="I35" s="18">
        <f>SUMIF(E:E,"CYP - GAR",D:D)</f>
        <v>0</v>
      </c>
      <c r="J35" s="19">
        <f t="shared" si="3"/>
        <v>1</v>
      </c>
      <c r="K35" s="20">
        <f t="shared" si="1"/>
        <v>1</v>
      </c>
      <c r="L35" s="19">
        <v>1</v>
      </c>
      <c r="M35" s="23">
        <f t="shared" si="4"/>
        <v>1</v>
      </c>
      <c r="N35" s="4"/>
      <c r="Q35" s="4"/>
      <c r="R35" s="4"/>
      <c r="S35" s="4"/>
    </row>
    <row r="36" spans="2:19" x14ac:dyDescent="0.25">
      <c r="B36" s="50" t="s">
        <v>122</v>
      </c>
      <c r="C36" s="7"/>
      <c r="D36" s="17">
        <f t="shared" si="0"/>
        <v>1</v>
      </c>
      <c r="E36" s="10"/>
      <c r="F36" s="21" t="e">
        <f t="shared" si="2"/>
        <v>#N/A</v>
      </c>
      <c r="G36" s="4"/>
      <c r="H36" s="47" t="s">
        <v>106</v>
      </c>
      <c r="I36" s="38">
        <f>SUMIF(E:E,"GAR - BEC",D:D)</f>
        <v>0</v>
      </c>
      <c r="J36" s="39">
        <f t="shared" si="3"/>
        <v>1</v>
      </c>
      <c r="K36" s="40">
        <f t="shared" si="1"/>
        <v>1</v>
      </c>
      <c r="L36" s="39">
        <v>1</v>
      </c>
      <c r="M36" s="48">
        <f t="shared" si="4"/>
        <v>1</v>
      </c>
      <c r="N36" s="4"/>
      <c r="Q36" s="4"/>
      <c r="R36" s="4"/>
      <c r="S36" s="4"/>
    </row>
    <row r="37" spans="2:19" x14ac:dyDescent="0.25">
      <c r="B37" s="50" t="s">
        <v>122</v>
      </c>
      <c r="C37" s="7"/>
      <c r="D37" s="17">
        <f t="shared" si="0"/>
        <v>1</v>
      </c>
      <c r="E37" s="10"/>
      <c r="F37" s="21" t="e">
        <f t="shared" si="2"/>
        <v>#N/A</v>
      </c>
      <c r="G37" s="4"/>
      <c r="H37" s="47" t="s">
        <v>94</v>
      </c>
      <c r="I37" s="38">
        <f>SUMIF(E:E,"STR - SHS",D:D)</f>
        <v>0</v>
      </c>
      <c r="J37" s="39">
        <f t="shared" si="3"/>
        <v>1</v>
      </c>
      <c r="K37" s="40">
        <f t="shared" si="1"/>
        <v>1</v>
      </c>
      <c r="L37" s="39">
        <v>1</v>
      </c>
      <c r="M37" s="48">
        <f t="shared" si="4"/>
        <v>1</v>
      </c>
      <c r="N37" s="4"/>
      <c r="Q37" s="4"/>
      <c r="R37" s="4"/>
      <c r="S37" s="4"/>
    </row>
    <row r="38" spans="2:19" x14ac:dyDescent="0.25">
      <c r="B38" s="50" t="s">
        <v>122</v>
      </c>
      <c r="C38" s="7"/>
      <c r="D38" s="17">
        <f t="shared" si="0"/>
        <v>1</v>
      </c>
      <c r="E38" s="10"/>
      <c r="F38" s="21" t="e">
        <f t="shared" si="2"/>
        <v>#N/A</v>
      </c>
      <c r="G38" s="4"/>
      <c r="H38" s="61" t="s">
        <v>116</v>
      </c>
      <c r="I38" s="44">
        <f>SUMIF(E:E,"SHS - ABR",D:D)</f>
        <v>0</v>
      </c>
      <c r="J38" s="45">
        <f t="shared" si="3"/>
        <v>1</v>
      </c>
      <c r="K38" s="46">
        <f t="shared" si="1"/>
        <v>1</v>
      </c>
      <c r="L38" s="45">
        <v>1</v>
      </c>
      <c r="M38" s="62">
        <f t="shared" si="4"/>
        <v>1</v>
      </c>
      <c r="N38" s="4"/>
      <c r="Q38" s="4"/>
      <c r="R38" s="4"/>
      <c r="S38" s="4"/>
    </row>
    <row r="39" spans="2:19" x14ac:dyDescent="0.25">
      <c r="B39" s="50" t="s">
        <v>122</v>
      </c>
      <c r="C39" s="7"/>
      <c r="D39" s="17">
        <f t="shared" si="0"/>
        <v>1</v>
      </c>
      <c r="E39" s="10"/>
      <c r="F39" s="21" t="e">
        <f t="shared" si="2"/>
        <v>#N/A</v>
      </c>
      <c r="G39" s="4"/>
      <c r="H39" s="61" t="s">
        <v>117</v>
      </c>
      <c r="I39" s="44">
        <f>SUMIF(E:E,"ABR - WEH",D:D)</f>
        <v>0</v>
      </c>
      <c r="J39" s="45">
        <f t="shared" si="3"/>
        <v>1</v>
      </c>
      <c r="K39" s="46">
        <f t="shared" si="1"/>
        <v>1</v>
      </c>
      <c r="L39" s="45">
        <v>1</v>
      </c>
      <c r="M39" s="62">
        <f t="shared" si="4"/>
        <v>1</v>
      </c>
      <c r="N39" s="4"/>
      <c r="Q39" s="4"/>
      <c r="R39" s="4"/>
      <c r="S39" s="4"/>
    </row>
    <row r="40" spans="2:19" x14ac:dyDescent="0.25">
      <c r="B40" s="50" t="s">
        <v>122</v>
      </c>
      <c r="C40" s="7"/>
      <c r="D40" s="17">
        <f t="shared" si="0"/>
        <v>1</v>
      </c>
      <c r="E40" s="10"/>
      <c r="F40" s="21" t="e">
        <f t="shared" si="2"/>
        <v>#N/A</v>
      </c>
      <c r="G40" s="4"/>
      <c r="H40" s="61" t="s">
        <v>107</v>
      </c>
      <c r="I40" s="44">
        <f>SUMIF(E:E,"WEH - STL",D:D)</f>
        <v>0</v>
      </c>
      <c r="J40" s="45">
        <f t="shared" si="3"/>
        <v>1</v>
      </c>
      <c r="K40" s="46">
        <f t="shared" si="1"/>
        <v>1</v>
      </c>
      <c r="L40" s="45">
        <v>1</v>
      </c>
      <c r="M40" s="62">
        <f t="shared" si="4"/>
        <v>1</v>
      </c>
      <c r="N40" s="4"/>
      <c r="Q40" s="4"/>
      <c r="R40" s="4"/>
      <c r="S40" s="4"/>
    </row>
    <row r="41" spans="2:19" x14ac:dyDescent="0.25">
      <c r="B41" s="50" t="s">
        <v>122</v>
      </c>
      <c r="C41" s="7"/>
      <c r="D41" s="17">
        <f t="shared" si="0"/>
        <v>1</v>
      </c>
      <c r="E41" s="10"/>
      <c r="F41" s="21" t="e">
        <f t="shared" si="2"/>
        <v>#N/A</v>
      </c>
      <c r="G41" s="4"/>
      <c r="H41" s="47" t="s">
        <v>113</v>
      </c>
      <c r="I41" s="38">
        <f>SUMIF(E:E,"STL - CAT",D:D)</f>
        <v>0</v>
      </c>
      <c r="J41" s="39">
        <f t="shared" si="3"/>
        <v>1</v>
      </c>
      <c r="K41" s="40">
        <f t="shared" si="1"/>
        <v>1</v>
      </c>
      <c r="L41" s="39">
        <v>1</v>
      </c>
      <c r="M41" s="48">
        <f t="shared" si="4"/>
        <v>1</v>
      </c>
      <c r="N41" s="4"/>
      <c r="Q41" s="4"/>
      <c r="R41" s="4"/>
      <c r="S41" s="4"/>
    </row>
    <row r="42" spans="2:19" x14ac:dyDescent="0.25">
      <c r="B42" s="50" t="s">
        <v>122</v>
      </c>
      <c r="C42" s="7"/>
      <c r="D42" s="17">
        <f t="shared" si="0"/>
        <v>1</v>
      </c>
      <c r="E42" s="10"/>
      <c r="F42" s="21" t="e">
        <f t="shared" si="2"/>
        <v>#N/A</v>
      </c>
      <c r="G42" s="4"/>
      <c r="H42" s="61" t="s">
        <v>79</v>
      </c>
      <c r="I42" s="44">
        <f>SUMIF(E:E,"CAT WST",D:D)</f>
        <v>0</v>
      </c>
      <c r="J42" s="45">
        <f t="shared" si="3"/>
        <v>1</v>
      </c>
      <c r="K42" s="46">
        <f t="shared" si="1"/>
        <v>1</v>
      </c>
      <c r="L42" s="45">
        <v>1</v>
      </c>
      <c r="M42" s="62">
        <f t="shared" si="4"/>
        <v>1</v>
      </c>
      <c r="N42" s="4"/>
      <c r="Q42" s="4"/>
      <c r="R42" s="4"/>
      <c r="S42" s="4"/>
    </row>
    <row r="43" spans="2:19" x14ac:dyDescent="0.25">
      <c r="B43" s="50" t="s">
        <v>122</v>
      </c>
      <c r="C43" s="7"/>
      <c r="D43" s="17">
        <f t="shared" si="0"/>
        <v>1</v>
      </c>
      <c r="E43" s="10"/>
      <c r="F43" s="21" t="e">
        <f t="shared" si="2"/>
        <v>#N/A</v>
      </c>
      <c r="G43" s="4"/>
      <c r="H43" s="47" t="s">
        <v>109</v>
      </c>
      <c r="I43" s="38">
        <f>SUMIF(E:E,"WST - PDK",D:D)</f>
        <v>0</v>
      </c>
      <c r="J43" s="39">
        <f t="shared" si="3"/>
        <v>1</v>
      </c>
      <c r="K43" s="40">
        <f t="shared" si="1"/>
        <v>1</v>
      </c>
      <c r="L43" s="39">
        <v>1</v>
      </c>
      <c r="M43" s="48">
        <f t="shared" si="4"/>
        <v>1</v>
      </c>
      <c r="N43" s="4"/>
      <c r="Q43" s="4"/>
      <c r="R43" s="4"/>
      <c r="S43" s="4"/>
    </row>
    <row r="44" spans="2:19" x14ac:dyDescent="0.25">
      <c r="B44" s="50" t="s">
        <v>122</v>
      </c>
      <c r="C44" s="7"/>
      <c r="D44" s="17">
        <f t="shared" si="0"/>
        <v>1</v>
      </c>
      <c r="E44" s="10"/>
      <c r="F44" s="21" t="e">
        <f t="shared" si="2"/>
        <v>#N/A</v>
      </c>
      <c r="G44" s="4"/>
      <c r="H44" s="61" t="s">
        <v>110</v>
      </c>
      <c r="I44" s="44">
        <f>SUMIF(E:E,"PDK - LCA",D:D)</f>
        <v>0</v>
      </c>
      <c r="J44" s="45">
        <f t="shared" si="3"/>
        <v>1</v>
      </c>
      <c r="K44" s="46">
        <f t="shared" si="1"/>
        <v>1</v>
      </c>
      <c r="L44" s="45">
        <v>1</v>
      </c>
      <c r="M44" s="62">
        <f t="shared" si="4"/>
        <v>1</v>
      </c>
      <c r="N44" s="4"/>
      <c r="Q44" s="4"/>
      <c r="R44" s="4"/>
      <c r="S44" s="4"/>
    </row>
    <row r="45" spans="2:19" x14ac:dyDescent="0.25">
      <c r="B45" s="50" t="s">
        <v>122</v>
      </c>
      <c r="C45" s="7"/>
      <c r="D45" s="17">
        <f t="shared" si="0"/>
        <v>1</v>
      </c>
      <c r="E45" s="10"/>
      <c r="F45" s="21" t="e">
        <f t="shared" si="2"/>
        <v>#N/A</v>
      </c>
      <c r="G45" s="4"/>
      <c r="H45" s="47" t="s">
        <v>114</v>
      </c>
      <c r="I45" s="38">
        <f>SUMIF(E:E,"LCA - KGV",D:D)</f>
        <v>0</v>
      </c>
      <c r="J45" s="39">
        <f t="shared" si="3"/>
        <v>1</v>
      </c>
      <c r="K45" s="40">
        <f t="shared" si="1"/>
        <v>1</v>
      </c>
      <c r="L45" s="39">
        <v>1</v>
      </c>
      <c r="M45" s="48">
        <f>J45*K45*L45</f>
        <v>1</v>
      </c>
      <c r="N45" s="4"/>
      <c r="Q45" s="4"/>
      <c r="R45" s="4"/>
      <c r="S45" s="4"/>
    </row>
    <row r="46" spans="2:19" ht="15.75" thickBot="1" x14ac:dyDescent="0.3">
      <c r="B46" s="50" t="s">
        <v>122</v>
      </c>
      <c r="C46" s="7"/>
      <c r="D46" s="17">
        <f t="shared" si="0"/>
        <v>1</v>
      </c>
      <c r="E46" s="10"/>
      <c r="F46" s="21" t="e">
        <f t="shared" si="2"/>
        <v>#N/A</v>
      </c>
      <c r="G46" s="4"/>
      <c r="H46" s="24" t="s">
        <v>88</v>
      </c>
      <c r="I46" s="25">
        <f>SUMIF(E:E,"KGV - WOA",D:D)</f>
        <v>0</v>
      </c>
      <c r="J46" s="26">
        <f t="shared" si="3"/>
        <v>1</v>
      </c>
      <c r="K46" s="26">
        <f t="shared" si="1"/>
        <v>1</v>
      </c>
      <c r="L46" s="26">
        <v>1</v>
      </c>
      <c r="M46" s="27">
        <f>J46*K46*L46</f>
        <v>1</v>
      </c>
      <c r="N46" s="4"/>
      <c r="Q46" s="4"/>
      <c r="R46" s="4"/>
      <c r="S46" s="4"/>
    </row>
    <row r="47" spans="2:19" x14ac:dyDescent="0.25">
      <c r="B47" s="50" t="s">
        <v>122</v>
      </c>
      <c r="C47" s="7"/>
      <c r="D47" s="17">
        <f t="shared" si="0"/>
        <v>1</v>
      </c>
      <c r="E47" s="10"/>
      <c r="F47" s="21" t="e">
        <f t="shared" si="2"/>
        <v>#N/A</v>
      </c>
      <c r="G47" s="4"/>
      <c r="H47" s="2"/>
      <c r="I47" s="2"/>
      <c r="J47" s="2"/>
      <c r="K47" s="2"/>
      <c r="L47" s="2"/>
      <c r="M47" s="2"/>
      <c r="N47" s="4"/>
      <c r="Q47" s="4"/>
      <c r="R47" s="4"/>
      <c r="S47" s="4"/>
    </row>
    <row r="48" spans="2:19" x14ac:dyDescent="0.25">
      <c r="B48" s="50" t="s">
        <v>122</v>
      </c>
      <c r="C48" s="7"/>
      <c r="D48" s="17">
        <f t="shared" si="0"/>
        <v>1</v>
      </c>
      <c r="E48" s="10"/>
      <c r="F48" s="21" t="e">
        <f t="shared" si="2"/>
        <v>#N/A</v>
      </c>
      <c r="G48" s="4"/>
      <c r="H48" s="2"/>
      <c r="I48" s="2"/>
      <c r="J48" s="2"/>
      <c r="K48" s="2"/>
      <c r="L48" s="2"/>
      <c r="M48" s="2"/>
      <c r="N48" s="4"/>
      <c r="Q48" s="4"/>
      <c r="R48" s="4"/>
      <c r="S48" s="4"/>
    </row>
    <row r="49" spans="2:19" ht="15.75" thickBot="1" x14ac:dyDescent="0.3">
      <c r="B49" s="50" t="s">
        <v>122</v>
      </c>
      <c r="C49" s="7"/>
      <c r="D49" s="17">
        <f t="shared" si="0"/>
        <v>1</v>
      </c>
      <c r="E49" s="10"/>
      <c r="F49" s="21" t="e">
        <f t="shared" si="2"/>
        <v>#N/A</v>
      </c>
      <c r="G49" s="4"/>
      <c r="H49" s="2"/>
      <c r="I49" s="2"/>
      <c r="J49" s="2"/>
      <c r="K49" s="2"/>
      <c r="L49" s="2"/>
      <c r="M49" s="2"/>
      <c r="N49" s="4"/>
      <c r="Q49" s="4"/>
      <c r="R49" s="4"/>
      <c r="S49" s="4"/>
    </row>
    <row r="50" spans="2:19" x14ac:dyDescent="0.25">
      <c r="B50" s="50" t="s">
        <v>122</v>
      </c>
      <c r="C50" s="7"/>
      <c r="D50" s="17">
        <f t="shared" si="0"/>
        <v>1</v>
      </c>
      <c r="E50" s="10"/>
      <c r="F50" s="21" t="e">
        <f t="shared" si="2"/>
        <v>#N/A</v>
      </c>
      <c r="G50" s="4"/>
      <c r="H50" s="56"/>
      <c r="I50" s="84"/>
      <c r="J50" s="84"/>
      <c r="K50" s="84"/>
      <c r="L50" s="84"/>
      <c r="M50" s="57"/>
      <c r="N50" s="4"/>
      <c r="Q50" s="4"/>
      <c r="R50" s="4"/>
      <c r="S50" s="4"/>
    </row>
    <row r="51" spans="2:19" ht="21" x14ac:dyDescent="0.35">
      <c r="B51" s="50" t="s">
        <v>122</v>
      </c>
      <c r="C51" s="7"/>
      <c r="D51" s="17">
        <f t="shared" si="0"/>
        <v>1</v>
      </c>
      <c r="E51" s="10"/>
      <c r="F51" s="21" t="e">
        <f t="shared" si="2"/>
        <v>#N/A</v>
      </c>
      <c r="G51" s="4"/>
      <c r="H51" s="77" t="s">
        <v>126</v>
      </c>
      <c r="I51" s="69" t="s">
        <v>130</v>
      </c>
      <c r="J51" s="70"/>
      <c r="K51" s="2"/>
      <c r="L51" s="2"/>
      <c r="M51" s="21"/>
      <c r="N51" s="4"/>
      <c r="Q51" s="4"/>
      <c r="R51" s="4"/>
      <c r="S51" s="4"/>
    </row>
    <row r="52" spans="2:19" ht="20.25" customHeight="1" x14ac:dyDescent="0.35">
      <c r="B52" s="50" t="s">
        <v>122</v>
      </c>
      <c r="C52" s="7"/>
      <c r="D52" s="17">
        <f t="shared" si="0"/>
        <v>1</v>
      </c>
      <c r="E52" s="10"/>
      <c r="F52" s="21" t="e">
        <f t="shared" si="2"/>
        <v>#N/A</v>
      </c>
      <c r="G52" s="4"/>
      <c r="H52" s="77" t="s">
        <v>127</v>
      </c>
      <c r="I52" s="71" t="s">
        <v>142</v>
      </c>
      <c r="J52" s="4"/>
      <c r="K52" s="2"/>
      <c r="L52" s="2"/>
      <c r="M52" s="21"/>
      <c r="N52" s="4"/>
      <c r="Q52" s="4"/>
      <c r="R52" s="4"/>
      <c r="S52" s="4"/>
    </row>
    <row r="53" spans="2:19" ht="21" x14ac:dyDescent="0.35">
      <c r="B53" s="50" t="s">
        <v>122</v>
      </c>
      <c r="C53" s="7"/>
      <c r="D53" s="17">
        <f t="shared" si="0"/>
        <v>1</v>
      </c>
      <c r="E53" s="10"/>
      <c r="F53" s="21" t="e">
        <f t="shared" si="2"/>
        <v>#N/A</v>
      </c>
      <c r="G53" s="4"/>
      <c r="H53" s="78" t="s">
        <v>128</v>
      </c>
      <c r="I53" s="69" t="s">
        <v>131</v>
      </c>
      <c r="J53" s="4"/>
      <c r="K53" s="2"/>
      <c r="L53" s="2"/>
      <c r="M53" s="21"/>
      <c r="N53" s="4"/>
      <c r="Q53" s="4"/>
      <c r="R53" s="4"/>
      <c r="S53" s="4"/>
    </row>
    <row r="54" spans="2:19" ht="21" x14ac:dyDescent="0.35">
      <c r="B54" s="50" t="s">
        <v>122</v>
      </c>
      <c r="C54" s="7"/>
      <c r="D54" s="17">
        <f t="shared" si="0"/>
        <v>1</v>
      </c>
      <c r="E54" s="10"/>
      <c r="F54" s="21" t="e">
        <f t="shared" si="2"/>
        <v>#N/A</v>
      </c>
      <c r="G54" s="4"/>
      <c r="H54" s="78" t="s">
        <v>129</v>
      </c>
      <c r="I54" s="69" t="s">
        <v>132</v>
      </c>
      <c r="J54" s="15"/>
      <c r="K54" s="2"/>
      <c r="L54" s="2"/>
      <c r="M54" s="21"/>
      <c r="N54" s="4"/>
      <c r="Q54" s="4"/>
      <c r="R54" s="4"/>
      <c r="S54" s="4"/>
    </row>
    <row r="55" spans="2:19" x14ac:dyDescent="0.25">
      <c r="B55" s="50" t="s">
        <v>122</v>
      </c>
      <c r="C55" s="7"/>
      <c r="D55" s="17">
        <f t="shared" si="0"/>
        <v>1</v>
      </c>
      <c r="E55" s="10"/>
      <c r="F55" s="21" t="e">
        <f t="shared" si="2"/>
        <v>#N/A</v>
      </c>
      <c r="G55" s="4"/>
      <c r="H55" s="54"/>
      <c r="I55" s="2"/>
      <c r="J55" s="2"/>
      <c r="K55" s="2"/>
      <c r="L55" s="2"/>
      <c r="M55" s="21"/>
      <c r="N55" s="4"/>
      <c r="Q55" s="4"/>
      <c r="R55" s="4"/>
      <c r="S55" s="4"/>
    </row>
    <row r="56" spans="2:19" x14ac:dyDescent="0.25">
      <c r="B56" s="50" t="s">
        <v>122</v>
      </c>
      <c r="C56" s="7"/>
      <c r="D56" s="17">
        <f t="shared" si="0"/>
        <v>1</v>
      </c>
      <c r="E56" s="10"/>
      <c r="F56" s="21" t="e">
        <f t="shared" si="2"/>
        <v>#N/A</v>
      </c>
      <c r="G56" s="4"/>
      <c r="H56" s="54"/>
      <c r="I56" s="2"/>
      <c r="J56" s="2"/>
      <c r="K56" s="2"/>
      <c r="L56" s="2"/>
      <c r="M56" s="21"/>
      <c r="N56" s="4"/>
      <c r="Q56" s="4"/>
      <c r="R56" s="4"/>
      <c r="S56" s="4"/>
    </row>
    <row r="57" spans="2:19" ht="15.75" thickBot="1" x14ac:dyDescent="0.3">
      <c r="B57" s="50" t="s">
        <v>122</v>
      </c>
      <c r="C57" s="7"/>
      <c r="D57" s="17">
        <f t="shared" si="0"/>
        <v>1</v>
      </c>
      <c r="E57" s="10"/>
      <c r="F57" s="21" t="e">
        <f t="shared" si="2"/>
        <v>#N/A</v>
      </c>
      <c r="G57" s="4"/>
      <c r="H57" s="79"/>
      <c r="I57" s="85"/>
      <c r="J57" s="85"/>
      <c r="K57" s="85"/>
      <c r="L57" s="85"/>
      <c r="M57" s="86"/>
      <c r="N57" s="4"/>
      <c r="Q57" s="4"/>
      <c r="R57" s="4"/>
      <c r="S57" s="4"/>
    </row>
    <row r="58" spans="2:19" x14ac:dyDescent="0.25">
      <c r="B58" s="50" t="s">
        <v>122</v>
      </c>
      <c r="C58" s="7"/>
      <c r="D58" s="17">
        <f t="shared" si="0"/>
        <v>1</v>
      </c>
      <c r="E58" s="10"/>
      <c r="F58" s="21" t="e">
        <f t="shared" si="2"/>
        <v>#N/A</v>
      </c>
      <c r="G58" s="4"/>
      <c r="H58" s="2"/>
      <c r="I58" s="2"/>
      <c r="J58" s="2"/>
      <c r="K58" s="2"/>
      <c r="L58" s="2"/>
      <c r="M58" s="2"/>
      <c r="N58" s="4"/>
      <c r="Q58" s="4"/>
      <c r="R58" s="4"/>
      <c r="S58" s="4"/>
    </row>
    <row r="59" spans="2:19" x14ac:dyDescent="0.25">
      <c r="B59" s="50" t="s">
        <v>122</v>
      </c>
      <c r="C59" s="7"/>
      <c r="D59" s="17">
        <f t="shared" si="0"/>
        <v>1</v>
      </c>
      <c r="E59" s="10"/>
      <c r="F59" s="21" t="e">
        <f t="shared" si="2"/>
        <v>#N/A</v>
      </c>
      <c r="G59" s="4"/>
      <c r="H59" s="2"/>
      <c r="I59" s="2"/>
      <c r="J59" s="2"/>
      <c r="K59" s="2"/>
      <c r="L59" s="2"/>
      <c r="M59" s="2"/>
      <c r="N59" s="4"/>
      <c r="Q59" s="4"/>
      <c r="R59" s="4"/>
      <c r="S59" s="4"/>
    </row>
    <row r="60" spans="2:19" x14ac:dyDescent="0.25">
      <c r="B60" s="50" t="s">
        <v>122</v>
      </c>
      <c r="C60" s="7"/>
      <c r="D60" s="17">
        <f t="shared" si="0"/>
        <v>1</v>
      </c>
      <c r="E60" s="10"/>
      <c r="F60" s="21" t="e">
        <f t="shared" si="2"/>
        <v>#N/A</v>
      </c>
      <c r="G60" s="4"/>
      <c r="H60" s="2"/>
      <c r="I60" s="2"/>
      <c r="J60" s="2"/>
      <c r="K60" s="2"/>
      <c r="L60" s="2"/>
      <c r="M60" s="2"/>
      <c r="N60" s="4"/>
      <c r="Q60" s="4"/>
      <c r="R60" s="4"/>
      <c r="S60" s="4"/>
    </row>
    <row r="61" spans="2:19" x14ac:dyDescent="0.25">
      <c r="B61" s="50" t="s">
        <v>122</v>
      </c>
      <c r="C61" s="7"/>
      <c r="D61" s="17">
        <f t="shared" si="0"/>
        <v>1</v>
      </c>
      <c r="E61" s="10"/>
      <c r="F61" s="21" t="e">
        <f t="shared" si="2"/>
        <v>#N/A</v>
      </c>
      <c r="G61" s="4"/>
      <c r="H61" s="2"/>
      <c r="I61" s="2"/>
      <c r="J61" s="2"/>
      <c r="K61" s="2"/>
      <c r="L61" s="2"/>
      <c r="M61" s="2"/>
      <c r="N61" s="4"/>
      <c r="Q61" s="4"/>
      <c r="R61" s="4"/>
      <c r="S61" s="4"/>
    </row>
    <row r="62" spans="2:19" x14ac:dyDescent="0.25">
      <c r="B62" s="50" t="s">
        <v>122</v>
      </c>
      <c r="C62" s="7"/>
      <c r="D62" s="17">
        <f t="shared" si="0"/>
        <v>1</v>
      </c>
      <c r="E62" s="10"/>
      <c r="F62" s="21" t="e">
        <f t="shared" si="2"/>
        <v>#N/A</v>
      </c>
      <c r="G62" s="4"/>
      <c r="H62" s="2"/>
      <c r="I62" s="2"/>
      <c r="J62" s="2"/>
      <c r="K62" s="2"/>
      <c r="L62" s="2"/>
      <c r="M62" s="2"/>
      <c r="N62" s="4"/>
      <c r="Q62" s="4"/>
      <c r="R62" s="4"/>
      <c r="S62" s="4"/>
    </row>
    <row r="63" spans="2:19" x14ac:dyDescent="0.25">
      <c r="B63" s="50" t="s">
        <v>122</v>
      </c>
      <c r="C63" s="7"/>
      <c r="D63" s="17">
        <f t="shared" si="0"/>
        <v>1</v>
      </c>
      <c r="E63" s="10"/>
      <c r="F63" s="21" t="e">
        <f t="shared" si="2"/>
        <v>#N/A</v>
      </c>
      <c r="G63" s="4"/>
      <c r="H63" s="2"/>
      <c r="I63" s="2"/>
      <c r="J63" s="2"/>
      <c r="K63" s="2"/>
      <c r="L63" s="2"/>
      <c r="M63" s="2"/>
      <c r="N63" s="4"/>
      <c r="Q63" s="4"/>
      <c r="R63" s="4"/>
      <c r="S63" s="4"/>
    </row>
    <row r="64" spans="2:19" x14ac:dyDescent="0.25">
      <c r="B64" s="50" t="s">
        <v>122</v>
      </c>
      <c r="C64" s="7"/>
      <c r="D64" s="17">
        <f t="shared" si="0"/>
        <v>1</v>
      </c>
      <c r="E64" s="10"/>
      <c r="F64" s="21" t="e">
        <f t="shared" si="2"/>
        <v>#N/A</v>
      </c>
      <c r="G64" s="4"/>
      <c r="H64" s="2"/>
      <c r="I64" s="2"/>
      <c r="J64" s="2"/>
      <c r="K64" s="2"/>
      <c r="L64" s="2"/>
      <c r="M64" s="2"/>
      <c r="N64" s="4"/>
      <c r="Q64" s="4"/>
      <c r="R64" s="4"/>
      <c r="S64" s="4"/>
    </row>
    <row r="65" spans="2:19" x14ac:dyDescent="0.25">
      <c r="B65" s="50" t="s">
        <v>122</v>
      </c>
      <c r="C65" s="7"/>
      <c r="D65" s="17">
        <f t="shared" si="0"/>
        <v>1</v>
      </c>
      <c r="E65" s="10"/>
      <c r="F65" s="21" t="e">
        <f t="shared" si="2"/>
        <v>#N/A</v>
      </c>
      <c r="G65" s="4"/>
      <c r="H65" s="2"/>
      <c r="I65" s="2"/>
      <c r="J65" s="2"/>
      <c r="K65" s="2"/>
      <c r="L65" s="2"/>
      <c r="M65" s="2"/>
      <c r="N65" s="4"/>
      <c r="Q65" s="4"/>
      <c r="R65" s="4"/>
      <c r="S65" s="4"/>
    </row>
    <row r="66" spans="2:19" x14ac:dyDescent="0.25">
      <c r="B66" s="50" t="s">
        <v>122</v>
      </c>
      <c r="C66" s="7"/>
      <c r="D66" s="17">
        <f t="shared" si="0"/>
        <v>1</v>
      </c>
      <c r="E66" s="10"/>
      <c r="F66" s="21" t="e">
        <f t="shared" si="2"/>
        <v>#N/A</v>
      </c>
      <c r="G66" s="4"/>
      <c r="H66" s="2"/>
      <c r="I66" s="2"/>
      <c r="J66" s="2"/>
      <c r="K66" s="2"/>
      <c r="L66" s="2"/>
      <c r="M66" s="2"/>
      <c r="N66" s="4"/>
      <c r="Q66" s="4"/>
      <c r="R66" s="4"/>
      <c r="S66" s="4"/>
    </row>
    <row r="67" spans="2:19" x14ac:dyDescent="0.25">
      <c r="B67" s="50" t="s">
        <v>122</v>
      </c>
      <c r="C67" s="7"/>
      <c r="D67" s="17">
        <f t="shared" ref="D67:D130" si="5" xml:space="preserve"> 1</f>
        <v>1</v>
      </c>
      <c r="E67" s="10"/>
      <c r="F67" s="21" t="e">
        <f t="shared" ref="F67:F130" si="6">INDEX(O:O,MATCH(C67,P:P,0),1)</f>
        <v>#N/A</v>
      </c>
      <c r="G67" s="4"/>
      <c r="H67" s="2"/>
      <c r="I67" s="2"/>
      <c r="J67" s="2"/>
      <c r="K67" s="2"/>
      <c r="L67" s="2"/>
      <c r="M67" s="2"/>
      <c r="N67" s="4"/>
      <c r="Q67" s="4"/>
      <c r="R67" s="4"/>
      <c r="S67" s="4"/>
    </row>
    <row r="68" spans="2:19" x14ac:dyDescent="0.25">
      <c r="B68" s="50" t="s">
        <v>122</v>
      </c>
      <c r="C68" s="7"/>
      <c r="D68" s="17">
        <f t="shared" si="5"/>
        <v>1</v>
      </c>
      <c r="E68" s="10"/>
      <c r="F68" s="21" t="e">
        <f t="shared" si="6"/>
        <v>#N/A</v>
      </c>
      <c r="G68" s="4"/>
      <c r="H68" s="2"/>
      <c r="I68" s="2"/>
      <c r="J68" s="2"/>
      <c r="K68" s="2"/>
      <c r="L68" s="2"/>
      <c r="M68" s="2"/>
      <c r="N68" s="4"/>
      <c r="Q68" s="4"/>
      <c r="R68" s="4"/>
      <c r="S68" s="4"/>
    </row>
    <row r="69" spans="2:19" x14ac:dyDescent="0.25">
      <c r="B69" s="50" t="s">
        <v>122</v>
      </c>
      <c r="C69" s="7"/>
      <c r="D69" s="17">
        <f t="shared" si="5"/>
        <v>1</v>
      </c>
      <c r="E69" s="10"/>
      <c r="F69" s="21" t="e">
        <f t="shared" si="6"/>
        <v>#N/A</v>
      </c>
      <c r="G69" s="4"/>
      <c r="H69" s="2"/>
      <c r="I69" s="2"/>
      <c r="J69" s="2"/>
      <c r="K69" s="2"/>
      <c r="L69" s="2"/>
      <c r="M69" s="2"/>
      <c r="N69" s="4"/>
      <c r="Q69" s="4"/>
      <c r="R69" s="4"/>
      <c r="S69" s="4"/>
    </row>
    <row r="70" spans="2:19" x14ac:dyDescent="0.25">
      <c r="B70" s="50" t="s">
        <v>122</v>
      </c>
      <c r="C70" s="7"/>
      <c r="D70" s="17">
        <f t="shared" si="5"/>
        <v>1</v>
      </c>
      <c r="E70" s="10"/>
      <c r="F70" s="21" t="e">
        <f t="shared" si="6"/>
        <v>#N/A</v>
      </c>
      <c r="G70" s="4"/>
      <c r="H70" s="2"/>
      <c r="I70" s="2"/>
      <c r="J70" s="2"/>
      <c r="K70" s="2"/>
      <c r="L70" s="2"/>
      <c r="M70" s="2"/>
      <c r="N70" s="4"/>
      <c r="Q70" s="4"/>
      <c r="R70" s="4"/>
      <c r="S70" s="4"/>
    </row>
    <row r="71" spans="2:19" x14ac:dyDescent="0.25">
      <c r="B71" s="50" t="s">
        <v>122</v>
      </c>
      <c r="C71" s="7"/>
      <c r="D71" s="17">
        <f t="shared" si="5"/>
        <v>1</v>
      </c>
      <c r="E71" s="10"/>
      <c r="F71" s="21" t="e">
        <f t="shared" si="6"/>
        <v>#N/A</v>
      </c>
      <c r="G71" s="4"/>
      <c r="H71" s="2"/>
      <c r="I71" s="2"/>
      <c r="J71" s="2"/>
      <c r="K71" s="2"/>
      <c r="L71" s="2"/>
      <c r="M71" s="2"/>
      <c r="N71" s="4"/>
      <c r="Q71" s="4"/>
      <c r="R71" s="4"/>
      <c r="S71" s="4"/>
    </row>
    <row r="72" spans="2:19" x14ac:dyDescent="0.25">
      <c r="B72" s="50" t="s">
        <v>122</v>
      </c>
      <c r="C72" s="7"/>
      <c r="D72" s="17">
        <f t="shared" si="5"/>
        <v>1</v>
      </c>
      <c r="E72" s="10"/>
      <c r="F72" s="21" t="e">
        <f t="shared" si="6"/>
        <v>#N/A</v>
      </c>
      <c r="G72" s="4"/>
      <c r="H72" s="2"/>
      <c r="I72" s="2"/>
      <c r="J72" s="2"/>
      <c r="K72" s="2"/>
      <c r="L72" s="2"/>
      <c r="M72" s="2"/>
      <c r="N72" s="4"/>
      <c r="Q72" s="4"/>
      <c r="R72" s="4"/>
      <c r="S72" s="4"/>
    </row>
    <row r="73" spans="2:19" x14ac:dyDescent="0.25">
      <c r="B73" s="50" t="s">
        <v>122</v>
      </c>
      <c r="C73" s="7"/>
      <c r="D73" s="17">
        <f t="shared" si="5"/>
        <v>1</v>
      </c>
      <c r="E73" s="10"/>
      <c r="F73" s="21" t="e">
        <f t="shared" si="6"/>
        <v>#N/A</v>
      </c>
      <c r="G73" s="4"/>
      <c r="H73" s="2"/>
      <c r="I73" s="2"/>
      <c r="J73" s="2"/>
      <c r="K73" s="2"/>
      <c r="L73" s="2"/>
      <c r="M73" s="2"/>
      <c r="N73" s="4"/>
      <c r="Q73" s="4"/>
      <c r="R73" s="4"/>
      <c r="S73" s="4"/>
    </row>
    <row r="74" spans="2:19" x14ac:dyDescent="0.25">
      <c r="B74" s="50" t="s">
        <v>122</v>
      </c>
      <c r="C74" s="7"/>
      <c r="D74" s="17">
        <f t="shared" si="5"/>
        <v>1</v>
      </c>
      <c r="E74" s="10"/>
      <c r="F74" s="21" t="e">
        <f t="shared" si="6"/>
        <v>#N/A</v>
      </c>
      <c r="G74" s="4"/>
      <c r="H74" s="2"/>
      <c r="I74" s="2"/>
      <c r="J74" s="2"/>
      <c r="K74" s="2"/>
      <c r="L74" s="2"/>
      <c r="M74" s="2"/>
      <c r="N74" s="4"/>
      <c r="Q74" s="4"/>
      <c r="R74" s="4"/>
      <c r="S74" s="4"/>
    </row>
    <row r="75" spans="2:19" x14ac:dyDescent="0.25">
      <c r="B75" s="50" t="s">
        <v>122</v>
      </c>
      <c r="C75" s="7"/>
      <c r="D75" s="17">
        <f t="shared" si="5"/>
        <v>1</v>
      </c>
      <c r="E75" s="10"/>
      <c r="F75" s="21" t="e">
        <f t="shared" si="6"/>
        <v>#N/A</v>
      </c>
      <c r="G75" s="4"/>
      <c r="H75" s="2"/>
      <c r="I75" s="2"/>
      <c r="J75" s="2"/>
      <c r="K75" s="2"/>
      <c r="L75" s="2"/>
      <c r="M75" s="2"/>
      <c r="N75" s="4"/>
      <c r="Q75" s="4"/>
      <c r="R75" s="4"/>
      <c r="S75" s="4"/>
    </row>
    <row r="76" spans="2:19" x14ac:dyDescent="0.25">
      <c r="B76" s="50" t="s">
        <v>122</v>
      </c>
      <c r="C76" s="7"/>
      <c r="D76" s="17">
        <f t="shared" si="5"/>
        <v>1</v>
      </c>
      <c r="E76" s="10"/>
      <c r="F76" s="21" t="e">
        <f t="shared" si="6"/>
        <v>#N/A</v>
      </c>
      <c r="G76" s="4"/>
      <c r="H76" s="2"/>
      <c r="I76" s="2"/>
      <c r="J76" s="2"/>
      <c r="K76" s="2"/>
      <c r="L76" s="2"/>
      <c r="M76" s="2"/>
      <c r="N76" s="4"/>
      <c r="Q76" s="4"/>
      <c r="R76" s="4"/>
      <c r="S76" s="4"/>
    </row>
    <row r="77" spans="2:19" x14ac:dyDescent="0.25">
      <c r="B77" s="50" t="s">
        <v>122</v>
      </c>
      <c r="C77" s="7"/>
      <c r="D77" s="17">
        <f t="shared" si="5"/>
        <v>1</v>
      </c>
      <c r="E77" s="10"/>
      <c r="F77" s="21" t="e">
        <f t="shared" si="6"/>
        <v>#N/A</v>
      </c>
      <c r="G77" s="4"/>
      <c r="H77" s="4"/>
      <c r="I77" s="4"/>
      <c r="J77" s="4"/>
      <c r="K77" s="4"/>
      <c r="L77" s="4"/>
      <c r="M77" s="4"/>
      <c r="N77" s="4"/>
      <c r="Q77" s="4"/>
      <c r="R77" s="4"/>
      <c r="S77" s="4"/>
    </row>
    <row r="78" spans="2:19" x14ac:dyDescent="0.25">
      <c r="B78" s="50" t="s">
        <v>122</v>
      </c>
      <c r="C78" s="7"/>
      <c r="D78" s="17">
        <f t="shared" si="5"/>
        <v>1</v>
      </c>
      <c r="E78" s="10"/>
      <c r="F78" s="21" t="e">
        <f t="shared" si="6"/>
        <v>#N/A</v>
      </c>
      <c r="G78" s="4"/>
      <c r="H78" s="4"/>
      <c r="I78" s="4"/>
      <c r="J78" s="4"/>
      <c r="K78" s="4"/>
      <c r="L78" s="4"/>
      <c r="M78" s="4"/>
      <c r="N78" s="4"/>
      <c r="Q78" s="4"/>
      <c r="R78" s="4"/>
      <c r="S78" s="4"/>
    </row>
    <row r="79" spans="2:19" x14ac:dyDescent="0.25">
      <c r="B79" s="50" t="s">
        <v>122</v>
      </c>
      <c r="C79" s="7"/>
      <c r="D79" s="17">
        <f t="shared" si="5"/>
        <v>1</v>
      </c>
      <c r="E79" s="10"/>
      <c r="F79" s="21" t="e">
        <f t="shared" si="6"/>
        <v>#N/A</v>
      </c>
      <c r="G79" s="4"/>
      <c r="H79" s="4"/>
      <c r="I79" s="4"/>
      <c r="J79" s="4"/>
      <c r="K79" s="4"/>
      <c r="L79" s="4"/>
      <c r="M79" s="4"/>
      <c r="N79" s="4"/>
      <c r="Q79" s="4"/>
      <c r="R79" s="4"/>
      <c r="S79" s="4"/>
    </row>
    <row r="80" spans="2:19" x14ac:dyDescent="0.25">
      <c r="B80" s="50" t="s">
        <v>122</v>
      </c>
      <c r="C80" s="7"/>
      <c r="D80" s="17">
        <f t="shared" si="5"/>
        <v>1</v>
      </c>
      <c r="E80" s="10"/>
      <c r="F80" s="21" t="e">
        <f t="shared" si="6"/>
        <v>#N/A</v>
      </c>
      <c r="G80" s="4"/>
      <c r="H80" s="4"/>
      <c r="I80" s="4"/>
      <c r="J80" s="4"/>
      <c r="K80" s="4"/>
      <c r="L80" s="4"/>
      <c r="M80" s="4"/>
      <c r="N80" s="4"/>
      <c r="Q80" s="4"/>
      <c r="R80" s="4"/>
      <c r="S80" s="4"/>
    </row>
    <row r="81" spans="2:19" x14ac:dyDescent="0.25">
      <c r="B81" s="50" t="s">
        <v>122</v>
      </c>
      <c r="C81" s="7"/>
      <c r="D81" s="17">
        <f t="shared" si="5"/>
        <v>1</v>
      </c>
      <c r="E81" s="10"/>
      <c r="F81" s="21" t="e">
        <f t="shared" si="6"/>
        <v>#N/A</v>
      </c>
      <c r="G81" s="4"/>
      <c r="H81" s="4"/>
      <c r="I81" s="4"/>
      <c r="J81" s="4"/>
      <c r="K81" s="4"/>
      <c r="L81" s="4"/>
      <c r="M81" s="4"/>
      <c r="N81" s="4"/>
      <c r="Q81" s="4"/>
      <c r="R81" s="4"/>
      <c r="S81" s="4"/>
    </row>
    <row r="82" spans="2:19" x14ac:dyDescent="0.25">
      <c r="B82" s="50" t="s">
        <v>122</v>
      </c>
      <c r="C82" s="7"/>
      <c r="D82" s="17">
        <f t="shared" si="5"/>
        <v>1</v>
      </c>
      <c r="E82" s="10"/>
      <c r="F82" s="21" t="e">
        <f t="shared" si="6"/>
        <v>#N/A</v>
      </c>
      <c r="G82" s="4"/>
      <c r="H82" s="4"/>
      <c r="I82" s="4"/>
      <c r="J82" s="4"/>
      <c r="K82" s="4"/>
      <c r="L82" s="4"/>
      <c r="M82" s="4"/>
      <c r="N82" s="4"/>
      <c r="Q82" s="4"/>
      <c r="R82" s="4"/>
      <c r="S82" s="4"/>
    </row>
    <row r="83" spans="2:19" x14ac:dyDescent="0.25">
      <c r="B83" s="50" t="s">
        <v>122</v>
      </c>
      <c r="C83" s="7"/>
      <c r="D83" s="17">
        <f t="shared" si="5"/>
        <v>1</v>
      </c>
      <c r="E83" s="10"/>
      <c r="F83" s="21" t="e">
        <f t="shared" si="6"/>
        <v>#N/A</v>
      </c>
      <c r="G83" s="4"/>
      <c r="H83" s="4"/>
      <c r="I83" s="4"/>
      <c r="J83" s="4"/>
      <c r="K83" s="4"/>
      <c r="L83" s="4"/>
      <c r="M83" s="4"/>
      <c r="N83" s="4"/>
      <c r="Q83" s="4"/>
      <c r="R83" s="4"/>
      <c r="S83" s="4"/>
    </row>
    <row r="84" spans="2:19" x14ac:dyDescent="0.25">
      <c r="B84" s="50" t="s">
        <v>122</v>
      </c>
      <c r="C84" s="7"/>
      <c r="D84" s="17">
        <f t="shared" si="5"/>
        <v>1</v>
      </c>
      <c r="E84" s="10"/>
      <c r="F84" s="21" t="e">
        <f t="shared" si="6"/>
        <v>#N/A</v>
      </c>
      <c r="G84" s="4"/>
      <c r="H84" s="4"/>
      <c r="I84" s="4"/>
      <c r="J84" s="4"/>
      <c r="K84" s="4"/>
      <c r="L84" s="4"/>
      <c r="M84" s="4"/>
      <c r="N84" s="4"/>
      <c r="Q84" s="4"/>
      <c r="R84" s="4"/>
      <c r="S84" s="4"/>
    </row>
    <row r="85" spans="2:19" x14ac:dyDescent="0.25">
      <c r="B85" s="50" t="s">
        <v>122</v>
      </c>
      <c r="C85" s="7"/>
      <c r="D85" s="17">
        <f t="shared" si="5"/>
        <v>1</v>
      </c>
      <c r="E85" s="10"/>
      <c r="F85" s="21" t="e">
        <f t="shared" si="6"/>
        <v>#N/A</v>
      </c>
      <c r="G85" s="4"/>
      <c r="H85" s="4"/>
      <c r="I85" s="4"/>
      <c r="J85" s="4"/>
      <c r="K85" s="4"/>
      <c r="L85" s="4"/>
      <c r="M85" s="4"/>
      <c r="N85" s="4"/>
      <c r="Q85" s="4"/>
      <c r="R85" s="4"/>
      <c r="S85" s="4"/>
    </row>
    <row r="86" spans="2:19" x14ac:dyDescent="0.25">
      <c r="B86" s="50" t="s">
        <v>122</v>
      </c>
      <c r="C86" s="7"/>
      <c r="D86" s="17">
        <f t="shared" si="5"/>
        <v>1</v>
      </c>
      <c r="E86" s="10"/>
      <c r="F86" s="21" t="e">
        <f t="shared" si="6"/>
        <v>#N/A</v>
      </c>
      <c r="G86" s="4"/>
      <c r="H86" s="4"/>
      <c r="I86" s="4"/>
      <c r="J86" s="4"/>
      <c r="K86" s="4"/>
      <c r="L86" s="4"/>
      <c r="M86" s="4"/>
      <c r="N86" s="4"/>
      <c r="Q86" s="4"/>
      <c r="R86" s="4"/>
      <c r="S86" s="4"/>
    </row>
    <row r="87" spans="2:19" x14ac:dyDescent="0.25">
      <c r="B87" s="50" t="s">
        <v>122</v>
      </c>
      <c r="C87" s="7"/>
      <c r="D87" s="17">
        <f t="shared" si="5"/>
        <v>1</v>
      </c>
      <c r="E87" s="10"/>
      <c r="F87" s="21" t="e">
        <f t="shared" si="6"/>
        <v>#N/A</v>
      </c>
      <c r="G87" s="4"/>
      <c r="H87" s="4"/>
      <c r="I87" s="4"/>
      <c r="J87" s="4"/>
      <c r="K87" s="4"/>
      <c r="L87" s="4"/>
      <c r="M87" s="4"/>
      <c r="N87" s="4"/>
      <c r="Q87" s="4"/>
      <c r="R87" s="4"/>
      <c r="S87" s="4"/>
    </row>
    <row r="88" spans="2:19" x14ac:dyDescent="0.25">
      <c r="B88" s="50" t="s">
        <v>122</v>
      </c>
      <c r="C88" s="7"/>
      <c r="D88" s="17">
        <f t="shared" si="5"/>
        <v>1</v>
      </c>
      <c r="E88" s="10"/>
      <c r="F88" s="21" t="e">
        <f t="shared" si="6"/>
        <v>#N/A</v>
      </c>
      <c r="G88" s="4"/>
      <c r="H88" s="4"/>
      <c r="I88" s="4"/>
      <c r="J88" s="4"/>
      <c r="K88" s="4"/>
      <c r="L88" s="4"/>
      <c r="M88" s="4"/>
      <c r="N88" s="4"/>
      <c r="Q88" s="4"/>
      <c r="R88" s="4"/>
      <c r="S88" s="4"/>
    </row>
    <row r="89" spans="2:19" x14ac:dyDescent="0.25">
      <c r="B89" s="50" t="s">
        <v>122</v>
      </c>
      <c r="C89" s="7"/>
      <c r="D89" s="17">
        <f t="shared" si="5"/>
        <v>1</v>
      </c>
      <c r="E89" s="10"/>
      <c r="F89" s="21" t="e">
        <f t="shared" si="6"/>
        <v>#N/A</v>
      </c>
      <c r="G89" s="4"/>
      <c r="H89" s="4"/>
      <c r="I89" s="4"/>
      <c r="J89" s="4"/>
      <c r="K89" s="4"/>
      <c r="L89" s="4"/>
      <c r="M89" s="4"/>
      <c r="N89" s="4"/>
      <c r="Q89" s="4"/>
      <c r="R89" s="4"/>
      <c r="S89" s="4"/>
    </row>
    <row r="90" spans="2:19" x14ac:dyDescent="0.25">
      <c r="B90" s="50" t="s">
        <v>122</v>
      </c>
      <c r="C90" s="7"/>
      <c r="D90" s="17">
        <f t="shared" si="5"/>
        <v>1</v>
      </c>
      <c r="E90" s="10"/>
      <c r="F90" s="21" t="e">
        <f t="shared" si="6"/>
        <v>#N/A</v>
      </c>
      <c r="G90" s="4"/>
      <c r="H90" s="4"/>
      <c r="I90" s="4"/>
      <c r="J90" s="4"/>
      <c r="K90" s="4"/>
      <c r="L90" s="4"/>
      <c r="M90" s="4"/>
      <c r="N90" s="4"/>
      <c r="Q90" s="4"/>
      <c r="R90" s="4"/>
      <c r="S90" s="4"/>
    </row>
    <row r="91" spans="2:19" x14ac:dyDescent="0.25">
      <c r="B91" s="50" t="s">
        <v>122</v>
      </c>
      <c r="C91" s="7"/>
      <c r="D91" s="17">
        <f t="shared" si="5"/>
        <v>1</v>
      </c>
      <c r="E91" s="10"/>
      <c r="F91" s="21" t="e">
        <f t="shared" si="6"/>
        <v>#N/A</v>
      </c>
      <c r="G91" s="4"/>
      <c r="H91" s="4"/>
      <c r="I91" s="4"/>
      <c r="J91" s="4"/>
      <c r="K91" s="4"/>
      <c r="L91" s="4"/>
      <c r="M91" s="4"/>
      <c r="N91" s="4"/>
      <c r="Q91" s="4"/>
      <c r="R91" s="4"/>
      <c r="S91" s="4"/>
    </row>
    <row r="92" spans="2:19" x14ac:dyDescent="0.25">
      <c r="B92" s="50" t="s">
        <v>122</v>
      </c>
      <c r="C92" s="7"/>
      <c r="D92" s="17">
        <f t="shared" si="5"/>
        <v>1</v>
      </c>
      <c r="E92" s="10"/>
      <c r="F92" s="21" t="e">
        <f t="shared" si="6"/>
        <v>#N/A</v>
      </c>
      <c r="G92" s="4"/>
      <c r="H92" s="4"/>
      <c r="I92" s="4"/>
      <c r="J92" s="4"/>
      <c r="K92" s="4"/>
      <c r="L92" s="4"/>
      <c r="M92" s="4"/>
      <c r="N92" s="4"/>
      <c r="Q92" s="4"/>
      <c r="R92" s="4"/>
      <c r="S92" s="4"/>
    </row>
    <row r="93" spans="2:19" x14ac:dyDescent="0.25">
      <c r="B93" s="50" t="s">
        <v>122</v>
      </c>
      <c r="C93" s="7"/>
      <c r="D93" s="17">
        <f t="shared" si="5"/>
        <v>1</v>
      </c>
      <c r="E93" s="10"/>
      <c r="F93" s="21" t="e">
        <f t="shared" si="6"/>
        <v>#N/A</v>
      </c>
      <c r="G93" s="4"/>
      <c r="H93" s="4"/>
      <c r="I93" s="4"/>
      <c r="J93" s="4"/>
      <c r="K93" s="4"/>
      <c r="L93" s="4"/>
      <c r="M93" s="4"/>
      <c r="N93" s="4"/>
      <c r="Q93" s="4"/>
      <c r="R93" s="4"/>
      <c r="S93" s="4"/>
    </row>
    <row r="94" spans="2:19" x14ac:dyDescent="0.25">
      <c r="B94" s="50" t="s">
        <v>122</v>
      </c>
      <c r="C94" s="7"/>
      <c r="D94" s="17">
        <f t="shared" si="5"/>
        <v>1</v>
      </c>
      <c r="E94" s="10"/>
      <c r="F94" s="21" t="e">
        <f t="shared" si="6"/>
        <v>#N/A</v>
      </c>
      <c r="G94" s="4"/>
      <c r="H94" s="4"/>
      <c r="I94" s="4"/>
      <c r="J94" s="4"/>
      <c r="K94" s="4"/>
      <c r="L94" s="4"/>
      <c r="M94" s="4"/>
      <c r="N94" s="4"/>
      <c r="Q94" s="4"/>
      <c r="R94" s="4"/>
      <c r="S94" s="4"/>
    </row>
    <row r="95" spans="2:19" x14ac:dyDescent="0.25">
      <c r="B95" s="50" t="s">
        <v>122</v>
      </c>
      <c r="C95" s="7"/>
      <c r="D95" s="17">
        <f t="shared" si="5"/>
        <v>1</v>
      </c>
      <c r="E95" s="10"/>
      <c r="F95" s="21" t="e">
        <f t="shared" si="6"/>
        <v>#N/A</v>
      </c>
      <c r="G95" s="4"/>
      <c r="H95" s="4"/>
      <c r="I95" s="4"/>
      <c r="J95" s="4"/>
      <c r="K95" s="4"/>
      <c r="L95" s="4"/>
      <c r="M95" s="4"/>
      <c r="N95" s="4"/>
      <c r="Q95" s="4"/>
      <c r="R95" s="4"/>
      <c r="S95" s="4"/>
    </row>
    <row r="96" spans="2:19" x14ac:dyDescent="0.25">
      <c r="B96" s="50" t="s">
        <v>122</v>
      </c>
      <c r="C96" s="7"/>
      <c r="D96" s="17">
        <f t="shared" si="5"/>
        <v>1</v>
      </c>
      <c r="E96" s="10"/>
      <c r="F96" s="21" t="e">
        <f t="shared" si="6"/>
        <v>#N/A</v>
      </c>
      <c r="G96" s="4"/>
      <c r="H96" s="4"/>
      <c r="I96" s="4"/>
      <c r="J96" s="4"/>
      <c r="K96" s="4"/>
      <c r="L96" s="4"/>
      <c r="M96" s="4"/>
      <c r="N96" s="4"/>
      <c r="Q96" s="4"/>
      <c r="R96" s="4"/>
      <c r="S96" s="4"/>
    </row>
    <row r="97" spans="2:19" x14ac:dyDescent="0.25">
      <c r="B97" s="50" t="s">
        <v>122</v>
      </c>
      <c r="C97" s="7"/>
      <c r="D97" s="17">
        <f t="shared" si="5"/>
        <v>1</v>
      </c>
      <c r="E97" s="10"/>
      <c r="F97" s="21" t="e">
        <f t="shared" si="6"/>
        <v>#N/A</v>
      </c>
      <c r="G97" s="4"/>
      <c r="H97" s="4"/>
      <c r="I97" s="4"/>
      <c r="J97" s="4"/>
      <c r="K97" s="4"/>
      <c r="L97" s="4"/>
      <c r="M97" s="4"/>
      <c r="N97" s="4"/>
      <c r="Q97" s="4"/>
      <c r="R97" s="4"/>
      <c r="S97" s="4"/>
    </row>
    <row r="98" spans="2:19" x14ac:dyDescent="0.25">
      <c r="B98" s="50" t="s">
        <v>122</v>
      </c>
      <c r="C98" s="7"/>
      <c r="D98" s="17">
        <f t="shared" si="5"/>
        <v>1</v>
      </c>
      <c r="E98" s="10"/>
      <c r="F98" s="21" t="e">
        <f t="shared" si="6"/>
        <v>#N/A</v>
      </c>
      <c r="G98" s="4"/>
      <c r="H98" s="4"/>
      <c r="I98" s="4"/>
      <c r="J98" s="4"/>
      <c r="K98" s="4"/>
      <c r="L98" s="4"/>
      <c r="M98" s="4"/>
      <c r="N98" s="4"/>
      <c r="Q98" s="4"/>
      <c r="R98" s="4"/>
      <c r="S98" s="4"/>
    </row>
    <row r="99" spans="2:19" x14ac:dyDescent="0.25">
      <c r="B99" s="50" t="s">
        <v>122</v>
      </c>
      <c r="C99" s="7"/>
      <c r="D99" s="17">
        <f t="shared" si="5"/>
        <v>1</v>
      </c>
      <c r="E99" s="10"/>
      <c r="F99" s="21" t="e">
        <f t="shared" si="6"/>
        <v>#N/A</v>
      </c>
      <c r="G99" s="4"/>
      <c r="H99" s="4"/>
      <c r="I99" s="4"/>
      <c r="J99" s="4"/>
      <c r="K99" s="4"/>
      <c r="L99" s="4"/>
      <c r="M99" s="4"/>
      <c r="N99" s="4"/>
      <c r="Q99" s="4"/>
      <c r="R99" s="4"/>
      <c r="S99" s="4"/>
    </row>
    <row r="100" spans="2:19" x14ac:dyDescent="0.25">
      <c r="B100" s="50" t="s">
        <v>122</v>
      </c>
      <c r="C100" s="7"/>
      <c r="D100" s="17">
        <f t="shared" si="5"/>
        <v>1</v>
      </c>
      <c r="E100" s="10"/>
      <c r="F100" s="21" t="e">
        <f t="shared" si="6"/>
        <v>#N/A</v>
      </c>
      <c r="G100" s="4"/>
      <c r="H100" s="4"/>
      <c r="I100" s="4"/>
      <c r="J100" s="4"/>
      <c r="K100" s="4"/>
      <c r="L100" s="4"/>
      <c r="M100" s="4"/>
      <c r="N100" s="4"/>
      <c r="Q100" s="4"/>
      <c r="R100" s="4"/>
      <c r="S100" s="4"/>
    </row>
    <row r="101" spans="2:19" x14ac:dyDescent="0.25">
      <c r="B101" s="50" t="s">
        <v>122</v>
      </c>
      <c r="C101" s="7"/>
      <c r="D101" s="17">
        <f t="shared" si="5"/>
        <v>1</v>
      </c>
      <c r="E101" s="10"/>
      <c r="F101" s="21" t="e">
        <f t="shared" si="6"/>
        <v>#N/A</v>
      </c>
      <c r="G101" s="4"/>
      <c r="H101" s="4"/>
      <c r="I101" s="4"/>
      <c r="J101" s="4"/>
      <c r="K101" s="4"/>
      <c r="L101" s="4"/>
      <c r="M101" s="4"/>
      <c r="N101" s="4"/>
      <c r="Q101" s="4"/>
      <c r="R101" s="4"/>
      <c r="S101" s="4"/>
    </row>
    <row r="102" spans="2:19" x14ac:dyDescent="0.25">
      <c r="B102" s="50" t="s">
        <v>122</v>
      </c>
      <c r="C102" s="7"/>
      <c r="D102" s="17">
        <f t="shared" si="5"/>
        <v>1</v>
      </c>
      <c r="E102" s="10"/>
      <c r="F102" s="21" t="e">
        <f t="shared" si="6"/>
        <v>#N/A</v>
      </c>
      <c r="G102" s="4"/>
      <c r="H102" s="4"/>
      <c r="I102" s="4"/>
      <c r="J102" s="4"/>
      <c r="K102" s="4"/>
      <c r="L102" s="4"/>
      <c r="M102" s="4"/>
      <c r="N102" s="4"/>
      <c r="Q102" s="4"/>
      <c r="R102" s="4"/>
      <c r="S102" s="4"/>
    </row>
    <row r="103" spans="2:19" x14ac:dyDescent="0.25">
      <c r="B103" s="50" t="s">
        <v>122</v>
      </c>
      <c r="C103" s="7"/>
      <c r="D103" s="17">
        <f t="shared" si="5"/>
        <v>1</v>
      </c>
      <c r="E103" s="10"/>
      <c r="F103" s="21" t="e">
        <f t="shared" si="6"/>
        <v>#N/A</v>
      </c>
      <c r="G103" s="4"/>
      <c r="H103" s="4"/>
      <c r="I103" s="4"/>
      <c r="J103" s="4"/>
      <c r="K103" s="4"/>
      <c r="L103" s="4"/>
      <c r="M103" s="4"/>
      <c r="N103" s="4"/>
      <c r="Q103" s="4"/>
      <c r="R103" s="4"/>
      <c r="S103" s="4"/>
    </row>
    <row r="104" spans="2:19" x14ac:dyDescent="0.25">
      <c r="B104" s="50" t="s">
        <v>122</v>
      </c>
      <c r="C104" s="7"/>
      <c r="D104" s="17">
        <f t="shared" si="5"/>
        <v>1</v>
      </c>
      <c r="E104" s="10"/>
      <c r="F104" s="21" t="e">
        <f t="shared" si="6"/>
        <v>#N/A</v>
      </c>
      <c r="G104" s="4"/>
      <c r="H104" s="4"/>
      <c r="I104" s="4"/>
      <c r="J104" s="4"/>
      <c r="K104" s="4"/>
      <c r="L104" s="4"/>
      <c r="M104" s="4"/>
      <c r="N104" s="4"/>
      <c r="Q104" s="4"/>
      <c r="R104" s="4"/>
      <c r="S104" s="4"/>
    </row>
    <row r="105" spans="2:19" x14ac:dyDescent="0.25">
      <c r="B105" s="50" t="s">
        <v>122</v>
      </c>
      <c r="C105" s="7"/>
      <c r="D105" s="17">
        <f t="shared" si="5"/>
        <v>1</v>
      </c>
      <c r="E105" s="10"/>
      <c r="F105" s="21" t="e">
        <f t="shared" si="6"/>
        <v>#N/A</v>
      </c>
      <c r="G105" s="4"/>
      <c r="H105" s="4"/>
      <c r="I105" s="4"/>
      <c r="J105" s="4"/>
      <c r="K105" s="4"/>
      <c r="L105" s="4"/>
      <c r="M105" s="4"/>
      <c r="N105" s="4"/>
      <c r="Q105" s="4"/>
      <c r="R105" s="4"/>
      <c r="S105" s="4"/>
    </row>
    <row r="106" spans="2:19" x14ac:dyDescent="0.25">
      <c r="B106" s="50" t="s">
        <v>122</v>
      </c>
      <c r="C106" s="7"/>
      <c r="D106" s="17">
        <f t="shared" si="5"/>
        <v>1</v>
      </c>
      <c r="E106" s="10"/>
      <c r="F106" s="21" t="e">
        <f t="shared" si="6"/>
        <v>#N/A</v>
      </c>
      <c r="G106" s="4"/>
      <c r="H106" s="4"/>
      <c r="I106" s="4"/>
      <c r="J106" s="4"/>
      <c r="K106" s="4"/>
      <c r="L106" s="4"/>
      <c r="M106" s="4"/>
      <c r="N106" s="4"/>
      <c r="Q106" s="4"/>
      <c r="R106" s="4"/>
      <c r="S106" s="4"/>
    </row>
    <row r="107" spans="2:19" x14ac:dyDescent="0.25">
      <c r="B107" s="50" t="s">
        <v>122</v>
      </c>
      <c r="C107" s="7"/>
      <c r="D107" s="17">
        <f t="shared" si="5"/>
        <v>1</v>
      </c>
      <c r="E107" s="10"/>
      <c r="F107" s="21" t="e">
        <f t="shared" si="6"/>
        <v>#N/A</v>
      </c>
      <c r="G107" s="4"/>
      <c r="H107" s="4"/>
      <c r="I107" s="4"/>
      <c r="J107" s="4"/>
      <c r="K107" s="4"/>
      <c r="L107" s="4"/>
      <c r="M107" s="4"/>
      <c r="N107" s="4"/>
      <c r="Q107" s="4"/>
      <c r="R107" s="4"/>
      <c r="S107" s="4"/>
    </row>
    <row r="108" spans="2:19" x14ac:dyDescent="0.25">
      <c r="B108" s="50" t="s">
        <v>122</v>
      </c>
      <c r="C108" s="7"/>
      <c r="D108" s="17">
        <f t="shared" si="5"/>
        <v>1</v>
      </c>
      <c r="E108" s="10"/>
      <c r="F108" s="21" t="e">
        <f t="shared" si="6"/>
        <v>#N/A</v>
      </c>
      <c r="G108" s="4"/>
      <c r="H108" s="4"/>
      <c r="I108" s="4"/>
      <c r="J108" s="4"/>
      <c r="K108" s="4"/>
      <c r="L108" s="4"/>
      <c r="M108" s="4"/>
      <c r="N108" s="4"/>
      <c r="Q108" s="4"/>
      <c r="R108" s="4"/>
      <c r="S108" s="4"/>
    </row>
    <row r="109" spans="2:19" x14ac:dyDescent="0.25">
      <c r="B109" s="50" t="s">
        <v>122</v>
      </c>
      <c r="C109" s="7"/>
      <c r="D109" s="17">
        <f t="shared" si="5"/>
        <v>1</v>
      </c>
      <c r="E109" s="10"/>
      <c r="F109" s="21" t="e">
        <f t="shared" si="6"/>
        <v>#N/A</v>
      </c>
      <c r="G109" s="4"/>
      <c r="H109" s="4"/>
      <c r="I109" s="4"/>
      <c r="J109" s="4"/>
      <c r="K109" s="4"/>
      <c r="L109" s="4"/>
      <c r="M109" s="4"/>
      <c r="N109" s="4"/>
      <c r="Q109" s="4"/>
      <c r="R109" s="4"/>
      <c r="S109" s="4"/>
    </row>
    <row r="110" spans="2:19" x14ac:dyDescent="0.25">
      <c r="B110" s="50" t="s">
        <v>122</v>
      </c>
      <c r="C110" s="7"/>
      <c r="D110" s="17">
        <f t="shared" si="5"/>
        <v>1</v>
      </c>
      <c r="E110" s="10"/>
      <c r="F110" s="21" t="e">
        <f t="shared" si="6"/>
        <v>#N/A</v>
      </c>
      <c r="G110" s="4"/>
      <c r="H110" s="4"/>
      <c r="I110" s="4"/>
      <c r="J110" s="4"/>
      <c r="K110" s="4"/>
      <c r="L110" s="4"/>
      <c r="M110" s="4"/>
      <c r="N110" s="4"/>
      <c r="Q110" s="4"/>
      <c r="R110" s="4"/>
      <c r="S110" s="4"/>
    </row>
    <row r="111" spans="2:19" x14ac:dyDescent="0.25">
      <c r="B111" s="50" t="s">
        <v>122</v>
      </c>
      <c r="C111" s="7"/>
      <c r="D111" s="17">
        <f t="shared" si="5"/>
        <v>1</v>
      </c>
      <c r="E111" s="10"/>
      <c r="F111" s="21" t="e">
        <f t="shared" si="6"/>
        <v>#N/A</v>
      </c>
      <c r="G111" s="4"/>
      <c r="H111" s="4"/>
      <c r="I111" s="4"/>
      <c r="J111" s="4"/>
      <c r="K111" s="4"/>
      <c r="L111" s="4"/>
      <c r="M111" s="4"/>
      <c r="N111" s="4"/>
      <c r="Q111" s="4"/>
      <c r="R111" s="4"/>
      <c r="S111" s="4"/>
    </row>
    <row r="112" spans="2:19" x14ac:dyDescent="0.25">
      <c r="B112" s="50" t="s">
        <v>122</v>
      </c>
      <c r="C112" s="7"/>
      <c r="D112" s="17">
        <f t="shared" si="5"/>
        <v>1</v>
      </c>
      <c r="E112" s="10"/>
      <c r="F112" s="21" t="e">
        <f t="shared" si="6"/>
        <v>#N/A</v>
      </c>
      <c r="G112" s="4"/>
      <c r="H112" s="4"/>
      <c r="I112" s="4"/>
      <c r="J112" s="4"/>
      <c r="K112" s="4"/>
      <c r="L112" s="4"/>
      <c r="M112" s="4"/>
      <c r="N112" s="4"/>
      <c r="Q112" s="4"/>
      <c r="R112" s="4"/>
      <c r="S112" s="4"/>
    </row>
    <row r="113" spans="2:19" x14ac:dyDescent="0.25">
      <c r="B113" s="50" t="s">
        <v>122</v>
      </c>
      <c r="C113" s="7"/>
      <c r="D113" s="17">
        <f t="shared" si="5"/>
        <v>1</v>
      </c>
      <c r="E113" s="10"/>
      <c r="F113" s="21" t="e">
        <f t="shared" si="6"/>
        <v>#N/A</v>
      </c>
      <c r="G113" s="4"/>
      <c r="H113" s="4"/>
      <c r="I113" s="4"/>
      <c r="J113" s="4"/>
      <c r="K113" s="4"/>
      <c r="L113" s="4"/>
      <c r="M113" s="4"/>
      <c r="N113" s="4"/>
      <c r="Q113" s="4"/>
      <c r="R113" s="4"/>
      <c r="S113" s="4"/>
    </row>
    <row r="114" spans="2:19" x14ac:dyDescent="0.25">
      <c r="B114" s="50" t="s">
        <v>122</v>
      </c>
      <c r="C114" s="7"/>
      <c r="D114" s="17">
        <f t="shared" si="5"/>
        <v>1</v>
      </c>
      <c r="E114" s="10"/>
      <c r="F114" s="21" t="e">
        <f t="shared" si="6"/>
        <v>#N/A</v>
      </c>
      <c r="G114" s="4"/>
      <c r="H114" s="4"/>
      <c r="I114" s="4"/>
      <c r="J114" s="4"/>
      <c r="K114" s="4"/>
      <c r="L114" s="4"/>
      <c r="M114" s="4"/>
      <c r="N114" s="4"/>
      <c r="Q114" s="4"/>
      <c r="R114" s="4"/>
      <c r="S114" s="4"/>
    </row>
    <row r="115" spans="2:19" x14ac:dyDescent="0.25">
      <c r="B115" s="50" t="s">
        <v>122</v>
      </c>
      <c r="C115" s="7"/>
      <c r="D115" s="17">
        <f t="shared" si="5"/>
        <v>1</v>
      </c>
      <c r="E115" s="10"/>
      <c r="F115" s="21" t="e">
        <f t="shared" si="6"/>
        <v>#N/A</v>
      </c>
      <c r="G115" s="4"/>
      <c r="H115" s="4"/>
      <c r="I115" s="4"/>
      <c r="J115" s="4"/>
      <c r="K115" s="4"/>
      <c r="L115" s="4"/>
      <c r="M115" s="4"/>
      <c r="N115" s="4"/>
      <c r="Q115" s="4"/>
      <c r="R115" s="4"/>
      <c r="S115" s="4"/>
    </row>
    <row r="116" spans="2:19" x14ac:dyDescent="0.25">
      <c r="B116" s="50" t="s">
        <v>122</v>
      </c>
      <c r="C116" s="7"/>
      <c r="D116" s="17">
        <f t="shared" si="5"/>
        <v>1</v>
      </c>
      <c r="E116" s="10"/>
      <c r="F116" s="21" t="e">
        <f t="shared" si="6"/>
        <v>#N/A</v>
      </c>
      <c r="G116" s="4"/>
      <c r="H116" s="4"/>
      <c r="I116" s="4"/>
      <c r="J116" s="4"/>
      <c r="K116" s="4"/>
      <c r="L116" s="4"/>
      <c r="M116" s="4"/>
      <c r="N116" s="4"/>
      <c r="Q116" s="4"/>
      <c r="R116" s="4"/>
      <c r="S116" s="4"/>
    </row>
    <row r="117" spans="2:19" x14ac:dyDescent="0.25">
      <c r="B117" s="50" t="s">
        <v>122</v>
      </c>
      <c r="C117" s="7"/>
      <c r="D117" s="17">
        <f t="shared" si="5"/>
        <v>1</v>
      </c>
      <c r="E117" s="10"/>
      <c r="F117" s="21" t="e">
        <f t="shared" si="6"/>
        <v>#N/A</v>
      </c>
      <c r="G117" s="4"/>
      <c r="H117" s="4"/>
      <c r="I117" s="4"/>
      <c r="J117" s="4"/>
      <c r="K117" s="4"/>
      <c r="L117" s="4"/>
      <c r="M117" s="4"/>
      <c r="N117" s="4"/>
      <c r="Q117" s="4"/>
      <c r="R117" s="4"/>
      <c r="S117" s="4"/>
    </row>
    <row r="118" spans="2:19" x14ac:dyDescent="0.25">
      <c r="B118" s="50" t="s">
        <v>122</v>
      </c>
      <c r="C118" s="7"/>
      <c r="D118" s="17">
        <f t="shared" si="5"/>
        <v>1</v>
      </c>
      <c r="E118" s="10"/>
      <c r="F118" s="21" t="e">
        <f t="shared" si="6"/>
        <v>#N/A</v>
      </c>
      <c r="G118" s="4"/>
      <c r="H118" s="4"/>
      <c r="I118" s="4"/>
      <c r="J118" s="4"/>
      <c r="K118" s="4"/>
      <c r="L118" s="4"/>
      <c r="M118" s="4"/>
      <c r="N118" s="4"/>
      <c r="Q118" s="4"/>
      <c r="R118" s="4"/>
      <c r="S118" s="4"/>
    </row>
    <row r="119" spans="2:19" x14ac:dyDescent="0.25">
      <c r="B119" s="50" t="s">
        <v>122</v>
      </c>
      <c r="C119" s="7"/>
      <c r="D119" s="17">
        <f t="shared" si="5"/>
        <v>1</v>
      </c>
      <c r="E119" s="10"/>
      <c r="F119" s="21" t="e">
        <f t="shared" si="6"/>
        <v>#N/A</v>
      </c>
      <c r="G119" s="4"/>
      <c r="H119" s="4"/>
      <c r="I119" s="4"/>
      <c r="J119" s="4"/>
      <c r="K119" s="4"/>
      <c r="L119" s="4"/>
      <c r="M119" s="4"/>
      <c r="N119" s="4"/>
      <c r="Q119" s="4"/>
      <c r="R119" s="4"/>
      <c r="S119" s="4"/>
    </row>
    <row r="120" spans="2:19" x14ac:dyDescent="0.25">
      <c r="B120" s="50" t="s">
        <v>122</v>
      </c>
      <c r="C120" s="7"/>
      <c r="D120" s="17">
        <f t="shared" si="5"/>
        <v>1</v>
      </c>
      <c r="E120" s="10"/>
      <c r="F120" s="21" t="e">
        <f t="shared" si="6"/>
        <v>#N/A</v>
      </c>
      <c r="G120" s="4"/>
      <c r="H120" s="4"/>
      <c r="I120" s="4"/>
      <c r="J120" s="4"/>
      <c r="K120" s="4"/>
      <c r="L120" s="4"/>
      <c r="M120" s="4"/>
      <c r="N120" s="4"/>
      <c r="Q120" s="4"/>
      <c r="R120" s="4"/>
      <c r="S120" s="4"/>
    </row>
    <row r="121" spans="2:19" x14ac:dyDescent="0.25">
      <c r="B121" s="50" t="s">
        <v>122</v>
      </c>
      <c r="C121" s="7"/>
      <c r="D121" s="17">
        <f t="shared" si="5"/>
        <v>1</v>
      </c>
      <c r="E121" s="10"/>
      <c r="F121" s="21" t="e">
        <f t="shared" si="6"/>
        <v>#N/A</v>
      </c>
      <c r="G121" s="4"/>
      <c r="H121" s="4"/>
      <c r="I121" s="4"/>
      <c r="J121" s="4"/>
      <c r="K121" s="4"/>
      <c r="L121" s="4"/>
      <c r="M121" s="4"/>
      <c r="N121" s="4"/>
      <c r="Q121" s="4"/>
      <c r="R121" s="4"/>
      <c r="S121" s="4"/>
    </row>
    <row r="122" spans="2:19" x14ac:dyDescent="0.25">
      <c r="B122" s="50" t="s">
        <v>122</v>
      </c>
      <c r="C122" s="7"/>
      <c r="D122" s="17">
        <f t="shared" si="5"/>
        <v>1</v>
      </c>
      <c r="E122" s="10"/>
      <c r="F122" s="21" t="e">
        <f t="shared" si="6"/>
        <v>#N/A</v>
      </c>
      <c r="G122" s="4"/>
      <c r="H122" s="4"/>
      <c r="I122" s="4"/>
      <c r="J122" s="4"/>
      <c r="K122" s="4"/>
      <c r="L122" s="4"/>
      <c r="M122" s="4"/>
      <c r="N122" s="4"/>
      <c r="Q122" s="4"/>
      <c r="R122" s="4"/>
      <c r="S122" s="4"/>
    </row>
    <row r="123" spans="2:19" x14ac:dyDescent="0.25">
      <c r="B123" s="50" t="s">
        <v>122</v>
      </c>
      <c r="C123" s="7"/>
      <c r="D123" s="17">
        <f t="shared" si="5"/>
        <v>1</v>
      </c>
      <c r="E123" s="10"/>
      <c r="F123" s="21" t="e">
        <f t="shared" si="6"/>
        <v>#N/A</v>
      </c>
      <c r="G123" s="4"/>
      <c r="H123" s="4"/>
      <c r="I123" s="4"/>
      <c r="J123" s="4"/>
      <c r="K123" s="4"/>
      <c r="L123" s="4"/>
      <c r="M123" s="4"/>
      <c r="N123" s="4"/>
      <c r="Q123" s="4"/>
      <c r="R123" s="4"/>
      <c r="S123" s="4"/>
    </row>
    <row r="124" spans="2:19" x14ac:dyDescent="0.25">
      <c r="B124" s="50" t="s">
        <v>122</v>
      </c>
      <c r="C124" s="7"/>
      <c r="D124" s="17">
        <f t="shared" si="5"/>
        <v>1</v>
      </c>
      <c r="E124" s="10"/>
      <c r="F124" s="21" t="e">
        <f t="shared" si="6"/>
        <v>#N/A</v>
      </c>
      <c r="G124" s="4"/>
      <c r="H124" s="4"/>
      <c r="I124" s="4"/>
      <c r="J124" s="4"/>
      <c r="K124" s="4"/>
      <c r="L124" s="4"/>
      <c r="M124" s="4"/>
      <c r="N124" s="4"/>
      <c r="Q124" s="4"/>
      <c r="R124" s="4"/>
      <c r="S124" s="4"/>
    </row>
    <row r="125" spans="2:19" x14ac:dyDescent="0.25">
      <c r="B125" s="50" t="s">
        <v>122</v>
      </c>
      <c r="C125" s="7"/>
      <c r="D125" s="17">
        <f t="shared" si="5"/>
        <v>1</v>
      </c>
      <c r="E125" s="10"/>
      <c r="F125" s="21" t="e">
        <f t="shared" si="6"/>
        <v>#N/A</v>
      </c>
      <c r="G125" s="4"/>
      <c r="H125" s="4"/>
      <c r="I125" s="4"/>
      <c r="J125" s="4"/>
      <c r="K125" s="4"/>
      <c r="L125" s="4"/>
      <c r="M125" s="4"/>
      <c r="N125" s="4"/>
      <c r="Q125" s="4"/>
      <c r="R125" s="4"/>
      <c r="S125" s="4"/>
    </row>
    <row r="126" spans="2:19" x14ac:dyDescent="0.25">
      <c r="B126" s="50" t="s">
        <v>122</v>
      </c>
      <c r="C126" s="7"/>
      <c r="D126" s="17">
        <f t="shared" si="5"/>
        <v>1</v>
      </c>
      <c r="E126" s="10"/>
      <c r="F126" s="21" t="e">
        <f t="shared" si="6"/>
        <v>#N/A</v>
      </c>
      <c r="G126" s="4"/>
      <c r="H126" s="4"/>
      <c r="I126" s="4"/>
      <c r="J126" s="4"/>
      <c r="K126" s="4"/>
      <c r="L126" s="4"/>
      <c r="M126" s="4"/>
      <c r="N126" s="4"/>
      <c r="Q126" s="4"/>
      <c r="R126" s="4"/>
      <c r="S126" s="4"/>
    </row>
    <row r="127" spans="2:19" x14ac:dyDescent="0.25">
      <c r="B127" s="50" t="s">
        <v>122</v>
      </c>
      <c r="C127" s="7"/>
      <c r="D127" s="17">
        <f t="shared" si="5"/>
        <v>1</v>
      </c>
      <c r="E127" s="10"/>
      <c r="F127" s="21" t="e">
        <f t="shared" si="6"/>
        <v>#N/A</v>
      </c>
      <c r="G127" s="4"/>
      <c r="H127" s="4"/>
      <c r="I127" s="4"/>
      <c r="J127" s="4"/>
      <c r="K127" s="4"/>
      <c r="L127" s="4"/>
      <c r="M127" s="4"/>
      <c r="N127" s="4"/>
      <c r="Q127" s="4"/>
      <c r="R127" s="4"/>
      <c r="S127" s="4"/>
    </row>
    <row r="128" spans="2:19" x14ac:dyDescent="0.25">
      <c r="B128" s="50" t="s">
        <v>122</v>
      </c>
      <c r="C128" s="7"/>
      <c r="D128" s="17">
        <f t="shared" si="5"/>
        <v>1</v>
      </c>
      <c r="E128" s="10"/>
      <c r="F128" s="21" t="e">
        <f t="shared" si="6"/>
        <v>#N/A</v>
      </c>
      <c r="G128" s="4"/>
      <c r="H128" s="4"/>
      <c r="I128" s="4"/>
      <c r="J128" s="4"/>
      <c r="K128" s="4"/>
      <c r="L128" s="4"/>
      <c r="M128" s="4"/>
      <c r="N128" s="4"/>
      <c r="Q128" s="4"/>
      <c r="R128" s="4"/>
      <c r="S128" s="4"/>
    </row>
    <row r="129" spans="2:19" x14ac:dyDescent="0.25">
      <c r="B129" s="50" t="s">
        <v>122</v>
      </c>
      <c r="C129" s="7"/>
      <c r="D129" s="17">
        <f t="shared" si="5"/>
        <v>1</v>
      </c>
      <c r="E129" s="10"/>
      <c r="F129" s="21" t="e">
        <f t="shared" si="6"/>
        <v>#N/A</v>
      </c>
      <c r="G129" s="4"/>
      <c r="H129" s="4"/>
      <c r="I129" s="4"/>
      <c r="J129" s="4"/>
      <c r="K129" s="4"/>
      <c r="L129" s="4"/>
      <c r="M129" s="4"/>
      <c r="N129" s="4"/>
      <c r="Q129" s="4"/>
      <c r="R129" s="4"/>
      <c r="S129" s="4"/>
    </row>
    <row r="130" spans="2:19" x14ac:dyDescent="0.25">
      <c r="B130" s="50" t="s">
        <v>122</v>
      </c>
      <c r="C130" s="7"/>
      <c r="D130" s="17">
        <f t="shared" si="5"/>
        <v>1</v>
      </c>
      <c r="E130" s="10"/>
      <c r="F130" s="21" t="e">
        <f t="shared" si="6"/>
        <v>#N/A</v>
      </c>
      <c r="G130" s="4"/>
      <c r="H130" s="4"/>
      <c r="I130" s="4"/>
      <c r="J130" s="4"/>
      <c r="K130" s="4"/>
      <c r="L130" s="4"/>
      <c r="M130" s="4"/>
      <c r="N130" s="4"/>
      <c r="Q130" s="4"/>
      <c r="R130" s="4"/>
      <c r="S130" s="4"/>
    </row>
    <row r="131" spans="2:19" x14ac:dyDescent="0.25">
      <c r="B131" s="50" t="s">
        <v>122</v>
      </c>
      <c r="C131" s="7"/>
      <c r="D131" s="17">
        <f t="shared" ref="D131:D138" si="7" xml:space="preserve"> 1</f>
        <v>1</v>
      </c>
      <c r="E131" s="10"/>
      <c r="F131" s="21" t="e">
        <f t="shared" ref="F131:F138" si="8">INDEX(O:O,MATCH(C131,P:P,0),1)</f>
        <v>#N/A</v>
      </c>
      <c r="G131" s="4"/>
      <c r="H131" s="4"/>
      <c r="I131" s="4"/>
      <c r="J131" s="4"/>
      <c r="K131" s="4"/>
      <c r="L131" s="4"/>
      <c r="M131" s="4"/>
      <c r="N131" s="4"/>
      <c r="Q131" s="4"/>
      <c r="R131" s="4"/>
      <c r="S131" s="4"/>
    </row>
    <row r="132" spans="2:19" x14ac:dyDescent="0.25">
      <c r="B132" s="50" t="s">
        <v>122</v>
      </c>
      <c r="C132" s="7"/>
      <c r="D132" s="17">
        <f t="shared" si="7"/>
        <v>1</v>
      </c>
      <c r="E132" s="10"/>
      <c r="F132" s="21" t="e">
        <f t="shared" si="8"/>
        <v>#N/A</v>
      </c>
      <c r="G132" s="4"/>
      <c r="H132" s="4"/>
      <c r="I132" s="4"/>
      <c r="J132" s="4"/>
      <c r="K132" s="4"/>
      <c r="L132" s="4"/>
      <c r="M132" s="4"/>
      <c r="N132" s="4"/>
      <c r="Q132" s="4"/>
      <c r="R132" s="4"/>
      <c r="S132" s="4"/>
    </row>
    <row r="133" spans="2:19" x14ac:dyDescent="0.25">
      <c r="B133" s="50" t="s">
        <v>122</v>
      </c>
      <c r="C133" s="7"/>
      <c r="D133" s="17">
        <f t="shared" si="7"/>
        <v>1</v>
      </c>
      <c r="E133" s="10"/>
      <c r="F133" s="21" t="e">
        <f t="shared" si="8"/>
        <v>#N/A</v>
      </c>
      <c r="G133" s="4"/>
      <c r="H133" s="4"/>
      <c r="I133" s="4"/>
      <c r="J133" s="4"/>
      <c r="K133" s="4"/>
      <c r="L133" s="4"/>
      <c r="M133" s="4"/>
      <c r="N133" s="4"/>
      <c r="Q133" s="4"/>
      <c r="R133" s="4"/>
      <c r="S133" s="4"/>
    </row>
    <row r="134" spans="2:19" x14ac:dyDescent="0.25">
      <c r="B134" s="50" t="s">
        <v>122</v>
      </c>
      <c r="C134" s="7"/>
      <c r="D134" s="17">
        <f t="shared" si="7"/>
        <v>1</v>
      </c>
      <c r="E134" s="10"/>
      <c r="F134" s="21" t="e">
        <f t="shared" si="8"/>
        <v>#N/A</v>
      </c>
      <c r="G134" s="4"/>
      <c r="H134" s="4"/>
      <c r="I134" s="4"/>
      <c r="J134" s="4"/>
      <c r="K134" s="4"/>
      <c r="L134" s="4"/>
      <c r="M134" s="4"/>
      <c r="N134" s="4"/>
      <c r="Q134" s="4"/>
      <c r="R134" s="4"/>
      <c r="S134" s="4"/>
    </row>
    <row r="135" spans="2:19" x14ac:dyDescent="0.25">
      <c r="B135" s="50" t="s">
        <v>122</v>
      </c>
      <c r="C135" s="7"/>
      <c r="D135" s="17">
        <f t="shared" si="7"/>
        <v>1</v>
      </c>
      <c r="E135" s="10"/>
      <c r="F135" s="21" t="e">
        <f t="shared" si="8"/>
        <v>#N/A</v>
      </c>
      <c r="G135" s="4"/>
      <c r="H135" s="4"/>
      <c r="I135" s="4"/>
      <c r="J135" s="4"/>
      <c r="K135" s="4"/>
      <c r="L135" s="4"/>
      <c r="M135" s="4"/>
      <c r="N135" s="4"/>
      <c r="Q135" s="4"/>
      <c r="R135" s="4"/>
      <c r="S135" s="4"/>
    </row>
    <row r="136" spans="2:19" x14ac:dyDescent="0.25">
      <c r="B136" s="50" t="s">
        <v>122</v>
      </c>
      <c r="C136" s="7"/>
      <c r="D136" s="17">
        <f t="shared" si="7"/>
        <v>1</v>
      </c>
      <c r="E136" s="10"/>
      <c r="F136" s="21" t="e">
        <f t="shared" si="8"/>
        <v>#N/A</v>
      </c>
      <c r="G136" s="4"/>
      <c r="H136" s="4"/>
      <c r="I136" s="4"/>
      <c r="J136" s="4"/>
      <c r="K136" s="4"/>
      <c r="L136" s="4"/>
      <c r="M136" s="4"/>
      <c r="N136" s="4"/>
      <c r="Q136" s="4"/>
      <c r="R136" s="4"/>
      <c r="S136" s="4"/>
    </row>
    <row r="137" spans="2:19" x14ac:dyDescent="0.25">
      <c r="B137" s="50" t="s">
        <v>122</v>
      </c>
      <c r="C137" s="7"/>
      <c r="D137" s="17">
        <f t="shared" si="7"/>
        <v>1</v>
      </c>
      <c r="E137" s="10"/>
      <c r="F137" s="21" t="e">
        <f t="shared" si="8"/>
        <v>#N/A</v>
      </c>
      <c r="G137" s="4"/>
      <c r="H137" s="4"/>
      <c r="I137" s="4"/>
      <c r="J137" s="4"/>
      <c r="K137" s="4"/>
      <c r="L137" s="4"/>
      <c r="M137" s="4"/>
      <c r="N137" s="4"/>
      <c r="Q137" s="4"/>
      <c r="R137" s="4"/>
      <c r="S137" s="4"/>
    </row>
    <row r="138" spans="2:19" x14ac:dyDescent="0.25">
      <c r="B138" s="50" t="s">
        <v>122</v>
      </c>
      <c r="C138" s="7"/>
      <c r="D138" s="17">
        <f t="shared" si="7"/>
        <v>1</v>
      </c>
      <c r="E138" s="10"/>
      <c r="F138" s="21" t="e">
        <f t="shared" si="8"/>
        <v>#N/A</v>
      </c>
    </row>
  </sheetData>
  <conditionalFormatting sqref="M2:M46">
    <cfRule type="cellIs" dxfId="99" priority="1" operator="between">
      <formula>90</formula>
      <formula>126</formula>
    </cfRule>
    <cfRule type="cellIs" dxfId="98" priority="2" operator="between">
      <formula>60</formula>
      <formula>90</formula>
    </cfRule>
    <cfRule type="cellIs" dxfId="97" priority="3" operator="between">
      <formula>30</formula>
      <formula>60</formula>
    </cfRule>
    <cfRule type="cellIs" dxfId="96" priority="4" operator="between">
      <formula>2</formula>
      <formula>30</formula>
    </cfRule>
    <cfRule type="cellIs" dxfId="95" priority="5" operator="equal">
      <formula>1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6385" r:id="rId3" name="Option Button 1">
              <controlPr defaultSize="0" autoFill="0" autoLine="0" autoPict="0" macro="[0]!NONO2">
                <anchor moveWithCells="1">
                  <from>
                    <xdr:col>12</xdr:col>
                    <xdr:colOff>180975</xdr:colOff>
                    <xdr:row>46</xdr:row>
                    <xdr:rowOff>161925</xdr:rowOff>
                  </from>
                  <to>
                    <xdr:col>12</xdr:col>
                    <xdr:colOff>2286000</xdr:colOff>
                    <xdr:row>49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9"/>
  <dimension ref="A1:S138"/>
  <sheetViews>
    <sheetView zoomScale="70" zoomScaleNormal="70" workbookViewId="0"/>
  </sheetViews>
  <sheetFormatPr defaultRowHeight="15" x14ac:dyDescent="0.25"/>
  <cols>
    <col min="2" max="2" width="39.42578125" style="1" customWidth="1"/>
    <col min="3" max="3" width="46.85546875" customWidth="1"/>
    <col min="4" max="4" width="11.7109375" style="16" hidden="1" customWidth="1"/>
    <col min="5" max="5" width="37.5703125" customWidth="1"/>
    <col min="6" max="6" width="13.85546875" customWidth="1"/>
    <col min="7" max="7" width="7.42578125" customWidth="1"/>
    <col min="8" max="8" width="38" customWidth="1"/>
    <col min="9" max="9" width="22.5703125" customWidth="1"/>
    <col min="10" max="10" width="34" customWidth="1"/>
    <col min="11" max="11" width="35.28515625" customWidth="1"/>
    <col min="12" max="12" width="31.42578125" customWidth="1"/>
    <col min="13" max="13" width="38" customWidth="1"/>
    <col min="15" max="15" width="9.140625" style="54"/>
    <col min="16" max="16" width="37.140625" style="21" customWidth="1"/>
  </cols>
  <sheetData>
    <row r="1" spans="1:19" ht="16.5" thickTop="1" thickBot="1" x14ac:dyDescent="0.3">
      <c r="A1" s="11" t="s">
        <v>144</v>
      </c>
      <c r="B1" s="29" t="s">
        <v>143</v>
      </c>
      <c r="C1" s="30" t="s">
        <v>0</v>
      </c>
      <c r="D1" s="30" t="s">
        <v>64</v>
      </c>
      <c r="E1" s="30" t="s">
        <v>66</v>
      </c>
      <c r="F1" s="32" t="s">
        <v>67</v>
      </c>
      <c r="H1" s="29" t="s">
        <v>66</v>
      </c>
      <c r="I1" s="30" t="s">
        <v>133</v>
      </c>
      <c r="J1" s="30" t="s">
        <v>68</v>
      </c>
      <c r="K1" s="30" t="s">
        <v>69</v>
      </c>
      <c r="L1" s="30" t="s">
        <v>2</v>
      </c>
      <c r="M1" s="31" t="s">
        <v>3</v>
      </c>
      <c r="O1" s="51" t="s">
        <v>118</v>
      </c>
      <c r="P1" s="52" t="s">
        <v>119</v>
      </c>
    </row>
    <row r="2" spans="1:19" ht="15.75" thickTop="1" x14ac:dyDescent="0.25">
      <c r="B2" s="50" t="s">
        <v>122</v>
      </c>
      <c r="C2" s="7"/>
      <c r="D2" s="17">
        <f t="shared" ref="D2:D66" si="0" xml:space="preserve"> 1</f>
        <v>1</v>
      </c>
      <c r="E2" s="10"/>
      <c r="F2" s="21" t="e">
        <f>INDEX(O:O,MATCH(C2,P:P,0),1)</f>
        <v>#N/A</v>
      </c>
      <c r="G2" s="4"/>
      <c r="H2" s="33" t="s">
        <v>71</v>
      </c>
      <c r="I2" s="34">
        <f>SUMIF(E:E,"STI - STR",D:D)</f>
        <v>0</v>
      </c>
      <c r="J2" s="35">
        <f>IF(I2&gt;4, 4,I2)+1</f>
        <v>1</v>
      </c>
      <c r="K2" s="36">
        <f t="shared" ref="K2:K46" si="1">IFERROR(AVERAGEIF($E$2:$E$956,H2,$F$2:$F$956),1)</f>
        <v>1</v>
      </c>
      <c r="L2" s="35">
        <v>1</v>
      </c>
      <c r="M2" s="37">
        <f>J2*K2*L2</f>
        <v>1</v>
      </c>
      <c r="N2" s="4"/>
      <c r="O2" s="56">
        <v>1</v>
      </c>
      <c r="P2" s="57" t="s">
        <v>120</v>
      </c>
      <c r="Q2" s="4"/>
      <c r="R2" s="4"/>
      <c r="S2" s="4"/>
    </row>
    <row r="3" spans="1:19" x14ac:dyDescent="0.25">
      <c r="B3" s="50" t="s">
        <v>122</v>
      </c>
      <c r="C3" s="7"/>
      <c r="D3" s="17">
        <f t="shared" si="0"/>
        <v>1</v>
      </c>
      <c r="E3" s="10"/>
      <c r="F3" s="21" t="e">
        <f t="shared" ref="F3:F66" si="2">INDEX(O:O,MATCH(C3,P:P,0),1)</f>
        <v>#N/A</v>
      </c>
      <c r="G3" s="4"/>
      <c r="H3" s="47" t="s">
        <v>73</v>
      </c>
      <c r="I3" s="38">
        <f>SUMIF(E:E,"STR - PDM",D:D)</f>
        <v>0</v>
      </c>
      <c r="J3" s="39">
        <f t="shared" ref="J3:J46" si="3">IF(I3&gt;4, 4,I3)+1</f>
        <v>1</v>
      </c>
      <c r="K3" s="40">
        <f t="shared" si="1"/>
        <v>1</v>
      </c>
      <c r="L3" s="39">
        <v>1</v>
      </c>
      <c r="M3" s="48">
        <f t="shared" ref="M3:M44" si="4">J3*K3*L3</f>
        <v>1</v>
      </c>
      <c r="N3" s="4"/>
      <c r="O3" s="54">
        <v>1</v>
      </c>
      <c r="P3" s="21" t="s">
        <v>17</v>
      </c>
      <c r="Q3" s="4"/>
      <c r="R3" s="4"/>
      <c r="S3" s="4"/>
    </row>
    <row r="4" spans="1:19" x14ac:dyDescent="0.25">
      <c r="B4" s="50" t="s">
        <v>122</v>
      </c>
      <c r="C4" s="7"/>
      <c r="D4" s="17">
        <f t="shared" si="0"/>
        <v>1</v>
      </c>
      <c r="E4" s="10"/>
      <c r="F4" s="21" t="e">
        <f t="shared" si="2"/>
        <v>#N/A</v>
      </c>
      <c r="G4" s="4"/>
      <c r="H4" s="22" t="s">
        <v>75</v>
      </c>
      <c r="I4" s="18">
        <f>SUMIF(E:E,"PDM - BOC",D:D)</f>
        <v>0</v>
      </c>
      <c r="J4" s="19">
        <f t="shared" si="3"/>
        <v>1</v>
      </c>
      <c r="K4" s="20">
        <f t="shared" si="1"/>
        <v>1</v>
      </c>
      <c r="L4" s="19">
        <v>1</v>
      </c>
      <c r="M4" s="23">
        <f t="shared" si="4"/>
        <v>1</v>
      </c>
      <c r="N4" s="4"/>
      <c r="O4" s="54">
        <v>1</v>
      </c>
      <c r="P4" s="21" t="s">
        <v>16</v>
      </c>
      <c r="Q4" s="4"/>
      <c r="R4" s="4"/>
      <c r="S4" s="4"/>
    </row>
    <row r="5" spans="1:19" x14ac:dyDescent="0.25">
      <c r="B5" s="50" t="s">
        <v>122</v>
      </c>
      <c r="C5" s="7"/>
      <c r="D5" s="17">
        <f t="shared" si="0"/>
        <v>1</v>
      </c>
      <c r="E5" s="10"/>
      <c r="F5" s="21" t="e">
        <f t="shared" si="2"/>
        <v>#N/A</v>
      </c>
      <c r="G5" s="4"/>
      <c r="H5" s="47" t="s">
        <v>76</v>
      </c>
      <c r="I5" s="38">
        <f>SUMIF(E:E,"BOC - DER",D:D)</f>
        <v>0</v>
      </c>
      <c r="J5" s="39">
        <f t="shared" si="3"/>
        <v>1</v>
      </c>
      <c r="K5" s="40">
        <f t="shared" si="1"/>
        <v>1</v>
      </c>
      <c r="L5" s="39">
        <v>1</v>
      </c>
      <c r="M5" s="48">
        <f t="shared" si="4"/>
        <v>1</v>
      </c>
      <c r="N5" s="4"/>
      <c r="O5" s="55">
        <v>2</v>
      </c>
      <c r="P5" s="53" t="s">
        <v>20</v>
      </c>
      <c r="Q5" s="4"/>
      <c r="R5" s="4"/>
      <c r="S5" s="4"/>
    </row>
    <row r="6" spans="1:19" x14ac:dyDescent="0.25">
      <c r="B6" s="50" t="s">
        <v>122</v>
      </c>
      <c r="C6" s="7"/>
      <c r="D6" s="17">
        <f t="shared" si="0"/>
        <v>1</v>
      </c>
      <c r="E6" s="10"/>
      <c r="F6" s="21" t="e">
        <f t="shared" si="2"/>
        <v>#N/A</v>
      </c>
      <c r="G6" s="4"/>
      <c r="H6" s="47" t="s">
        <v>78</v>
      </c>
      <c r="I6" s="38">
        <f>SUMIF(E:E,"DER - LAP",D:D)</f>
        <v>0</v>
      </c>
      <c r="J6" s="39">
        <f t="shared" si="3"/>
        <v>1</v>
      </c>
      <c r="K6" s="40">
        <f t="shared" si="1"/>
        <v>1</v>
      </c>
      <c r="L6" s="39">
        <v>1</v>
      </c>
      <c r="M6" s="48">
        <f t="shared" si="4"/>
        <v>1</v>
      </c>
      <c r="N6" s="4"/>
      <c r="O6" s="55">
        <v>2</v>
      </c>
      <c r="P6" s="53" t="s">
        <v>21</v>
      </c>
      <c r="Q6" s="4"/>
      <c r="R6" s="4"/>
      <c r="S6" s="4"/>
    </row>
    <row r="7" spans="1:19" x14ac:dyDescent="0.25">
      <c r="B7" s="50" t="s">
        <v>122</v>
      </c>
      <c r="C7" s="7"/>
      <c r="D7" s="17">
        <f t="shared" si="0"/>
        <v>1</v>
      </c>
      <c r="E7" s="10"/>
      <c r="F7" s="21" t="e">
        <f t="shared" si="2"/>
        <v>#N/A</v>
      </c>
      <c r="G7" s="4"/>
      <c r="H7" s="22" t="s">
        <v>80</v>
      </c>
      <c r="I7" s="18">
        <f>SUMIF(E:E,"LAP - ALS",D:D)</f>
        <v>0</v>
      </c>
      <c r="J7" s="19">
        <f t="shared" si="3"/>
        <v>1</v>
      </c>
      <c r="K7" s="20">
        <f t="shared" si="1"/>
        <v>1</v>
      </c>
      <c r="L7" s="19">
        <v>1</v>
      </c>
      <c r="M7" s="23">
        <f t="shared" si="4"/>
        <v>1</v>
      </c>
      <c r="N7" s="4"/>
      <c r="O7" s="55">
        <v>2</v>
      </c>
      <c r="P7" s="53" t="s">
        <v>14</v>
      </c>
      <c r="Q7" s="4"/>
      <c r="R7" s="4"/>
      <c r="S7" s="4"/>
    </row>
    <row r="8" spans="1:19" x14ac:dyDescent="0.25">
      <c r="B8" s="50" t="s">
        <v>122</v>
      </c>
      <c r="C8" s="7"/>
      <c r="D8" s="17">
        <f t="shared" si="0"/>
        <v>1</v>
      </c>
      <c r="E8" s="10"/>
      <c r="F8" s="21" t="e">
        <f t="shared" si="2"/>
        <v>#N/A</v>
      </c>
      <c r="G8" s="4"/>
      <c r="H8" s="47" t="s">
        <v>82</v>
      </c>
      <c r="I8" s="38">
        <f>SUMIF(E:E,"ALS - POP",D:D)</f>
        <v>0</v>
      </c>
      <c r="J8" s="39">
        <f t="shared" si="3"/>
        <v>1</v>
      </c>
      <c r="K8" s="40">
        <f t="shared" si="1"/>
        <v>1</v>
      </c>
      <c r="L8" s="39">
        <v>1</v>
      </c>
      <c r="M8" s="48">
        <f t="shared" si="4"/>
        <v>1</v>
      </c>
      <c r="N8" s="4"/>
      <c r="O8" s="55">
        <v>2</v>
      </c>
      <c r="P8" s="53" t="s">
        <v>108</v>
      </c>
      <c r="Q8" s="4"/>
      <c r="R8" s="4"/>
      <c r="S8" s="4"/>
    </row>
    <row r="9" spans="1:19" x14ac:dyDescent="0.25">
      <c r="B9" s="50" t="s">
        <v>122</v>
      </c>
      <c r="C9" s="7"/>
      <c r="D9" s="17">
        <f t="shared" si="0"/>
        <v>1</v>
      </c>
      <c r="E9" s="10"/>
      <c r="F9" s="21" t="e">
        <f t="shared" si="2"/>
        <v>#N/A</v>
      </c>
      <c r="G9" s="4"/>
      <c r="H9" s="61" t="s">
        <v>70</v>
      </c>
      <c r="I9" s="44">
        <f>SUMIF(E:E,"POP - WIQ",D:D)</f>
        <v>0</v>
      </c>
      <c r="J9" s="45">
        <f t="shared" si="3"/>
        <v>1</v>
      </c>
      <c r="K9" s="46">
        <f t="shared" si="1"/>
        <v>1</v>
      </c>
      <c r="L9" s="45">
        <v>1</v>
      </c>
      <c r="M9" s="62">
        <f t="shared" si="4"/>
        <v>1</v>
      </c>
      <c r="N9" s="4"/>
      <c r="O9" s="55">
        <v>2</v>
      </c>
      <c r="P9" s="53" t="s">
        <v>57</v>
      </c>
      <c r="Q9" s="4"/>
      <c r="R9" s="4"/>
      <c r="S9" s="4"/>
    </row>
    <row r="10" spans="1:19" x14ac:dyDescent="0.25">
      <c r="B10" s="50" t="s">
        <v>122</v>
      </c>
      <c r="C10" s="7"/>
      <c r="D10" s="17">
        <f t="shared" si="0"/>
        <v>1</v>
      </c>
      <c r="E10" s="10"/>
      <c r="F10" s="21" t="e">
        <f t="shared" si="2"/>
        <v>#N/A</v>
      </c>
      <c r="G10" s="4"/>
      <c r="H10" s="22" t="s">
        <v>83</v>
      </c>
      <c r="I10" s="18">
        <f>SUMIF(E:E,"WIQ - CAW",D:D)</f>
        <v>0</v>
      </c>
      <c r="J10" s="19">
        <f t="shared" si="3"/>
        <v>1</v>
      </c>
      <c r="K10" s="20">
        <f t="shared" si="1"/>
        <v>1</v>
      </c>
      <c r="L10" s="19">
        <v>1</v>
      </c>
      <c r="M10" s="23">
        <f t="shared" si="4"/>
        <v>1</v>
      </c>
      <c r="N10" s="4"/>
      <c r="O10" s="55">
        <v>2</v>
      </c>
      <c r="P10" s="53" t="s">
        <v>65</v>
      </c>
      <c r="Q10" s="4"/>
      <c r="R10" s="4"/>
      <c r="S10" s="4"/>
    </row>
    <row r="11" spans="1:19" x14ac:dyDescent="0.25">
      <c r="B11" s="50" t="s">
        <v>122</v>
      </c>
      <c r="C11" s="7"/>
      <c r="D11" s="17">
        <f t="shared" si="0"/>
        <v>1</v>
      </c>
      <c r="E11" s="10"/>
      <c r="F11" s="21" t="e">
        <f t="shared" si="2"/>
        <v>#N/A</v>
      </c>
      <c r="G11" s="4"/>
      <c r="H11" s="59" t="s">
        <v>84</v>
      </c>
      <c r="I11" s="41">
        <f>SUMIF(E:E,"CAW - HEQ",D:D)</f>
        <v>0</v>
      </c>
      <c r="J11" s="42">
        <f t="shared" si="3"/>
        <v>1</v>
      </c>
      <c r="K11" s="43">
        <f t="shared" si="1"/>
        <v>1</v>
      </c>
      <c r="L11" s="42">
        <v>1</v>
      </c>
      <c r="M11" s="60">
        <f t="shared" si="4"/>
        <v>1</v>
      </c>
      <c r="N11" s="4"/>
      <c r="O11" s="55">
        <v>3</v>
      </c>
      <c r="P11" s="53" t="s">
        <v>56</v>
      </c>
      <c r="Q11" s="4"/>
      <c r="R11" s="4"/>
      <c r="S11" s="4"/>
    </row>
    <row r="12" spans="1:19" x14ac:dyDescent="0.25">
      <c r="B12" s="50" t="s">
        <v>122</v>
      </c>
      <c r="C12" s="7"/>
      <c r="D12" s="17">
        <f t="shared" si="0"/>
        <v>1</v>
      </c>
      <c r="E12" s="10"/>
      <c r="F12" s="21" t="e">
        <f t="shared" si="2"/>
        <v>#N/A</v>
      </c>
      <c r="G12" s="4"/>
      <c r="H12" s="59" t="s">
        <v>85</v>
      </c>
      <c r="I12" s="41">
        <f>SUMIF(E:E,"HEQ - SOQ",D:D)</f>
        <v>0</v>
      </c>
      <c r="J12" s="42">
        <f t="shared" si="3"/>
        <v>1</v>
      </c>
      <c r="K12" s="43">
        <f t="shared" si="1"/>
        <v>1</v>
      </c>
      <c r="L12" s="42">
        <v>1</v>
      </c>
      <c r="M12" s="60">
        <f t="shared" si="4"/>
        <v>1</v>
      </c>
      <c r="N12" s="4"/>
      <c r="O12" s="55">
        <v>3</v>
      </c>
      <c r="P12" s="53" t="s">
        <v>62</v>
      </c>
      <c r="Q12" s="4"/>
      <c r="R12" s="4"/>
      <c r="S12" s="4"/>
    </row>
    <row r="13" spans="1:19" x14ac:dyDescent="0.25">
      <c r="B13" s="50" t="s">
        <v>122</v>
      </c>
      <c r="C13" s="7"/>
      <c r="D13" s="17">
        <f t="shared" si="0"/>
        <v>1</v>
      </c>
      <c r="E13" s="10"/>
      <c r="F13" s="21" t="e">
        <f t="shared" si="2"/>
        <v>#N/A</v>
      </c>
      <c r="G13" s="4"/>
      <c r="H13" s="59" t="s">
        <v>87</v>
      </c>
      <c r="I13" s="41">
        <f>SUMIF(E:E,"SOQ - CRO",D:D)</f>
        <v>0</v>
      </c>
      <c r="J13" s="42">
        <f t="shared" si="3"/>
        <v>1</v>
      </c>
      <c r="K13" s="43">
        <f t="shared" si="1"/>
        <v>1</v>
      </c>
      <c r="L13" s="42">
        <v>1</v>
      </c>
      <c r="M13" s="60">
        <f t="shared" si="4"/>
        <v>1</v>
      </c>
      <c r="N13" s="4"/>
      <c r="O13" s="55">
        <v>3</v>
      </c>
      <c r="P13" s="53" t="s">
        <v>19</v>
      </c>
      <c r="Q13" s="4"/>
      <c r="R13" s="4"/>
      <c r="S13" s="4"/>
    </row>
    <row r="14" spans="1:19" x14ac:dyDescent="0.25">
      <c r="B14" s="50" t="s">
        <v>122</v>
      </c>
      <c r="C14" s="7"/>
      <c r="D14" s="17">
        <f t="shared" si="0"/>
        <v>1</v>
      </c>
      <c r="E14" s="10"/>
      <c r="F14" s="21" t="e">
        <f t="shared" si="2"/>
        <v>#N/A</v>
      </c>
      <c r="G14" s="4"/>
      <c r="H14" s="59" t="s">
        <v>89</v>
      </c>
      <c r="I14" s="41">
        <f>SUMIF(E:E,"CRO - MUD",D:D)</f>
        <v>0</v>
      </c>
      <c r="J14" s="42">
        <f t="shared" si="3"/>
        <v>1</v>
      </c>
      <c r="K14" s="43">
        <f t="shared" si="1"/>
        <v>1</v>
      </c>
      <c r="L14" s="42">
        <v>1</v>
      </c>
      <c r="M14" s="60">
        <f t="shared" si="4"/>
        <v>1</v>
      </c>
      <c r="N14" s="4"/>
      <c r="O14" s="55">
        <v>3</v>
      </c>
      <c r="P14" s="53" t="s">
        <v>63</v>
      </c>
      <c r="Q14" s="4"/>
      <c r="R14" s="4"/>
      <c r="S14" s="4"/>
    </row>
    <row r="15" spans="1:19" x14ac:dyDescent="0.25">
      <c r="B15" s="50" t="s">
        <v>122</v>
      </c>
      <c r="C15" s="7"/>
      <c r="D15" s="17">
        <f t="shared" si="0"/>
        <v>1</v>
      </c>
      <c r="E15" s="10"/>
      <c r="F15" s="21" t="e">
        <f t="shared" si="2"/>
        <v>#N/A</v>
      </c>
      <c r="G15" s="4"/>
      <c r="H15" s="59" t="s">
        <v>91</v>
      </c>
      <c r="I15" s="41">
        <f>SUMIF(E:E,"MUD - ISG",D:D)</f>
        <v>0</v>
      </c>
      <c r="J15" s="42">
        <f t="shared" si="3"/>
        <v>1</v>
      </c>
      <c r="K15" s="43">
        <f t="shared" si="1"/>
        <v>1</v>
      </c>
      <c r="L15" s="42">
        <v>1</v>
      </c>
      <c r="M15" s="60">
        <f t="shared" si="4"/>
        <v>1</v>
      </c>
      <c r="N15" s="4"/>
      <c r="O15" s="55">
        <v>3</v>
      </c>
      <c r="P15" s="53" t="s">
        <v>58</v>
      </c>
      <c r="Q15" s="4"/>
      <c r="R15" s="4"/>
      <c r="S15" s="4"/>
    </row>
    <row r="16" spans="1:19" x14ac:dyDescent="0.25">
      <c r="B16" s="50" t="s">
        <v>122</v>
      </c>
      <c r="C16" s="7"/>
      <c r="D16" s="17">
        <f t="shared" si="0"/>
        <v>1</v>
      </c>
      <c r="E16" s="10"/>
      <c r="F16" s="21" t="e">
        <f t="shared" si="2"/>
        <v>#N/A</v>
      </c>
      <c r="G16" s="4"/>
      <c r="H16" s="47" t="s">
        <v>92</v>
      </c>
      <c r="I16" s="38">
        <f>SUMIF(E:E,"ISG - CUS",D:D)</f>
        <v>0</v>
      </c>
      <c r="J16" s="39">
        <f t="shared" si="3"/>
        <v>1</v>
      </c>
      <c r="K16" s="40">
        <f t="shared" si="1"/>
        <v>1</v>
      </c>
      <c r="L16" s="39">
        <v>1</v>
      </c>
      <c r="M16" s="48">
        <f t="shared" si="4"/>
        <v>1</v>
      </c>
      <c r="N16" s="4"/>
      <c r="O16" s="54">
        <v>3</v>
      </c>
      <c r="P16" s="21" t="s">
        <v>124</v>
      </c>
      <c r="Q16" s="4"/>
      <c r="R16" s="4"/>
      <c r="S16" s="4"/>
    </row>
    <row r="17" spans="2:19" x14ac:dyDescent="0.25">
      <c r="B17" s="50" t="s">
        <v>122</v>
      </c>
      <c r="C17" s="7"/>
      <c r="D17" s="17">
        <f t="shared" si="0"/>
        <v>1</v>
      </c>
      <c r="E17" s="10"/>
      <c r="F17" s="21" t="e">
        <f t="shared" si="2"/>
        <v>#N/A</v>
      </c>
      <c r="G17" s="4"/>
      <c r="H17" s="47" t="s">
        <v>81</v>
      </c>
      <c r="I17" s="38">
        <f>SUMIF(E:E,"CUS - GRE",D:D)</f>
        <v>0</v>
      </c>
      <c r="J17" s="39">
        <f t="shared" si="3"/>
        <v>1</v>
      </c>
      <c r="K17" s="40">
        <f t="shared" si="1"/>
        <v>1</v>
      </c>
      <c r="L17" s="39">
        <v>1</v>
      </c>
      <c r="M17" s="48">
        <f t="shared" si="4"/>
        <v>1</v>
      </c>
      <c r="N17" s="4"/>
      <c r="O17" s="55">
        <v>4</v>
      </c>
      <c r="P17" s="53" t="s">
        <v>61</v>
      </c>
      <c r="Q17" s="4"/>
      <c r="R17" s="4"/>
      <c r="S17" s="4"/>
    </row>
    <row r="18" spans="2:19" x14ac:dyDescent="0.25">
      <c r="B18" s="50" t="s">
        <v>122</v>
      </c>
      <c r="C18" s="7"/>
      <c r="D18" s="17">
        <f t="shared" si="0"/>
        <v>1</v>
      </c>
      <c r="E18" s="10"/>
      <c r="F18" s="21" t="e">
        <f t="shared" si="2"/>
        <v>#N/A</v>
      </c>
      <c r="G18" s="4"/>
      <c r="H18" s="61" t="s">
        <v>95</v>
      </c>
      <c r="I18" s="44">
        <f>SUMIF(E:E,"GRE - DEB",D:D)</f>
        <v>0</v>
      </c>
      <c r="J18" s="45">
        <f t="shared" si="3"/>
        <v>1</v>
      </c>
      <c r="K18" s="46">
        <f t="shared" si="1"/>
        <v>1</v>
      </c>
      <c r="L18" s="45">
        <v>1</v>
      </c>
      <c r="M18" s="62">
        <f t="shared" si="4"/>
        <v>1</v>
      </c>
      <c r="N18" s="4"/>
      <c r="O18" s="55">
        <v>4</v>
      </c>
      <c r="P18" s="53" t="s">
        <v>18</v>
      </c>
      <c r="Q18" s="4"/>
      <c r="R18" s="4"/>
      <c r="S18" s="4"/>
    </row>
    <row r="19" spans="2:19" x14ac:dyDescent="0.25">
      <c r="B19" s="50" t="s">
        <v>122</v>
      </c>
      <c r="C19" s="7"/>
      <c r="D19" s="17">
        <f t="shared" si="0"/>
        <v>1</v>
      </c>
      <c r="E19" s="10"/>
      <c r="F19" s="21" t="e">
        <f t="shared" si="2"/>
        <v>#N/A</v>
      </c>
      <c r="G19" s="4"/>
      <c r="H19" s="22" t="s">
        <v>96</v>
      </c>
      <c r="I19" s="18">
        <f>SUMIF(E:E,"DEB - ELR",D:D)</f>
        <v>0</v>
      </c>
      <c r="J19" s="19">
        <f t="shared" si="3"/>
        <v>1</v>
      </c>
      <c r="K19" s="20">
        <f t="shared" si="1"/>
        <v>1</v>
      </c>
      <c r="L19" s="19">
        <v>1</v>
      </c>
      <c r="M19" s="23">
        <f t="shared" si="4"/>
        <v>1</v>
      </c>
      <c r="N19" s="4"/>
      <c r="O19" s="55">
        <v>4</v>
      </c>
      <c r="P19" s="53" t="s">
        <v>59</v>
      </c>
      <c r="Q19" s="4"/>
      <c r="R19" s="4"/>
      <c r="S19" s="4"/>
    </row>
    <row r="20" spans="2:19" x14ac:dyDescent="0.25">
      <c r="B20" s="50" t="s">
        <v>122</v>
      </c>
      <c r="C20" s="7"/>
      <c r="D20" s="17">
        <f t="shared" si="0"/>
        <v>1</v>
      </c>
      <c r="E20" s="10"/>
      <c r="F20" s="21" t="e">
        <f t="shared" si="2"/>
        <v>#N/A</v>
      </c>
      <c r="G20" s="4"/>
      <c r="H20" s="59" t="s">
        <v>98</v>
      </c>
      <c r="I20" s="41">
        <f>SUMIF(E:E,"ELR - LEW",D:D)</f>
        <v>0</v>
      </c>
      <c r="J20" s="42">
        <f t="shared" si="3"/>
        <v>1</v>
      </c>
      <c r="K20" s="43">
        <f t="shared" si="1"/>
        <v>1</v>
      </c>
      <c r="L20" s="42">
        <v>1</v>
      </c>
      <c r="M20" s="60">
        <f t="shared" si="4"/>
        <v>1</v>
      </c>
      <c r="N20" s="4"/>
      <c r="O20" s="55">
        <v>4</v>
      </c>
      <c r="P20" s="53" t="s">
        <v>15</v>
      </c>
      <c r="Q20" s="4"/>
      <c r="R20" s="4"/>
      <c r="S20" s="4"/>
    </row>
    <row r="21" spans="2:19" x14ac:dyDescent="0.25">
      <c r="B21" s="50" t="s">
        <v>122</v>
      </c>
      <c r="C21" s="7"/>
      <c r="D21" s="17">
        <f t="shared" si="0"/>
        <v>1</v>
      </c>
      <c r="E21" s="10"/>
      <c r="F21" s="21" t="e">
        <f t="shared" si="2"/>
        <v>#N/A</v>
      </c>
      <c r="G21" s="4"/>
      <c r="H21" s="47" t="s">
        <v>72</v>
      </c>
      <c r="I21" s="38">
        <f>SUMIF(E:E,"TOG - SHA",D:D)</f>
        <v>0</v>
      </c>
      <c r="J21" s="39">
        <f t="shared" si="3"/>
        <v>1</v>
      </c>
      <c r="K21" s="40">
        <f t="shared" si="1"/>
        <v>1</v>
      </c>
      <c r="L21" s="39">
        <v>1</v>
      </c>
      <c r="M21" s="48">
        <f t="shared" si="4"/>
        <v>1</v>
      </c>
      <c r="N21" s="4"/>
      <c r="O21" s="55">
        <v>5</v>
      </c>
      <c r="P21" s="53" t="s">
        <v>22</v>
      </c>
      <c r="Q21" s="4"/>
      <c r="R21" s="4"/>
      <c r="S21" s="4"/>
    </row>
    <row r="22" spans="2:19" x14ac:dyDescent="0.25">
      <c r="B22" s="50" t="s">
        <v>122</v>
      </c>
      <c r="C22" s="7"/>
      <c r="D22" s="17">
        <f t="shared" si="0"/>
        <v>1</v>
      </c>
      <c r="E22" s="10"/>
      <c r="F22" s="21" t="e">
        <f t="shared" si="2"/>
        <v>#N/A</v>
      </c>
      <c r="G22" s="4"/>
      <c r="H22" s="61" t="s">
        <v>97</v>
      </c>
      <c r="I22" s="44">
        <f>SUMIF(E:E,"BAN - SHA",D:D)</f>
        <v>0</v>
      </c>
      <c r="J22" s="45">
        <f t="shared" si="3"/>
        <v>1</v>
      </c>
      <c r="K22" s="46">
        <f t="shared" si="1"/>
        <v>1</v>
      </c>
      <c r="L22" s="45">
        <v>1</v>
      </c>
      <c r="M22" s="62">
        <f t="shared" si="4"/>
        <v>1</v>
      </c>
      <c r="N22" s="4"/>
      <c r="O22" s="55">
        <v>5</v>
      </c>
      <c r="P22" s="53" t="s">
        <v>60</v>
      </c>
      <c r="Q22" s="4"/>
      <c r="R22" s="4"/>
      <c r="S22" s="4"/>
    </row>
    <row r="23" spans="2:19" x14ac:dyDescent="0.25">
      <c r="B23" s="50" t="s">
        <v>122</v>
      </c>
      <c r="C23" s="7"/>
      <c r="D23" s="17">
        <f t="shared" si="0"/>
        <v>1</v>
      </c>
      <c r="E23" s="10"/>
      <c r="F23" s="21" t="e">
        <f t="shared" si="2"/>
        <v>#N/A</v>
      </c>
      <c r="G23" s="4"/>
      <c r="H23" s="47" t="s">
        <v>99</v>
      </c>
      <c r="I23" s="38">
        <f>SUMIF(E:E,"SHA - LIM",D:D)</f>
        <v>0</v>
      </c>
      <c r="J23" s="39">
        <f t="shared" si="3"/>
        <v>1</v>
      </c>
      <c r="K23" s="40">
        <f t="shared" si="1"/>
        <v>1</v>
      </c>
      <c r="L23" s="39">
        <v>1</v>
      </c>
      <c r="M23" s="48">
        <f t="shared" si="4"/>
        <v>1</v>
      </c>
      <c r="N23" s="4"/>
      <c r="Q23" s="4"/>
      <c r="R23" s="4"/>
      <c r="S23" s="4"/>
    </row>
    <row r="24" spans="2:19" x14ac:dyDescent="0.25">
      <c r="B24" s="50" t="s">
        <v>122</v>
      </c>
      <c r="C24" s="7"/>
      <c r="D24" s="17">
        <f t="shared" si="0"/>
        <v>1</v>
      </c>
      <c r="E24" s="10"/>
      <c r="F24" s="21" t="e">
        <f t="shared" si="2"/>
        <v>#N/A</v>
      </c>
      <c r="G24" s="4"/>
      <c r="H24" s="61" t="s">
        <v>74</v>
      </c>
      <c r="I24" s="44">
        <f>SUMIF(E:E,"LIM - WES",D:D)</f>
        <v>0</v>
      </c>
      <c r="J24" s="45">
        <f t="shared" si="3"/>
        <v>1</v>
      </c>
      <c r="K24" s="46">
        <f t="shared" si="1"/>
        <v>1</v>
      </c>
      <c r="L24" s="45">
        <v>1</v>
      </c>
      <c r="M24" s="62">
        <f t="shared" si="4"/>
        <v>1</v>
      </c>
      <c r="N24" s="4"/>
      <c r="Q24" s="4"/>
      <c r="R24" s="4"/>
      <c r="S24" s="4"/>
    </row>
    <row r="25" spans="2:19" x14ac:dyDescent="0.25">
      <c r="B25" s="50" t="s">
        <v>122</v>
      </c>
      <c r="C25" s="7"/>
      <c r="D25" s="17">
        <f t="shared" si="0"/>
        <v>1</v>
      </c>
      <c r="E25" s="10"/>
      <c r="F25" s="21" t="e">
        <f t="shared" si="2"/>
        <v>#N/A</v>
      </c>
      <c r="G25" s="4"/>
      <c r="H25" s="61" t="s">
        <v>100</v>
      </c>
      <c r="I25" s="44">
        <f>SUMIF(E:E,"WES - POP",D:D)</f>
        <v>0</v>
      </c>
      <c r="J25" s="45">
        <f t="shared" si="3"/>
        <v>1</v>
      </c>
      <c r="K25" s="46">
        <f t="shared" si="1"/>
        <v>1</v>
      </c>
      <c r="L25" s="45">
        <v>1</v>
      </c>
      <c r="M25" s="62">
        <f t="shared" si="4"/>
        <v>1</v>
      </c>
      <c r="N25" s="4"/>
      <c r="Q25" s="4"/>
      <c r="R25" s="4"/>
      <c r="S25" s="4"/>
    </row>
    <row r="26" spans="2:19" x14ac:dyDescent="0.25">
      <c r="B26" s="50" t="s">
        <v>122</v>
      </c>
      <c r="C26" s="7"/>
      <c r="D26" s="17">
        <f t="shared" si="0"/>
        <v>1</v>
      </c>
      <c r="E26" s="10"/>
      <c r="F26" s="21" t="e">
        <f t="shared" si="2"/>
        <v>#N/A</v>
      </c>
      <c r="G26" s="4"/>
      <c r="H26" s="61" t="s">
        <v>93</v>
      </c>
      <c r="I26" s="44">
        <f>SUMIF(E:E,"POP - BLA",D:D)</f>
        <v>0</v>
      </c>
      <c r="J26" s="45">
        <f t="shared" si="3"/>
        <v>1</v>
      </c>
      <c r="K26" s="46">
        <f t="shared" si="1"/>
        <v>1</v>
      </c>
      <c r="L26" s="45">
        <v>1</v>
      </c>
      <c r="M26" s="62">
        <f t="shared" si="4"/>
        <v>1</v>
      </c>
      <c r="N26" s="4"/>
      <c r="Q26" s="4"/>
      <c r="R26" s="4"/>
      <c r="S26" s="4"/>
    </row>
    <row r="27" spans="2:19" x14ac:dyDescent="0.25">
      <c r="B27" s="50" t="s">
        <v>122</v>
      </c>
      <c r="C27" s="7"/>
      <c r="D27" s="17">
        <f t="shared" si="0"/>
        <v>1</v>
      </c>
      <c r="E27" s="10"/>
      <c r="F27" s="21" t="e">
        <f t="shared" si="2"/>
        <v>#N/A</v>
      </c>
      <c r="G27" s="4"/>
      <c r="H27" s="47" t="s">
        <v>101</v>
      </c>
      <c r="I27" s="38">
        <f>SUMIF(E:E,"BLA - EAI",D:D)</f>
        <v>0</v>
      </c>
      <c r="J27" s="45">
        <f t="shared" si="3"/>
        <v>1</v>
      </c>
      <c r="K27" s="46">
        <f t="shared" si="1"/>
        <v>1</v>
      </c>
      <c r="L27" s="45">
        <v>1</v>
      </c>
      <c r="M27" s="62">
        <f t="shared" si="4"/>
        <v>1</v>
      </c>
      <c r="N27" s="4"/>
      <c r="Q27" s="4"/>
      <c r="R27" s="4"/>
      <c r="S27" s="4"/>
    </row>
    <row r="28" spans="2:19" x14ac:dyDescent="0.25">
      <c r="B28" s="50" t="s">
        <v>122</v>
      </c>
      <c r="C28" s="7"/>
      <c r="D28" s="17">
        <f t="shared" si="0"/>
        <v>1</v>
      </c>
      <c r="E28" s="10"/>
      <c r="F28" s="21" t="e">
        <f t="shared" si="2"/>
        <v>#N/A</v>
      </c>
      <c r="G28" s="4"/>
      <c r="H28" s="22" t="s">
        <v>90</v>
      </c>
      <c r="I28" s="18">
        <f>SUMIF(E:E,"EAI - CAT",D:D)</f>
        <v>0</v>
      </c>
      <c r="J28" s="19">
        <f t="shared" si="3"/>
        <v>1</v>
      </c>
      <c r="K28" s="20">
        <f t="shared" si="1"/>
        <v>1</v>
      </c>
      <c r="L28" s="19">
        <v>1</v>
      </c>
      <c r="M28" s="23">
        <f t="shared" si="4"/>
        <v>1</v>
      </c>
      <c r="N28" s="4"/>
      <c r="Q28" s="4"/>
      <c r="R28" s="4"/>
      <c r="S28" s="4"/>
    </row>
    <row r="29" spans="2:19" x14ac:dyDescent="0.25">
      <c r="B29" s="50" t="s">
        <v>122</v>
      </c>
      <c r="C29" s="7"/>
      <c r="D29" s="17">
        <f t="shared" si="0"/>
        <v>1</v>
      </c>
      <c r="E29" s="10"/>
      <c r="F29" s="21" t="e">
        <f t="shared" si="2"/>
        <v>#N/A</v>
      </c>
      <c r="G29" s="4"/>
      <c r="H29" s="59" t="s">
        <v>102</v>
      </c>
      <c r="I29" s="41">
        <f>SUMIF(E:E,"CAT - ROV",D:D)</f>
        <v>0</v>
      </c>
      <c r="J29" s="42">
        <f t="shared" si="3"/>
        <v>1</v>
      </c>
      <c r="K29" s="43">
        <f t="shared" si="1"/>
        <v>1</v>
      </c>
      <c r="L29" s="42">
        <v>1</v>
      </c>
      <c r="M29" s="60">
        <f t="shared" si="4"/>
        <v>1</v>
      </c>
      <c r="N29" s="4"/>
      <c r="Q29" s="4"/>
      <c r="R29" s="4"/>
      <c r="S29" s="4"/>
    </row>
    <row r="30" spans="2:19" x14ac:dyDescent="0.25">
      <c r="B30" s="50" t="s">
        <v>122</v>
      </c>
      <c r="C30" s="7"/>
      <c r="D30" s="17">
        <f t="shared" si="0"/>
        <v>1</v>
      </c>
      <c r="E30" s="10"/>
      <c r="F30" s="21" t="e">
        <f t="shared" si="2"/>
        <v>#N/A</v>
      </c>
      <c r="G30" s="4"/>
      <c r="H30" s="47" t="s">
        <v>77</v>
      </c>
      <c r="I30" s="38">
        <f>SUMIF(E:E,"ROV - CUH",D:D)</f>
        <v>0</v>
      </c>
      <c r="J30" s="39">
        <f t="shared" si="3"/>
        <v>1</v>
      </c>
      <c r="K30" s="40">
        <f t="shared" si="1"/>
        <v>1</v>
      </c>
      <c r="L30" s="39">
        <v>1</v>
      </c>
      <c r="M30" s="48">
        <f t="shared" si="4"/>
        <v>1</v>
      </c>
      <c r="N30" s="4"/>
      <c r="Q30" s="4"/>
      <c r="R30" s="4"/>
      <c r="S30" s="4"/>
    </row>
    <row r="31" spans="2:19" x14ac:dyDescent="0.25">
      <c r="B31" s="50" t="s">
        <v>122</v>
      </c>
      <c r="C31" s="7"/>
      <c r="D31" s="17">
        <f t="shared" si="0"/>
        <v>1</v>
      </c>
      <c r="E31" s="10"/>
      <c r="F31" s="21" t="e">
        <f t="shared" si="2"/>
        <v>#N/A</v>
      </c>
      <c r="G31" s="4"/>
      <c r="H31" s="61" t="s">
        <v>103</v>
      </c>
      <c r="I31" s="44">
        <f>SUMIF(E:E,"CUH - PRR",D:D)</f>
        <v>0</v>
      </c>
      <c r="J31" s="45">
        <f t="shared" si="3"/>
        <v>1</v>
      </c>
      <c r="K31" s="46">
        <f t="shared" si="1"/>
        <v>1</v>
      </c>
      <c r="L31" s="45">
        <v>1</v>
      </c>
      <c r="M31" s="62">
        <f t="shared" si="4"/>
        <v>1</v>
      </c>
      <c r="N31" s="4"/>
      <c r="Q31" s="4"/>
      <c r="R31" s="4"/>
      <c r="S31" s="4"/>
    </row>
    <row r="32" spans="2:19" x14ac:dyDescent="0.25">
      <c r="B32" s="50" t="s">
        <v>122</v>
      </c>
      <c r="C32" s="7"/>
      <c r="D32" s="17">
        <f t="shared" si="0"/>
        <v>1</v>
      </c>
      <c r="E32" s="10"/>
      <c r="F32" s="21" t="e">
        <f t="shared" si="2"/>
        <v>#N/A</v>
      </c>
      <c r="G32" s="4"/>
      <c r="H32" s="61" t="s">
        <v>112</v>
      </c>
      <c r="I32" s="44">
        <f>SUMIF(E:E,"PRR - ROA",D:D)</f>
        <v>0</v>
      </c>
      <c r="J32" s="45">
        <f t="shared" si="3"/>
        <v>1</v>
      </c>
      <c r="K32" s="46">
        <f t="shared" si="1"/>
        <v>1</v>
      </c>
      <c r="L32" s="45">
        <v>1</v>
      </c>
      <c r="M32" s="62">
        <f t="shared" si="4"/>
        <v>1</v>
      </c>
      <c r="N32" s="4"/>
      <c r="Q32" s="4"/>
      <c r="R32" s="4"/>
      <c r="S32" s="4"/>
    </row>
    <row r="33" spans="2:19" x14ac:dyDescent="0.25">
      <c r="B33" s="50" t="s">
        <v>122</v>
      </c>
      <c r="C33" s="7"/>
      <c r="D33" s="17">
        <f t="shared" si="0"/>
        <v>1</v>
      </c>
      <c r="E33" s="10"/>
      <c r="F33" s="21" t="e">
        <f t="shared" si="2"/>
        <v>#N/A</v>
      </c>
      <c r="G33" s="4"/>
      <c r="H33" s="47" t="s">
        <v>104</v>
      </c>
      <c r="I33" s="38">
        <f>SUMIF(E:E,"ROA - BEP",D:D)</f>
        <v>0</v>
      </c>
      <c r="J33" s="39">
        <f t="shared" si="3"/>
        <v>1</v>
      </c>
      <c r="K33" s="40">
        <f t="shared" si="1"/>
        <v>1</v>
      </c>
      <c r="L33" s="39">
        <v>1</v>
      </c>
      <c r="M33" s="48">
        <f t="shared" si="4"/>
        <v>1</v>
      </c>
      <c r="N33" s="4"/>
      <c r="Q33" s="4"/>
      <c r="R33" s="4"/>
      <c r="S33" s="4"/>
    </row>
    <row r="34" spans="2:19" x14ac:dyDescent="0.25">
      <c r="B34" s="50" t="s">
        <v>122</v>
      </c>
      <c r="C34" s="7"/>
      <c r="D34" s="17">
        <f t="shared" si="0"/>
        <v>1</v>
      </c>
      <c r="E34" s="10"/>
      <c r="F34" s="21" t="e">
        <f t="shared" si="2"/>
        <v>#N/A</v>
      </c>
      <c r="G34" s="4"/>
      <c r="H34" s="61" t="s">
        <v>86</v>
      </c>
      <c r="I34" s="44">
        <f>SUMIF(E:E,"BEP - CYP",D:D)</f>
        <v>0</v>
      </c>
      <c r="J34" s="45">
        <f t="shared" si="3"/>
        <v>1</v>
      </c>
      <c r="K34" s="46">
        <f t="shared" si="1"/>
        <v>1</v>
      </c>
      <c r="L34" s="45">
        <v>1</v>
      </c>
      <c r="M34" s="62">
        <f t="shared" si="4"/>
        <v>1</v>
      </c>
      <c r="N34" s="4"/>
      <c r="Q34" s="4"/>
      <c r="R34" s="4"/>
      <c r="S34" s="4"/>
    </row>
    <row r="35" spans="2:19" x14ac:dyDescent="0.25">
      <c r="B35" s="50" t="s">
        <v>122</v>
      </c>
      <c r="C35" s="7"/>
      <c r="D35" s="17">
        <f t="shared" si="0"/>
        <v>1</v>
      </c>
      <c r="E35" s="10"/>
      <c r="F35" s="21" t="e">
        <f t="shared" si="2"/>
        <v>#N/A</v>
      </c>
      <c r="G35" s="4"/>
      <c r="H35" s="22" t="s">
        <v>105</v>
      </c>
      <c r="I35" s="18">
        <f>SUMIF(E:E,"CYP - GAR",D:D)</f>
        <v>0</v>
      </c>
      <c r="J35" s="19">
        <f t="shared" si="3"/>
        <v>1</v>
      </c>
      <c r="K35" s="20">
        <f t="shared" si="1"/>
        <v>1</v>
      </c>
      <c r="L35" s="19">
        <v>1</v>
      </c>
      <c r="M35" s="23">
        <f t="shared" si="4"/>
        <v>1</v>
      </c>
      <c r="N35" s="4"/>
      <c r="Q35" s="4"/>
      <c r="R35" s="4"/>
      <c r="S35" s="4"/>
    </row>
    <row r="36" spans="2:19" x14ac:dyDescent="0.25">
      <c r="B36" s="50" t="s">
        <v>122</v>
      </c>
      <c r="C36" s="7"/>
      <c r="D36" s="17">
        <f t="shared" si="0"/>
        <v>1</v>
      </c>
      <c r="E36" s="10"/>
      <c r="F36" s="21" t="e">
        <f t="shared" si="2"/>
        <v>#N/A</v>
      </c>
      <c r="G36" s="4"/>
      <c r="H36" s="47" t="s">
        <v>106</v>
      </c>
      <c r="I36" s="38">
        <f>SUMIF(E:E,"GAR - BEC",D:D)</f>
        <v>0</v>
      </c>
      <c r="J36" s="39">
        <f t="shared" si="3"/>
        <v>1</v>
      </c>
      <c r="K36" s="40">
        <f t="shared" si="1"/>
        <v>1</v>
      </c>
      <c r="L36" s="39">
        <v>1</v>
      </c>
      <c r="M36" s="48">
        <f t="shared" si="4"/>
        <v>1</v>
      </c>
      <c r="N36" s="4"/>
      <c r="Q36" s="4"/>
      <c r="R36" s="4"/>
      <c r="S36" s="4"/>
    </row>
    <row r="37" spans="2:19" x14ac:dyDescent="0.25">
      <c r="B37" s="50" t="s">
        <v>122</v>
      </c>
      <c r="C37" s="7"/>
      <c r="D37" s="17">
        <f t="shared" si="0"/>
        <v>1</v>
      </c>
      <c r="E37" s="10"/>
      <c r="F37" s="21" t="e">
        <f t="shared" si="2"/>
        <v>#N/A</v>
      </c>
      <c r="G37" s="4"/>
      <c r="H37" s="47" t="s">
        <v>94</v>
      </c>
      <c r="I37" s="38">
        <f>SUMIF(E:E,"STR - SHS",D:D)</f>
        <v>0</v>
      </c>
      <c r="J37" s="39">
        <f t="shared" si="3"/>
        <v>1</v>
      </c>
      <c r="K37" s="40">
        <f t="shared" si="1"/>
        <v>1</v>
      </c>
      <c r="L37" s="39">
        <v>1</v>
      </c>
      <c r="M37" s="48">
        <f t="shared" si="4"/>
        <v>1</v>
      </c>
      <c r="N37" s="4"/>
      <c r="Q37" s="4"/>
      <c r="R37" s="4"/>
      <c r="S37" s="4"/>
    </row>
    <row r="38" spans="2:19" x14ac:dyDescent="0.25">
      <c r="B38" s="50" t="s">
        <v>122</v>
      </c>
      <c r="C38" s="7"/>
      <c r="D38" s="17">
        <f t="shared" si="0"/>
        <v>1</v>
      </c>
      <c r="E38" s="10"/>
      <c r="F38" s="21" t="e">
        <f t="shared" si="2"/>
        <v>#N/A</v>
      </c>
      <c r="G38" s="4"/>
      <c r="H38" s="61" t="s">
        <v>116</v>
      </c>
      <c r="I38" s="44">
        <f>SUMIF(E:E,"SHS - ABR",D:D)</f>
        <v>0</v>
      </c>
      <c r="J38" s="45">
        <f t="shared" si="3"/>
        <v>1</v>
      </c>
      <c r="K38" s="46">
        <f t="shared" si="1"/>
        <v>1</v>
      </c>
      <c r="L38" s="45">
        <v>1</v>
      </c>
      <c r="M38" s="62">
        <f t="shared" si="4"/>
        <v>1</v>
      </c>
      <c r="N38" s="4"/>
      <c r="Q38" s="4"/>
      <c r="R38" s="4"/>
      <c r="S38" s="4"/>
    </row>
    <row r="39" spans="2:19" x14ac:dyDescent="0.25">
      <c r="B39" s="50" t="s">
        <v>122</v>
      </c>
      <c r="C39" s="7"/>
      <c r="D39" s="17">
        <f t="shared" si="0"/>
        <v>1</v>
      </c>
      <c r="E39" s="10"/>
      <c r="F39" s="21" t="e">
        <f t="shared" si="2"/>
        <v>#N/A</v>
      </c>
      <c r="G39" s="4"/>
      <c r="H39" s="61" t="s">
        <v>117</v>
      </c>
      <c r="I39" s="44">
        <f>SUMIF(E:E,"ABR - WEH",D:D)</f>
        <v>0</v>
      </c>
      <c r="J39" s="45">
        <f t="shared" si="3"/>
        <v>1</v>
      </c>
      <c r="K39" s="46">
        <f t="shared" si="1"/>
        <v>1</v>
      </c>
      <c r="L39" s="45">
        <v>1</v>
      </c>
      <c r="M39" s="62">
        <f t="shared" si="4"/>
        <v>1</v>
      </c>
      <c r="N39" s="4"/>
      <c r="Q39" s="4"/>
      <c r="R39" s="4"/>
      <c r="S39" s="4"/>
    </row>
    <row r="40" spans="2:19" x14ac:dyDescent="0.25">
      <c r="B40" s="50" t="s">
        <v>122</v>
      </c>
      <c r="C40" s="7"/>
      <c r="D40" s="17">
        <f t="shared" si="0"/>
        <v>1</v>
      </c>
      <c r="E40" s="10"/>
      <c r="F40" s="21" t="e">
        <f t="shared" si="2"/>
        <v>#N/A</v>
      </c>
      <c r="G40" s="4"/>
      <c r="H40" s="61" t="s">
        <v>107</v>
      </c>
      <c r="I40" s="44">
        <f>SUMIF(E:E,"WEH - STL",D:D)</f>
        <v>0</v>
      </c>
      <c r="J40" s="45">
        <f t="shared" si="3"/>
        <v>1</v>
      </c>
      <c r="K40" s="46">
        <f t="shared" si="1"/>
        <v>1</v>
      </c>
      <c r="L40" s="45">
        <v>1</v>
      </c>
      <c r="M40" s="62">
        <f t="shared" si="4"/>
        <v>1</v>
      </c>
      <c r="N40" s="4"/>
      <c r="Q40" s="4"/>
      <c r="R40" s="4"/>
      <c r="S40" s="4"/>
    </row>
    <row r="41" spans="2:19" x14ac:dyDescent="0.25">
      <c r="B41" s="50" t="s">
        <v>122</v>
      </c>
      <c r="C41" s="7"/>
      <c r="D41" s="17">
        <f t="shared" si="0"/>
        <v>1</v>
      </c>
      <c r="E41" s="10"/>
      <c r="F41" s="21" t="e">
        <f t="shared" si="2"/>
        <v>#N/A</v>
      </c>
      <c r="G41" s="4"/>
      <c r="H41" s="47" t="s">
        <v>113</v>
      </c>
      <c r="I41" s="38">
        <f>SUMIF(E:E,"STL - CAT",D:D)</f>
        <v>0</v>
      </c>
      <c r="J41" s="39">
        <f t="shared" si="3"/>
        <v>1</v>
      </c>
      <c r="K41" s="40">
        <f t="shared" si="1"/>
        <v>1</v>
      </c>
      <c r="L41" s="39">
        <v>1</v>
      </c>
      <c r="M41" s="48">
        <f t="shared" si="4"/>
        <v>1</v>
      </c>
      <c r="N41" s="4"/>
      <c r="Q41" s="4"/>
      <c r="R41" s="4"/>
      <c r="S41" s="4"/>
    </row>
    <row r="42" spans="2:19" x14ac:dyDescent="0.25">
      <c r="B42" s="50" t="s">
        <v>122</v>
      </c>
      <c r="C42" s="7"/>
      <c r="D42" s="17">
        <f t="shared" si="0"/>
        <v>1</v>
      </c>
      <c r="E42" s="10"/>
      <c r="F42" s="21" t="e">
        <f t="shared" si="2"/>
        <v>#N/A</v>
      </c>
      <c r="G42" s="4"/>
      <c r="H42" s="61" t="s">
        <v>79</v>
      </c>
      <c r="I42" s="44">
        <f>SUMIF(E:E,"CAT WST",D:D)</f>
        <v>0</v>
      </c>
      <c r="J42" s="45">
        <f t="shared" si="3"/>
        <v>1</v>
      </c>
      <c r="K42" s="46">
        <f t="shared" si="1"/>
        <v>1</v>
      </c>
      <c r="L42" s="45">
        <v>1</v>
      </c>
      <c r="M42" s="62">
        <f t="shared" si="4"/>
        <v>1</v>
      </c>
      <c r="N42" s="4"/>
      <c r="Q42" s="4"/>
      <c r="R42" s="4"/>
      <c r="S42" s="4"/>
    </row>
    <row r="43" spans="2:19" x14ac:dyDescent="0.25">
      <c r="B43" s="50" t="s">
        <v>122</v>
      </c>
      <c r="C43" s="7"/>
      <c r="D43" s="17">
        <f t="shared" si="0"/>
        <v>1</v>
      </c>
      <c r="E43" s="10"/>
      <c r="F43" s="21" t="e">
        <f t="shared" si="2"/>
        <v>#N/A</v>
      </c>
      <c r="G43" s="4"/>
      <c r="H43" s="47" t="s">
        <v>109</v>
      </c>
      <c r="I43" s="38">
        <f>SUMIF(E:E,"WST - PDK",D:D)</f>
        <v>0</v>
      </c>
      <c r="J43" s="39">
        <f t="shared" si="3"/>
        <v>1</v>
      </c>
      <c r="K43" s="40">
        <f t="shared" si="1"/>
        <v>1</v>
      </c>
      <c r="L43" s="39">
        <v>1</v>
      </c>
      <c r="M43" s="48">
        <f t="shared" si="4"/>
        <v>1</v>
      </c>
      <c r="N43" s="4"/>
      <c r="Q43" s="4"/>
      <c r="R43" s="4"/>
      <c r="S43" s="4"/>
    </row>
    <row r="44" spans="2:19" x14ac:dyDescent="0.25">
      <c r="B44" s="50" t="s">
        <v>122</v>
      </c>
      <c r="C44" s="7"/>
      <c r="D44" s="17">
        <f t="shared" si="0"/>
        <v>1</v>
      </c>
      <c r="E44" s="10"/>
      <c r="F44" s="21" t="e">
        <f t="shared" si="2"/>
        <v>#N/A</v>
      </c>
      <c r="G44" s="4"/>
      <c r="H44" s="61" t="s">
        <v>110</v>
      </c>
      <c r="I44" s="44">
        <f>SUMIF(E:E,"PDK - LCA",D:D)</f>
        <v>0</v>
      </c>
      <c r="J44" s="45">
        <f t="shared" si="3"/>
        <v>1</v>
      </c>
      <c r="K44" s="46">
        <f t="shared" si="1"/>
        <v>1</v>
      </c>
      <c r="L44" s="45">
        <v>1</v>
      </c>
      <c r="M44" s="62">
        <f t="shared" si="4"/>
        <v>1</v>
      </c>
      <c r="N44" s="4"/>
      <c r="Q44" s="4"/>
      <c r="R44" s="4"/>
      <c r="S44" s="4"/>
    </row>
    <row r="45" spans="2:19" x14ac:dyDescent="0.25">
      <c r="B45" s="50" t="s">
        <v>122</v>
      </c>
      <c r="C45" s="7"/>
      <c r="D45" s="17">
        <f t="shared" si="0"/>
        <v>1</v>
      </c>
      <c r="E45" s="10"/>
      <c r="F45" s="21" t="e">
        <f t="shared" si="2"/>
        <v>#N/A</v>
      </c>
      <c r="G45" s="4"/>
      <c r="H45" s="47" t="s">
        <v>114</v>
      </c>
      <c r="I45" s="38">
        <f>SUMIF(E:E,"LCA - KGV",D:D)</f>
        <v>0</v>
      </c>
      <c r="J45" s="39">
        <f t="shared" si="3"/>
        <v>1</v>
      </c>
      <c r="K45" s="40">
        <f t="shared" si="1"/>
        <v>1</v>
      </c>
      <c r="L45" s="39">
        <v>1</v>
      </c>
      <c r="M45" s="48">
        <f>J45*K45*L45</f>
        <v>1</v>
      </c>
      <c r="N45" s="4"/>
      <c r="Q45" s="4"/>
      <c r="R45" s="4"/>
      <c r="S45" s="4"/>
    </row>
    <row r="46" spans="2:19" ht="15.75" thickBot="1" x14ac:dyDescent="0.3">
      <c r="B46" s="50" t="s">
        <v>122</v>
      </c>
      <c r="C46" s="7"/>
      <c r="D46" s="17">
        <f t="shared" si="0"/>
        <v>1</v>
      </c>
      <c r="E46" s="10"/>
      <c r="F46" s="21" t="e">
        <f t="shared" si="2"/>
        <v>#N/A</v>
      </c>
      <c r="G46" s="4"/>
      <c r="H46" s="24" t="s">
        <v>88</v>
      </c>
      <c r="I46" s="25">
        <f>SUMIF(E:E,"KGV - WOA",D:D)</f>
        <v>0</v>
      </c>
      <c r="J46" s="26">
        <f t="shared" si="3"/>
        <v>1</v>
      </c>
      <c r="K46" s="26">
        <f t="shared" si="1"/>
        <v>1</v>
      </c>
      <c r="L46" s="26">
        <v>1</v>
      </c>
      <c r="M46" s="27">
        <f>J46*K46*L46</f>
        <v>1</v>
      </c>
      <c r="N46" s="4"/>
      <c r="Q46" s="4"/>
      <c r="R46" s="4"/>
      <c r="S46" s="4"/>
    </row>
    <row r="47" spans="2:19" x14ac:dyDescent="0.25">
      <c r="B47" s="50" t="s">
        <v>122</v>
      </c>
      <c r="C47" s="7"/>
      <c r="D47" s="17">
        <f t="shared" si="0"/>
        <v>1</v>
      </c>
      <c r="E47" s="10"/>
      <c r="F47" s="21" t="e">
        <f t="shared" si="2"/>
        <v>#N/A</v>
      </c>
      <c r="G47" s="4"/>
      <c r="H47" s="2"/>
      <c r="I47" s="2"/>
      <c r="J47" s="2"/>
      <c r="K47" s="2"/>
      <c r="L47" s="2"/>
      <c r="M47" s="2"/>
      <c r="N47" s="4"/>
      <c r="Q47" s="4"/>
      <c r="R47" s="4"/>
      <c r="S47" s="4"/>
    </row>
    <row r="48" spans="2:19" x14ac:dyDescent="0.25">
      <c r="B48" s="50" t="s">
        <v>122</v>
      </c>
      <c r="C48" s="7"/>
      <c r="D48" s="17">
        <f t="shared" si="0"/>
        <v>1</v>
      </c>
      <c r="E48" s="10"/>
      <c r="F48" s="21" t="e">
        <f t="shared" si="2"/>
        <v>#N/A</v>
      </c>
      <c r="G48" s="4"/>
      <c r="H48" s="2"/>
      <c r="I48" s="2"/>
      <c r="J48" s="2"/>
      <c r="K48" s="2"/>
      <c r="L48" s="2"/>
      <c r="M48" s="2"/>
      <c r="N48" s="4"/>
      <c r="Q48" s="4"/>
      <c r="R48" s="4"/>
      <c r="S48" s="4"/>
    </row>
    <row r="49" spans="2:19" ht="15.75" thickBot="1" x14ac:dyDescent="0.3">
      <c r="B49" s="50" t="s">
        <v>122</v>
      </c>
      <c r="C49" s="7"/>
      <c r="D49" s="17">
        <f t="shared" si="0"/>
        <v>1</v>
      </c>
      <c r="E49" s="10"/>
      <c r="F49" s="21" t="e">
        <f t="shared" si="2"/>
        <v>#N/A</v>
      </c>
      <c r="G49" s="4"/>
      <c r="H49" s="2"/>
      <c r="I49" s="2"/>
      <c r="J49" s="2"/>
      <c r="K49" s="2"/>
      <c r="L49" s="2"/>
      <c r="M49" s="2"/>
      <c r="N49" s="4"/>
      <c r="Q49" s="4"/>
      <c r="R49" s="4"/>
      <c r="S49" s="4"/>
    </row>
    <row r="50" spans="2:19" x14ac:dyDescent="0.25">
      <c r="B50" s="50" t="s">
        <v>122</v>
      </c>
      <c r="C50" s="7"/>
      <c r="D50" s="17">
        <f t="shared" si="0"/>
        <v>1</v>
      </c>
      <c r="E50" s="10"/>
      <c r="F50" s="21" t="e">
        <f t="shared" si="2"/>
        <v>#N/A</v>
      </c>
      <c r="G50" s="4"/>
      <c r="H50" s="56"/>
      <c r="I50" s="84"/>
      <c r="J50" s="84"/>
      <c r="K50" s="84"/>
      <c r="L50" s="84"/>
      <c r="M50" s="57"/>
      <c r="N50" s="4"/>
      <c r="Q50" s="4"/>
      <c r="R50" s="4"/>
      <c r="S50" s="4"/>
    </row>
    <row r="51" spans="2:19" ht="21" x14ac:dyDescent="0.35">
      <c r="B51" s="50" t="s">
        <v>122</v>
      </c>
      <c r="C51" s="7"/>
      <c r="D51" s="17">
        <f t="shared" si="0"/>
        <v>1</v>
      </c>
      <c r="E51" s="10"/>
      <c r="F51" s="21" t="e">
        <f t="shared" si="2"/>
        <v>#N/A</v>
      </c>
      <c r="G51" s="4"/>
      <c r="H51" s="77" t="s">
        <v>126</v>
      </c>
      <c r="I51" s="69" t="s">
        <v>130</v>
      </c>
      <c r="J51" s="70"/>
      <c r="K51" s="2"/>
      <c r="L51" s="2"/>
      <c r="M51" s="21"/>
      <c r="N51" s="4"/>
      <c r="Q51" s="4"/>
      <c r="R51" s="4"/>
      <c r="S51" s="4"/>
    </row>
    <row r="52" spans="2:19" ht="17.25" customHeight="1" x14ac:dyDescent="0.35">
      <c r="B52" s="50" t="s">
        <v>122</v>
      </c>
      <c r="C52" s="7"/>
      <c r="D52" s="17">
        <f t="shared" si="0"/>
        <v>1</v>
      </c>
      <c r="E52" s="10"/>
      <c r="F52" s="21" t="e">
        <f t="shared" si="2"/>
        <v>#N/A</v>
      </c>
      <c r="G52" s="4"/>
      <c r="H52" s="77" t="s">
        <v>127</v>
      </c>
      <c r="I52" s="71" t="s">
        <v>134</v>
      </c>
      <c r="J52" s="4"/>
      <c r="K52" s="2"/>
      <c r="L52" s="2"/>
      <c r="M52" s="21"/>
      <c r="N52" s="4"/>
      <c r="Q52" s="4"/>
      <c r="R52" s="4"/>
      <c r="S52" s="4"/>
    </row>
    <row r="53" spans="2:19" ht="21" x14ac:dyDescent="0.35">
      <c r="B53" s="50" t="s">
        <v>122</v>
      </c>
      <c r="C53" s="7"/>
      <c r="D53" s="17">
        <f t="shared" si="0"/>
        <v>1</v>
      </c>
      <c r="E53" s="10"/>
      <c r="F53" s="21" t="e">
        <f t="shared" si="2"/>
        <v>#N/A</v>
      </c>
      <c r="G53" s="4"/>
      <c r="H53" s="78" t="s">
        <v>128</v>
      </c>
      <c r="I53" s="69" t="s">
        <v>131</v>
      </c>
      <c r="J53" s="4"/>
      <c r="K53" s="2"/>
      <c r="L53" s="2"/>
      <c r="M53" s="21"/>
      <c r="N53" s="4"/>
      <c r="Q53" s="4"/>
      <c r="R53" s="4"/>
      <c r="S53" s="4"/>
    </row>
    <row r="54" spans="2:19" ht="21" x14ac:dyDescent="0.35">
      <c r="B54" s="50" t="s">
        <v>122</v>
      </c>
      <c r="C54" s="7"/>
      <c r="D54" s="17">
        <f t="shared" si="0"/>
        <v>1</v>
      </c>
      <c r="E54" s="10"/>
      <c r="F54" s="21" t="e">
        <f t="shared" si="2"/>
        <v>#N/A</v>
      </c>
      <c r="G54" s="4"/>
      <c r="H54" s="78" t="s">
        <v>129</v>
      </c>
      <c r="I54" s="69" t="s">
        <v>132</v>
      </c>
      <c r="J54" s="15"/>
      <c r="K54" s="2"/>
      <c r="L54" s="2"/>
      <c r="M54" s="21"/>
      <c r="N54" s="4"/>
      <c r="Q54" s="4"/>
      <c r="R54" s="4"/>
      <c r="S54" s="4"/>
    </row>
    <row r="55" spans="2:19" x14ac:dyDescent="0.25">
      <c r="B55" s="50" t="s">
        <v>122</v>
      </c>
      <c r="C55" s="7"/>
      <c r="D55" s="17">
        <f t="shared" si="0"/>
        <v>1</v>
      </c>
      <c r="E55" s="10"/>
      <c r="F55" s="21" t="e">
        <f t="shared" si="2"/>
        <v>#N/A</v>
      </c>
      <c r="G55" s="4"/>
      <c r="H55" s="54"/>
      <c r="I55" s="2"/>
      <c r="J55" s="2"/>
      <c r="K55" s="2"/>
      <c r="L55" s="2"/>
      <c r="M55" s="21"/>
      <c r="N55" s="4"/>
      <c r="Q55" s="4"/>
      <c r="R55" s="4"/>
      <c r="S55" s="4"/>
    </row>
    <row r="56" spans="2:19" x14ac:dyDescent="0.25">
      <c r="B56" s="50" t="s">
        <v>122</v>
      </c>
      <c r="C56" s="7"/>
      <c r="D56" s="17">
        <f t="shared" si="0"/>
        <v>1</v>
      </c>
      <c r="E56" s="10"/>
      <c r="F56" s="21" t="e">
        <f t="shared" si="2"/>
        <v>#N/A</v>
      </c>
      <c r="G56" s="4"/>
      <c r="H56" s="54"/>
      <c r="I56" s="2"/>
      <c r="J56" s="2"/>
      <c r="K56" s="2"/>
      <c r="L56" s="2"/>
      <c r="M56" s="21"/>
      <c r="N56" s="4"/>
      <c r="Q56" s="4"/>
      <c r="R56" s="4"/>
      <c r="S56" s="4"/>
    </row>
    <row r="57" spans="2:19" ht="15.75" thickBot="1" x14ac:dyDescent="0.3">
      <c r="B57" s="50" t="s">
        <v>122</v>
      </c>
      <c r="C57" s="7"/>
      <c r="D57" s="17">
        <f t="shared" si="0"/>
        <v>1</v>
      </c>
      <c r="E57" s="10"/>
      <c r="F57" s="21" t="e">
        <f t="shared" si="2"/>
        <v>#N/A</v>
      </c>
      <c r="G57" s="4"/>
      <c r="H57" s="79"/>
      <c r="I57" s="85"/>
      <c r="J57" s="85"/>
      <c r="K57" s="85"/>
      <c r="L57" s="85"/>
      <c r="M57" s="86"/>
      <c r="N57" s="4"/>
      <c r="Q57" s="4"/>
      <c r="R57" s="4"/>
      <c r="S57" s="4"/>
    </row>
    <row r="58" spans="2:19" x14ac:dyDescent="0.25">
      <c r="B58" s="50" t="s">
        <v>122</v>
      </c>
      <c r="C58" s="7"/>
      <c r="D58" s="17">
        <f t="shared" si="0"/>
        <v>1</v>
      </c>
      <c r="E58" s="10"/>
      <c r="F58" s="21" t="e">
        <f t="shared" si="2"/>
        <v>#N/A</v>
      </c>
      <c r="G58" s="4"/>
      <c r="H58" s="2"/>
      <c r="I58" s="2"/>
      <c r="J58" s="2"/>
      <c r="K58" s="2"/>
      <c r="L58" s="2"/>
      <c r="M58" s="2"/>
      <c r="N58" s="4"/>
      <c r="Q58" s="4"/>
      <c r="R58" s="4"/>
      <c r="S58" s="4"/>
    </row>
    <row r="59" spans="2:19" x14ac:dyDescent="0.25">
      <c r="B59" s="50" t="s">
        <v>122</v>
      </c>
      <c r="C59" s="7"/>
      <c r="D59" s="17">
        <f t="shared" si="0"/>
        <v>1</v>
      </c>
      <c r="E59" s="10"/>
      <c r="F59" s="21" t="e">
        <f t="shared" si="2"/>
        <v>#N/A</v>
      </c>
      <c r="G59" s="4"/>
      <c r="H59" s="2"/>
      <c r="I59" s="2"/>
      <c r="J59" s="2"/>
      <c r="K59" s="2"/>
      <c r="L59" s="2"/>
      <c r="M59" s="2"/>
      <c r="N59" s="4"/>
      <c r="Q59" s="4"/>
      <c r="R59" s="4"/>
      <c r="S59" s="4"/>
    </row>
    <row r="60" spans="2:19" x14ac:dyDescent="0.25">
      <c r="B60" s="50" t="s">
        <v>122</v>
      </c>
      <c r="C60" s="7"/>
      <c r="D60" s="17">
        <f t="shared" si="0"/>
        <v>1</v>
      </c>
      <c r="E60" s="10"/>
      <c r="F60" s="21" t="e">
        <f t="shared" si="2"/>
        <v>#N/A</v>
      </c>
      <c r="G60" s="4"/>
      <c r="H60" s="2"/>
      <c r="I60" s="2"/>
      <c r="J60" s="2"/>
      <c r="K60" s="2"/>
      <c r="L60" s="2"/>
      <c r="M60" s="2"/>
      <c r="N60" s="4"/>
      <c r="Q60" s="4"/>
      <c r="R60" s="4"/>
      <c r="S60" s="4"/>
    </row>
    <row r="61" spans="2:19" x14ac:dyDescent="0.25">
      <c r="B61" s="50" t="s">
        <v>122</v>
      </c>
      <c r="C61" s="7"/>
      <c r="D61" s="17">
        <f t="shared" si="0"/>
        <v>1</v>
      </c>
      <c r="E61" s="10"/>
      <c r="F61" s="21" t="e">
        <f t="shared" si="2"/>
        <v>#N/A</v>
      </c>
      <c r="G61" s="4"/>
      <c r="H61" s="2"/>
      <c r="I61" s="2"/>
      <c r="J61" s="2"/>
      <c r="K61" s="2"/>
      <c r="L61" s="2"/>
      <c r="M61" s="2"/>
      <c r="N61" s="4"/>
      <c r="Q61" s="4"/>
      <c r="R61" s="4"/>
      <c r="S61" s="4"/>
    </row>
    <row r="62" spans="2:19" x14ac:dyDescent="0.25">
      <c r="B62" s="50" t="s">
        <v>122</v>
      </c>
      <c r="C62" s="7"/>
      <c r="D62" s="17">
        <f t="shared" si="0"/>
        <v>1</v>
      </c>
      <c r="E62" s="10"/>
      <c r="F62" s="21" t="e">
        <f t="shared" si="2"/>
        <v>#N/A</v>
      </c>
      <c r="G62" s="4"/>
      <c r="H62" s="2"/>
      <c r="I62" s="2"/>
      <c r="J62" s="2"/>
      <c r="K62" s="2"/>
      <c r="L62" s="2"/>
      <c r="M62" s="2"/>
      <c r="N62" s="4"/>
      <c r="Q62" s="4"/>
      <c r="R62" s="4"/>
      <c r="S62" s="4"/>
    </row>
    <row r="63" spans="2:19" x14ac:dyDescent="0.25">
      <c r="B63" s="50" t="s">
        <v>122</v>
      </c>
      <c r="C63" s="7"/>
      <c r="D63" s="17">
        <f t="shared" si="0"/>
        <v>1</v>
      </c>
      <c r="E63" s="10"/>
      <c r="F63" s="21" t="e">
        <f t="shared" si="2"/>
        <v>#N/A</v>
      </c>
      <c r="G63" s="4"/>
      <c r="H63" s="2"/>
      <c r="I63" s="2"/>
      <c r="J63" s="2"/>
      <c r="K63" s="2"/>
      <c r="L63" s="2"/>
      <c r="M63" s="2"/>
      <c r="N63" s="4"/>
      <c r="Q63" s="4"/>
      <c r="R63" s="4"/>
      <c r="S63" s="4"/>
    </row>
    <row r="64" spans="2:19" x14ac:dyDescent="0.25">
      <c r="B64" s="50" t="s">
        <v>122</v>
      </c>
      <c r="C64" s="7"/>
      <c r="D64" s="17">
        <f t="shared" si="0"/>
        <v>1</v>
      </c>
      <c r="E64" s="10"/>
      <c r="F64" s="21" t="e">
        <f t="shared" si="2"/>
        <v>#N/A</v>
      </c>
      <c r="G64" s="4"/>
      <c r="H64" s="2"/>
      <c r="I64" s="2"/>
      <c r="J64" s="2"/>
      <c r="K64" s="2"/>
      <c r="L64" s="2"/>
      <c r="M64" s="2"/>
      <c r="N64" s="4"/>
      <c r="Q64" s="4"/>
      <c r="R64" s="4"/>
      <c r="S64" s="4"/>
    </row>
    <row r="65" spans="2:19" x14ac:dyDescent="0.25">
      <c r="B65" s="50" t="s">
        <v>122</v>
      </c>
      <c r="C65" s="7"/>
      <c r="D65" s="17">
        <f t="shared" si="0"/>
        <v>1</v>
      </c>
      <c r="E65" s="10"/>
      <c r="F65" s="21" t="e">
        <f t="shared" si="2"/>
        <v>#N/A</v>
      </c>
      <c r="G65" s="4"/>
      <c r="H65" s="2"/>
      <c r="I65" s="2"/>
      <c r="J65" s="2"/>
      <c r="K65" s="2"/>
      <c r="L65" s="2"/>
      <c r="M65" s="2"/>
      <c r="N65" s="4"/>
      <c r="Q65" s="4"/>
      <c r="R65" s="4"/>
      <c r="S65" s="4"/>
    </row>
    <row r="66" spans="2:19" x14ac:dyDescent="0.25">
      <c r="B66" s="50" t="s">
        <v>122</v>
      </c>
      <c r="C66" s="7"/>
      <c r="D66" s="17">
        <f t="shared" si="0"/>
        <v>1</v>
      </c>
      <c r="E66" s="10"/>
      <c r="F66" s="21" t="e">
        <f t="shared" si="2"/>
        <v>#N/A</v>
      </c>
      <c r="G66" s="4"/>
      <c r="H66" s="2"/>
      <c r="I66" s="2"/>
      <c r="J66" s="2"/>
      <c r="K66" s="2"/>
      <c r="L66" s="2"/>
      <c r="M66" s="2"/>
      <c r="N66" s="4"/>
      <c r="Q66" s="4"/>
      <c r="R66" s="4"/>
      <c r="S66" s="4"/>
    </row>
    <row r="67" spans="2:19" x14ac:dyDescent="0.25">
      <c r="B67" s="50" t="s">
        <v>122</v>
      </c>
      <c r="C67" s="7"/>
      <c r="D67" s="17">
        <f t="shared" ref="D67:D130" si="5" xml:space="preserve"> 1</f>
        <v>1</v>
      </c>
      <c r="E67" s="10"/>
      <c r="F67" s="21" t="e">
        <f t="shared" ref="F67:F130" si="6">INDEX(O:O,MATCH(C67,P:P,0),1)</f>
        <v>#N/A</v>
      </c>
      <c r="G67" s="4"/>
      <c r="H67" s="2"/>
      <c r="I67" s="2"/>
      <c r="J67" s="2"/>
      <c r="K67" s="2"/>
      <c r="L67" s="2"/>
      <c r="M67" s="2"/>
      <c r="N67" s="4"/>
      <c r="Q67" s="4"/>
      <c r="R67" s="4"/>
      <c r="S67" s="4"/>
    </row>
    <row r="68" spans="2:19" x14ac:dyDescent="0.25">
      <c r="B68" s="50" t="s">
        <v>122</v>
      </c>
      <c r="C68" s="7"/>
      <c r="D68" s="17">
        <f t="shared" si="5"/>
        <v>1</v>
      </c>
      <c r="E68" s="10"/>
      <c r="F68" s="21" t="e">
        <f t="shared" si="6"/>
        <v>#N/A</v>
      </c>
      <c r="G68" s="4"/>
      <c r="H68" s="2"/>
      <c r="I68" s="2"/>
      <c r="J68" s="2"/>
      <c r="K68" s="2"/>
      <c r="L68" s="2"/>
      <c r="M68" s="2"/>
      <c r="N68" s="4"/>
      <c r="Q68" s="4"/>
      <c r="R68" s="4"/>
      <c r="S68" s="4"/>
    </row>
    <row r="69" spans="2:19" x14ac:dyDescent="0.25">
      <c r="B69" s="50" t="s">
        <v>122</v>
      </c>
      <c r="C69" s="7"/>
      <c r="D69" s="17">
        <f t="shared" si="5"/>
        <v>1</v>
      </c>
      <c r="E69" s="10"/>
      <c r="F69" s="21" t="e">
        <f t="shared" si="6"/>
        <v>#N/A</v>
      </c>
      <c r="G69" s="4"/>
      <c r="H69" s="2"/>
      <c r="I69" s="2"/>
      <c r="J69" s="2"/>
      <c r="K69" s="2"/>
      <c r="L69" s="2"/>
      <c r="M69" s="2"/>
      <c r="N69" s="4"/>
      <c r="Q69" s="4"/>
      <c r="R69" s="4"/>
      <c r="S69" s="4"/>
    </row>
    <row r="70" spans="2:19" x14ac:dyDescent="0.25">
      <c r="B70" s="50" t="s">
        <v>122</v>
      </c>
      <c r="C70" s="7"/>
      <c r="D70" s="17">
        <f t="shared" si="5"/>
        <v>1</v>
      </c>
      <c r="E70" s="10"/>
      <c r="F70" s="21" t="e">
        <f t="shared" si="6"/>
        <v>#N/A</v>
      </c>
      <c r="G70" s="4"/>
      <c r="H70" s="2"/>
      <c r="I70" s="2"/>
      <c r="J70" s="2"/>
      <c r="K70" s="2"/>
      <c r="L70" s="2"/>
      <c r="M70" s="2"/>
      <c r="N70" s="4"/>
      <c r="Q70" s="4"/>
      <c r="R70" s="4"/>
      <c r="S70" s="4"/>
    </row>
    <row r="71" spans="2:19" x14ac:dyDescent="0.25">
      <c r="B71" s="50" t="s">
        <v>122</v>
      </c>
      <c r="C71" s="7"/>
      <c r="D71" s="17">
        <f t="shared" si="5"/>
        <v>1</v>
      </c>
      <c r="E71" s="10"/>
      <c r="F71" s="21" t="e">
        <f t="shared" si="6"/>
        <v>#N/A</v>
      </c>
      <c r="G71" s="4"/>
      <c r="H71" s="2"/>
      <c r="I71" s="2"/>
      <c r="J71" s="2"/>
      <c r="K71" s="2"/>
      <c r="L71" s="2"/>
      <c r="M71" s="2"/>
      <c r="N71" s="4"/>
      <c r="Q71" s="4"/>
      <c r="R71" s="4"/>
      <c r="S71" s="4"/>
    </row>
    <row r="72" spans="2:19" x14ac:dyDescent="0.25">
      <c r="B72" s="50" t="s">
        <v>122</v>
      </c>
      <c r="C72" s="7"/>
      <c r="D72" s="17">
        <f t="shared" si="5"/>
        <v>1</v>
      </c>
      <c r="E72" s="10"/>
      <c r="F72" s="21" t="e">
        <f t="shared" si="6"/>
        <v>#N/A</v>
      </c>
      <c r="G72" s="4"/>
      <c r="H72" s="2"/>
      <c r="I72" s="2"/>
      <c r="J72" s="2"/>
      <c r="K72" s="2"/>
      <c r="L72" s="2"/>
      <c r="M72" s="2"/>
      <c r="N72" s="4"/>
      <c r="Q72" s="4"/>
      <c r="R72" s="4"/>
      <c r="S72" s="4"/>
    </row>
    <row r="73" spans="2:19" x14ac:dyDescent="0.25">
      <c r="B73" s="50" t="s">
        <v>122</v>
      </c>
      <c r="C73" s="7"/>
      <c r="D73" s="17">
        <f t="shared" si="5"/>
        <v>1</v>
      </c>
      <c r="E73" s="10"/>
      <c r="F73" s="21" t="e">
        <f t="shared" si="6"/>
        <v>#N/A</v>
      </c>
      <c r="G73" s="4"/>
      <c r="H73" s="2"/>
      <c r="I73" s="2"/>
      <c r="J73" s="2"/>
      <c r="K73" s="2"/>
      <c r="L73" s="2"/>
      <c r="M73" s="2"/>
      <c r="N73" s="4"/>
      <c r="Q73" s="4"/>
      <c r="R73" s="4"/>
      <c r="S73" s="4"/>
    </row>
    <row r="74" spans="2:19" x14ac:dyDescent="0.25">
      <c r="B74" s="50" t="s">
        <v>122</v>
      </c>
      <c r="C74" s="7"/>
      <c r="D74" s="17">
        <f t="shared" si="5"/>
        <v>1</v>
      </c>
      <c r="E74" s="10"/>
      <c r="F74" s="21" t="e">
        <f t="shared" si="6"/>
        <v>#N/A</v>
      </c>
      <c r="G74" s="4"/>
      <c r="H74" s="2"/>
      <c r="I74" s="2"/>
      <c r="J74" s="2"/>
      <c r="K74" s="2"/>
      <c r="L74" s="2"/>
      <c r="M74" s="2"/>
      <c r="N74" s="4"/>
      <c r="Q74" s="4"/>
      <c r="R74" s="4"/>
      <c r="S74" s="4"/>
    </row>
    <row r="75" spans="2:19" x14ac:dyDescent="0.25">
      <c r="B75" s="50" t="s">
        <v>122</v>
      </c>
      <c r="C75" s="7"/>
      <c r="D75" s="17">
        <f t="shared" si="5"/>
        <v>1</v>
      </c>
      <c r="E75" s="10"/>
      <c r="F75" s="21" t="e">
        <f t="shared" si="6"/>
        <v>#N/A</v>
      </c>
      <c r="G75" s="4"/>
      <c r="H75" s="2"/>
      <c r="I75" s="2"/>
      <c r="J75" s="2"/>
      <c r="K75" s="2"/>
      <c r="L75" s="2"/>
      <c r="M75" s="2"/>
      <c r="N75" s="4"/>
      <c r="Q75" s="4"/>
      <c r="R75" s="4"/>
      <c r="S75" s="4"/>
    </row>
    <row r="76" spans="2:19" x14ac:dyDescent="0.25">
      <c r="B76" s="50" t="s">
        <v>122</v>
      </c>
      <c r="C76" s="7"/>
      <c r="D76" s="17">
        <f t="shared" si="5"/>
        <v>1</v>
      </c>
      <c r="E76" s="10"/>
      <c r="F76" s="21" t="e">
        <f t="shared" si="6"/>
        <v>#N/A</v>
      </c>
      <c r="G76" s="4"/>
      <c r="H76" s="2"/>
      <c r="I76" s="2"/>
      <c r="J76" s="2"/>
      <c r="K76" s="2"/>
      <c r="L76" s="2"/>
      <c r="M76" s="2"/>
      <c r="N76" s="4"/>
      <c r="Q76" s="4"/>
      <c r="R76" s="4"/>
      <c r="S76" s="4"/>
    </row>
    <row r="77" spans="2:19" x14ac:dyDescent="0.25">
      <c r="B77" s="50" t="s">
        <v>122</v>
      </c>
      <c r="C77" s="7"/>
      <c r="D77" s="17">
        <f t="shared" si="5"/>
        <v>1</v>
      </c>
      <c r="E77" s="10"/>
      <c r="F77" s="21" t="e">
        <f t="shared" si="6"/>
        <v>#N/A</v>
      </c>
      <c r="G77" s="4"/>
      <c r="H77" s="4"/>
      <c r="I77" s="4"/>
      <c r="J77" s="4"/>
      <c r="K77" s="4"/>
      <c r="L77" s="4"/>
      <c r="M77" s="4"/>
      <c r="N77" s="4"/>
      <c r="Q77" s="4"/>
      <c r="R77" s="4"/>
      <c r="S77" s="4"/>
    </row>
    <row r="78" spans="2:19" x14ac:dyDescent="0.25">
      <c r="B78" s="50" t="s">
        <v>122</v>
      </c>
      <c r="C78" s="7"/>
      <c r="D78" s="17">
        <f t="shared" si="5"/>
        <v>1</v>
      </c>
      <c r="E78" s="10"/>
      <c r="F78" s="21" t="e">
        <f t="shared" si="6"/>
        <v>#N/A</v>
      </c>
      <c r="G78" s="4"/>
      <c r="H78" s="4"/>
      <c r="I78" s="4"/>
      <c r="J78" s="4"/>
      <c r="K78" s="4"/>
      <c r="L78" s="4"/>
      <c r="M78" s="4"/>
      <c r="N78" s="4"/>
      <c r="Q78" s="4"/>
      <c r="R78" s="4"/>
      <c r="S78" s="4"/>
    </row>
    <row r="79" spans="2:19" x14ac:dyDescent="0.25">
      <c r="B79" s="50" t="s">
        <v>122</v>
      </c>
      <c r="C79" s="7"/>
      <c r="D79" s="17">
        <f t="shared" si="5"/>
        <v>1</v>
      </c>
      <c r="E79" s="10"/>
      <c r="F79" s="21" t="e">
        <f t="shared" si="6"/>
        <v>#N/A</v>
      </c>
      <c r="G79" s="4"/>
      <c r="H79" s="4"/>
      <c r="I79" s="4"/>
      <c r="J79" s="4"/>
      <c r="K79" s="4"/>
      <c r="L79" s="4"/>
      <c r="M79" s="4"/>
      <c r="N79" s="4"/>
      <c r="Q79" s="4"/>
      <c r="R79" s="4"/>
      <c r="S79" s="4"/>
    </row>
    <row r="80" spans="2:19" x14ac:dyDescent="0.25">
      <c r="B80" s="50" t="s">
        <v>122</v>
      </c>
      <c r="C80" s="7"/>
      <c r="D80" s="17">
        <f t="shared" si="5"/>
        <v>1</v>
      </c>
      <c r="E80" s="10"/>
      <c r="F80" s="21" t="e">
        <f t="shared" si="6"/>
        <v>#N/A</v>
      </c>
      <c r="G80" s="4"/>
      <c r="H80" s="4"/>
      <c r="I80" s="4"/>
      <c r="J80" s="4"/>
      <c r="K80" s="4"/>
      <c r="L80" s="4"/>
      <c r="M80" s="4"/>
      <c r="N80" s="4"/>
      <c r="Q80" s="4"/>
      <c r="R80" s="4"/>
      <c r="S80" s="4"/>
    </row>
    <row r="81" spans="2:19" x14ac:dyDescent="0.25">
      <c r="B81" s="50" t="s">
        <v>122</v>
      </c>
      <c r="C81" s="7"/>
      <c r="D81" s="17">
        <f t="shared" si="5"/>
        <v>1</v>
      </c>
      <c r="E81" s="10"/>
      <c r="F81" s="21" t="e">
        <f t="shared" si="6"/>
        <v>#N/A</v>
      </c>
      <c r="G81" s="4"/>
      <c r="H81" s="4"/>
      <c r="I81" s="4"/>
      <c r="J81" s="4"/>
      <c r="K81" s="4"/>
      <c r="L81" s="4"/>
      <c r="M81" s="4"/>
      <c r="N81" s="4"/>
      <c r="Q81" s="4"/>
      <c r="R81" s="4"/>
      <c r="S81" s="4"/>
    </row>
    <row r="82" spans="2:19" x14ac:dyDescent="0.25">
      <c r="B82" s="50" t="s">
        <v>122</v>
      </c>
      <c r="C82" s="7"/>
      <c r="D82" s="17">
        <f t="shared" si="5"/>
        <v>1</v>
      </c>
      <c r="E82" s="10"/>
      <c r="F82" s="21" t="e">
        <f t="shared" si="6"/>
        <v>#N/A</v>
      </c>
      <c r="G82" s="4"/>
      <c r="H82" s="4"/>
      <c r="I82" s="4"/>
      <c r="J82" s="4"/>
      <c r="K82" s="4"/>
      <c r="L82" s="4"/>
      <c r="M82" s="4"/>
      <c r="N82" s="4"/>
      <c r="Q82" s="4"/>
      <c r="R82" s="4"/>
      <c r="S82" s="4"/>
    </row>
    <row r="83" spans="2:19" x14ac:dyDescent="0.25">
      <c r="B83" s="50" t="s">
        <v>122</v>
      </c>
      <c r="C83" s="7"/>
      <c r="D83" s="17">
        <f t="shared" si="5"/>
        <v>1</v>
      </c>
      <c r="E83" s="10"/>
      <c r="F83" s="21" t="e">
        <f t="shared" si="6"/>
        <v>#N/A</v>
      </c>
      <c r="G83" s="4"/>
      <c r="H83" s="4"/>
      <c r="I83" s="4"/>
      <c r="J83" s="4"/>
      <c r="K83" s="4"/>
      <c r="L83" s="4"/>
      <c r="M83" s="4"/>
      <c r="N83" s="4"/>
      <c r="Q83" s="4"/>
      <c r="R83" s="4"/>
      <c r="S83" s="4"/>
    </row>
    <row r="84" spans="2:19" x14ac:dyDescent="0.25">
      <c r="B84" s="50" t="s">
        <v>122</v>
      </c>
      <c r="C84" s="7"/>
      <c r="D84" s="17">
        <f t="shared" si="5"/>
        <v>1</v>
      </c>
      <c r="E84" s="10"/>
      <c r="F84" s="21" t="e">
        <f t="shared" si="6"/>
        <v>#N/A</v>
      </c>
      <c r="G84" s="4"/>
      <c r="H84" s="4"/>
      <c r="I84" s="4"/>
      <c r="J84" s="4"/>
      <c r="K84" s="4"/>
      <c r="L84" s="4"/>
      <c r="M84" s="4"/>
      <c r="N84" s="4"/>
      <c r="Q84" s="4"/>
      <c r="R84" s="4"/>
      <c r="S84" s="4"/>
    </row>
    <row r="85" spans="2:19" x14ac:dyDescent="0.25">
      <c r="B85" s="50" t="s">
        <v>122</v>
      </c>
      <c r="C85" s="7"/>
      <c r="D85" s="17">
        <f t="shared" si="5"/>
        <v>1</v>
      </c>
      <c r="E85" s="10"/>
      <c r="F85" s="21" t="e">
        <f t="shared" si="6"/>
        <v>#N/A</v>
      </c>
      <c r="G85" s="4"/>
      <c r="H85" s="4"/>
      <c r="I85" s="4"/>
      <c r="J85" s="4"/>
      <c r="K85" s="4"/>
      <c r="L85" s="4"/>
      <c r="M85" s="4"/>
      <c r="N85" s="4"/>
      <c r="Q85" s="4"/>
      <c r="R85" s="4"/>
      <c r="S85" s="4"/>
    </row>
    <row r="86" spans="2:19" x14ac:dyDescent="0.25">
      <c r="B86" s="50" t="s">
        <v>122</v>
      </c>
      <c r="C86" s="7"/>
      <c r="D86" s="17">
        <f t="shared" si="5"/>
        <v>1</v>
      </c>
      <c r="E86" s="10"/>
      <c r="F86" s="21" t="e">
        <f t="shared" si="6"/>
        <v>#N/A</v>
      </c>
      <c r="G86" s="4"/>
      <c r="H86" s="4"/>
      <c r="I86" s="4"/>
      <c r="J86" s="4"/>
      <c r="K86" s="4"/>
      <c r="L86" s="4"/>
      <c r="M86" s="4"/>
      <c r="N86" s="4"/>
      <c r="Q86" s="4"/>
      <c r="R86" s="4"/>
      <c r="S86" s="4"/>
    </row>
    <row r="87" spans="2:19" x14ac:dyDescent="0.25">
      <c r="B87" s="50" t="s">
        <v>122</v>
      </c>
      <c r="C87" s="7"/>
      <c r="D87" s="17">
        <f t="shared" si="5"/>
        <v>1</v>
      </c>
      <c r="E87" s="10"/>
      <c r="F87" s="21" t="e">
        <f t="shared" si="6"/>
        <v>#N/A</v>
      </c>
      <c r="G87" s="4"/>
      <c r="H87" s="4"/>
      <c r="I87" s="4"/>
      <c r="J87" s="4"/>
      <c r="K87" s="4"/>
      <c r="L87" s="4"/>
      <c r="M87" s="4"/>
      <c r="N87" s="4"/>
      <c r="Q87" s="4"/>
      <c r="R87" s="4"/>
      <c r="S87" s="4"/>
    </row>
    <row r="88" spans="2:19" x14ac:dyDescent="0.25">
      <c r="B88" s="50" t="s">
        <v>122</v>
      </c>
      <c r="C88" s="7"/>
      <c r="D88" s="17">
        <f t="shared" si="5"/>
        <v>1</v>
      </c>
      <c r="E88" s="10"/>
      <c r="F88" s="21" t="e">
        <f t="shared" si="6"/>
        <v>#N/A</v>
      </c>
      <c r="G88" s="4"/>
      <c r="H88" s="4"/>
      <c r="I88" s="4"/>
      <c r="J88" s="4"/>
      <c r="K88" s="4"/>
      <c r="L88" s="4"/>
      <c r="M88" s="4"/>
      <c r="N88" s="4"/>
      <c r="Q88" s="4"/>
      <c r="R88" s="4"/>
      <c r="S88" s="4"/>
    </row>
    <row r="89" spans="2:19" x14ac:dyDescent="0.25">
      <c r="B89" s="50" t="s">
        <v>122</v>
      </c>
      <c r="C89" s="7"/>
      <c r="D89" s="17">
        <f t="shared" si="5"/>
        <v>1</v>
      </c>
      <c r="E89" s="10"/>
      <c r="F89" s="21" t="e">
        <f t="shared" si="6"/>
        <v>#N/A</v>
      </c>
      <c r="G89" s="4"/>
      <c r="H89" s="4"/>
      <c r="I89" s="4"/>
      <c r="J89" s="4"/>
      <c r="K89" s="4"/>
      <c r="L89" s="4"/>
      <c r="M89" s="4"/>
      <c r="N89" s="4"/>
      <c r="Q89" s="4"/>
      <c r="R89" s="4"/>
      <c r="S89" s="4"/>
    </row>
    <row r="90" spans="2:19" x14ac:dyDescent="0.25">
      <c r="B90" s="50" t="s">
        <v>122</v>
      </c>
      <c r="C90" s="7"/>
      <c r="D90" s="17">
        <f t="shared" si="5"/>
        <v>1</v>
      </c>
      <c r="E90" s="10"/>
      <c r="F90" s="21" t="e">
        <f t="shared" si="6"/>
        <v>#N/A</v>
      </c>
      <c r="G90" s="4"/>
      <c r="H90" s="4"/>
      <c r="I90" s="4"/>
      <c r="J90" s="4"/>
      <c r="K90" s="4"/>
      <c r="L90" s="4"/>
      <c r="M90" s="4"/>
      <c r="N90" s="4"/>
      <c r="Q90" s="4"/>
      <c r="R90" s="4"/>
      <c r="S90" s="4"/>
    </row>
    <row r="91" spans="2:19" x14ac:dyDescent="0.25">
      <c r="B91" s="50" t="s">
        <v>122</v>
      </c>
      <c r="C91" s="7"/>
      <c r="D91" s="17">
        <f t="shared" si="5"/>
        <v>1</v>
      </c>
      <c r="E91" s="10"/>
      <c r="F91" s="21" t="e">
        <f t="shared" si="6"/>
        <v>#N/A</v>
      </c>
      <c r="G91" s="4"/>
      <c r="H91" s="4"/>
      <c r="I91" s="4"/>
      <c r="J91" s="4"/>
      <c r="K91" s="4"/>
      <c r="L91" s="4"/>
      <c r="M91" s="4"/>
      <c r="N91" s="4"/>
      <c r="Q91" s="4"/>
      <c r="R91" s="4"/>
      <c r="S91" s="4"/>
    </row>
    <row r="92" spans="2:19" x14ac:dyDescent="0.25">
      <c r="B92" s="50" t="s">
        <v>122</v>
      </c>
      <c r="C92" s="7"/>
      <c r="D92" s="17">
        <f t="shared" si="5"/>
        <v>1</v>
      </c>
      <c r="E92" s="10"/>
      <c r="F92" s="21" t="e">
        <f t="shared" si="6"/>
        <v>#N/A</v>
      </c>
      <c r="G92" s="4"/>
      <c r="H92" s="4"/>
      <c r="I92" s="4"/>
      <c r="J92" s="4"/>
      <c r="K92" s="4"/>
      <c r="L92" s="4"/>
      <c r="M92" s="4"/>
      <c r="N92" s="4"/>
      <c r="Q92" s="4"/>
      <c r="R92" s="4"/>
      <c r="S92" s="4"/>
    </row>
    <row r="93" spans="2:19" x14ac:dyDescent="0.25">
      <c r="B93" s="50" t="s">
        <v>122</v>
      </c>
      <c r="C93" s="7"/>
      <c r="D93" s="17">
        <f t="shared" si="5"/>
        <v>1</v>
      </c>
      <c r="E93" s="10"/>
      <c r="F93" s="21" t="e">
        <f t="shared" si="6"/>
        <v>#N/A</v>
      </c>
      <c r="G93" s="4"/>
      <c r="H93" s="4"/>
      <c r="I93" s="4"/>
      <c r="J93" s="4"/>
      <c r="K93" s="4"/>
      <c r="L93" s="4"/>
      <c r="M93" s="4"/>
      <c r="N93" s="4"/>
      <c r="Q93" s="4"/>
      <c r="R93" s="4"/>
      <c r="S93" s="4"/>
    </row>
    <row r="94" spans="2:19" x14ac:dyDescent="0.25">
      <c r="B94" s="50" t="s">
        <v>122</v>
      </c>
      <c r="C94" s="7"/>
      <c r="D94" s="17">
        <f t="shared" si="5"/>
        <v>1</v>
      </c>
      <c r="E94" s="10"/>
      <c r="F94" s="21" t="e">
        <f t="shared" si="6"/>
        <v>#N/A</v>
      </c>
      <c r="G94" s="4"/>
      <c r="H94" s="4"/>
      <c r="I94" s="4"/>
      <c r="J94" s="4"/>
      <c r="K94" s="4"/>
      <c r="L94" s="4"/>
      <c r="M94" s="4"/>
      <c r="N94" s="4"/>
      <c r="Q94" s="4"/>
      <c r="R94" s="4"/>
      <c r="S94" s="4"/>
    </row>
    <row r="95" spans="2:19" x14ac:dyDescent="0.25">
      <c r="B95" s="50" t="s">
        <v>122</v>
      </c>
      <c r="C95" s="7"/>
      <c r="D95" s="17">
        <f t="shared" si="5"/>
        <v>1</v>
      </c>
      <c r="E95" s="10"/>
      <c r="F95" s="21" t="e">
        <f t="shared" si="6"/>
        <v>#N/A</v>
      </c>
      <c r="G95" s="4"/>
      <c r="H95" s="4"/>
      <c r="I95" s="4"/>
      <c r="J95" s="4"/>
      <c r="K95" s="4"/>
      <c r="L95" s="4"/>
      <c r="M95" s="4"/>
      <c r="N95" s="4"/>
      <c r="Q95" s="4"/>
      <c r="R95" s="4"/>
      <c r="S95" s="4"/>
    </row>
    <row r="96" spans="2:19" x14ac:dyDescent="0.25">
      <c r="B96" s="50" t="s">
        <v>122</v>
      </c>
      <c r="C96" s="7"/>
      <c r="D96" s="17">
        <f t="shared" si="5"/>
        <v>1</v>
      </c>
      <c r="E96" s="10"/>
      <c r="F96" s="21" t="e">
        <f t="shared" si="6"/>
        <v>#N/A</v>
      </c>
      <c r="G96" s="4"/>
      <c r="H96" s="4"/>
      <c r="I96" s="4"/>
      <c r="J96" s="4"/>
      <c r="K96" s="4"/>
      <c r="L96" s="4"/>
      <c r="M96" s="4"/>
      <c r="N96" s="4"/>
      <c r="Q96" s="4"/>
      <c r="R96" s="4"/>
      <c r="S96" s="4"/>
    </row>
    <row r="97" spans="2:19" x14ac:dyDescent="0.25">
      <c r="B97" s="50" t="s">
        <v>122</v>
      </c>
      <c r="C97" s="7"/>
      <c r="D97" s="17">
        <f t="shared" si="5"/>
        <v>1</v>
      </c>
      <c r="E97" s="10"/>
      <c r="F97" s="21" t="e">
        <f t="shared" si="6"/>
        <v>#N/A</v>
      </c>
      <c r="G97" s="4"/>
      <c r="H97" s="4"/>
      <c r="I97" s="4"/>
      <c r="J97" s="4"/>
      <c r="K97" s="4"/>
      <c r="L97" s="4"/>
      <c r="M97" s="4"/>
      <c r="N97" s="4"/>
      <c r="Q97" s="4"/>
      <c r="R97" s="4"/>
      <c r="S97" s="4"/>
    </row>
    <row r="98" spans="2:19" x14ac:dyDescent="0.25">
      <c r="B98" s="50" t="s">
        <v>122</v>
      </c>
      <c r="C98" s="7"/>
      <c r="D98" s="17">
        <f t="shared" si="5"/>
        <v>1</v>
      </c>
      <c r="E98" s="10"/>
      <c r="F98" s="21" t="e">
        <f t="shared" si="6"/>
        <v>#N/A</v>
      </c>
      <c r="G98" s="4"/>
      <c r="H98" s="4"/>
      <c r="I98" s="4"/>
      <c r="J98" s="4"/>
      <c r="K98" s="4"/>
      <c r="L98" s="4"/>
      <c r="M98" s="4"/>
      <c r="N98" s="4"/>
      <c r="Q98" s="4"/>
      <c r="R98" s="4"/>
      <c r="S98" s="4"/>
    </row>
    <row r="99" spans="2:19" x14ac:dyDescent="0.25">
      <c r="B99" s="50" t="s">
        <v>122</v>
      </c>
      <c r="C99" s="7"/>
      <c r="D99" s="17">
        <f t="shared" si="5"/>
        <v>1</v>
      </c>
      <c r="E99" s="10"/>
      <c r="F99" s="21" t="e">
        <f t="shared" si="6"/>
        <v>#N/A</v>
      </c>
      <c r="G99" s="4"/>
      <c r="H99" s="4"/>
      <c r="I99" s="4"/>
      <c r="J99" s="4"/>
      <c r="K99" s="4"/>
      <c r="L99" s="4"/>
      <c r="M99" s="4"/>
      <c r="N99" s="4"/>
      <c r="Q99" s="4"/>
      <c r="R99" s="4"/>
      <c r="S99" s="4"/>
    </row>
    <row r="100" spans="2:19" x14ac:dyDescent="0.25">
      <c r="B100" s="50" t="s">
        <v>122</v>
      </c>
      <c r="C100" s="7"/>
      <c r="D100" s="17">
        <f t="shared" si="5"/>
        <v>1</v>
      </c>
      <c r="E100" s="10"/>
      <c r="F100" s="21" t="e">
        <f t="shared" si="6"/>
        <v>#N/A</v>
      </c>
      <c r="G100" s="4"/>
      <c r="H100" s="4"/>
      <c r="I100" s="4"/>
      <c r="J100" s="4"/>
      <c r="K100" s="4"/>
      <c r="L100" s="4"/>
      <c r="M100" s="4"/>
      <c r="N100" s="4"/>
      <c r="Q100" s="4"/>
      <c r="R100" s="4"/>
      <c r="S100" s="4"/>
    </row>
    <row r="101" spans="2:19" x14ac:dyDescent="0.25">
      <c r="B101" s="50" t="s">
        <v>122</v>
      </c>
      <c r="C101" s="7"/>
      <c r="D101" s="17">
        <f t="shared" si="5"/>
        <v>1</v>
      </c>
      <c r="E101" s="10"/>
      <c r="F101" s="21" t="e">
        <f t="shared" si="6"/>
        <v>#N/A</v>
      </c>
      <c r="G101" s="4"/>
      <c r="H101" s="4"/>
      <c r="I101" s="4"/>
      <c r="J101" s="4"/>
      <c r="K101" s="4"/>
      <c r="L101" s="4"/>
      <c r="M101" s="4"/>
      <c r="N101" s="4"/>
      <c r="Q101" s="4"/>
      <c r="R101" s="4"/>
      <c r="S101" s="4"/>
    </row>
    <row r="102" spans="2:19" x14ac:dyDescent="0.25">
      <c r="B102" s="50" t="s">
        <v>122</v>
      </c>
      <c r="C102" s="7"/>
      <c r="D102" s="17">
        <f t="shared" si="5"/>
        <v>1</v>
      </c>
      <c r="E102" s="10"/>
      <c r="F102" s="21" t="e">
        <f t="shared" si="6"/>
        <v>#N/A</v>
      </c>
      <c r="G102" s="4"/>
      <c r="H102" s="4"/>
      <c r="I102" s="4"/>
      <c r="J102" s="4"/>
      <c r="K102" s="4"/>
      <c r="L102" s="4"/>
      <c r="M102" s="4"/>
      <c r="N102" s="4"/>
      <c r="Q102" s="4"/>
      <c r="R102" s="4"/>
      <c r="S102" s="4"/>
    </row>
    <row r="103" spans="2:19" x14ac:dyDescent="0.25">
      <c r="B103" s="50" t="s">
        <v>122</v>
      </c>
      <c r="C103" s="7"/>
      <c r="D103" s="17">
        <f t="shared" si="5"/>
        <v>1</v>
      </c>
      <c r="E103" s="10"/>
      <c r="F103" s="21" t="e">
        <f t="shared" si="6"/>
        <v>#N/A</v>
      </c>
      <c r="G103" s="4"/>
      <c r="H103" s="4"/>
      <c r="I103" s="4"/>
      <c r="J103" s="4"/>
      <c r="K103" s="4"/>
      <c r="L103" s="4"/>
      <c r="M103" s="4"/>
      <c r="N103" s="4"/>
      <c r="Q103" s="4"/>
      <c r="R103" s="4"/>
      <c r="S103" s="4"/>
    </row>
    <row r="104" spans="2:19" x14ac:dyDescent="0.25">
      <c r="B104" s="50" t="s">
        <v>122</v>
      </c>
      <c r="C104" s="7"/>
      <c r="D104" s="17">
        <f t="shared" si="5"/>
        <v>1</v>
      </c>
      <c r="E104" s="10"/>
      <c r="F104" s="21" t="e">
        <f t="shared" si="6"/>
        <v>#N/A</v>
      </c>
      <c r="G104" s="4"/>
      <c r="H104" s="4"/>
      <c r="I104" s="4"/>
      <c r="J104" s="4"/>
      <c r="K104" s="4"/>
      <c r="L104" s="4"/>
      <c r="M104" s="4"/>
      <c r="N104" s="4"/>
      <c r="Q104" s="4"/>
      <c r="R104" s="4"/>
      <c r="S104" s="4"/>
    </row>
    <row r="105" spans="2:19" x14ac:dyDescent="0.25">
      <c r="B105" s="50" t="s">
        <v>122</v>
      </c>
      <c r="C105" s="7"/>
      <c r="D105" s="17">
        <f t="shared" si="5"/>
        <v>1</v>
      </c>
      <c r="E105" s="10"/>
      <c r="F105" s="21" t="e">
        <f t="shared" si="6"/>
        <v>#N/A</v>
      </c>
      <c r="G105" s="4"/>
      <c r="H105" s="4"/>
      <c r="I105" s="4"/>
      <c r="J105" s="4"/>
      <c r="K105" s="4"/>
      <c r="L105" s="4"/>
      <c r="M105" s="4"/>
      <c r="N105" s="4"/>
      <c r="Q105" s="4"/>
      <c r="R105" s="4"/>
      <c r="S105" s="4"/>
    </row>
    <row r="106" spans="2:19" x14ac:dyDescent="0.25">
      <c r="B106" s="50" t="s">
        <v>122</v>
      </c>
      <c r="C106" s="7"/>
      <c r="D106" s="17">
        <f t="shared" si="5"/>
        <v>1</v>
      </c>
      <c r="E106" s="10"/>
      <c r="F106" s="21" t="e">
        <f t="shared" si="6"/>
        <v>#N/A</v>
      </c>
      <c r="G106" s="4"/>
      <c r="H106" s="4"/>
      <c r="I106" s="4"/>
      <c r="J106" s="4"/>
      <c r="K106" s="4"/>
      <c r="L106" s="4"/>
      <c r="M106" s="4"/>
      <c r="N106" s="4"/>
      <c r="Q106" s="4"/>
      <c r="R106" s="4"/>
      <c r="S106" s="4"/>
    </row>
    <row r="107" spans="2:19" x14ac:dyDescent="0.25">
      <c r="B107" s="50" t="s">
        <v>122</v>
      </c>
      <c r="C107" s="7"/>
      <c r="D107" s="17">
        <f t="shared" si="5"/>
        <v>1</v>
      </c>
      <c r="E107" s="10"/>
      <c r="F107" s="21" t="e">
        <f t="shared" si="6"/>
        <v>#N/A</v>
      </c>
      <c r="G107" s="4"/>
      <c r="H107" s="4"/>
      <c r="I107" s="4"/>
      <c r="J107" s="4"/>
      <c r="K107" s="4"/>
      <c r="L107" s="4"/>
      <c r="M107" s="4"/>
      <c r="N107" s="4"/>
      <c r="Q107" s="4"/>
      <c r="R107" s="4"/>
      <c r="S107" s="4"/>
    </row>
    <row r="108" spans="2:19" x14ac:dyDescent="0.25">
      <c r="B108" s="50" t="s">
        <v>122</v>
      </c>
      <c r="C108" s="7"/>
      <c r="D108" s="17">
        <f t="shared" si="5"/>
        <v>1</v>
      </c>
      <c r="E108" s="10"/>
      <c r="F108" s="21" t="e">
        <f t="shared" si="6"/>
        <v>#N/A</v>
      </c>
      <c r="G108" s="4"/>
      <c r="H108" s="4"/>
      <c r="I108" s="4"/>
      <c r="J108" s="4"/>
      <c r="K108" s="4"/>
      <c r="L108" s="4"/>
      <c r="M108" s="4"/>
      <c r="N108" s="4"/>
      <c r="Q108" s="4"/>
      <c r="R108" s="4"/>
      <c r="S108" s="4"/>
    </row>
    <row r="109" spans="2:19" x14ac:dyDescent="0.25">
      <c r="B109" s="50" t="s">
        <v>122</v>
      </c>
      <c r="C109" s="7"/>
      <c r="D109" s="17">
        <f t="shared" si="5"/>
        <v>1</v>
      </c>
      <c r="E109" s="10"/>
      <c r="F109" s="21" t="e">
        <f t="shared" si="6"/>
        <v>#N/A</v>
      </c>
      <c r="G109" s="4"/>
      <c r="H109" s="4"/>
      <c r="I109" s="4"/>
      <c r="J109" s="4"/>
      <c r="K109" s="4"/>
      <c r="L109" s="4"/>
      <c r="M109" s="4"/>
      <c r="N109" s="4"/>
      <c r="Q109" s="4"/>
      <c r="R109" s="4"/>
      <c r="S109" s="4"/>
    </row>
    <row r="110" spans="2:19" x14ac:dyDescent="0.25">
      <c r="B110" s="50" t="s">
        <v>122</v>
      </c>
      <c r="C110" s="7"/>
      <c r="D110" s="17">
        <f t="shared" si="5"/>
        <v>1</v>
      </c>
      <c r="E110" s="10"/>
      <c r="F110" s="21" t="e">
        <f t="shared" si="6"/>
        <v>#N/A</v>
      </c>
      <c r="G110" s="4"/>
      <c r="H110" s="4"/>
      <c r="I110" s="4"/>
      <c r="J110" s="4"/>
      <c r="K110" s="4"/>
      <c r="L110" s="4"/>
      <c r="M110" s="4"/>
      <c r="N110" s="4"/>
      <c r="Q110" s="4"/>
      <c r="R110" s="4"/>
      <c r="S110" s="4"/>
    </row>
    <row r="111" spans="2:19" x14ac:dyDescent="0.25">
      <c r="B111" s="50" t="s">
        <v>122</v>
      </c>
      <c r="C111" s="7"/>
      <c r="D111" s="17">
        <f t="shared" si="5"/>
        <v>1</v>
      </c>
      <c r="E111" s="10"/>
      <c r="F111" s="21" t="e">
        <f t="shared" si="6"/>
        <v>#N/A</v>
      </c>
      <c r="G111" s="4"/>
      <c r="H111" s="4"/>
      <c r="I111" s="4"/>
      <c r="J111" s="4"/>
      <c r="K111" s="4"/>
      <c r="L111" s="4"/>
      <c r="M111" s="4"/>
      <c r="N111" s="4"/>
      <c r="Q111" s="4"/>
      <c r="R111" s="4"/>
      <c r="S111" s="4"/>
    </row>
    <row r="112" spans="2:19" x14ac:dyDescent="0.25">
      <c r="B112" s="50" t="s">
        <v>122</v>
      </c>
      <c r="C112" s="7"/>
      <c r="D112" s="17">
        <f t="shared" si="5"/>
        <v>1</v>
      </c>
      <c r="E112" s="10"/>
      <c r="F112" s="21" t="e">
        <f t="shared" si="6"/>
        <v>#N/A</v>
      </c>
      <c r="G112" s="4"/>
      <c r="H112" s="4"/>
      <c r="I112" s="4"/>
      <c r="J112" s="4"/>
      <c r="K112" s="4"/>
      <c r="L112" s="4"/>
      <c r="M112" s="4"/>
      <c r="N112" s="4"/>
      <c r="Q112" s="4"/>
      <c r="R112" s="4"/>
      <c r="S112" s="4"/>
    </row>
    <row r="113" spans="2:19" x14ac:dyDescent="0.25">
      <c r="B113" s="50" t="s">
        <v>122</v>
      </c>
      <c r="C113" s="7"/>
      <c r="D113" s="17">
        <f t="shared" si="5"/>
        <v>1</v>
      </c>
      <c r="E113" s="10"/>
      <c r="F113" s="21" t="e">
        <f t="shared" si="6"/>
        <v>#N/A</v>
      </c>
      <c r="G113" s="4"/>
      <c r="H113" s="4"/>
      <c r="I113" s="4"/>
      <c r="J113" s="4"/>
      <c r="K113" s="4"/>
      <c r="L113" s="4"/>
      <c r="M113" s="4"/>
      <c r="N113" s="4"/>
      <c r="Q113" s="4"/>
      <c r="R113" s="4"/>
      <c r="S113" s="4"/>
    </row>
    <row r="114" spans="2:19" x14ac:dyDescent="0.25">
      <c r="B114" s="50" t="s">
        <v>122</v>
      </c>
      <c r="C114" s="7"/>
      <c r="D114" s="17">
        <f t="shared" si="5"/>
        <v>1</v>
      </c>
      <c r="E114" s="10"/>
      <c r="F114" s="21" t="e">
        <f t="shared" si="6"/>
        <v>#N/A</v>
      </c>
      <c r="G114" s="4"/>
      <c r="H114" s="4"/>
      <c r="I114" s="4"/>
      <c r="J114" s="4"/>
      <c r="K114" s="4"/>
      <c r="L114" s="4"/>
      <c r="M114" s="4"/>
      <c r="N114" s="4"/>
      <c r="Q114" s="4"/>
      <c r="R114" s="4"/>
      <c r="S114" s="4"/>
    </row>
    <row r="115" spans="2:19" x14ac:dyDescent="0.25">
      <c r="B115" s="50" t="s">
        <v>122</v>
      </c>
      <c r="C115" s="7"/>
      <c r="D115" s="17">
        <f t="shared" si="5"/>
        <v>1</v>
      </c>
      <c r="E115" s="10"/>
      <c r="F115" s="21" t="e">
        <f t="shared" si="6"/>
        <v>#N/A</v>
      </c>
      <c r="G115" s="4"/>
      <c r="H115" s="4"/>
      <c r="I115" s="4"/>
      <c r="J115" s="4"/>
      <c r="K115" s="4"/>
      <c r="L115" s="4"/>
      <c r="M115" s="4"/>
      <c r="N115" s="4"/>
      <c r="Q115" s="4"/>
      <c r="R115" s="4"/>
      <c r="S115" s="4"/>
    </row>
    <row r="116" spans="2:19" x14ac:dyDescent="0.25">
      <c r="B116" s="50" t="s">
        <v>122</v>
      </c>
      <c r="C116" s="7"/>
      <c r="D116" s="17">
        <f t="shared" si="5"/>
        <v>1</v>
      </c>
      <c r="E116" s="10"/>
      <c r="F116" s="21" t="e">
        <f t="shared" si="6"/>
        <v>#N/A</v>
      </c>
      <c r="G116" s="4"/>
      <c r="H116" s="4"/>
      <c r="I116" s="4"/>
      <c r="J116" s="4"/>
      <c r="K116" s="4"/>
      <c r="L116" s="4"/>
      <c r="M116" s="4"/>
      <c r="N116" s="4"/>
      <c r="Q116" s="4"/>
      <c r="R116" s="4"/>
      <c r="S116" s="4"/>
    </row>
    <row r="117" spans="2:19" x14ac:dyDescent="0.25">
      <c r="B117" s="50" t="s">
        <v>122</v>
      </c>
      <c r="C117" s="7"/>
      <c r="D117" s="17">
        <f t="shared" si="5"/>
        <v>1</v>
      </c>
      <c r="E117" s="10"/>
      <c r="F117" s="21" t="e">
        <f t="shared" si="6"/>
        <v>#N/A</v>
      </c>
      <c r="G117" s="4"/>
      <c r="H117" s="4"/>
      <c r="I117" s="4"/>
      <c r="J117" s="4"/>
      <c r="K117" s="4"/>
      <c r="L117" s="4"/>
      <c r="M117" s="4"/>
      <c r="N117" s="4"/>
      <c r="Q117" s="4"/>
      <c r="R117" s="4"/>
      <c r="S117" s="4"/>
    </row>
    <row r="118" spans="2:19" x14ac:dyDescent="0.25">
      <c r="B118" s="50" t="s">
        <v>122</v>
      </c>
      <c r="C118" s="7"/>
      <c r="D118" s="17">
        <f t="shared" si="5"/>
        <v>1</v>
      </c>
      <c r="E118" s="10"/>
      <c r="F118" s="21" t="e">
        <f t="shared" si="6"/>
        <v>#N/A</v>
      </c>
      <c r="G118" s="4"/>
      <c r="H118" s="4"/>
      <c r="I118" s="4"/>
      <c r="J118" s="4"/>
      <c r="K118" s="4"/>
      <c r="L118" s="4"/>
      <c r="M118" s="4"/>
      <c r="N118" s="4"/>
      <c r="Q118" s="4"/>
      <c r="R118" s="4"/>
      <c r="S118" s="4"/>
    </row>
    <row r="119" spans="2:19" x14ac:dyDescent="0.25">
      <c r="B119" s="50" t="s">
        <v>122</v>
      </c>
      <c r="C119" s="7"/>
      <c r="D119" s="17">
        <f t="shared" si="5"/>
        <v>1</v>
      </c>
      <c r="E119" s="10"/>
      <c r="F119" s="21" t="e">
        <f t="shared" si="6"/>
        <v>#N/A</v>
      </c>
      <c r="G119" s="4"/>
      <c r="H119" s="4"/>
      <c r="I119" s="4"/>
      <c r="J119" s="4"/>
      <c r="K119" s="4"/>
      <c r="L119" s="4"/>
      <c r="M119" s="4"/>
      <c r="N119" s="4"/>
      <c r="Q119" s="4"/>
      <c r="R119" s="4"/>
      <c r="S119" s="4"/>
    </row>
    <row r="120" spans="2:19" x14ac:dyDescent="0.25">
      <c r="B120" s="50" t="s">
        <v>122</v>
      </c>
      <c r="C120" s="7"/>
      <c r="D120" s="17">
        <f t="shared" si="5"/>
        <v>1</v>
      </c>
      <c r="E120" s="10"/>
      <c r="F120" s="21" t="e">
        <f t="shared" si="6"/>
        <v>#N/A</v>
      </c>
      <c r="G120" s="4"/>
      <c r="H120" s="4"/>
      <c r="I120" s="4"/>
      <c r="J120" s="4"/>
      <c r="K120" s="4"/>
      <c r="L120" s="4"/>
      <c r="M120" s="4"/>
      <c r="N120" s="4"/>
      <c r="Q120" s="4"/>
      <c r="R120" s="4"/>
      <c r="S120" s="4"/>
    </row>
    <row r="121" spans="2:19" x14ac:dyDescent="0.25">
      <c r="B121" s="50" t="s">
        <v>122</v>
      </c>
      <c r="C121" s="7"/>
      <c r="D121" s="17">
        <f t="shared" si="5"/>
        <v>1</v>
      </c>
      <c r="E121" s="10"/>
      <c r="F121" s="21" t="e">
        <f t="shared" si="6"/>
        <v>#N/A</v>
      </c>
      <c r="G121" s="4"/>
      <c r="H121" s="4"/>
      <c r="I121" s="4"/>
      <c r="J121" s="4"/>
      <c r="K121" s="4"/>
      <c r="L121" s="4"/>
      <c r="M121" s="4"/>
      <c r="N121" s="4"/>
      <c r="Q121" s="4"/>
      <c r="R121" s="4"/>
      <c r="S121" s="4"/>
    </row>
    <row r="122" spans="2:19" x14ac:dyDescent="0.25">
      <c r="B122" s="50" t="s">
        <v>122</v>
      </c>
      <c r="C122" s="7"/>
      <c r="D122" s="17">
        <f t="shared" si="5"/>
        <v>1</v>
      </c>
      <c r="E122" s="10"/>
      <c r="F122" s="21" t="e">
        <f t="shared" si="6"/>
        <v>#N/A</v>
      </c>
      <c r="G122" s="4"/>
      <c r="H122" s="4"/>
      <c r="I122" s="4"/>
      <c r="J122" s="4"/>
      <c r="K122" s="4"/>
      <c r="L122" s="4"/>
      <c r="M122" s="4"/>
      <c r="N122" s="4"/>
      <c r="Q122" s="4"/>
      <c r="R122" s="4"/>
      <c r="S122" s="4"/>
    </row>
    <row r="123" spans="2:19" x14ac:dyDescent="0.25">
      <c r="B123" s="50" t="s">
        <v>122</v>
      </c>
      <c r="C123" s="7"/>
      <c r="D123" s="17">
        <f t="shared" si="5"/>
        <v>1</v>
      </c>
      <c r="E123" s="10"/>
      <c r="F123" s="21" t="e">
        <f t="shared" si="6"/>
        <v>#N/A</v>
      </c>
      <c r="G123" s="4"/>
      <c r="H123" s="4"/>
      <c r="I123" s="4"/>
      <c r="J123" s="4"/>
      <c r="K123" s="4"/>
      <c r="L123" s="4"/>
      <c r="M123" s="4"/>
      <c r="N123" s="4"/>
      <c r="Q123" s="4"/>
      <c r="R123" s="4"/>
      <c r="S123" s="4"/>
    </row>
    <row r="124" spans="2:19" x14ac:dyDescent="0.25">
      <c r="B124" s="50" t="s">
        <v>122</v>
      </c>
      <c r="C124" s="7"/>
      <c r="D124" s="17">
        <f t="shared" si="5"/>
        <v>1</v>
      </c>
      <c r="E124" s="10"/>
      <c r="F124" s="21" t="e">
        <f t="shared" si="6"/>
        <v>#N/A</v>
      </c>
      <c r="G124" s="4"/>
      <c r="H124" s="4"/>
      <c r="I124" s="4"/>
      <c r="J124" s="4"/>
      <c r="K124" s="4"/>
      <c r="L124" s="4"/>
      <c r="M124" s="4"/>
      <c r="N124" s="4"/>
      <c r="Q124" s="4"/>
      <c r="R124" s="4"/>
      <c r="S124" s="4"/>
    </row>
    <row r="125" spans="2:19" x14ac:dyDescent="0.25">
      <c r="B125" s="50" t="s">
        <v>122</v>
      </c>
      <c r="C125" s="7"/>
      <c r="D125" s="17">
        <f t="shared" si="5"/>
        <v>1</v>
      </c>
      <c r="E125" s="10"/>
      <c r="F125" s="21" t="e">
        <f t="shared" si="6"/>
        <v>#N/A</v>
      </c>
      <c r="G125" s="4"/>
      <c r="H125" s="4"/>
      <c r="I125" s="4"/>
      <c r="J125" s="4"/>
      <c r="K125" s="4"/>
      <c r="L125" s="4"/>
      <c r="M125" s="4"/>
      <c r="N125" s="4"/>
      <c r="Q125" s="4"/>
      <c r="R125" s="4"/>
      <c r="S125" s="4"/>
    </row>
    <row r="126" spans="2:19" x14ac:dyDescent="0.25">
      <c r="B126" s="50" t="s">
        <v>122</v>
      </c>
      <c r="C126" s="7"/>
      <c r="D126" s="17">
        <f t="shared" si="5"/>
        <v>1</v>
      </c>
      <c r="E126" s="10"/>
      <c r="F126" s="21" t="e">
        <f t="shared" si="6"/>
        <v>#N/A</v>
      </c>
      <c r="G126" s="4"/>
      <c r="H126" s="4"/>
      <c r="I126" s="4"/>
      <c r="J126" s="4"/>
      <c r="K126" s="4"/>
      <c r="L126" s="4"/>
      <c r="M126" s="4"/>
      <c r="N126" s="4"/>
      <c r="Q126" s="4"/>
      <c r="R126" s="4"/>
      <c r="S126" s="4"/>
    </row>
    <row r="127" spans="2:19" x14ac:dyDescent="0.25">
      <c r="B127" s="50" t="s">
        <v>122</v>
      </c>
      <c r="C127" s="7"/>
      <c r="D127" s="17">
        <f t="shared" si="5"/>
        <v>1</v>
      </c>
      <c r="E127" s="10"/>
      <c r="F127" s="21" t="e">
        <f t="shared" si="6"/>
        <v>#N/A</v>
      </c>
      <c r="G127" s="4"/>
      <c r="H127" s="4"/>
      <c r="I127" s="4"/>
      <c r="J127" s="4"/>
      <c r="K127" s="4"/>
      <c r="L127" s="4"/>
      <c r="M127" s="4"/>
      <c r="N127" s="4"/>
      <c r="Q127" s="4"/>
      <c r="R127" s="4"/>
      <c r="S127" s="4"/>
    </row>
    <row r="128" spans="2:19" x14ac:dyDescent="0.25">
      <c r="B128" s="50" t="s">
        <v>122</v>
      </c>
      <c r="C128" s="7"/>
      <c r="D128" s="17">
        <f t="shared" si="5"/>
        <v>1</v>
      </c>
      <c r="E128" s="10"/>
      <c r="F128" s="21" t="e">
        <f t="shared" si="6"/>
        <v>#N/A</v>
      </c>
      <c r="G128" s="4"/>
      <c r="H128" s="4"/>
      <c r="I128" s="4"/>
      <c r="J128" s="4"/>
      <c r="K128" s="4"/>
      <c r="L128" s="4"/>
      <c r="M128" s="4"/>
      <c r="N128" s="4"/>
      <c r="Q128" s="4"/>
      <c r="R128" s="4"/>
      <c r="S128" s="4"/>
    </row>
    <row r="129" spans="2:19" x14ac:dyDescent="0.25">
      <c r="B129" s="50" t="s">
        <v>122</v>
      </c>
      <c r="C129" s="7"/>
      <c r="D129" s="17">
        <f t="shared" si="5"/>
        <v>1</v>
      </c>
      <c r="E129" s="10"/>
      <c r="F129" s="21" t="e">
        <f t="shared" si="6"/>
        <v>#N/A</v>
      </c>
      <c r="G129" s="4"/>
      <c r="H129" s="4"/>
      <c r="I129" s="4"/>
      <c r="J129" s="4"/>
      <c r="K129" s="4"/>
      <c r="L129" s="4"/>
      <c r="M129" s="4"/>
      <c r="N129" s="4"/>
      <c r="Q129" s="4"/>
      <c r="R129" s="4"/>
      <c r="S129" s="4"/>
    </row>
    <row r="130" spans="2:19" x14ac:dyDescent="0.25">
      <c r="B130" s="50" t="s">
        <v>122</v>
      </c>
      <c r="C130" s="7"/>
      <c r="D130" s="17">
        <f t="shared" si="5"/>
        <v>1</v>
      </c>
      <c r="E130" s="10"/>
      <c r="F130" s="21" t="e">
        <f t="shared" si="6"/>
        <v>#N/A</v>
      </c>
      <c r="G130" s="4"/>
      <c r="H130" s="4"/>
      <c r="I130" s="4"/>
      <c r="J130" s="4"/>
      <c r="K130" s="4"/>
      <c r="L130" s="4"/>
      <c r="M130" s="4"/>
      <c r="N130" s="4"/>
      <c r="Q130" s="4"/>
      <c r="R130" s="4"/>
      <c r="S130" s="4"/>
    </row>
    <row r="131" spans="2:19" x14ac:dyDescent="0.25">
      <c r="B131" s="50" t="s">
        <v>122</v>
      </c>
      <c r="C131" s="7"/>
      <c r="D131" s="17">
        <f t="shared" ref="D131:D138" si="7" xml:space="preserve"> 1</f>
        <v>1</v>
      </c>
      <c r="E131" s="10"/>
      <c r="F131" s="21" t="e">
        <f t="shared" ref="F131:F138" si="8">INDEX(O:O,MATCH(C131,P:P,0),1)</f>
        <v>#N/A</v>
      </c>
      <c r="G131" s="4"/>
      <c r="H131" s="4"/>
      <c r="I131" s="4"/>
      <c r="J131" s="4"/>
      <c r="K131" s="4"/>
      <c r="L131" s="4"/>
      <c r="M131" s="4"/>
      <c r="N131" s="4"/>
      <c r="Q131" s="4"/>
      <c r="R131" s="4"/>
      <c r="S131" s="4"/>
    </row>
    <row r="132" spans="2:19" x14ac:dyDescent="0.25">
      <c r="B132" s="50" t="s">
        <v>122</v>
      </c>
      <c r="C132" s="7"/>
      <c r="D132" s="17">
        <f t="shared" si="7"/>
        <v>1</v>
      </c>
      <c r="E132" s="10"/>
      <c r="F132" s="21" t="e">
        <f t="shared" si="8"/>
        <v>#N/A</v>
      </c>
      <c r="G132" s="4"/>
      <c r="H132" s="4"/>
      <c r="I132" s="4"/>
      <c r="J132" s="4"/>
      <c r="K132" s="4"/>
      <c r="L132" s="4"/>
      <c r="M132" s="4"/>
      <c r="N132" s="4"/>
      <c r="Q132" s="4"/>
      <c r="R132" s="4"/>
      <c r="S132" s="4"/>
    </row>
    <row r="133" spans="2:19" x14ac:dyDescent="0.25">
      <c r="B133" s="50" t="s">
        <v>122</v>
      </c>
      <c r="C133" s="7"/>
      <c r="D133" s="17">
        <f t="shared" si="7"/>
        <v>1</v>
      </c>
      <c r="E133" s="10"/>
      <c r="F133" s="21" t="e">
        <f t="shared" si="8"/>
        <v>#N/A</v>
      </c>
      <c r="G133" s="4"/>
      <c r="H133" s="4"/>
      <c r="I133" s="4"/>
      <c r="J133" s="4"/>
      <c r="K133" s="4"/>
      <c r="L133" s="4"/>
      <c r="M133" s="4"/>
      <c r="N133" s="4"/>
      <c r="Q133" s="4"/>
      <c r="R133" s="4"/>
      <c r="S133" s="4"/>
    </row>
    <row r="134" spans="2:19" x14ac:dyDescent="0.25">
      <c r="B134" s="50" t="s">
        <v>122</v>
      </c>
      <c r="C134" s="7"/>
      <c r="D134" s="17">
        <f t="shared" si="7"/>
        <v>1</v>
      </c>
      <c r="E134" s="10"/>
      <c r="F134" s="21" t="e">
        <f t="shared" si="8"/>
        <v>#N/A</v>
      </c>
      <c r="G134" s="4"/>
      <c r="H134" s="4"/>
      <c r="I134" s="4"/>
      <c r="J134" s="4"/>
      <c r="K134" s="4"/>
      <c r="L134" s="4"/>
      <c r="M134" s="4"/>
      <c r="N134" s="4"/>
      <c r="Q134" s="4"/>
      <c r="R134" s="4"/>
      <c r="S134" s="4"/>
    </row>
    <row r="135" spans="2:19" x14ac:dyDescent="0.25">
      <c r="B135" s="50" t="s">
        <v>122</v>
      </c>
      <c r="C135" s="7"/>
      <c r="D135" s="17">
        <f t="shared" si="7"/>
        <v>1</v>
      </c>
      <c r="E135" s="10"/>
      <c r="F135" s="21" t="e">
        <f t="shared" si="8"/>
        <v>#N/A</v>
      </c>
      <c r="G135" s="4"/>
      <c r="H135" s="4"/>
      <c r="I135" s="4"/>
      <c r="J135" s="4"/>
      <c r="K135" s="4"/>
      <c r="L135" s="4"/>
      <c r="M135" s="4"/>
      <c r="N135" s="4"/>
      <c r="Q135" s="4"/>
      <c r="R135" s="4"/>
      <c r="S135" s="4"/>
    </row>
    <row r="136" spans="2:19" x14ac:dyDescent="0.25">
      <c r="B136" s="50" t="s">
        <v>122</v>
      </c>
      <c r="C136" s="7"/>
      <c r="D136" s="17">
        <f t="shared" si="7"/>
        <v>1</v>
      </c>
      <c r="E136" s="10"/>
      <c r="F136" s="21" t="e">
        <f t="shared" si="8"/>
        <v>#N/A</v>
      </c>
      <c r="G136" s="4"/>
      <c r="H136" s="4"/>
      <c r="I136" s="4"/>
      <c r="J136" s="4"/>
      <c r="K136" s="4"/>
      <c r="L136" s="4"/>
      <c r="M136" s="4"/>
      <c r="N136" s="4"/>
      <c r="Q136" s="4"/>
      <c r="R136" s="4"/>
      <c r="S136" s="4"/>
    </row>
    <row r="137" spans="2:19" x14ac:dyDescent="0.25">
      <c r="B137" s="50" t="s">
        <v>122</v>
      </c>
      <c r="C137" s="7"/>
      <c r="D137" s="17">
        <f t="shared" si="7"/>
        <v>1</v>
      </c>
      <c r="E137" s="10"/>
      <c r="F137" s="21" t="e">
        <f t="shared" si="8"/>
        <v>#N/A</v>
      </c>
      <c r="G137" s="4"/>
      <c r="H137" s="4"/>
      <c r="I137" s="4"/>
      <c r="J137" s="4"/>
      <c r="K137" s="4"/>
      <c r="L137" s="4"/>
      <c r="M137" s="4"/>
      <c r="N137" s="4"/>
      <c r="Q137" s="4"/>
      <c r="R137" s="4"/>
      <c r="S137" s="4"/>
    </row>
    <row r="138" spans="2:19" x14ac:dyDescent="0.25">
      <c r="B138" s="50" t="s">
        <v>122</v>
      </c>
      <c r="C138" s="7"/>
      <c r="D138" s="17">
        <f t="shared" si="7"/>
        <v>1</v>
      </c>
      <c r="E138" s="10"/>
      <c r="F138" s="21" t="e">
        <f t="shared" si="8"/>
        <v>#N/A</v>
      </c>
    </row>
  </sheetData>
  <conditionalFormatting sqref="M2:M46">
    <cfRule type="cellIs" dxfId="94" priority="1" operator="between">
      <formula>90</formula>
      <formula>126</formula>
    </cfRule>
    <cfRule type="cellIs" dxfId="93" priority="2" operator="between">
      <formula>60</formula>
      <formula>90</formula>
    </cfRule>
    <cfRule type="cellIs" dxfId="92" priority="3" operator="between">
      <formula>30</formula>
      <formula>60</formula>
    </cfRule>
    <cfRule type="cellIs" dxfId="91" priority="4" operator="between">
      <formula>2</formula>
      <formula>30</formula>
    </cfRule>
    <cfRule type="cellIs" dxfId="90" priority="5" operator="equal">
      <formula>1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409" r:id="rId3" name="Option Button 1">
              <controlPr defaultSize="0" autoFill="0" autoLine="0" autoPict="0" macro="[0]!NONO2">
                <anchor moveWithCells="1">
                  <from>
                    <xdr:col>12</xdr:col>
                    <xdr:colOff>180975</xdr:colOff>
                    <xdr:row>46</xdr:row>
                    <xdr:rowOff>161925</xdr:rowOff>
                  </from>
                  <to>
                    <xdr:col>12</xdr:col>
                    <xdr:colOff>2286000</xdr:colOff>
                    <xdr:row>49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20"/>
  <dimension ref="A1:S138"/>
  <sheetViews>
    <sheetView zoomScale="70" zoomScaleNormal="70" workbookViewId="0"/>
  </sheetViews>
  <sheetFormatPr defaultRowHeight="15" x14ac:dyDescent="0.25"/>
  <cols>
    <col min="2" max="2" width="39.42578125" style="1" customWidth="1"/>
    <col min="3" max="3" width="46.85546875" customWidth="1"/>
    <col min="4" max="4" width="11.7109375" style="16" hidden="1" customWidth="1"/>
    <col min="5" max="5" width="37.5703125" customWidth="1"/>
    <col min="6" max="6" width="13.85546875" customWidth="1"/>
    <col min="7" max="7" width="7.42578125" customWidth="1"/>
    <col min="8" max="8" width="38" customWidth="1"/>
    <col min="9" max="9" width="22.5703125" customWidth="1"/>
    <col min="10" max="10" width="34" customWidth="1"/>
    <col min="11" max="11" width="35.28515625" customWidth="1"/>
    <col min="12" max="12" width="31.42578125" customWidth="1"/>
    <col min="13" max="13" width="38" customWidth="1"/>
    <col min="15" max="15" width="9.140625" style="54"/>
    <col min="16" max="16" width="37.140625" style="21" customWidth="1"/>
  </cols>
  <sheetData>
    <row r="1" spans="1:19" ht="16.5" thickTop="1" thickBot="1" x14ac:dyDescent="0.3">
      <c r="A1" s="11" t="s">
        <v>144</v>
      </c>
      <c r="B1" s="29" t="s">
        <v>143</v>
      </c>
      <c r="C1" s="30" t="s">
        <v>0</v>
      </c>
      <c r="D1" s="30" t="s">
        <v>64</v>
      </c>
      <c r="E1" s="30" t="s">
        <v>66</v>
      </c>
      <c r="F1" s="32" t="s">
        <v>67</v>
      </c>
      <c r="H1" s="29" t="s">
        <v>66</v>
      </c>
      <c r="I1" s="30" t="s">
        <v>133</v>
      </c>
      <c r="J1" s="30" t="s">
        <v>68</v>
      </c>
      <c r="K1" s="30" t="s">
        <v>69</v>
      </c>
      <c r="L1" s="30" t="s">
        <v>2</v>
      </c>
      <c r="M1" s="31" t="s">
        <v>3</v>
      </c>
      <c r="O1" s="51" t="s">
        <v>118</v>
      </c>
      <c r="P1" s="52" t="s">
        <v>119</v>
      </c>
    </row>
    <row r="2" spans="1:19" ht="15.75" thickTop="1" x14ac:dyDescent="0.25">
      <c r="B2" s="50" t="s">
        <v>122</v>
      </c>
      <c r="C2" s="7"/>
      <c r="D2" s="17">
        <f t="shared" ref="D2:D66" si="0" xml:space="preserve"> 1</f>
        <v>1</v>
      </c>
      <c r="E2" s="10"/>
      <c r="F2" s="21" t="e">
        <f>INDEX(O:O,MATCH(C2,P:P,0),1)</f>
        <v>#N/A</v>
      </c>
      <c r="G2" s="4"/>
      <c r="H2" s="33" t="s">
        <v>71</v>
      </c>
      <c r="I2" s="34">
        <f>SUMIF(E:E,"STI - STR",D:D)</f>
        <v>0</v>
      </c>
      <c r="J2" s="35">
        <f>IF(I2&gt;4, 4,I2)+1</f>
        <v>1</v>
      </c>
      <c r="K2" s="36">
        <f t="shared" ref="K2:K46" si="1">IFERROR(AVERAGEIF($E$2:$E$956,H2,$F$2:$F$956),1)</f>
        <v>1</v>
      </c>
      <c r="L2" s="35">
        <v>1</v>
      </c>
      <c r="M2" s="37">
        <f>J2*K2*L2</f>
        <v>1</v>
      </c>
      <c r="N2" s="4"/>
      <c r="O2" s="56">
        <v>1</v>
      </c>
      <c r="P2" s="57" t="s">
        <v>120</v>
      </c>
      <c r="Q2" s="4"/>
      <c r="R2" s="4"/>
      <c r="S2" s="4"/>
    </row>
    <row r="3" spans="1:19" x14ac:dyDescent="0.25">
      <c r="B3" s="50" t="s">
        <v>122</v>
      </c>
      <c r="C3" s="7"/>
      <c r="D3" s="17">
        <f t="shared" si="0"/>
        <v>1</v>
      </c>
      <c r="E3" s="10"/>
      <c r="F3" s="21" t="e">
        <f t="shared" ref="F3:F66" si="2">INDEX(O:O,MATCH(C3,P:P,0),1)</f>
        <v>#N/A</v>
      </c>
      <c r="G3" s="4"/>
      <c r="H3" s="47" t="s">
        <v>73</v>
      </c>
      <c r="I3" s="38">
        <f>SUMIF(E:E,"STR - PDM",D:D)</f>
        <v>0</v>
      </c>
      <c r="J3" s="39">
        <f t="shared" ref="J3:J46" si="3">IF(I3&gt;4, 4,I3)+1</f>
        <v>1</v>
      </c>
      <c r="K3" s="40">
        <f t="shared" si="1"/>
        <v>1</v>
      </c>
      <c r="L3" s="39">
        <v>1</v>
      </c>
      <c r="M3" s="48">
        <f t="shared" ref="M3:M44" si="4">J3*K3*L3</f>
        <v>1</v>
      </c>
      <c r="N3" s="4"/>
      <c r="O3" s="54">
        <v>1</v>
      </c>
      <c r="P3" s="21" t="s">
        <v>17</v>
      </c>
      <c r="Q3" s="4"/>
      <c r="R3" s="4"/>
      <c r="S3" s="4"/>
    </row>
    <row r="4" spans="1:19" x14ac:dyDescent="0.25">
      <c r="B4" s="50" t="s">
        <v>122</v>
      </c>
      <c r="C4" s="7"/>
      <c r="D4" s="17">
        <f t="shared" si="0"/>
        <v>1</v>
      </c>
      <c r="E4" s="10"/>
      <c r="F4" s="21" t="e">
        <f t="shared" si="2"/>
        <v>#N/A</v>
      </c>
      <c r="G4" s="4"/>
      <c r="H4" s="22" t="s">
        <v>75</v>
      </c>
      <c r="I4" s="18">
        <f>SUMIF(E:E,"PDM - BOC",D:D)</f>
        <v>0</v>
      </c>
      <c r="J4" s="19">
        <f t="shared" si="3"/>
        <v>1</v>
      </c>
      <c r="K4" s="20">
        <f t="shared" si="1"/>
        <v>1</v>
      </c>
      <c r="L4" s="19">
        <v>1</v>
      </c>
      <c r="M4" s="23">
        <f t="shared" si="4"/>
        <v>1</v>
      </c>
      <c r="N4" s="4"/>
      <c r="O4" s="54">
        <v>1</v>
      </c>
      <c r="P4" s="21" t="s">
        <v>16</v>
      </c>
      <c r="Q4" s="4"/>
      <c r="R4" s="4"/>
      <c r="S4" s="4"/>
    </row>
    <row r="5" spans="1:19" x14ac:dyDescent="0.25">
      <c r="B5" s="50" t="s">
        <v>122</v>
      </c>
      <c r="C5" s="7"/>
      <c r="D5" s="17">
        <f t="shared" si="0"/>
        <v>1</v>
      </c>
      <c r="E5" s="10"/>
      <c r="F5" s="21" t="e">
        <f t="shared" si="2"/>
        <v>#N/A</v>
      </c>
      <c r="G5" s="4"/>
      <c r="H5" s="47" t="s">
        <v>76</v>
      </c>
      <c r="I5" s="38">
        <f>SUMIF(E:E,"BOC - DER",D:D)</f>
        <v>0</v>
      </c>
      <c r="J5" s="39">
        <f t="shared" si="3"/>
        <v>1</v>
      </c>
      <c r="K5" s="40">
        <f t="shared" si="1"/>
        <v>1</v>
      </c>
      <c r="L5" s="39">
        <v>1</v>
      </c>
      <c r="M5" s="48">
        <f t="shared" si="4"/>
        <v>1</v>
      </c>
      <c r="N5" s="4"/>
      <c r="O5" s="55">
        <v>2</v>
      </c>
      <c r="P5" s="53" t="s">
        <v>20</v>
      </c>
      <c r="Q5" s="4"/>
      <c r="R5" s="4"/>
      <c r="S5" s="4"/>
    </row>
    <row r="6" spans="1:19" x14ac:dyDescent="0.25">
      <c r="B6" s="50" t="s">
        <v>122</v>
      </c>
      <c r="C6" s="7"/>
      <c r="D6" s="17">
        <f t="shared" si="0"/>
        <v>1</v>
      </c>
      <c r="E6" s="10"/>
      <c r="F6" s="21" t="e">
        <f t="shared" si="2"/>
        <v>#N/A</v>
      </c>
      <c r="G6" s="4"/>
      <c r="H6" s="47" t="s">
        <v>78</v>
      </c>
      <c r="I6" s="38">
        <f>SUMIF(E:E,"DER - LAP",D:D)</f>
        <v>0</v>
      </c>
      <c r="J6" s="39">
        <f t="shared" si="3"/>
        <v>1</v>
      </c>
      <c r="K6" s="40">
        <f t="shared" si="1"/>
        <v>1</v>
      </c>
      <c r="L6" s="39">
        <v>1</v>
      </c>
      <c r="M6" s="48">
        <f t="shared" si="4"/>
        <v>1</v>
      </c>
      <c r="N6" s="4"/>
      <c r="O6" s="55">
        <v>2</v>
      </c>
      <c r="P6" s="53" t="s">
        <v>21</v>
      </c>
      <c r="Q6" s="4"/>
      <c r="R6" s="4"/>
      <c r="S6" s="4"/>
    </row>
    <row r="7" spans="1:19" x14ac:dyDescent="0.25">
      <c r="B7" s="50" t="s">
        <v>122</v>
      </c>
      <c r="C7" s="7"/>
      <c r="D7" s="17">
        <f t="shared" si="0"/>
        <v>1</v>
      </c>
      <c r="E7" s="10"/>
      <c r="F7" s="21" t="e">
        <f t="shared" si="2"/>
        <v>#N/A</v>
      </c>
      <c r="G7" s="4"/>
      <c r="H7" s="22" t="s">
        <v>80</v>
      </c>
      <c r="I7" s="18">
        <f>SUMIF(E:E,"LAP - ALS",D:D)</f>
        <v>0</v>
      </c>
      <c r="J7" s="19">
        <f t="shared" si="3"/>
        <v>1</v>
      </c>
      <c r="K7" s="20">
        <f t="shared" si="1"/>
        <v>1</v>
      </c>
      <c r="L7" s="19">
        <v>1</v>
      </c>
      <c r="M7" s="23">
        <f t="shared" si="4"/>
        <v>1</v>
      </c>
      <c r="N7" s="4"/>
      <c r="O7" s="55">
        <v>2</v>
      </c>
      <c r="P7" s="53" t="s">
        <v>14</v>
      </c>
      <c r="Q7" s="4"/>
      <c r="R7" s="4"/>
      <c r="S7" s="4"/>
    </row>
    <row r="8" spans="1:19" x14ac:dyDescent="0.25">
      <c r="B8" s="50" t="s">
        <v>122</v>
      </c>
      <c r="C8" s="7"/>
      <c r="D8" s="17">
        <f t="shared" si="0"/>
        <v>1</v>
      </c>
      <c r="E8" s="10"/>
      <c r="F8" s="21" t="e">
        <f t="shared" si="2"/>
        <v>#N/A</v>
      </c>
      <c r="G8" s="4"/>
      <c r="H8" s="47" t="s">
        <v>82</v>
      </c>
      <c r="I8" s="38">
        <f>SUMIF(E:E,"ALS - POP",D:D)</f>
        <v>0</v>
      </c>
      <c r="J8" s="39">
        <f t="shared" si="3"/>
        <v>1</v>
      </c>
      <c r="K8" s="40">
        <f t="shared" si="1"/>
        <v>1</v>
      </c>
      <c r="L8" s="39">
        <v>1</v>
      </c>
      <c r="M8" s="48">
        <f t="shared" si="4"/>
        <v>1</v>
      </c>
      <c r="N8" s="4"/>
      <c r="O8" s="55">
        <v>2</v>
      </c>
      <c r="P8" s="53" t="s">
        <v>108</v>
      </c>
      <c r="Q8" s="4"/>
      <c r="R8" s="4"/>
      <c r="S8" s="4"/>
    </row>
    <row r="9" spans="1:19" x14ac:dyDescent="0.25">
      <c r="B9" s="50" t="s">
        <v>122</v>
      </c>
      <c r="C9" s="7"/>
      <c r="D9" s="17">
        <f t="shared" si="0"/>
        <v>1</v>
      </c>
      <c r="E9" s="10"/>
      <c r="F9" s="21" t="e">
        <f t="shared" si="2"/>
        <v>#N/A</v>
      </c>
      <c r="G9" s="4"/>
      <c r="H9" s="61" t="s">
        <v>70</v>
      </c>
      <c r="I9" s="44">
        <f>SUMIF(E:E,"POP - WIQ",D:D)</f>
        <v>0</v>
      </c>
      <c r="J9" s="45">
        <f t="shared" si="3"/>
        <v>1</v>
      </c>
      <c r="K9" s="46">
        <f t="shared" si="1"/>
        <v>1</v>
      </c>
      <c r="L9" s="45">
        <v>1</v>
      </c>
      <c r="M9" s="62">
        <f t="shared" si="4"/>
        <v>1</v>
      </c>
      <c r="N9" s="4"/>
      <c r="O9" s="55">
        <v>2</v>
      </c>
      <c r="P9" s="53" t="s">
        <v>57</v>
      </c>
      <c r="Q9" s="4"/>
      <c r="R9" s="4"/>
      <c r="S9" s="4"/>
    </row>
    <row r="10" spans="1:19" x14ac:dyDescent="0.25">
      <c r="B10" s="50" t="s">
        <v>122</v>
      </c>
      <c r="C10" s="7"/>
      <c r="D10" s="17">
        <f t="shared" si="0"/>
        <v>1</v>
      </c>
      <c r="E10" s="10"/>
      <c r="F10" s="21" t="e">
        <f t="shared" si="2"/>
        <v>#N/A</v>
      </c>
      <c r="G10" s="4"/>
      <c r="H10" s="22" t="s">
        <v>83</v>
      </c>
      <c r="I10" s="18">
        <f>SUMIF(E:E,"WIQ - CAW",D:D)</f>
        <v>0</v>
      </c>
      <c r="J10" s="19">
        <f t="shared" si="3"/>
        <v>1</v>
      </c>
      <c r="K10" s="20">
        <f t="shared" si="1"/>
        <v>1</v>
      </c>
      <c r="L10" s="19">
        <v>1</v>
      </c>
      <c r="M10" s="23">
        <f t="shared" si="4"/>
        <v>1</v>
      </c>
      <c r="N10" s="4"/>
      <c r="O10" s="55">
        <v>2</v>
      </c>
      <c r="P10" s="53" t="s">
        <v>65</v>
      </c>
      <c r="Q10" s="4"/>
      <c r="R10" s="4"/>
      <c r="S10" s="4"/>
    </row>
    <row r="11" spans="1:19" x14ac:dyDescent="0.25">
      <c r="B11" s="50" t="s">
        <v>122</v>
      </c>
      <c r="C11" s="7"/>
      <c r="D11" s="17">
        <f t="shared" si="0"/>
        <v>1</v>
      </c>
      <c r="E11" s="10"/>
      <c r="F11" s="21" t="e">
        <f t="shared" si="2"/>
        <v>#N/A</v>
      </c>
      <c r="G11" s="4"/>
      <c r="H11" s="59" t="s">
        <v>84</v>
      </c>
      <c r="I11" s="41">
        <f>SUMIF(E:E,"CAW - HEQ",D:D)</f>
        <v>0</v>
      </c>
      <c r="J11" s="42">
        <f t="shared" si="3"/>
        <v>1</v>
      </c>
      <c r="K11" s="43">
        <f t="shared" si="1"/>
        <v>1</v>
      </c>
      <c r="L11" s="42">
        <v>1</v>
      </c>
      <c r="M11" s="60">
        <f t="shared" si="4"/>
        <v>1</v>
      </c>
      <c r="N11" s="4"/>
      <c r="O11" s="55">
        <v>3</v>
      </c>
      <c r="P11" s="53" t="s">
        <v>56</v>
      </c>
      <c r="Q11" s="4"/>
      <c r="R11" s="4"/>
      <c r="S11" s="4"/>
    </row>
    <row r="12" spans="1:19" x14ac:dyDescent="0.25">
      <c r="B12" s="50" t="s">
        <v>122</v>
      </c>
      <c r="C12" s="7"/>
      <c r="D12" s="17">
        <f t="shared" si="0"/>
        <v>1</v>
      </c>
      <c r="E12" s="10"/>
      <c r="F12" s="21" t="e">
        <f t="shared" si="2"/>
        <v>#N/A</v>
      </c>
      <c r="G12" s="4"/>
      <c r="H12" s="59" t="s">
        <v>85</v>
      </c>
      <c r="I12" s="41">
        <f>SUMIF(E:E,"HEQ - SOQ",D:D)</f>
        <v>0</v>
      </c>
      <c r="J12" s="42">
        <f t="shared" si="3"/>
        <v>1</v>
      </c>
      <c r="K12" s="43">
        <f t="shared" si="1"/>
        <v>1</v>
      </c>
      <c r="L12" s="42">
        <v>1</v>
      </c>
      <c r="M12" s="60">
        <f t="shared" si="4"/>
        <v>1</v>
      </c>
      <c r="N12" s="4"/>
      <c r="O12" s="55">
        <v>3</v>
      </c>
      <c r="P12" s="53" t="s">
        <v>62</v>
      </c>
      <c r="Q12" s="4"/>
      <c r="R12" s="4"/>
      <c r="S12" s="4"/>
    </row>
    <row r="13" spans="1:19" x14ac:dyDescent="0.25">
      <c r="B13" s="50" t="s">
        <v>122</v>
      </c>
      <c r="C13" s="7"/>
      <c r="D13" s="17">
        <f t="shared" si="0"/>
        <v>1</v>
      </c>
      <c r="E13" s="10"/>
      <c r="F13" s="21" t="e">
        <f t="shared" si="2"/>
        <v>#N/A</v>
      </c>
      <c r="G13" s="4"/>
      <c r="H13" s="59" t="s">
        <v>87</v>
      </c>
      <c r="I13" s="41">
        <f>SUMIF(E:E,"SOQ - CRO",D:D)</f>
        <v>0</v>
      </c>
      <c r="J13" s="42">
        <f t="shared" si="3"/>
        <v>1</v>
      </c>
      <c r="K13" s="43">
        <f t="shared" si="1"/>
        <v>1</v>
      </c>
      <c r="L13" s="42">
        <v>1</v>
      </c>
      <c r="M13" s="60">
        <f t="shared" si="4"/>
        <v>1</v>
      </c>
      <c r="N13" s="4"/>
      <c r="O13" s="55">
        <v>3</v>
      </c>
      <c r="P13" s="53" t="s">
        <v>19</v>
      </c>
      <c r="Q13" s="4"/>
      <c r="R13" s="4"/>
      <c r="S13" s="4"/>
    </row>
    <row r="14" spans="1:19" x14ac:dyDescent="0.25">
      <c r="B14" s="50" t="s">
        <v>122</v>
      </c>
      <c r="C14" s="7"/>
      <c r="D14" s="17">
        <f t="shared" si="0"/>
        <v>1</v>
      </c>
      <c r="E14" s="10"/>
      <c r="F14" s="21" t="e">
        <f t="shared" si="2"/>
        <v>#N/A</v>
      </c>
      <c r="G14" s="4"/>
      <c r="H14" s="59" t="s">
        <v>89</v>
      </c>
      <c r="I14" s="41">
        <f>SUMIF(E:E,"CRO - MUD",D:D)</f>
        <v>0</v>
      </c>
      <c r="J14" s="42">
        <f t="shared" si="3"/>
        <v>1</v>
      </c>
      <c r="K14" s="43">
        <f t="shared" si="1"/>
        <v>1</v>
      </c>
      <c r="L14" s="42">
        <v>1</v>
      </c>
      <c r="M14" s="60">
        <f t="shared" si="4"/>
        <v>1</v>
      </c>
      <c r="N14" s="4"/>
      <c r="O14" s="55">
        <v>3</v>
      </c>
      <c r="P14" s="53" t="s">
        <v>63</v>
      </c>
      <c r="Q14" s="4"/>
      <c r="R14" s="4"/>
      <c r="S14" s="4"/>
    </row>
    <row r="15" spans="1:19" x14ac:dyDescent="0.25">
      <c r="B15" s="50" t="s">
        <v>122</v>
      </c>
      <c r="C15" s="7"/>
      <c r="D15" s="17">
        <f t="shared" si="0"/>
        <v>1</v>
      </c>
      <c r="E15" s="10"/>
      <c r="F15" s="21" t="e">
        <f t="shared" si="2"/>
        <v>#N/A</v>
      </c>
      <c r="G15" s="4"/>
      <c r="H15" s="59" t="s">
        <v>91</v>
      </c>
      <c r="I15" s="41">
        <f>SUMIF(E:E,"MUD - ISG",D:D)</f>
        <v>0</v>
      </c>
      <c r="J15" s="42">
        <f t="shared" si="3"/>
        <v>1</v>
      </c>
      <c r="K15" s="43">
        <f t="shared" si="1"/>
        <v>1</v>
      </c>
      <c r="L15" s="42">
        <v>1</v>
      </c>
      <c r="M15" s="60">
        <f t="shared" si="4"/>
        <v>1</v>
      </c>
      <c r="N15" s="4"/>
      <c r="O15" s="55">
        <v>3</v>
      </c>
      <c r="P15" s="53" t="s">
        <v>58</v>
      </c>
      <c r="Q15" s="4"/>
      <c r="R15" s="4"/>
      <c r="S15" s="4"/>
    </row>
    <row r="16" spans="1:19" x14ac:dyDescent="0.25">
      <c r="B16" s="50" t="s">
        <v>122</v>
      </c>
      <c r="C16" s="7"/>
      <c r="D16" s="17">
        <f t="shared" si="0"/>
        <v>1</v>
      </c>
      <c r="E16" s="10"/>
      <c r="F16" s="21" t="e">
        <f t="shared" si="2"/>
        <v>#N/A</v>
      </c>
      <c r="G16" s="4"/>
      <c r="H16" s="47" t="s">
        <v>92</v>
      </c>
      <c r="I16" s="38">
        <f>SUMIF(E:E,"ISG - CUS",D:D)</f>
        <v>0</v>
      </c>
      <c r="J16" s="39">
        <f t="shared" si="3"/>
        <v>1</v>
      </c>
      <c r="K16" s="40">
        <f t="shared" si="1"/>
        <v>1</v>
      </c>
      <c r="L16" s="39">
        <v>1</v>
      </c>
      <c r="M16" s="48">
        <f t="shared" si="4"/>
        <v>1</v>
      </c>
      <c r="N16" s="4"/>
      <c r="O16" s="54">
        <v>3</v>
      </c>
      <c r="P16" s="21" t="s">
        <v>124</v>
      </c>
      <c r="Q16" s="4"/>
      <c r="R16" s="4"/>
      <c r="S16" s="4"/>
    </row>
    <row r="17" spans="2:19" x14ac:dyDescent="0.25">
      <c r="B17" s="50" t="s">
        <v>122</v>
      </c>
      <c r="C17" s="7"/>
      <c r="D17" s="17">
        <f t="shared" si="0"/>
        <v>1</v>
      </c>
      <c r="E17" s="10"/>
      <c r="F17" s="21" t="e">
        <f t="shared" si="2"/>
        <v>#N/A</v>
      </c>
      <c r="G17" s="4"/>
      <c r="H17" s="47" t="s">
        <v>81</v>
      </c>
      <c r="I17" s="38">
        <f>SUMIF(E:E,"CUS - GRE",D:D)</f>
        <v>0</v>
      </c>
      <c r="J17" s="39">
        <f t="shared" si="3"/>
        <v>1</v>
      </c>
      <c r="K17" s="40">
        <f t="shared" si="1"/>
        <v>1</v>
      </c>
      <c r="L17" s="39">
        <v>1</v>
      </c>
      <c r="M17" s="48">
        <f t="shared" si="4"/>
        <v>1</v>
      </c>
      <c r="N17" s="4"/>
      <c r="O17" s="55">
        <v>4</v>
      </c>
      <c r="P17" s="53" t="s">
        <v>61</v>
      </c>
      <c r="Q17" s="4"/>
      <c r="R17" s="4"/>
      <c r="S17" s="4"/>
    </row>
    <row r="18" spans="2:19" x14ac:dyDescent="0.25">
      <c r="B18" s="50" t="s">
        <v>122</v>
      </c>
      <c r="C18" s="7"/>
      <c r="D18" s="17">
        <f t="shared" si="0"/>
        <v>1</v>
      </c>
      <c r="E18" s="10"/>
      <c r="F18" s="21" t="e">
        <f t="shared" si="2"/>
        <v>#N/A</v>
      </c>
      <c r="G18" s="4"/>
      <c r="H18" s="61" t="s">
        <v>95</v>
      </c>
      <c r="I18" s="44">
        <f>SUMIF(E:E,"GRE - DEB",D:D)</f>
        <v>0</v>
      </c>
      <c r="J18" s="45">
        <f t="shared" si="3"/>
        <v>1</v>
      </c>
      <c r="K18" s="46">
        <f t="shared" si="1"/>
        <v>1</v>
      </c>
      <c r="L18" s="45">
        <v>1</v>
      </c>
      <c r="M18" s="62">
        <f t="shared" si="4"/>
        <v>1</v>
      </c>
      <c r="N18" s="4"/>
      <c r="O18" s="55">
        <v>4</v>
      </c>
      <c r="P18" s="53" t="s">
        <v>18</v>
      </c>
      <c r="Q18" s="4"/>
      <c r="R18" s="4"/>
      <c r="S18" s="4"/>
    </row>
    <row r="19" spans="2:19" x14ac:dyDescent="0.25">
      <c r="B19" s="50" t="s">
        <v>122</v>
      </c>
      <c r="C19" s="7"/>
      <c r="D19" s="17">
        <f t="shared" si="0"/>
        <v>1</v>
      </c>
      <c r="E19" s="10"/>
      <c r="F19" s="21" t="e">
        <f t="shared" si="2"/>
        <v>#N/A</v>
      </c>
      <c r="G19" s="4"/>
      <c r="H19" s="22" t="s">
        <v>96</v>
      </c>
      <c r="I19" s="18">
        <f>SUMIF(E:E,"DEB - ELR",D:D)</f>
        <v>0</v>
      </c>
      <c r="J19" s="19">
        <f t="shared" si="3"/>
        <v>1</v>
      </c>
      <c r="K19" s="20">
        <f t="shared" si="1"/>
        <v>1</v>
      </c>
      <c r="L19" s="19">
        <v>1</v>
      </c>
      <c r="M19" s="23">
        <f t="shared" si="4"/>
        <v>1</v>
      </c>
      <c r="N19" s="4"/>
      <c r="O19" s="55">
        <v>4</v>
      </c>
      <c r="P19" s="53" t="s">
        <v>59</v>
      </c>
      <c r="Q19" s="4"/>
      <c r="R19" s="4"/>
      <c r="S19" s="4"/>
    </row>
    <row r="20" spans="2:19" x14ac:dyDescent="0.25">
      <c r="B20" s="50" t="s">
        <v>122</v>
      </c>
      <c r="C20" s="7"/>
      <c r="D20" s="17">
        <f t="shared" si="0"/>
        <v>1</v>
      </c>
      <c r="E20" s="10"/>
      <c r="F20" s="21" t="e">
        <f t="shared" si="2"/>
        <v>#N/A</v>
      </c>
      <c r="G20" s="4"/>
      <c r="H20" s="59" t="s">
        <v>98</v>
      </c>
      <c r="I20" s="41">
        <f>SUMIF(E:E,"ELR - LEW",D:D)</f>
        <v>0</v>
      </c>
      <c r="J20" s="42">
        <f t="shared" si="3"/>
        <v>1</v>
      </c>
      <c r="K20" s="43">
        <f t="shared" si="1"/>
        <v>1</v>
      </c>
      <c r="L20" s="42">
        <v>1</v>
      </c>
      <c r="M20" s="60">
        <f t="shared" si="4"/>
        <v>1</v>
      </c>
      <c r="N20" s="4"/>
      <c r="O20" s="55">
        <v>4</v>
      </c>
      <c r="P20" s="53" t="s">
        <v>15</v>
      </c>
      <c r="Q20" s="4"/>
      <c r="R20" s="4"/>
      <c r="S20" s="4"/>
    </row>
    <row r="21" spans="2:19" x14ac:dyDescent="0.25">
      <c r="B21" s="50" t="s">
        <v>122</v>
      </c>
      <c r="C21" s="7"/>
      <c r="D21" s="17">
        <f t="shared" si="0"/>
        <v>1</v>
      </c>
      <c r="E21" s="10"/>
      <c r="F21" s="21" t="e">
        <f t="shared" si="2"/>
        <v>#N/A</v>
      </c>
      <c r="G21" s="4"/>
      <c r="H21" s="47" t="s">
        <v>72</v>
      </c>
      <c r="I21" s="38">
        <f>SUMIF(E:E,"TOG - SHA",D:D)</f>
        <v>0</v>
      </c>
      <c r="J21" s="39">
        <f t="shared" si="3"/>
        <v>1</v>
      </c>
      <c r="K21" s="40">
        <f t="shared" si="1"/>
        <v>1</v>
      </c>
      <c r="L21" s="39">
        <v>1</v>
      </c>
      <c r="M21" s="48">
        <f t="shared" si="4"/>
        <v>1</v>
      </c>
      <c r="N21" s="4"/>
      <c r="O21" s="55">
        <v>5</v>
      </c>
      <c r="P21" s="53" t="s">
        <v>22</v>
      </c>
      <c r="Q21" s="4"/>
      <c r="R21" s="4"/>
      <c r="S21" s="4"/>
    </row>
    <row r="22" spans="2:19" x14ac:dyDescent="0.25">
      <c r="B22" s="50" t="s">
        <v>122</v>
      </c>
      <c r="C22" s="7"/>
      <c r="D22" s="17">
        <f t="shared" si="0"/>
        <v>1</v>
      </c>
      <c r="E22" s="10"/>
      <c r="F22" s="21" t="e">
        <f t="shared" si="2"/>
        <v>#N/A</v>
      </c>
      <c r="G22" s="4"/>
      <c r="H22" s="61" t="s">
        <v>97</v>
      </c>
      <c r="I22" s="44">
        <f>SUMIF(E:E,"BAN - SHA",D:D)</f>
        <v>0</v>
      </c>
      <c r="J22" s="45">
        <f t="shared" si="3"/>
        <v>1</v>
      </c>
      <c r="K22" s="46">
        <f t="shared" si="1"/>
        <v>1</v>
      </c>
      <c r="L22" s="45">
        <v>1</v>
      </c>
      <c r="M22" s="62">
        <f t="shared" si="4"/>
        <v>1</v>
      </c>
      <c r="N22" s="4"/>
      <c r="O22" s="55">
        <v>5</v>
      </c>
      <c r="P22" s="53" t="s">
        <v>60</v>
      </c>
      <c r="Q22" s="4"/>
      <c r="R22" s="4"/>
      <c r="S22" s="4"/>
    </row>
    <row r="23" spans="2:19" x14ac:dyDescent="0.25">
      <c r="B23" s="50" t="s">
        <v>122</v>
      </c>
      <c r="C23" s="7"/>
      <c r="D23" s="17">
        <f t="shared" si="0"/>
        <v>1</v>
      </c>
      <c r="E23" s="10"/>
      <c r="F23" s="21" t="e">
        <f t="shared" si="2"/>
        <v>#N/A</v>
      </c>
      <c r="G23" s="4"/>
      <c r="H23" s="47" t="s">
        <v>99</v>
      </c>
      <c r="I23" s="38">
        <f>SUMIF(E:E,"SHA - LIM",D:D)</f>
        <v>0</v>
      </c>
      <c r="J23" s="39">
        <f t="shared" si="3"/>
        <v>1</v>
      </c>
      <c r="K23" s="40">
        <f t="shared" si="1"/>
        <v>1</v>
      </c>
      <c r="L23" s="39">
        <v>1</v>
      </c>
      <c r="M23" s="48">
        <f t="shared" si="4"/>
        <v>1</v>
      </c>
      <c r="N23" s="4"/>
      <c r="Q23" s="4"/>
      <c r="R23" s="4"/>
      <c r="S23" s="4"/>
    </row>
    <row r="24" spans="2:19" x14ac:dyDescent="0.25">
      <c r="B24" s="50" t="s">
        <v>122</v>
      </c>
      <c r="C24" s="7"/>
      <c r="D24" s="17">
        <f t="shared" si="0"/>
        <v>1</v>
      </c>
      <c r="E24" s="10"/>
      <c r="F24" s="21" t="e">
        <f t="shared" si="2"/>
        <v>#N/A</v>
      </c>
      <c r="G24" s="4"/>
      <c r="H24" s="61" t="s">
        <v>74</v>
      </c>
      <c r="I24" s="44">
        <f>SUMIF(E:E,"LIM - WES",D:D)</f>
        <v>0</v>
      </c>
      <c r="J24" s="45">
        <f t="shared" si="3"/>
        <v>1</v>
      </c>
      <c r="K24" s="46">
        <f t="shared" si="1"/>
        <v>1</v>
      </c>
      <c r="L24" s="45">
        <v>1</v>
      </c>
      <c r="M24" s="62">
        <f t="shared" si="4"/>
        <v>1</v>
      </c>
      <c r="N24" s="4"/>
      <c r="Q24" s="4"/>
      <c r="R24" s="4"/>
      <c r="S24" s="4"/>
    </row>
    <row r="25" spans="2:19" x14ac:dyDescent="0.25">
      <c r="B25" s="50" t="s">
        <v>122</v>
      </c>
      <c r="C25" s="7"/>
      <c r="D25" s="17">
        <f t="shared" si="0"/>
        <v>1</v>
      </c>
      <c r="E25" s="10"/>
      <c r="F25" s="21" t="e">
        <f t="shared" si="2"/>
        <v>#N/A</v>
      </c>
      <c r="G25" s="4"/>
      <c r="H25" s="61" t="s">
        <v>100</v>
      </c>
      <c r="I25" s="44">
        <f>SUMIF(E:E,"WES - POP",D:D)</f>
        <v>0</v>
      </c>
      <c r="J25" s="45">
        <f t="shared" si="3"/>
        <v>1</v>
      </c>
      <c r="K25" s="46">
        <f t="shared" si="1"/>
        <v>1</v>
      </c>
      <c r="L25" s="45">
        <v>1</v>
      </c>
      <c r="M25" s="62">
        <f t="shared" si="4"/>
        <v>1</v>
      </c>
      <c r="N25" s="4"/>
      <c r="Q25" s="4"/>
      <c r="R25" s="4"/>
      <c r="S25" s="4"/>
    </row>
    <row r="26" spans="2:19" x14ac:dyDescent="0.25">
      <c r="B26" s="50" t="s">
        <v>122</v>
      </c>
      <c r="C26" s="7"/>
      <c r="D26" s="17">
        <f t="shared" si="0"/>
        <v>1</v>
      </c>
      <c r="E26" s="10"/>
      <c r="F26" s="21" t="e">
        <f t="shared" si="2"/>
        <v>#N/A</v>
      </c>
      <c r="G26" s="4"/>
      <c r="H26" s="61" t="s">
        <v>93</v>
      </c>
      <c r="I26" s="44">
        <f>SUMIF(E:E,"POP - BLA",D:D)</f>
        <v>0</v>
      </c>
      <c r="J26" s="45">
        <f t="shared" si="3"/>
        <v>1</v>
      </c>
      <c r="K26" s="46">
        <f t="shared" si="1"/>
        <v>1</v>
      </c>
      <c r="L26" s="45">
        <v>1</v>
      </c>
      <c r="M26" s="62">
        <f t="shared" si="4"/>
        <v>1</v>
      </c>
      <c r="N26" s="4"/>
      <c r="Q26" s="4"/>
      <c r="R26" s="4"/>
      <c r="S26" s="4"/>
    </row>
    <row r="27" spans="2:19" x14ac:dyDescent="0.25">
      <c r="B27" s="50" t="s">
        <v>122</v>
      </c>
      <c r="C27" s="7"/>
      <c r="D27" s="17">
        <f t="shared" si="0"/>
        <v>1</v>
      </c>
      <c r="E27" s="10"/>
      <c r="F27" s="21" t="e">
        <f t="shared" si="2"/>
        <v>#N/A</v>
      </c>
      <c r="G27" s="4"/>
      <c r="H27" s="47" t="s">
        <v>101</v>
      </c>
      <c r="I27" s="38">
        <f>SUMIF(E:E,"BLA - EAI",D:D)</f>
        <v>0</v>
      </c>
      <c r="J27" s="45">
        <f t="shared" si="3"/>
        <v>1</v>
      </c>
      <c r="K27" s="46">
        <f t="shared" si="1"/>
        <v>1</v>
      </c>
      <c r="L27" s="45">
        <v>1</v>
      </c>
      <c r="M27" s="62">
        <f t="shared" si="4"/>
        <v>1</v>
      </c>
      <c r="N27" s="4"/>
      <c r="Q27" s="4"/>
      <c r="R27" s="4"/>
      <c r="S27" s="4"/>
    </row>
    <row r="28" spans="2:19" x14ac:dyDescent="0.25">
      <c r="B28" s="50" t="s">
        <v>122</v>
      </c>
      <c r="C28" s="7"/>
      <c r="D28" s="17">
        <f t="shared" si="0"/>
        <v>1</v>
      </c>
      <c r="E28" s="10"/>
      <c r="F28" s="21" t="e">
        <f t="shared" si="2"/>
        <v>#N/A</v>
      </c>
      <c r="G28" s="4"/>
      <c r="H28" s="22" t="s">
        <v>90</v>
      </c>
      <c r="I28" s="18">
        <f>SUMIF(E:E,"EAI - CAT",D:D)</f>
        <v>0</v>
      </c>
      <c r="J28" s="19">
        <f t="shared" si="3"/>
        <v>1</v>
      </c>
      <c r="K28" s="20">
        <f t="shared" si="1"/>
        <v>1</v>
      </c>
      <c r="L28" s="19">
        <v>1</v>
      </c>
      <c r="M28" s="23">
        <f t="shared" si="4"/>
        <v>1</v>
      </c>
      <c r="N28" s="4"/>
      <c r="Q28" s="4"/>
      <c r="R28" s="4"/>
      <c r="S28" s="4"/>
    </row>
    <row r="29" spans="2:19" x14ac:dyDescent="0.25">
      <c r="B29" s="50" t="s">
        <v>122</v>
      </c>
      <c r="C29" s="7"/>
      <c r="D29" s="17">
        <f t="shared" si="0"/>
        <v>1</v>
      </c>
      <c r="E29" s="10"/>
      <c r="F29" s="21" t="e">
        <f t="shared" si="2"/>
        <v>#N/A</v>
      </c>
      <c r="G29" s="4"/>
      <c r="H29" s="59" t="s">
        <v>102</v>
      </c>
      <c r="I29" s="41">
        <f>SUMIF(E:E,"CAT - ROV",D:D)</f>
        <v>0</v>
      </c>
      <c r="J29" s="42">
        <f t="shared" si="3"/>
        <v>1</v>
      </c>
      <c r="K29" s="43">
        <f t="shared" si="1"/>
        <v>1</v>
      </c>
      <c r="L29" s="42">
        <v>1</v>
      </c>
      <c r="M29" s="60">
        <f t="shared" si="4"/>
        <v>1</v>
      </c>
      <c r="N29" s="4"/>
      <c r="Q29" s="4"/>
      <c r="R29" s="4"/>
      <c r="S29" s="4"/>
    </row>
    <row r="30" spans="2:19" x14ac:dyDescent="0.25">
      <c r="B30" s="50" t="s">
        <v>122</v>
      </c>
      <c r="C30" s="7"/>
      <c r="D30" s="17">
        <f t="shared" si="0"/>
        <v>1</v>
      </c>
      <c r="E30" s="10"/>
      <c r="F30" s="21" t="e">
        <f t="shared" si="2"/>
        <v>#N/A</v>
      </c>
      <c r="G30" s="4"/>
      <c r="H30" s="47" t="s">
        <v>77</v>
      </c>
      <c r="I30" s="38">
        <f>SUMIF(E:E,"ROV - CUH",D:D)</f>
        <v>0</v>
      </c>
      <c r="J30" s="39">
        <f t="shared" si="3"/>
        <v>1</v>
      </c>
      <c r="K30" s="40">
        <f t="shared" si="1"/>
        <v>1</v>
      </c>
      <c r="L30" s="39">
        <v>1</v>
      </c>
      <c r="M30" s="48">
        <f t="shared" si="4"/>
        <v>1</v>
      </c>
      <c r="N30" s="4"/>
      <c r="Q30" s="4"/>
      <c r="R30" s="4"/>
      <c r="S30" s="4"/>
    </row>
    <row r="31" spans="2:19" x14ac:dyDescent="0.25">
      <c r="B31" s="50" t="s">
        <v>122</v>
      </c>
      <c r="C31" s="7"/>
      <c r="D31" s="17">
        <f t="shared" si="0"/>
        <v>1</v>
      </c>
      <c r="E31" s="10"/>
      <c r="F31" s="21" t="e">
        <f t="shared" si="2"/>
        <v>#N/A</v>
      </c>
      <c r="G31" s="4"/>
      <c r="H31" s="61" t="s">
        <v>103</v>
      </c>
      <c r="I31" s="44">
        <f>SUMIF(E:E,"CUH - PRR",D:D)</f>
        <v>0</v>
      </c>
      <c r="J31" s="45">
        <f t="shared" si="3"/>
        <v>1</v>
      </c>
      <c r="K31" s="46">
        <f t="shared" si="1"/>
        <v>1</v>
      </c>
      <c r="L31" s="45">
        <v>1</v>
      </c>
      <c r="M31" s="62">
        <f t="shared" si="4"/>
        <v>1</v>
      </c>
      <c r="N31" s="4"/>
      <c r="Q31" s="4"/>
      <c r="R31" s="4"/>
      <c r="S31" s="4"/>
    </row>
    <row r="32" spans="2:19" x14ac:dyDescent="0.25">
      <c r="B32" s="50" t="s">
        <v>122</v>
      </c>
      <c r="C32" s="7"/>
      <c r="D32" s="17">
        <f t="shared" si="0"/>
        <v>1</v>
      </c>
      <c r="E32" s="10"/>
      <c r="F32" s="21" t="e">
        <f t="shared" si="2"/>
        <v>#N/A</v>
      </c>
      <c r="G32" s="4"/>
      <c r="H32" s="61" t="s">
        <v>112</v>
      </c>
      <c r="I32" s="44">
        <f>SUMIF(E:E,"PRR - ROA",D:D)</f>
        <v>0</v>
      </c>
      <c r="J32" s="45">
        <f t="shared" si="3"/>
        <v>1</v>
      </c>
      <c r="K32" s="46">
        <f t="shared" si="1"/>
        <v>1</v>
      </c>
      <c r="L32" s="45">
        <v>1</v>
      </c>
      <c r="M32" s="62">
        <f t="shared" si="4"/>
        <v>1</v>
      </c>
      <c r="N32" s="4"/>
      <c r="Q32" s="4"/>
      <c r="R32" s="4"/>
      <c r="S32" s="4"/>
    </row>
    <row r="33" spans="2:19" x14ac:dyDescent="0.25">
      <c r="B33" s="50" t="s">
        <v>122</v>
      </c>
      <c r="C33" s="7"/>
      <c r="D33" s="17">
        <f t="shared" si="0"/>
        <v>1</v>
      </c>
      <c r="E33" s="10"/>
      <c r="F33" s="21" t="e">
        <f t="shared" si="2"/>
        <v>#N/A</v>
      </c>
      <c r="G33" s="4"/>
      <c r="H33" s="47" t="s">
        <v>104</v>
      </c>
      <c r="I33" s="38">
        <f>SUMIF(E:E,"ROA - BEP",D:D)</f>
        <v>0</v>
      </c>
      <c r="J33" s="39">
        <f t="shared" si="3"/>
        <v>1</v>
      </c>
      <c r="K33" s="40">
        <f t="shared" si="1"/>
        <v>1</v>
      </c>
      <c r="L33" s="39">
        <v>1</v>
      </c>
      <c r="M33" s="48">
        <f t="shared" si="4"/>
        <v>1</v>
      </c>
      <c r="N33" s="4"/>
      <c r="Q33" s="4"/>
      <c r="R33" s="4"/>
      <c r="S33" s="4"/>
    </row>
    <row r="34" spans="2:19" x14ac:dyDescent="0.25">
      <c r="B34" s="50" t="s">
        <v>122</v>
      </c>
      <c r="C34" s="7"/>
      <c r="D34" s="17">
        <f t="shared" si="0"/>
        <v>1</v>
      </c>
      <c r="E34" s="10"/>
      <c r="F34" s="21" t="e">
        <f t="shared" si="2"/>
        <v>#N/A</v>
      </c>
      <c r="G34" s="4"/>
      <c r="H34" s="61" t="s">
        <v>86</v>
      </c>
      <c r="I34" s="44">
        <f>SUMIF(E:E,"BEP - CYP",D:D)</f>
        <v>0</v>
      </c>
      <c r="J34" s="45">
        <f t="shared" si="3"/>
        <v>1</v>
      </c>
      <c r="K34" s="46">
        <f t="shared" si="1"/>
        <v>1</v>
      </c>
      <c r="L34" s="45">
        <v>1</v>
      </c>
      <c r="M34" s="62">
        <f t="shared" si="4"/>
        <v>1</v>
      </c>
      <c r="N34" s="4"/>
      <c r="Q34" s="4"/>
      <c r="R34" s="4"/>
      <c r="S34" s="4"/>
    </row>
    <row r="35" spans="2:19" x14ac:dyDescent="0.25">
      <c r="B35" s="50" t="s">
        <v>122</v>
      </c>
      <c r="C35" s="7"/>
      <c r="D35" s="17">
        <f t="shared" si="0"/>
        <v>1</v>
      </c>
      <c r="E35" s="10"/>
      <c r="F35" s="21" t="e">
        <f t="shared" si="2"/>
        <v>#N/A</v>
      </c>
      <c r="G35" s="4"/>
      <c r="H35" s="22" t="s">
        <v>105</v>
      </c>
      <c r="I35" s="18">
        <f>SUMIF(E:E,"CYP - GAR",D:D)</f>
        <v>0</v>
      </c>
      <c r="J35" s="19">
        <f t="shared" si="3"/>
        <v>1</v>
      </c>
      <c r="K35" s="20">
        <f t="shared" si="1"/>
        <v>1</v>
      </c>
      <c r="L35" s="19">
        <v>1</v>
      </c>
      <c r="M35" s="23">
        <f t="shared" si="4"/>
        <v>1</v>
      </c>
      <c r="N35" s="4"/>
      <c r="Q35" s="4"/>
      <c r="R35" s="4"/>
      <c r="S35" s="4"/>
    </row>
    <row r="36" spans="2:19" x14ac:dyDescent="0.25">
      <c r="B36" s="50" t="s">
        <v>122</v>
      </c>
      <c r="C36" s="7"/>
      <c r="D36" s="17">
        <f t="shared" si="0"/>
        <v>1</v>
      </c>
      <c r="E36" s="10"/>
      <c r="F36" s="21" t="e">
        <f t="shared" si="2"/>
        <v>#N/A</v>
      </c>
      <c r="G36" s="4"/>
      <c r="H36" s="47" t="s">
        <v>106</v>
      </c>
      <c r="I36" s="38">
        <f>SUMIF(E:E,"GAR - BEC",D:D)</f>
        <v>0</v>
      </c>
      <c r="J36" s="39">
        <f t="shared" si="3"/>
        <v>1</v>
      </c>
      <c r="K36" s="40">
        <f t="shared" si="1"/>
        <v>1</v>
      </c>
      <c r="L36" s="39">
        <v>1</v>
      </c>
      <c r="M36" s="48">
        <f t="shared" si="4"/>
        <v>1</v>
      </c>
      <c r="N36" s="4"/>
      <c r="Q36" s="4"/>
      <c r="R36" s="4"/>
      <c r="S36" s="4"/>
    </row>
    <row r="37" spans="2:19" x14ac:dyDescent="0.25">
      <c r="B37" s="50" t="s">
        <v>122</v>
      </c>
      <c r="C37" s="7"/>
      <c r="D37" s="17">
        <f t="shared" si="0"/>
        <v>1</v>
      </c>
      <c r="E37" s="10"/>
      <c r="F37" s="21" t="e">
        <f t="shared" si="2"/>
        <v>#N/A</v>
      </c>
      <c r="G37" s="4"/>
      <c r="H37" s="47" t="s">
        <v>94</v>
      </c>
      <c r="I37" s="38">
        <f>SUMIF(E:E,"STR - SHS",D:D)</f>
        <v>0</v>
      </c>
      <c r="J37" s="39">
        <f t="shared" si="3"/>
        <v>1</v>
      </c>
      <c r="K37" s="40">
        <f t="shared" si="1"/>
        <v>1</v>
      </c>
      <c r="L37" s="39">
        <v>1</v>
      </c>
      <c r="M37" s="48">
        <f t="shared" si="4"/>
        <v>1</v>
      </c>
      <c r="N37" s="4"/>
      <c r="Q37" s="4"/>
      <c r="R37" s="4"/>
      <c r="S37" s="4"/>
    </row>
    <row r="38" spans="2:19" x14ac:dyDescent="0.25">
      <c r="B38" s="50" t="s">
        <v>122</v>
      </c>
      <c r="C38" s="7"/>
      <c r="D38" s="17">
        <f t="shared" si="0"/>
        <v>1</v>
      </c>
      <c r="E38" s="10"/>
      <c r="F38" s="21" t="e">
        <f t="shared" si="2"/>
        <v>#N/A</v>
      </c>
      <c r="G38" s="4"/>
      <c r="H38" s="61" t="s">
        <v>116</v>
      </c>
      <c r="I38" s="44">
        <f>SUMIF(E:E,"SHS - ABR",D:D)</f>
        <v>0</v>
      </c>
      <c r="J38" s="45">
        <f t="shared" si="3"/>
        <v>1</v>
      </c>
      <c r="K38" s="46">
        <f t="shared" si="1"/>
        <v>1</v>
      </c>
      <c r="L38" s="45">
        <v>1</v>
      </c>
      <c r="M38" s="62">
        <f t="shared" si="4"/>
        <v>1</v>
      </c>
      <c r="N38" s="4"/>
      <c r="Q38" s="4"/>
      <c r="R38" s="4"/>
      <c r="S38" s="4"/>
    </row>
    <row r="39" spans="2:19" x14ac:dyDescent="0.25">
      <c r="B39" s="50" t="s">
        <v>122</v>
      </c>
      <c r="C39" s="7"/>
      <c r="D39" s="17">
        <f t="shared" si="0"/>
        <v>1</v>
      </c>
      <c r="E39" s="10"/>
      <c r="F39" s="21" t="e">
        <f t="shared" si="2"/>
        <v>#N/A</v>
      </c>
      <c r="G39" s="4"/>
      <c r="H39" s="61" t="s">
        <v>117</v>
      </c>
      <c r="I39" s="44">
        <f>SUMIF(E:E,"ABR - WEH",D:D)</f>
        <v>0</v>
      </c>
      <c r="J39" s="45">
        <f t="shared" si="3"/>
        <v>1</v>
      </c>
      <c r="K39" s="46">
        <f t="shared" si="1"/>
        <v>1</v>
      </c>
      <c r="L39" s="45">
        <v>1</v>
      </c>
      <c r="M39" s="62">
        <f t="shared" si="4"/>
        <v>1</v>
      </c>
      <c r="N39" s="4"/>
      <c r="Q39" s="4"/>
      <c r="R39" s="4"/>
      <c r="S39" s="4"/>
    </row>
    <row r="40" spans="2:19" x14ac:dyDescent="0.25">
      <c r="B40" s="50" t="s">
        <v>122</v>
      </c>
      <c r="C40" s="7"/>
      <c r="D40" s="17">
        <f t="shared" si="0"/>
        <v>1</v>
      </c>
      <c r="E40" s="10"/>
      <c r="F40" s="21" t="e">
        <f t="shared" si="2"/>
        <v>#N/A</v>
      </c>
      <c r="G40" s="4"/>
      <c r="H40" s="61" t="s">
        <v>107</v>
      </c>
      <c r="I40" s="44">
        <f>SUMIF(E:E,"WEH - STL",D:D)</f>
        <v>0</v>
      </c>
      <c r="J40" s="45">
        <f t="shared" si="3"/>
        <v>1</v>
      </c>
      <c r="K40" s="46">
        <f t="shared" si="1"/>
        <v>1</v>
      </c>
      <c r="L40" s="45">
        <v>1</v>
      </c>
      <c r="M40" s="62">
        <f t="shared" si="4"/>
        <v>1</v>
      </c>
      <c r="N40" s="4"/>
      <c r="Q40" s="4"/>
      <c r="R40" s="4"/>
      <c r="S40" s="4"/>
    </row>
    <row r="41" spans="2:19" x14ac:dyDescent="0.25">
      <c r="B41" s="50" t="s">
        <v>122</v>
      </c>
      <c r="C41" s="7"/>
      <c r="D41" s="17">
        <f t="shared" si="0"/>
        <v>1</v>
      </c>
      <c r="E41" s="10"/>
      <c r="F41" s="21" t="e">
        <f t="shared" si="2"/>
        <v>#N/A</v>
      </c>
      <c r="G41" s="4"/>
      <c r="H41" s="47" t="s">
        <v>113</v>
      </c>
      <c r="I41" s="38">
        <f>SUMIF(E:E,"STL - CAT",D:D)</f>
        <v>0</v>
      </c>
      <c r="J41" s="39">
        <f t="shared" si="3"/>
        <v>1</v>
      </c>
      <c r="K41" s="40">
        <f t="shared" si="1"/>
        <v>1</v>
      </c>
      <c r="L41" s="39">
        <v>1</v>
      </c>
      <c r="M41" s="48">
        <f t="shared" si="4"/>
        <v>1</v>
      </c>
      <c r="N41" s="4"/>
      <c r="Q41" s="4"/>
      <c r="R41" s="4"/>
      <c r="S41" s="4"/>
    </row>
    <row r="42" spans="2:19" x14ac:dyDescent="0.25">
      <c r="B42" s="50" t="s">
        <v>122</v>
      </c>
      <c r="C42" s="7"/>
      <c r="D42" s="17">
        <f t="shared" si="0"/>
        <v>1</v>
      </c>
      <c r="E42" s="10"/>
      <c r="F42" s="21" t="e">
        <f t="shared" si="2"/>
        <v>#N/A</v>
      </c>
      <c r="G42" s="4"/>
      <c r="H42" s="61" t="s">
        <v>79</v>
      </c>
      <c r="I42" s="44">
        <f>SUMIF(E:E,"CAT WST",D:D)</f>
        <v>0</v>
      </c>
      <c r="J42" s="45">
        <f t="shared" si="3"/>
        <v>1</v>
      </c>
      <c r="K42" s="46">
        <f t="shared" si="1"/>
        <v>1</v>
      </c>
      <c r="L42" s="45">
        <v>1</v>
      </c>
      <c r="M42" s="62">
        <f t="shared" si="4"/>
        <v>1</v>
      </c>
      <c r="N42" s="4"/>
      <c r="Q42" s="4"/>
      <c r="R42" s="4"/>
      <c r="S42" s="4"/>
    </row>
    <row r="43" spans="2:19" x14ac:dyDescent="0.25">
      <c r="B43" s="50" t="s">
        <v>122</v>
      </c>
      <c r="C43" s="7"/>
      <c r="D43" s="17">
        <f t="shared" si="0"/>
        <v>1</v>
      </c>
      <c r="E43" s="10"/>
      <c r="F43" s="21" t="e">
        <f t="shared" si="2"/>
        <v>#N/A</v>
      </c>
      <c r="G43" s="4"/>
      <c r="H43" s="47" t="s">
        <v>109</v>
      </c>
      <c r="I43" s="38">
        <f>SUMIF(E:E,"WST - PDK",D:D)</f>
        <v>0</v>
      </c>
      <c r="J43" s="39">
        <f t="shared" si="3"/>
        <v>1</v>
      </c>
      <c r="K43" s="40">
        <f t="shared" si="1"/>
        <v>1</v>
      </c>
      <c r="L43" s="39">
        <v>1</v>
      </c>
      <c r="M43" s="48">
        <f t="shared" si="4"/>
        <v>1</v>
      </c>
      <c r="N43" s="4"/>
      <c r="Q43" s="4"/>
      <c r="R43" s="4"/>
      <c r="S43" s="4"/>
    </row>
    <row r="44" spans="2:19" x14ac:dyDescent="0.25">
      <c r="B44" s="50" t="s">
        <v>122</v>
      </c>
      <c r="C44" s="7"/>
      <c r="D44" s="17">
        <f t="shared" si="0"/>
        <v>1</v>
      </c>
      <c r="E44" s="10"/>
      <c r="F44" s="21" t="e">
        <f t="shared" si="2"/>
        <v>#N/A</v>
      </c>
      <c r="G44" s="4"/>
      <c r="H44" s="61" t="s">
        <v>110</v>
      </c>
      <c r="I44" s="44">
        <f>SUMIF(E:E,"PDK - LCA",D:D)</f>
        <v>0</v>
      </c>
      <c r="J44" s="45">
        <f t="shared" si="3"/>
        <v>1</v>
      </c>
      <c r="K44" s="46">
        <f t="shared" si="1"/>
        <v>1</v>
      </c>
      <c r="L44" s="45">
        <v>1</v>
      </c>
      <c r="M44" s="62">
        <f t="shared" si="4"/>
        <v>1</v>
      </c>
      <c r="N44" s="4"/>
      <c r="Q44" s="4"/>
      <c r="R44" s="4"/>
      <c r="S44" s="4"/>
    </row>
    <row r="45" spans="2:19" x14ac:dyDescent="0.25">
      <c r="B45" s="50" t="s">
        <v>122</v>
      </c>
      <c r="C45" s="7"/>
      <c r="D45" s="17">
        <f t="shared" si="0"/>
        <v>1</v>
      </c>
      <c r="E45" s="10"/>
      <c r="F45" s="21" t="e">
        <f t="shared" si="2"/>
        <v>#N/A</v>
      </c>
      <c r="G45" s="4"/>
      <c r="H45" s="47" t="s">
        <v>114</v>
      </c>
      <c r="I45" s="38">
        <f>SUMIF(E:E,"LCA - KGV",D:D)</f>
        <v>0</v>
      </c>
      <c r="J45" s="39">
        <f t="shared" si="3"/>
        <v>1</v>
      </c>
      <c r="K45" s="40">
        <f t="shared" si="1"/>
        <v>1</v>
      </c>
      <c r="L45" s="39">
        <v>1</v>
      </c>
      <c r="M45" s="48">
        <f>J45*K45*L45</f>
        <v>1</v>
      </c>
      <c r="N45" s="4"/>
      <c r="Q45" s="4"/>
      <c r="R45" s="4"/>
      <c r="S45" s="4"/>
    </row>
    <row r="46" spans="2:19" ht="15.75" thickBot="1" x14ac:dyDescent="0.3">
      <c r="B46" s="50" t="s">
        <v>122</v>
      </c>
      <c r="C46" s="7"/>
      <c r="D46" s="17">
        <f t="shared" si="0"/>
        <v>1</v>
      </c>
      <c r="E46" s="10"/>
      <c r="F46" s="21" t="e">
        <f t="shared" si="2"/>
        <v>#N/A</v>
      </c>
      <c r="G46" s="4"/>
      <c r="H46" s="24" t="s">
        <v>88</v>
      </c>
      <c r="I46" s="25">
        <f>SUMIF(E:E,"KGV - WOA",D:D)</f>
        <v>0</v>
      </c>
      <c r="J46" s="26">
        <f t="shared" si="3"/>
        <v>1</v>
      </c>
      <c r="K46" s="26">
        <f t="shared" si="1"/>
        <v>1</v>
      </c>
      <c r="L46" s="26">
        <v>1</v>
      </c>
      <c r="M46" s="27">
        <f>J46*K46*L46</f>
        <v>1</v>
      </c>
      <c r="N46" s="4"/>
      <c r="Q46" s="4"/>
      <c r="R46" s="4"/>
      <c r="S46" s="4"/>
    </row>
    <row r="47" spans="2:19" x14ac:dyDescent="0.25">
      <c r="B47" s="50" t="s">
        <v>122</v>
      </c>
      <c r="C47" s="7"/>
      <c r="D47" s="17">
        <f t="shared" si="0"/>
        <v>1</v>
      </c>
      <c r="E47" s="10"/>
      <c r="F47" s="21" t="e">
        <f t="shared" si="2"/>
        <v>#N/A</v>
      </c>
      <c r="G47" s="4"/>
      <c r="H47" s="2"/>
      <c r="I47" s="2"/>
      <c r="J47" s="2"/>
      <c r="K47" s="2"/>
      <c r="L47" s="2"/>
      <c r="M47" s="2"/>
      <c r="N47" s="4"/>
      <c r="Q47" s="4"/>
      <c r="R47" s="4"/>
      <c r="S47" s="4"/>
    </row>
    <row r="48" spans="2:19" x14ac:dyDescent="0.25">
      <c r="B48" s="50" t="s">
        <v>122</v>
      </c>
      <c r="C48" s="7"/>
      <c r="D48" s="17">
        <f t="shared" si="0"/>
        <v>1</v>
      </c>
      <c r="E48" s="10"/>
      <c r="F48" s="21" t="e">
        <f t="shared" si="2"/>
        <v>#N/A</v>
      </c>
      <c r="G48" s="4"/>
      <c r="H48" s="2"/>
      <c r="I48" s="2"/>
      <c r="J48" s="2"/>
      <c r="K48" s="2"/>
      <c r="L48" s="2"/>
      <c r="M48" s="2"/>
      <c r="N48" s="4"/>
      <c r="Q48" s="4"/>
      <c r="R48" s="4"/>
      <c r="S48" s="4"/>
    </row>
    <row r="49" spans="2:19" ht="15.75" thickBot="1" x14ac:dyDescent="0.3">
      <c r="B49" s="50" t="s">
        <v>122</v>
      </c>
      <c r="C49" s="7"/>
      <c r="D49" s="17">
        <f t="shared" si="0"/>
        <v>1</v>
      </c>
      <c r="E49" s="10"/>
      <c r="F49" s="21" t="e">
        <f t="shared" si="2"/>
        <v>#N/A</v>
      </c>
      <c r="G49" s="4"/>
      <c r="H49" s="2"/>
      <c r="I49" s="2"/>
      <c r="J49" s="2"/>
      <c r="K49" s="2"/>
      <c r="L49" s="2"/>
      <c r="M49" s="2"/>
      <c r="N49" s="4"/>
      <c r="Q49" s="4"/>
      <c r="R49" s="4"/>
      <c r="S49" s="4"/>
    </row>
    <row r="50" spans="2:19" x14ac:dyDescent="0.25">
      <c r="B50" s="50" t="s">
        <v>122</v>
      </c>
      <c r="C50" s="7"/>
      <c r="D50" s="17">
        <f t="shared" si="0"/>
        <v>1</v>
      </c>
      <c r="E50" s="10"/>
      <c r="F50" s="21" t="e">
        <f t="shared" si="2"/>
        <v>#N/A</v>
      </c>
      <c r="G50" s="4"/>
      <c r="H50" s="56"/>
      <c r="I50" s="84"/>
      <c r="J50" s="84"/>
      <c r="K50" s="84"/>
      <c r="L50" s="84"/>
      <c r="M50" s="57"/>
      <c r="N50" s="4"/>
      <c r="Q50" s="4"/>
      <c r="R50" s="4"/>
      <c r="S50" s="4"/>
    </row>
    <row r="51" spans="2:19" ht="21" x14ac:dyDescent="0.35">
      <c r="B51" s="50" t="s">
        <v>122</v>
      </c>
      <c r="C51" s="7"/>
      <c r="D51" s="17">
        <f t="shared" si="0"/>
        <v>1</v>
      </c>
      <c r="E51" s="10"/>
      <c r="F51" s="21" t="e">
        <f t="shared" si="2"/>
        <v>#N/A</v>
      </c>
      <c r="G51" s="4"/>
      <c r="H51" s="77" t="s">
        <v>126</v>
      </c>
      <c r="I51" s="69" t="s">
        <v>130</v>
      </c>
      <c r="J51" s="70"/>
      <c r="K51" s="2"/>
      <c r="L51" s="2"/>
      <c r="M51" s="21"/>
      <c r="N51" s="4"/>
      <c r="Q51" s="4"/>
      <c r="R51" s="4"/>
      <c r="S51" s="4"/>
    </row>
    <row r="52" spans="2:19" ht="17.25" customHeight="1" x14ac:dyDescent="0.35">
      <c r="B52" s="50" t="s">
        <v>122</v>
      </c>
      <c r="C52" s="7"/>
      <c r="D52" s="17">
        <f t="shared" si="0"/>
        <v>1</v>
      </c>
      <c r="E52" s="10"/>
      <c r="F52" s="21" t="e">
        <f t="shared" si="2"/>
        <v>#N/A</v>
      </c>
      <c r="G52" s="4"/>
      <c r="H52" s="77" t="s">
        <v>127</v>
      </c>
      <c r="I52" s="71" t="s">
        <v>134</v>
      </c>
      <c r="J52" s="4"/>
      <c r="K52" s="2"/>
      <c r="L52" s="2"/>
      <c r="M52" s="21"/>
      <c r="N52" s="4"/>
      <c r="Q52" s="4"/>
      <c r="R52" s="4"/>
      <c r="S52" s="4"/>
    </row>
    <row r="53" spans="2:19" ht="21" x14ac:dyDescent="0.35">
      <c r="B53" s="50" t="s">
        <v>122</v>
      </c>
      <c r="C53" s="7"/>
      <c r="D53" s="17">
        <f t="shared" si="0"/>
        <v>1</v>
      </c>
      <c r="E53" s="10"/>
      <c r="F53" s="21" t="e">
        <f t="shared" si="2"/>
        <v>#N/A</v>
      </c>
      <c r="G53" s="4"/>
      <c r="H53" s="78" t="s">
        <v>128</v>
      </c>
      <c r="I53" s="69" t="s">
        <v>131</v>
      </c>
      <c r="J53" s="4"/>
      <c r="K53" s="2"/>
      <c r="L53" s="2"/>
      <c r="M53" s="21"/>
      <c r="N53" s="4"/>
      <c r="Q53" s="4"/>
      <c r="R53" s="4"/>
      <c r="S53" s="4"/>
    </row>
    <row r="54" spans="2:19" ht="21" x14ac:dyDescent="0.35">
      <c r="B54" s="50" t="s">
        <v>122</v>
      </c>
      <c r="C54" s="7"/>
      <c r="D54" s="17">
        <f t="shared" si="0"/>
        <v>1</v>
      </c>
      <c r="E54" s="10"/>
      <c r="F54" s="21" t="e">
        <f t="shared" si="2"/>
        <v>#N/A</v>
      </c>
      <c r="G54" s="4"/>
      <c r="H54" s="78" t="s">
        <v>129</v>
      </c>
      <c r="I54" s="69" t="s">
        <v>132</v>
      </c>
      <c r="J54" s="15"/>
      <c r="K54" s="2"/>
      <c r="L54" s="2"/>
      <c r="M54" s="21"/>
      <c r="N54" s="4"/>
      <c r="Q54" s="4"/>
      <c r="R54" s="4"/>
      <c r="S54" s="4"/>
    </row>
    <row r="55" spans="2:19" x14ac:dyDescent="0.25">
      <c r="B55" s="50" t="s">
        <v>122</v>
      </c>
      <c r="C55" s="7"/>
      <c r="D55" s="17">
        <f t="shared" si="0"/>
        <v>1</v>
      </c>
      <c r="E55" s="10"/>
      <c r="F55" s="21" t="e">
        <f t="shared" si="2"/>
        <v>#N/A</v>
      </c>
      <c r="G55" s="4"/>
      <c r="H55" s="54"/>
      <c r="I55" s="2"/>
      <c r="J55" s="2"/>
      <c r="K55" s="2"/>
      <c r="L55" s="2"/>
      <c r="M55" s="21"/>
      <c r="N55" s="4"/>
      <c r="Q55" s="4"/>
      <c r="R55" s="4"/>
      <c r="S55" s="4"/>
    </row>
    <row r="56" spans="2:19" x14ac:dyDescent="0.25">
      <c r="B56" s="50" t="s">
        <v>122</v>
      </c>
      <c r="C56" s="7"/>
      <c r="D56" s="17">
        <f t="shared" si="0"/>
        <v>1</v>
      </c>
      <c r="E56" s="10"/>
      <c r="F56" s="21" t="e">
        <f t="shared" si="2"/>
        <v>#N/A</v>
      </c>
      <c r="G56" s="4"/>
      <c r="H56" s="54"/>
      <c r="I56" s="2"/>
      <c r="J56" s="2"/>
      <c r="K56" s="2"/>
      <c r="L56" s="2"/>
      <c r="M56" s="21"/>
      <c r="N56" s="4"/>
      <c r="Q56" s="4"/>
      <c r="R56" s="4"/>
      <c r="S56" s="4"/>
    </row>
    <row r="57" spans="2:19" ht="15.75" thickBot="1" x14ac:dyDescent="0.3">
      <c r="B57" s="50" t="s">
        <v>122</v>
      </c>
      <c r="C57" s="7"/>
      <c r="D57" s="17">
        <f t="shared" si="0"/>
        <v>1</v>
      </c>
      <c r="E57" s="10"/>
      <c r="F57" s="21" t="e">
        <f t="shared" si="2"/>
        <v>#N/A</v>
      </c>
      <c r="G57" s="4"/>
      <c r="H57" s="79"/>
      <c r="I57" s="85"/>
      <c r="J57" s="85"/>
      <c r="K57" s="85"/>
      <c r="L57" s="85"/>
      <c r="M57" s="86"/>
      <c r="N57" s="4"/>
      <c r="Q57" s="4"/>
      <c r="R57" s="4"/>
      <c r="S57" s="4"/>
    </row>
    <row r="58" spans="2:19" x14ac:dyDescent="0.25">
      <c r="B58" s="50" t="s">
        <v>122</v>
      </c>
      <c r="C58" s="7"/>
      <c r="D58" s="17">
        <f t="shared" si="0"/>
        <v>1</v>
      </c>
      <c r="E58" s="10"/>
      <c r="F58" s="21" t="e">
        <f t="shared" si="2"/>
        <v>#N/A</v>
      </c>
      <c r="G58" s="4"/>
      <c r="H58" s="2"/>
      <c r="I58" s="2"/>
      <c r="J58" s="2"/>
      <c r="K58" s="2"/>
      <c r="L58" s="2"/>
      <c r="M58" s="2"/>
      <c r="N58" s="4"/>
      <c r="Q58" s="4"/>
      <c r="R58" s="4"/>
      <c r="S58" s="4"/>
    </row>
    <row r="59" spans="2:19" x14ac:dyDescent="0.25">
      <c r="B59" s="50" t="s">
        <v>122</v>
      </c>
      <c r="C59" s="7"/>
      <c r="D59" s="17">
        <f t="shared" si="0"/>
        <v>1</v>
      </c>
      <c r="E59" s="10"/>
      <c r="F59" s="21" t="e">
        <f t="shared" si="2"/>
        <v>#N/A</v>
      </c>
      <c r="G59" s="4"/>
      <c r="H59" s="2"/>
      <c r="I59" s="2"/>
      <c r="J59" s="2"/>
      <c r="K59" s="2"/>
      <c r="L59" s="2"/>
      <c r="M59" s="2"/>
      <c r="N59" s="4"/>
      <c r="Q59" s="4"/>
      <c r="R59" s="4"/>
      <c r="S59" s="4"/>
    </row>
    <row r="60" spans="2:19" x14ac:dyDescent="0.25">
      <c r="B60" s="50" t="s">
        <v>122</v>
      </c>
      <c r="C60" s="7"/>
      <c r="D60" s="17">
        <f t="shared" si="0"/>
        <v>1</v>
      </c>
      <c r="E60" s="10"/>
      <c r="F60" s="21" t="e">
        <f t="shared" si="2"/>
        <v>#N/A</v>
      </c>
      <c r="G60" s="4"/>
      <c r="H60" s="2"/>
      <c r="I60" s="2"/>
      <c r="J60" s="2"/>
      <c r="K60" s="2"/>
      <c r="L60" s="2"/>
      <c r="M60" s="2"/>
      <c r="N60" s="4"/>
      <c r="Q60" s="4"/>
      <c r="R60" s="4"/>
      <c r="S60" s="4"/>
    </row>
    <row r="61" spans="2:19" x14ac:dyDescent="0.25">
      <c r="B61" s="50" t="s">
        <v>122</v>
      </c>
      <c r="C61" s="7"/>
      <c r="D61" s="17">
        <f t="shared" si="0"/>
        <v>1</v>
      </c>
      <c r="E61" s="10"/>
      <c r="F61" s="21" t="e">
        <f t="shared" si="2"/>
        <v>#N/A</v>
      </c>
      <c r="G61" s="4"/>
      <c r="H61" s="2"/>
      <c r="I61" s="2"/>
      <c r="J61" s="2"/>
      <c r="K61" s="2"/>
      <c r="L61" s="2"/>
      <c r="M61" s="2"/>
      <c r="N61" s="4"/>
      <c r="Q61" s="4"/>
      <c r="R61" s="4"/>
      <c r="S61" s="4"/>
    </row>
    <row r="62" spans="2:19" x14ac:dyDescent="0.25">
      <c r="B62" s="50" t="s">
        <v>122</v>
      </c>
      <c r="C62" s="7"/>
      <c r="D62" s="17">
        <f t="shared" si="0"/>
        <v>1</v>
      </c>
      <c r="E62" s="10"/>
      <c r="F62" s="21" t="e">
        <f t="shared" si="2"/>
        <v>#N/A</v>
      </c>
      <c r="G62" s="4"/>
      <c r="H62" s="2"/>
      <c r="I62" s="2"/>
      <c r="J62" s="2"/>
      <c r="K62" s="2"/>
      <c r="L62" s="2"/>
      <c r="M62" s="2"/>
      <c r="N62" s="4"/>
      <c r="Q62" s="4"/>
      <c r="R62" s="4"/>
      <c r="S62" s="4"/>
    </row>
    <row r="63" spans="2:19" x14ac:dyDescent="0.25">
      <c r="B63" s="50" t="s">
        <v>122</v>
      </c>
      <c r="C63" s="7"/>
      <c r="D63" s="17">
        <f t="shared" si="0"/>
        <v>1</v>
      </c>
      <c r="E63" s="10"/>
      <c r="F63" s="21" t="e">
        <f t="shared" si="2"/>
        <v>#N/A</v>
      </c>
      <c r="G63" s="4"/>
      <c r="H63" s="2"/>
      <c r="I63" s="2"/>
      <c r="J63" s="2"/>
      <c r="K63" s="2"/>
      <c r="L63" s="2"/>
      <c r="M63" s="2"/>
      <c r="N63" s="4"/>
      <c r="Q63" s="4"/>
      <c r="R63" s="4"/>
      <c r="S63" s="4"/>
    </row>
    <row r="64" spans="2:19" x14ac:dyDescent="0.25">
      <c r="B64" s="50" t="s">
        <v>122</v>
      </c>
      <c r="C64" s="7"/>
      <c r="D64" s="17">
        <f t="shared" si="0"/>
        <v>1</v>
      </c>
      <c r="E64" s="10"/>
      <c r="F64" s="21" t="e">
        <f t="shared" si="2"/>
        <v>#N/A</v>
      </c>
      <c r="G64" s="4"/>
      <c r="H64" s="2"/>
      <c r="I64" s="2"/>
      <c r="J64" s="2"/>
      <c r="K64" s="2"/>
      <c r="L64" s="2"/>
      <c r="M64" s="2"/>
      <c r="N64" s="4"/>
      <c r="Q64" s="4"/>
      <c r="R64" s="4"/>
      <c r="S64" s="4"/>
    </row>
    <row r="65" spans="2:19" x14ac:dyDescent="0.25">
      <c r="B65" s="50" t="s">
        <v>122</v>
      </c>
      <c r="C65" s="7"/>
      <c r="D65" s="17">
        <f t="shared" si="0"/>
        <v>1</v>
      </c>
      <c r="E65" s="10"/>
      <c r="F65" s="21" t="e">
        <f t="shared" si="2"/>
        <v>#N/A</v>
      </c>
      <c r="G65" s="4"/>
      <c r="H65" s="2"/>
      <c r="I65" s="2"/>
      <c r="J65" s="2"/>
      <c r="K65" s="2"/>
      <c r="L65" s="2"/>
      <c r="M65" s="2"/>
      <c r="N65" s="4"/>
      <c r="Q65" s="4"/>
      <c r="R65" s="4"/>
      <c r="S65" s="4"/>
    </row>
    <row r="66" spans="2:19" x14ac:dyDescent="0.25">
      <c r="B66" s="50" t="s">
        <v>122</v>
      </c>
      <c r="C66" s="7"/>
      <c r="D66" s="17">
        <f t="shared" si="0"/>
        <v>1</v>
      </c>
      <c r="E66" s="10"/>
      <c r="F66" s="21" t="e">
        <f t="shared" si="2"/>
        <v>#N/A</v>
      </c>
      <c r="G66" s="4"/>
      <c r="H66" s="2"/>
      <c r="I66" s="2"/>
      <c r="J66" s="2"/>
      <c r="K66" s="2"/>
      <c r="L66" s="2"/>
      <c r="M66" s="2"/>
      <c r="N66" s="4"/>
      <c r="Q66" s="4"/>
      <c r="R66" s="4"/>
      <c r="S66" s="4"/>
    </row>
    <row r="67" spans="2:19" x14ac:dyDescent="0.25">
      <c r="B67" s="50" t="s">
        <v>122</v>
      </c>
      <c r="C67" s="7"/>
      <c r="D67" s="17">
        <f t="shared" ref="D67:D130" si="5" xml:space="preserve"> 1</f>
        <v>1</v>
      </c>
      <c r="E67" s="10"/>
      <c r="F67" s="21" t="e">
        <f t="shared" ref="F67:F130" si="6">INDEX(O:O,MATCH(C67,P:P,0),1)</f>
        <v>#N/A</v>
      </c>
      <c r="G67" s="4"/>
      <c r="H67" s="2"/>
      <c r="I67" s="2"/>
      <c r="J67" s="2"/>
      <c r="K67" s="2"/>
      <c r="L67" s="2"/>
      <c r="M67" s="2"/>
      <c r="N67" s="4"/>
      <c r="Q67" s="4"/>
      <c r="R67" s="4"/>
      <c r="S67" s="4"/>
    </row>
    <row r="68" spans="2:19" x14ac:dyDescent="0.25">
      <c r="B68" s="50" t="s">
        <v>122</v>
      </c>
      <c r="C68" s="7"/>
      <c r="D68" s="17">
        <f t="shared" si="5"/>
        <v>1</v>
      </c>
      <c r="E68" s="10"/>
      <c r="F68" s="21" t="e">
        <f t="shared" si="6"/>
        <v>#N/A</v>
      </c>
      <c r="G68" s="4"/>
      <c r="H68" s="2"/>
      <c r="I68" s="2"/>
      <c r="J68" s="2"/>
      <c r="K68" s="2"/>
      <c r="L68" s="2"/>
      <c r="M68" s="2"/>
      <c r="N68" s="4"/>
      <c r="Q68" s="4"/>
      <c r="R68" s="4"/>
      <c r="S68" s="4"/>
    </row>
    <row r="69" spans="2:19" x14ac:dyDescent="0.25">
      <c r="B69" s="50" t="s">
        <v>122</v>
      </c>
      <c r="C69" s="7"/>
      <c r="D69" s="17">
        <f t="shared" si="5"/>
        <v>1</v>
      </c>
      <c r="E69" s="10"/>
      <c r="F69" s="21" t="e">
        <f t="shared" si="6"/>
        <v>#N/A</v>
      </c>
      <c r="G69" s="4"/>
      <c r="H69" s="2"/>
      <c r="I69" s="2"/>
      <c r="J69" s="2"/>
      <c r="K69" s="2"/>
      <c r="L69" s="2"/>
      <c r="M69" s="2"/>
      <c r="N69" s="4"/>
      <c r="Q69" s="4"/>
      <c r="R69" s="4"/>
      <c r="S69" s="4"/>
    </row>
    <row r="70" spans="2:19" x14ac:dyDescent="0.25">
      <c r="B70" s="50" t="s">
        <v>122</v>
      </c>
      <c r="C70" s="7"/>
      <c r="D70" s="17">
        <f t="shared" si="5"/>
        <v>1</v>
      </c>
      <c r="E70" s="10"/>
      <c r="F70" s="21" t="e">
        <f t="shared" si="6"/>
        <v>#N/A</v>
      </c>
      <c r="G70" s="4"/>
      <c r="H70" s="2"/>
      <c r="I70" s="2"/>
      <c r="J70" s="2"/>
      <c r="K70" s="2"/>
      <c r="L70" s="2"/>
      <c r="M70" s="2"/>
      <c r="N70" s="4"/>
      <c r="Q70" s="4"/>
      <c r="R70" s="4"/>
      <c r="S70" s="4"/>
    </row>
    <row r="71" spans="2:19" x14ac:dyDescent="0.25">
      <c r="B71" s="50" t="s">
        <v>122</v>
      </c>
      <c r="C71" s="7"/>
      <c r="D71" s="17">
        <f t="shared" si="5"/>
        <v>1</v>
      </c>
      <c r="E71" s="10"/>
      <c r="F71" s="21" t="e">
        <f t="shared" si="6"/>
        <v>#N/A</v>
      </c>
      <c r="G71" s="4"/>
      <c r="H71" s="2"/>
      <c r="I71" s="2"/>
      <c r="J71" s="2"/>
      <c r="K71" s="2"/>
      <c r="L71" s="2"/>
      <c r="M71" s="2"/>
      <c r="N71" s="4"/>
      <c r="Q71" s="4"/>
      <c r="R71" s="4"/>
      <c r="S71" s="4"/>
    </row>
    <row r="72" spans="2:19" x14ac:dyDescent="0.25">
      <c r="B72" s="50" t="s">
        <v>122</v>
      </c>
      <c r="C72" s="7"/>
      <c r="D72" s="17">
        <f t="shared" si="5"/>
        <v>1</v>
      </c>
      <c r="E72" s="10"/>
      <c r="F72" s="21" t="e">
        <f t="shared" si="6"/>
        <v>#N/A</v>
      </c>
      <c r="G72" s="4"/>
      <c r="H72" s="2"/>
      <c r="I72" s="2"/>
      <c r="J72" s="2"/>
      <c r="K72" s="2"/>
      <c r="L72" s="2"/>
      <c r="M72" s="2"/>
      <c r="N72" s="4"/>
      <c r="Q72" s="4"/>
      <c r="R72" s="4"/>
      <c r="S72" s="4"/>
    </row>
    <row r="73" spans="2:19" x14ac:dyDescent="0.25">
      <c r="B73" s="50" t="s">
        <v>122</v>
      </c>
      <c r="C73" s="7"/>
      <c r="D73" s="17">
        <f t="shared" si="5"/>
        <v>1</v>
      </c>
      <c r="E73" s="10"/>
      <c r="F73" s="21" t="e">
        <f t="shared" si="6"/>
        <v>#N/A</v>
      </c>
      <c r="G73" s="4"/>
      <c r="H73" s="2"/>
      <c r="I73" s="2"/>
      <c r="J73" s="2"/>
      <c r="K73" s="2"/>
      <c r="L73" s="2"/>
      <c r="M73" s="2"/>
      <c r="N73" s="4"/>
      <c r="Q73" s="4"/>
      <c r="R73" s="4"/>
      <c r="S73" s="4"/>
    </row>
    <row r="74" spans="2:19" x14ac:dyDescent="0.25">
      <c r="B74" s="50" t="s">
        <v>122</v>
      </c>
      <c r="C74" s="7"/>
      <c r="D74" s="17">
        <f t="shared" si="5"/>
        <v>1</v>
      </c>
      <c r="E74" s="10"/>
      <c r="F74" s="21" t="e">
        <f t="shared" si="6"/>
        <v>#N/A</v>
      </c>
      <c r="G74" s="4"/>
      <c r="H74" s="2"/>
      <c r="I74" s="2"/>
      <c r="J74" s="2"/>
      <c r="K74" s="2"/>
      <c r="L74" s="2"/>
      <c r="M74" s="2"/>
      <c r="N74" s="4"/>
      <c r="Q74" s="4"/>
      <c r="R74" s="4"/>
      <c r="S74" s="4"/>
    </row>
    <row r="75" spans="2:19" x14ac:dyDescent="0.25">
      <c r="B75" s="50" t="s">
        <v>122</v>
      </c>
      <c r="C75" s="7"/>
      <c r="D75" s="17">
        <f t="shared" si="5"/>
        <v>1</v>
      </c>
      <c r="E75" s="10"/>
      <c r="F75" s="21" t="e">
        <f t="shared" si="6"/>
        <v>#N/A</v>
      </c>
      <c r="G75" s="4"/>
      <c r="H75" s="2"/>
      <c r="I75" s="2"/>
      <c r="J75" s="2"/>
      <c r="K75" s="2"/>
      <c r="L75" s="2"/>
      <c r="M75" s="2"/>
      <c r="N75" s="4"/>
      <c r="Q75" s="4"/>
      <c r="R75" s="4"/>
      <c r="S75" s="4"/>
    </row>
    <row r="76" spans="2:19" x14ac:dyDescent="0.25">
      <c r="B76" s="50" t="s">
        <v>122</v>
      </c>
      <c r="C76" s="7"/>
      <c r="D76" s="17">
        <f t="shared" si="5"/>
        <v>1</v>
      </c>
      <c r="E76" s="10"/>
      <c r="F76" s="21" t="e">
        <f t="shared" si="6"/>
        <v>#N/A</v>
      </c>
      <c r="G76" s="4"/>
      <c r="H76" s="2"/>
      <c r="I76" s="2"/>
      <c r="J76" s="2"/>
      <c r="K76" s="2"/>
      <c r="L76" s="2"/>
      <c r="M76" s="2"/>
      <c r="N76" s="4"/>
      <c r="Q76" s="4"/>
      <c r="R76" s="4"/>
      <c r="S76" s="4"/>
    </row>
    <row r="77" spans="2:19" x14ac:dyDescent="0.25">
      <c r="B77" s="50" t="s">
        <v>122</v>
      </c>
      <c r="C77" s="7"/>
      <c r="D77" s="17">
        <f t="shared" si="5"/>
        <v>1</v>
      </c>
      <c r="E77" s="10"/>
      <c r="F77" s="21" t="e">
        <f t="shared" si="6"/>
        <v>#N/A</v>
      </c>
      <c r="G77" s="4"/>
      <c r="H77" s="4"/>
      <c r="I77" s="4"/>
      <c r="J77" s="4"/>
      <c r="K77" s="4"/>
      <c r="L77" s="4"/>
      <c r="M77" s="4"/>
      <c r="N77" s="4"/>
      <c r="Q77" s="4"/>
      <c r="R77" s="4"/>
      <c r="S77" s="4"/>
    </row>
    <row r="78" spans="2:19" x14ac:dyDescent="0.25">
      <c r="B78" s="50" t="s">
        <v>122</v>
      </c>
      <c r="C78" s="7"/>
      <c r="D78" s="17">
        <f t="shared" si="5"/>
        <v>1</v>
      </c>
      <c r="E78" s="10"/>
      <c r="F78" s="21" t="e">
        <f t="shared" si="6"/>
        <v>#N/A</v>
      </c>
      <c r="G78" s="4"/>
      <c r="H78" s="4"/>
      <c r="I78" s="4"/>
      <c r="J78" s="4"/>
      <c r="K78" s="4"/>
      <c r="L78" s="4"/>
      <c r="M78" s="4"/>
      <c r="N78" s="4"/>
      <c r="Q78" s="4"/>
      <c r="R78" s="4"/>
      <c r="S78" s="4"/>
    </row>
    <row r="79" spans="2:19" x14ac:dyDescent="0.25">
      <c r="B79" s="50" t="s">
        <v>122</v>
      </c>
      <c r="C79" s="7"/>
      <c r="D79" s="17">
        <f t="shared" si="5"/>
        <v>1</v>
      </c>
      <c r="E79" s="10"/>
      <c r="F79" s="21" t="e">
        <f t="shared" si="6"/>
        <v>#N/A</v>
      </c>
      <c r="G79" s="4"/>
      <c r="H79" s="4"/>
      <c r="I79" s="4"/>
      <c r="J79" s="4"/>
      <c r="K79" s="4"/>
      <c r="L79" s="4"/>
      <c r="M79" s="4"/>
      <c r="N79" s="4"/>
      <c r="Q79" s="4"/>
      <c r="R79" s="4"/>
      <c r="S79" s="4"/>
    </row>
    <row r="80" spans="2:19" x14ac:dyDescent="0.25">
      <c r="B80" s="50" t="s">
        <v>122</v>
      </c>
      <c r="C80" s="7"/>
      <c r="D80" s="17">
        <f t="shared" si="5"/>
        <v>1</v>
      </c>
      <c r="E80" s="10"/>
      <c r="F80" s="21" t="e">
        <f t="shared" si="6"/>
        <v>#N/A</v>
      </c>
      <c r="G80" s="4"/>
      <c r="H80" s="4"/>
      <c r="I80" s="4"/>
      <c r="J80" s="4"/>
      <c r="K80" s="4"/>
      <c r="L80" s="4"/>
      <c r="M80" s="4"/>
      <c r="N80" s="4"/>
      <c r="Q80" s="4"/>
      <c r="R80" s="4"/>
      <c r="S80" s="4"/>
    </row>
    <row r="81" spans="2:19" x14ac:dyDescent="0.25">
      <c r="B81" s="50" t="s">
        <v>122</v>
      </c>
      <c r="C81" s="7"/>
      <c r="D81" s="17">
        <f t="shared" si="5"/>
        <v>1</v>
      </c>
      <c r="E81" s="10"/>
      <c r="F81" s="21" t="e">
        <f t="shared" si="6"/>
        <v>#N/A</v>
      </c>
      <c r="G81" s="4"/>
      <c r="H81" s="4"/>
      <c r="I81" s="4"/>
      <c r="J81" s="4"/>
      <c r="K81" s="4"/>
      <c r="L81" s="4"/>
      <c r="M81" s="4"/>
      <c r="N81" s="4"/>
      <c r="Q81" s="4"/>
      <c r="R81" s="4"/>
      <c r="S81" s="4"/>
    </row>
    <row r="82" spans="2:19" x14ac:dyDescent="0.25">
      <c r="B82" s="50" t="s">
        <v>122</v>
      </c>
      <c r="C82" s="7"/>
      <c r="D82" s="17">
        <f t="shared" si="5"/>
        <v>1</v>
      </c>
      <c r="E82" s="10"/>
      <c r="F82" s="21" t="e">
        <f t="shared" si="6"/>
        <v>#N/A</v>
      </c>
      <c r="G82" s="4"/>
      <c r="H82" s="4"/>
      <c r="I82" s="4"/>
      <c r="J82" s="4"/>
      <c r="K82" s="4"/>
      <c r="L82" s="4"/>
      <c r="M82" s="4"/>
      <c r="N82" s="4"/>
      <c r="Q82" s="4"/>
      <c r="R82" s="4"/>
      <c r="S82" s="4"/>
    </row>
    <row r="83" spans="2:19" x14ac:dyDescent="0.25">
      <c r="B83" s="50" t="s">
        <v>122</v>
      </c>
      <c r="C83" s="7"/>
      <c r="D83" s="17">
        <f t="shared" si="5"/>
        <v>1</v>
      </c>
      <c r="E83" s="10"/>
      <c r="F83" s="21" t="e">
        <f t="shared" si="6"/>
        <v>#N/A</v>
      </c>
      <c r="G83" s="4"/>
      <c r="H83" s="4"/>
      <c r="I83" s="4"/>
      <c r="J83" s="4"/>
      <c r="K83" s="4"/>
      <c r="L83" s="4"/>
      <c r="M83" s="4"/>
      <c r="N83" s="4"/>
      <c r="Q83" s="4"/>
      <c r="R83" s="4"/>
      <c r="S83" s="4"/>
    </row>
    <row r="84" spans="2:19" x14ac:dyDescent="0.25">
      <c r="B84" s="50" t="s">
        <v>122</v>
      </c>
      <c r="C84" s="7"/>
      <c r="D84" s="17">
        <f t="shared" si="5"/>
        <v>1</v>
      </c>
      <c r="E84" s="10"/>
      <c r="F84" s="21" t="e">
        <f t="shared" si="6"/>
        <v>#N/A</v>
      </c>
      <c r="G84" s="4"/>
      <c r="H84" s="4"/>
      <c r="I84" s="4"/>
      <c r="J84" s="4"/>
      <c r="K84" s="4"/>
      <c r="L84" s="4"/>
      <c r="M84" s="4"/>
      <c r="N84" s="4"/>
      <c r="Q84" s="4"/>
      <c r="R84" s="4"/>
      <c r="S84" s="4"/>
    </row>
    <row r="85" spans="2:19" x14ac:dyDescent="0.25">
      <c r="B85" s="50" t="s">
        <v>122</v>
      </c>
      <c r="C85" s="7"/>
      <c r="D85" s="17">
        <f t="shared" si="5"/>
        <v>1</v>
      </c>
      <c r="E85" s="10"/>
      <c r="F85" s="21" t="e">
        <f t="shared" si="6"/>
        <v>#N/A</v>
      </c>
      <c r="G85" s="4"/>
      <c r="H85" s="4"/>
      <c r="I85" s="4"/>
      <c r="J85" s="4"/>
      <c r="K85" s="4"/>
      <c r="L85" s="4"/>
      <c r="M85" s="4"/>
      <c r="N85" s="4"/>
      <c r="Q85" s="4"/>
      <c r="R85" s="4"/>
      <c r="S85" s="4"/>
    </row>
    <row r="86" spans="2:19" x14ac:dyDescent="0.25">
      <c r="B86" s="50" t="s">
        <v>122</v>
      </c>
      <c r="C86" s="7"/>
      <c r="D86" s="17">
        <f t="shared" si="5"/>
        <v>1</v>
      </c>
      <c r="E86" s="10"/>
      <c r="F86" s="21" t="e">
        <f t="shared" si="6"/>
        <v>#N/A</v>
      </c>
      <c r="G86" s="4"/>
      <c r="H86" s="4"/>
      <c r="I86" s="4"/>
      <c r="J86" s="4"/>
      <c r="K86" s="4"/>
      <c r="L86" s="4"/>
      <c r="M86" s="4"/>
      <c r="N86" s="4"/>
      <c r="Q86" s="4"/>
      <c r="R86" s="4"/>
      <c r="S86" s="4"/>
    </row>
    <row r="87" spans="2:19" x14ac:dyDescent="0.25">
      <c r="B87" s="50" t="s">
        <v>122</v>
      </c>
      <c r="C87" s="7"/>
      <c r="D87" s="17">
        <f t="shared" si="5"/>
        <v>1</v>
      </c>
      <c r="E87" s="10"/>
      <c r="F87" s="21" t="e">
        <f t="shared" si="6"/>
        <v>#N/A</v>
      </c>
      <c r="G87" s="4"/>
      <c r="H87" s="4"/>
      <c r="I87" s="4"/>
      <c r="J87" s="4"/>
      <c r="K87" s="4"/>
      <c r="L87" s="4"/>
      <c r="M87" s="4"/>
      <c r="N87" s="4"/>
      <c r="Q87" s="4"/>
      <c r="R87" s="4"/>
      <c r="S87" s="4"/>
    </row>
    <row r="88" spans="2:19" x14ac:dyDescent="0.25">
      <c r="B88" s="50" t="s">
        <v>122</v>
      </c>
      <c r="C88" s="7"/>
      <c r="D88" s="17">
        <f t="shared" si="5"/>
        <v>1</v>
      </c>
      <c r="E88" s="10"/>
      <c r="F88" s="21" t="e">
        <f t="shared" si="6"/>
        <v>#N/A</v>
      </c>
      <c r="G88" s="4"/>
      <c r="H88" s="4"/>
      <c r="I88" s="4"/>
      <c r="J88" s="4"/>
      <c r="K88" s="4"/>
      <c r="L88" s="4"/>
      <c r="M88" s="4"/>
      <c r="N88" s="4"/>
      <c r="Q88" s="4"/>
      <c r="R88" s="4"/>
      <c r="S88" s="4"/>
    </row>
    <row r="89" spans="2:19" x14ac:dyDescent="0.25">
      <c r="B89" s="50" t="s">
        <v>122</v>
      </c>
      <c r="C89" s="7"/>
      <c r="D89" s="17">
        <f t="shared" si="5"/>
        <v>1</v>
      </c>
      <c r="E89" s="10"/>
      <c r="F89" s="21" t="e">
        <f t="shared" si="6"/>
        <v>#N/A</v>
      </c>
      <c r="G89" s="4"/>
      <c r="H89" s="4"/>
      <c r="I89" s="4"/>
      <c r="J89" s="4"/>
      <c r="K89" s="4"/>
      <c r="L89" s="4"/>
      <c r="M89" s="4"/>
      <c r="N89" s="4"/>
      <c r="Q89" s="4"/>
      <c r="R89" s="4"/>
      <c r="S89" s="4"/>
    </row>
    <row r="90" spans="2:19" x14ac:dyDescent="0.25">
      <c r="B90" s="50" t="s">
        <v>122</v>
      </c>
      <c r="C90" s="7"/>
      <c r="D90" s="17">
        <f t="shared" si="5"/>
        <v>1</v>
      </c>
      <c r="E90" s="10"/>
      <c r="F90" s="21" t="e">
        <f t="shared" si="6"/>
        <v>#N/A</v>
      </c>
      <c r="G90" s="4"/>
      <c r="H90" s="4"/>
      <c r="I90" s="4"/>
      <c r="J90" s="4"/>
      <c r="K90" s="4"/>
      <c r="L90" s="4"/>
      <c r="M90" s="4"/>
      <c r="N90" s="4"/>
      <c r="Q90" s="4"/>
      <c r="R90" s="4"/>
      <c r="S90" s="4"/>
    </row>
    <row r="91" spans="2:19" x14ac:dyDescent="0.25">
      <c r="B91" s="50" t="s">
        <v>122</v>
      </c>
      <c r="C91" s="7"/>
      <c r="D91" s="17">
        <f t="shared" si="5"/>
        <v>1</v>
      </c>
      <c r="E91" s="10"/>
      <c r="F91" s="21" t="e">
        <f t="shared" si="6"/>
        <v>#N/A</v>
      </c>
      <c r="G91" s="4"/>
      <c r="H91" s="4"/>
      <c r="I91" s="4"/>
      <c r="J91" s="4"/>
      <c r="K91" s="4"/>
      <c r="L91" s="4"/>
      <c r="M91" s="4"/>
      <c r="N91" s="4"/>
      <c r="Q91" s="4"/>
      <c r="R91" s="4"/>
      <c r="S91" s="4"/>
    </row>
    <row r="92" spans="2:19" x14ac:dyDescent="0.25">
      <c r="B92" s="50" t="s">
        <v>122</v>
      </c>
      <c r="C92" s="7"/>
      <c r="D92" s="17">
        <f t="shared" si="5"/>
        <v>1</v>
      </c>
      <c r="E92" s="10"/>
      <c r="F92" s="21" t="e">
        <f t="shared" si="6"/>
        <v>#N/A</v>
      </c>
      <c r="G92" s="4"/>
      <c r="H92" s="4"/>
      <c r="I92" s="4"/>
      <c r="J92" s="4"/>
      <c r="K92" s="4"/>
      <c r="L92" s="4"/>
      <c r="M92" s="4"/>
      <c r="N92" s="4"/>
      <c r="Q92" s="4"/>
      <c r="R92" s="4"/>
      <c r="S92" s="4"/>
    </row>
    <row r="93" spans="2:19" x14ac:dyDescent="0.25">
      <c r="B93" s="50" t="s">
        <v>122</v>
      </c>
      <c r="C93" s="7"/>
      <c r="D93" s="17">
        <f t="shared" si="5"/>
        <v>1</v>
      </c>
      <c r="E93" s="10"/>
      <c r="F93" s="21" t="e">
        <f t="shared" si="6"/>
        <v>#N/A</v>
      </c>
      <c r="G93" s="4"/>
      <c r="H93" s="4"/>
      <c r="I93" s="4"/>
      <c r="J93" s="4"/>
      <c r="K93" s="4"/>
      <c r="L93" s="4"/>
      <c r="M93" s="4"/>
      <c r="N93" s="4"/>
      <c r="Q93" s="4"/>
      <c r="R93" s="4"/>
      <c r="S93" s="4"/>
    </row>
    <row r="94" spans="2:19" x14ac:dyDescent="0.25">
      <c r="B94" s="50" t="s">
        <v>122</v>
      </c>
      <c r="C94" s="7"/>
      <c r="D94" s="17">
        <f t="shared" si="5"/>
        <v>1</v>
      </c>
      <c r="E94" s="10"/>
      <c r="F94" s="21" t="e">
        <f t="shared" si="6"/>
        <v>#N/A</v>
      </c>
      <c r="G94" s="4"/>
      <c r="H94" s="4"/>
      <c r="I94" s="4"/>
      <c r="J94" s="4"/>
      <c r="K94" s="4"/>
      <c r="L94" s="4"/>
      <c r="M94" s="4"/>
      <c r="N94" s="4"/>
      <c r="Q94" s="4"/>
      <c r="R94" s="4"/>
      <c r="S94" s="4"/>
    </row>
    <row r="95" spans="2:19" x14ac:dyDescent="0.25">
      <c r="B95" s="50" t="s">
        <v>122</v>
      </c>
      <c r="C95" s="7"/>
      <c r="D95" s="17">
        <f t="shared" si="5"/>
        <v>1</v>
      </c>
      <c r="E95" s="10"/>
      <c r="F95" s="21" t="e">
        <f t="shared" si="6"/>
        <v>#N/A</v>
      </c>
      <c r="G95" s="4"/>
      <c r="H95" s="4"/>
      <c r="I95" s="4"/>
      <c r="J95" s="4"/>
      <c r="K95" s="4"/>
      <c r="L95" s="4"/>
      <c r="M95" s="4"/>
      <c r="N95" s="4"/>
      <c r="Q95" s="4"/>
      <c r="R95" s="4"/>
      <c r="S95" s="4"/>
    </row>
    <row r="96" spans="2:19" x14ac:dyDescent="0.25">
      <c r="B96" s="50" t="s">
        <v>122</v>
      </c>
      <c r="C96" s="7"/>
      <c r="D96" s="17">
        <f t="shared" si="5"/>
        <v>1</v>
      </c>
      <c r="E96" s="10"/>
      <c r="F96" s="21" t="e">
        <f t="shared" si="6"/>
        <v>#N/A</v>
      </c>
      <c r="G96" s="4"/>
      <c r="H96" s="4"/>
      <c r="I96" s="4"/>
      <c r="J96" s="4"/>
      <c r="K96" s="4"/>
      <c r="L96" s="4"/>
      <c r="M96" s="4"/>
      <c r="N96" s="4"/>
      <c r="Q96" s="4"/>
      <c r="R96" s="4"/>
      <c r="S96" s="4"/>
    </row>
    <row r="97" spans="2:19" x14ac:dyDescent="0.25">
      <c r="B97" s="50" t="s">
        <v>122</v>
      </c>
      <c r="C97" s="7"/>
      <c r="D97" s="17">
        <f t="shared" si="5"/>
        <v>1</v>
      </c>
      <c r="E97" s="10"/>
      <c r="F97" s="21" t="e">
        <f t="shared" si="6"/>
        <v>#N/A</v>
      </c>
      <c r="G97" s="4"/>
      <c r="H97" s="4"/>
      <c r="I97" s="4"/>
      <c r="J97" s="4"/>
      <c r="K97" s="4"/>
      <c r="L97" s="4"/>
      <c r="M97" s="4"/>
      <c r="N97" s="4"/>
      <c r="Q97" s="4"/>
      <c r="R97" s="4"/>
      <c r="S97" s="4"/>
    </row>
    <row r="98" spans="2:19" x14ac:dyDescent="0.25">
      <c r="B98" s="50" t="s">
        <v>122</v>
      </c>
      <c r="C98" s="7"/>
      <c r="D98" s="17">
        <f t="shared" si="5"/>
        <v>1</v>
      </c>
      <c r="E98" s="10"/>
      <c r="F98" s="21" t="e">
        <f t="shared" si="6"/>
        <v>#N/A</v>
      </c>
      <c r="G98" s="4"/>
      <c r="H98" s="4"/>
      <c r="I98" s="4"/>
      <c r="J98" s="4"/>
      <c r="K98" s="4"/>
      <c r="L98" s="4"/>
      <c r="M98" s="4"/>
      <c r="N98" s="4"/>
      <c r="Q98" s="4"/>
      <c r="R98" s="4"/>
      <c r="S98" s="4"/>
    </row>
    <row r="99" spans="2:19" x14ac:dyDescent="0.25">
      <c r="B99" s="50" t="s">
        <v>122</v>
      </c>
      <c r="C99" s="7"/>
      <c r="D99" s="17">
        <f t="shared" si="5"/>
        <v>1</v>
      </c>
      <c r="E99" s="10"/>
      <c r="F99" s="21" t="e">
        <f t="shared" si="6"/>
        <v>#N/A</v>
      </c>
      <c r="G99" s="4"/>
      <c r="H99" s="4"/>
      <c r="I99" s="4"/>
      <c r="J99" s="4"/>
      <c r="K99" s="4"/>
      <c r="L99" s="4"/>
      <c r="M99" s="4"/>
      <c r="N99" s="4"/>
      <c r="Q99" s="4"/>
      <c r="R99" s="4"/>
      <c r="S99" s="4"/>
    </row>
    <row r="100" spans="2:19" x14ac:dyDescent="0.25">
      <c r="B100" s="50" t="s">
        <v>122</v>
      </c>
      <c r="C100" s="7"/>
      <c r="D100" s="17">
        <f t="shared" si="5"/>
        <v>1</v>
      </c>
      <c r="E100" s="10"/>
      <c r="F100" s="21" t="e">
        <f t="shared" si="6"/>
        <v>#N/A</v>
      </c>
      <c r="G100" s="4"/>
      <c r="H100" s="4"/>
      <c r="I100" s="4"/>
      <c r="J100" s="4"/>
      <c r="K100" s="4"/>
      <c r="L100" s="4"/>
      <c r="M100" s="4"/>
      <c r="N100" s="4"/>
      <c r="Q100" s="4"/>
      <c r="R100" s="4"/>
      <c r="S100" s="4"/>
    </row>
    <row r="101" spans="2:19" x14ac:dyDescent="0.25">
      <c r="B101" s="50" t="s">
        <v>122</v>
      </c>
      <c r="C101" s="7"/>
      <c r="D101" s="17">
        <f t="shared" si="5"/>
        <v>1</v>
      </c>
      <c r="E101" s="10"/>
      <c r="F101" s="21" t="e">
        <f t="shared" si="6"/>
        <v>#N/A</v>
      </c>
      <c r="G101" s="4"/>
      <c r="H101" s="4"/>
      <c r="I101" s="4"/>
      <c r="J101" s="4"/>
      <c r="K101" s="4"/>
      <c r="L101" s="4"/>
      <c r="M101" s="4"/>
      <c r="N101" s="4"/>
      <c r="Q101" s="4"/>
      <c r="R101" s="4"/>
      <c r="S101" s="4"/>
    </row>
    <row r="102" spans="2:19" x14ac:dyDescent="0.25">
      <c r="B102" s="50" t="s">
        <v>122</v>
      </c>
      <c r="C102" s="7"/>
      <c r="D102" s="17">
        <f t="shared" si="5"/>
        <v>1</v>
      </c>
      <c r="E102" s="10"/>
      <c r="F102" s="21" t="e">
        <f t="shared" si="6"/>
        <v>#N/A</v>
      </c>
      <c r="G102" s="4"/>
      <c r="H102" s="4"/>
      <c r="I102" s="4"/>
      <c r="J102" s="4"/>
      <c r="K102" s="4"/>
      <c r="L102" s="4"/>
      <c r="M102" s="4"/>
      <c r="N102" s="4"/>
      <c r="Q102" s="4"/>
      <c r="R102" s="4"/>
      <c r="S102" s="4"/>
    </row>
    <row r="103" spans="2:19" x14ac:dyDescent="0.25">
      <c r="B103" s="50" t="s">
        <v>122</v>
      </c>
      <c r="C103" s="7"/>
      <c r="D103" s="17">
        <f t="shared" si="5"/>
        <v>1</v>
      </c>
      <c r="E103" s="10"/>
      <c r="F103" s="21" t="e">
        <f t="shared" si="6"/>
        <v>#N/A</v>
      </c>
      <c r="G103" s="4"/>
      <c r="H103" s="4"/>
      <c r="I103" s="4"/>
      <c r="J103" s="4"/>
      <c r="K103" s="4"/>
      <c r="L103" s="4"/>
      <c r="M103" s="4"/>
      <c r="N103" s="4"/>
      <c r="Q103" s="4"/>
      <c r="R103" s="4"/>
      <c r="S103" s="4"/>
    </row>
    <row r="104" spans="2:19" x14ac:dyDescent="0.25">
      <c r="B104" s="50" t="s">
        <v>122</v>
      </c>
      <c r="C104" s="7"/>
      <c r="D104" s="17">
        <f t="shared" si="5"/>
        <v>1</v>
      </c>
      <c r="E104" s="10"/>
      <c r="F104" s="21" t="e">
        <f t="shared" si="6"/>
        <v>#N/A</v>
      </c>
      <c r="G104" s="4"/>
      <c r="H104" s="4"/>
      <c r="I104" s="4"/>
      <c r="J104" s="4"/>
      <c r="K104" s="4"/>
      <c r="L104" s="4"/>
      <c r="M104" s="4"/>
      <c r="N104" s="4"/>
      <c r="Q104" s="4"/>
      <c r="R104" s="4"/>
      <c r="S104" s="4"/>
    </row>
    <row r="105" spans="2:19" x14ac:dyDescent="0.25">
      <c r="B105" s="50" t="s">
        <v>122</v>
      </c>
      <c r="C105" s="7"/>
      <c r="D105" s="17">
        <f t="shared" si="5"/>
        <v>1</v>
      </c>
      <c r="E105" s="10"/>
      <c r="F105" s="21" t="e">
        <f t="shared" si="6"/>
        <v>#N/A</v>
      </c>
      <c r="G105" s="4"/>
      <c r="H105" s="4"/>
      <c r="I105" s="4"/>
      <c r="J105" s="4"/>
      <c r="K105" s="4"/>
      <c r="L105" s="4"/>
      <c r="M105" s="4"/>
      <c r="N105" s="4"/>
      <c r="Q105" s="4"/>
      <c r="R105" s="4"/>
      <c r="S105" s="4"/>
    </row>
    <row r="106" spans="2:19" x14ac:dyDescent="0.25">
      <c r="B106" s="50" t="s">
        <v>122</v>
      </c>
      <c r="C106" s="7"/>
      <c r="D106" s="17">
        <f t="shared" si="5"/>
        <v>1</v>
      </c>
      <c r="E106" s="10"/>
      <c r="F106" s="21" t="e">
        <f t="shared" si="6"/>
        <v>#N/A</v>
      </c>
      <c r="G106" s="4"/>
      <c r="H106" s="4"/>
      <c r="I106" s="4"/>
      <c r="J106" s="4"/>
      <c r="K106" s="4"/>
      <c r="L106" s="4"/>
      <c r="M106" s="4"/>
      <c r="N106" s="4"/>
      <c r="Q106" s="4"/>
      <c r="R106" s="4"/>
      <c r="S106" s="4"/>
    </row>
    <row r="107" spans="2:19" x14ac:dyDescent="0.25">
      <c r="B107" s="50" t="s">
        <v>122</v>
      </c>
      <c r="C107" s="7"/>
      <c r="D107" s="17">
        <f t="shared" si="5"/>
        <v>1</v>
      </c>
      <c r="E107" s="10"/>
      <c r="F107" s="21" t="e">
        <f t="shared" si="6"/>
        <v>#N/A</v>
      </c>
      <c r="G107" s="4"/>
      <c r="H107" s="4"/>
      <c r="I107" s="4"/>
      <c r="J107" s="4"/>
      <c r="K107" s="4"/>
      <c r="L107" s="4"/>
      <c r="M107" s="4"/>
      <c r="N107" s="4"/>
      <c r="Q107" s="4"/>
      <c r="R107" s="4"/>
      <c r="S107" s="4"/>
    </row>
    <row r="108" spans="2:19" x14ac:dyDescent="0.25">
      <c r="B108" s="50" t="s">
        <v>122</v>
      </c>
      <c r="C108" s="7"/>
      <c r="D108" s="17">
        <f t="shared" si="5"/>
        <v>1</v>
      </c>
      <c r="E108" s="10"/>
      <c r="F108" s="21" t="e">
        <f t="shared" si="6"/>
        <v>#N/A</v>
      </c>
      <c r="G108" s="4"/>
      <c r="H108" s="4"/>
      <c r="I108" s="4"/>
      <c r="J108" s="4"/>
      <c r="K108" s="4"/>
      <c r="L108" s="4"/>
      <c r="M108" s="4"/>
      <c r="N108" s="4"/>
      <c r="Q108" s="4"/>
      <c r="R108" s="4"/>
      <c r="S108" s="4"/>
    </row>
    <row r="109" spans="2:19" x14ac:dyDescent="0.25">
      <c r="B109" s="50" t="s">
        <v>122</v>
      </c>
      <c r="C109" s="7"/>
      <c r="D109" s="17">
        <f t="shared" si="5"/>
        <v>1</v>
      </c>
      <c r="E109" s="10"/>
      <c r="F109" s="21" t="e">
        <f t="shared" si="6"/>
        <v>#N/A</v>
      </c>
      <c r="G109" s="4"/>
      <c r="H109" s="4"/>
      <c r="I109" s="4"/>
      <c r="J109" s="4"/>
      <c r="K109" s="4"/>
      <c r="L109" s="4"/>
      <c r="M109" s="4"/>
      <c r="N109" s="4"/>
      <c r="Q109" s="4"/>
      <c r="R109" s="4"/>
      <c r="S109" s="4"/>
    </row>
    <row r="110" spans="2:19" x14ac:dyDescent="0.25">
      <c r="B110" s="50" t="s">
        <v>122</v>
      </c>
      <c r="C110" s="7"/>
      <c r="D110" s="17">
        <f t="shared" si="5"/>
        <v>1</v>
      </c>
      <c r="E110" s="10"/>
      <c r="F110" s="21" t="e">
        <f t="shared" si="6"/>
        <v>#N/A</v>
      </c>
      <c r="G110" s="4"/>
      <c r="H110" s="4"/>
      <c r="I110" s="4"/>
      <c r="J110" s="4"/>
      <c r="K110" s="4"/>
      <c r="L110" s="4"/>
      <c r="M110" s="4"/>
      <c r="N110" s="4"/>
      <c r="Q110" s="4"/>
      <c r="R110" s="4"/>
      <c r="S110" s="4"/>
    </row>
    <row r="111" spans="2:19" x14ac:dyDescent="0.25">
      <c r="B111" s="50" t="s">
        <v>122</v>
      </c>
      <c r="C111" s="7"/>
      <c r="D111" s="17">
        <f t="shared" si="5"/>
        <v>1</v>
      </c>
      <c r="E111" s="10"/>
      <c r="F111" s="21" t="e">
        <f t="shared" si="6"/>
        <v>#N/A</v>
      </c>
      <c r="G111" s="4"/>
      <c r="H111" s="4"/>
      <c r="I111" s="4"/>
      <c r="J111" s="4"/>
      <c r="K111" s="4"/>
      <c r="L111" s="4"/>
      <c r="M111" s="4"/>
      <c r="N111" s="4"/>
      <c r="Q111" s="4"/>
      <c r="R111" s="4"/>
      <c r="S111" s="4"/>
    </row>
    <row r="112" spans="2:19" x14ac:dyDescent="0.25">
      <c r="B112" s="50" t="s">
        <v>122</v>
      </c>
      <c r="C112" s="7"/>
      <c r="D112" s="17">
        <f t="shared" si="5"/>
        <v>1</v>
      </c>
      <c r="E112" s="10"/>
      <c r="F112" s="21" t="e">
        <f t="shared" si="6"/>
        <v>#N/A</v>
      </c>
      <c r="G112" s="4"/>
      <c r="H112" s="4"/>
      <c r="I112" s="4"/>
      <c r="J112" s="4"/>
      <c r="K112" s="4"/>
      <c r="L112" s="4"/>
      <c r="M112" s="4"/>
      <c r="N112" s="4"/>
      <c r="Q112" s="4"/>
      <c r="R112" s="4"/>
      <c r="S112" s="4"/>
    </row>
    <row r="113" spans="2:19" x14ac:dyDescent="0.25">
      <c r="B113" s="50" t="s">
        <v>122</v>
      </c>
      <c r="C113" s="7"/>
      <c r="D113" s="17">
        <f t="shared" si="5"/>
        <v>1</v>
      </c>
      <c r="E113" s="10"/>
      <c r="F113" s="21" t="e">
        <f t="shared" si="6"/>
        <v>#N/A</v>
      </c>
      <c r="G113" s="4"/>
      <c r="H113" s="4"/>
      <c r="I113" s="4"/>
      <c r="J113" s="4"/>
      <c r="K113" s="4"/>
      <c r="L113" s="4"/>
      <c r="M113" s="4"/>
      <c r="N113" s="4"/>
      <c r="Q113" s="4"/>
      <c r="R113" s="4"/>
      <c r="S113" s="4"/>
    </row>
    <row r="114" spans="2:19" x14ac:dyDescent="0.25">
      <c r="B114" s="50" t="s">
        <v>122</v>
      </c>
      <c r="C114" s="7"/>
      <c r="D114" s="17">
        <f t="shared" si="5"/>
        <v>1</v>
      </c>
      <c r="E114" s="10"/>
      <c r="F114" s="21" t="e">
        <f t="shared" si="6"/>
        <v>#N/A</v>
      </c>
      <c r="G114" s="4"/>
      <c r="H114" s="4"/>
      <c r="I114" s="4"/>
      <c r="J114" s="4"/>
      <c r="K114" s="4"/>
      <c r="L114" s="4"/>
      <c r="M114" s="4"/>
      <c r="N114" s="4"/>
      <c r="Q114" s="4"/>
      <c r="R114" s="4"/>
      <c r="S114" s="4"/>
    </row>
    <row r="115" spans="2:19" x14ac:dyDescent="0.25">
      <c r="B115" s="50" t="s">
        <v>122</v>
      </c>
      <c r="C115" s="7"/>
      <c r="D115" s="17">
        <f t="shared" si="5"/>
        <v>1</v>
      </c>
      <c r="E115" s="10"/>
      <c r="F115" s="21" t="e">
        <f t="shared" si="6"/>
        <v>#N/A</v>
      </c>
      <c r="G115" s="4"/>
      <c r="H115" s="4"/>
      <c r="I115" s="4"/>
      <c r="J115" s="4"/>
      <c r="K115" s="4"/>
      <c r="L115" s="4"/>
      <c r="M115" s="4"/>
      <c r="N115" s="4"/>
      <c r="Q115" s="4"/>
      <c r="R115" s="4"/>
      <c r="S115" s="4"/>
    </row>
    <row r="116" spans="2:19" x14ac:dyDescent="0.25">
      <c r="B116" s="50" t="s">
        <v>122</v>
      </c>
      <c r="C116" s="7"/>
      <c r="D116" s="17">
        <f t="shared" si="5"/>
        <v>1</v>
      </c>
      <c r="E116" s="10"/>
      <c r="F116" s="21" t="e">
        <f t="shared" si="6"/>
        <v>#N/A</v>
      </c>
      <c r="G116" s="4"/>
      <c r="H116" s="4"/>
      <c r="I116" s="4"/>
      <c r="J116" s="4"/>
      <c r="K116" s="4"/>
      <c r="L116" s="4"/>
      <c r="M116" s="4"/>
      <c r="N116" s="4"/>
      <c r="Q116" s="4"/>
      <c r="R116" s="4"/>
      <c r="S116" s="4"/>
    </row>
    <row r="117" spans="2:19" x14ac:dyDescent="0.25">
      <c r="B117" s="50" t="s">
        <v>122</v>
      </c>
      <c r="C117" s="7"/>
      <c r="D117" s="17">
        <f t="shared" si="5"/>
        <v>1</v>
      </c>
      <c r="E117" s="10"/>
      <c r="F117" s="21" t="e">
        <f t="shared" si="6"/>
        <v>#N/A</v>
      </c>
      <c r="G117" s="4"/>
      <c r="H117" s="4"/>
      <c r="I117" s="4"/>
      <c r="J117" s="4"/>
      <c r="K117" s="4"/>
      <c r="L117" s="4"/>
      <c r="M117" s="4"/>
      <c r="N117" s="4"/>
      <c r="Q117" s="4"/>
      <c r="R117" s="4"/>
      <c r="S117" s="4"/>
    </row>
    <row r="118" spans="2:19" x14ac:dyDescent="0.25">
      <c r="B118" s="50" t="s">
        <v>122</v>
      </c>
      <c r="C118" s="7"/>
      <c r="D118" s="17">
        <f t="shared" si="5"/>
        <v>1</v>
      </c>
      <c r="E118" s="10"/>
      <c r="F118" s="21" t="e">
        <f t="shared" si="6"/>
        <v>#N/A</v>
      </c>
      <c r="G118" s="4"/>
      <c r="H118" s="4"/>
      <c r="I118" s="4"/>
      <c r="J118" s="4"/>
      <c r="K118" s="4"/>
      <c r="L118" s="4"/>
      <c r="M118" s="4"/>
      <c r="N118" s="4"/>
      <c r="Q118" s="4"/>
      <c r="R118" s="4"/>
      <c r="S118" s="4"/>
    </row>
    <row r="119" spans="2:19" x14ac:dyDescent="0.25">
      <c r="B119" s="50" t="s">
        <v>122</v>
      </c>
      <c r="C119" s="7"/>
      <c r="D119" s="17">
        <f t="shared" si="5"/>
        <v>1</v>
      </c>
      <c r="E119" s="10"/>
      <c r="F119" s="21" t="e">
        <f t="shared" si="6"/>
        <v>#N/A</v>
      </c>
      <c r="G119" s="4"/>
      <c r="H119" s="4"/>
      <c r="I119" s="4"/>
      <c r="J119" s="4"/>
      <c r="K119" s="4"/>
      <c r="L119" s="4"/>
      <c r="M119" s="4"/>
      <c r="N119" s="4"/>
      <c r="Q119" s="4"/>
      <c r="R119" s="4"/>
      <c r="S119" s="4"/>
    </row>
    <row r="120" spans="2:19" x14ac:dyDescent="0.25">
      <c r="B120" s="50" t="s">
        <v>122</v>
      </c>
      <c r="C120" s="7"/>
      <c r="D120" s="17">
        <f t="shared" si="5"/>
        <v>1</v>
      </c>
      <c r="E120" s="10"/>
      <c r="F120" s="21" t="e">
        <f t="shared" si="6"/>
        <v>#N/A</v>
      </c>
      <c r="G120" s="4"/>
      <c r="H120" s="4"/>
      <c r="I120" s="4"/>
      <c r="J120" s="4"/>
      <c r="K120" s="4"/>
      <c r="L120" s="4"/>
      <c r="M120" s="4"/>
      <c r="N120" s="4"/>
      <c r="Q120" s="4"/>
      <c r="R120" s="4"/>
      <c r="S120" s="4"/>
    </row>
    <row r="121" spans="2:19" x14ac:dyDescent="0.25">
      <c r="B121" s="50" t="s">
        <v>122</v>
      </c>
      <c r="C121" s="7"/>
      <c r="D121" s="17">
        <f t="shared" si="5"/>
        <v>1</v>
      </c>
      <c r="E121" s="10"/>
      <c r="F121" s="21" t="e">
        <f t="shared" si="6"/>
        <v>#N/A</v>
      </c>
      <c r="G121" s="4"/>
      <c r="H121" s="4"/>
      <c r="I121" s="4"/>
      <c r="J121" s="4"/>
      <c r="K121" s="4"/>
      <c r="L121" s="4"/>
      <c r="M121" s="4"/>
      <c r="N121" s="4"/>
      <c r="Q121" s="4"/>
      <c r="R121" s="4"/>
      <c r="S121" s="4"/>
    </row>
    <row r="122" spans="2:19" x14ac:dyDescent="0.25">
      <c r="B122" s="50" t="s">
        <v>122</v>
      </c>
      <c r="C122" s="7"/>
      <c r="D122" s="17">
        <f t="shared" si="5"/>
        <v>1</v>
      </c>
      <c r="E122" s="10"/>
      <c r="F122" s="21" t="e">
        <f t="shared" si="6"/>
        <v>#N/A</v>
      </c>
      <c r="G122" s="4"/>
      <c r="H122" s="4"/>
      <c r="I122" s="4"/>
      <c r="J122" s="4"/>
      <c r="K122" s="4"/>
      <c r="L122" s="4"/>
      <c r="M122" s="4"/>
      <c r="N122" s="4"/>
      <c r="Q122" s="4"/>
      <c r="R122" s="4"/>
      <c r="S122" s="4"/>
    </row>
    <row r="123" spans="2:19" x14ac:dyDescent="0.25">
      <c r="B123" s="50" t="s">
        <v>122</v>
      </c>
      <c r="C123" s="7"/>
      <c r="D123" s="17">
        <f t="shared" si="5"/>
        <v>1</v>
      </c>
      <c r="E123" s="10"/>
      <c r="F123" s="21" t="e">
        <f t="shared" si="6"/>
        <v>#N/A</v>
      </c>
      <c r="G123" s="4"/>
      <c r="H123" s="4"/>
      <c r="I123" s="4"/>
      <c r="J123" s="4"/>
      <c r="K123" s="4"/>
      <c r="L123" s="4"/>
      <c r="M123" s="4"/>
      <c r="N123" s="4"/>
      <c r="Q123" s="4"/>
      <c r="R123" s="4"/>
      <c r="S123" s="4"/>
    </row>
    <row r="124" spans="2:19" x14ac:dyDescent="0.25">
      <c r="B124" s="50" t="s">
        <v>122</v>
      </c>
      <c r="C124" s="7"/>
      <c r="D124" s="17">
        <f t="shared" si="5"/>
        <v>1</v>
      </c>
      <c r="E124" s="10"/>
      <c r="F124" s="21" t="e">
        <f t="shared" si="6"/>
        <v>#N/A</v>
      </c>
      <c r="G124" s="4"/>
      <c r="H124" s="4"/>
      <c r="I124" s="4"/>
      <c r="J124" s="4"/>
      <c r="K124" s="4"/>
      <c r="L124" s="4"/>
      <c r="M124" s="4"/>
      <c r="N124" s="4"/>
      <c r="Q124" s="4"/>
      <c r="R124" s="4"/>
      <c r="S124" s="4"/>
    </row>
    <row r="125" spans="2:19" x14ac:dyDescent="0.25">
      <c r="B125" s="50" t="s">
        <v>122</v>
      </c>
      <c r="C125" s="7"/>
      <c r="D125" s="17">
        <f t="shared" si="5"/>
        <v>1</v>
      </c>
      <c r="E125" s="10"/>
      <c r="F125" s="21" t="e">
        <f t="shared" si="6"/>
        <v>#N/A</v>
      </c>
      <c r="G125" s="4"/>
      <c r="H125" s="4"/>
      <c r="I125" s="4"/>
      <c r="J125" s="4"/>
      <c r="K125" s="4"/>
      <c r="L125" s="4"/>
      <c r="M125" s="4"/>
      <c r="N125" s="4"/>
      <c r="Q125" s="4"/>
      <c r="R125" s="4"/>
      <c r="S125" s="4"/>
    </row>
    <row r="126" spans="2:19" x14ac:dyDescent="0.25">
      <c r="B126" s="50" t="s">
        <v>122</v>
      </c>
      <c r="C126" s="7"/>
      <c r="D126" s="17">
        <f t="shared" si="5"/>
        <v>1</v>
      </c>
      <c r="E126" s="10"/>
      <c r="F126" s="21" t="e">
        <f t="shared" si="6"/>
        <v>#N/A</v>
      </c>
      <c r="G126" s="4"/>
      <c r="H126" s="4"/>
      <c r="I126" s="4"/>
      <c r="J126" s="4"/>
      <c r="K126" s="4"/>
      <c r="L126" s="4"/>
      <c r="M126" s="4"/>
      <c r="N126" s="4"/>
      <c r="Q126" s="4"/>
      <c r="R126" s="4"/>
      <c r="S126" s="4"/>
    </row>
    <row r="127" spans="2:19" x14ac:dyDescent="0.25">
      <c r="B127" s="50" t="s">
        <v>122</v>
      </c>
      <c r="C127" s="7"/>
      <c r="D127" s="17">
        <f t="shared" si="5"/>
        <v>1</v>
      </c>
      <c r="E127" s="10"/>
      <c r="F127" s="21" t="e">
        <f t="shared" si="6"/>
        <v>#N/A</v>
      </c>
      <c r="G127" s="4"/>
      <c r="H127" s="4"/>
      <c r="I127" s="4"/>
      <c r="J127" s="4"/>
      <c r="K127" s="4"/>
      <c r="L127" s="4"/>
      <c r="M127" s="4"/>
      <c r="N127" s="4"/>
      <c r="Q127" s="4"/>
      <c r="R127" s="4"/>
      <c r="S127" s="4"/>
    </row>
    <row r="128" spans="2:19" x14ac:dyDescent="0.25">
      <c r="B128" s="50" t="s">
        <v>122</v>
      </c>
      <c r="C128" s="7"/>
      <c r="D128" s="17">
        <f t="shared" si="5"/>
        <v>1</v>
      </c>
      <c r="E128" s="10"/>
      <c r="F128" s="21" t="e">
        <f t="shared" si="6"/>
        <v>#N/A</v>
      </c>
      <c r="G128" s="4"/>
      <c r="H128" s="4"/>
      <c r="I128" s="4"/>
      <c r="J128" s="4"/>
      <c r="K128" s="4"/>
      <c r="L128" s="4"/>
      <c r="M128" s="4"/>
      <c r="N128" s="4"/>
      <c r="Q128" s="4"/>
      <c r="R128" s="4"/>
      <c r="S128" s="4"/>
    </row>
    <row r="129" spans="2:19" x14ac:dyDescent="0.25">
      <c r="B129" s="50" t="s">
        <v>122</v>
      </c>
      <c r="C129" s="7"/>
      <c r="D129" s="17">
        <f t="shared" si="5"/>
        <v>1</v>
      </c>
      <c r="E129" s="10"/>
      <c r="F129" s="21" t="e">
        <f t="shared" si="6"/>
        <v>#N/A</v>
      </c>
      <c r="G129" s="4"/>
      <c r="H129" s="4"/>
      <c r="I129" s="4"/>
      <c r="J129" s="4"/>
      <c r="K129" s="4"/>
      <c r="L129" s="4"/>
      <c r="M129" s="4"/>
      <c r="N129" s="4"/>
      <c r="Q129" s="4"/>
      <c r="R129" s="4"/>
      <c r="S129" s="4"/>
    </row>
    <row r="130" spans="2:19" x14ac:dyDescent="0.25">
      <c r="B130" s="50" t="s">
        <v>122</v>
      </c>
      <c r="C130" s="7"/>
      <c r="D130" s="17">
        <f t="shared" si="5"/>
        <v>1</v>
      </c>
      <c r="E130" s="10"/>
      <c r="F130" s="21" t="e">
        <f t="shared" si="6"/>
        <v>#N/A</v>
      </c>
      <c r="G130" s="4"/>
      <c r="H130" s="4"/>
      <c r="I130" s="4"/>
      <c r="J130" s="4"/>
      <c r="K130" s="4"/>
      <c r="L130" s="4"/>
      <c r="M130" s="4"/>
      <c r="N130" s="4"/>
      <c r="Q130" s="4"/>
      <c r="R130" s="4"/>
      <c r="S130" s="4"/>
    </row>
    <row r="131" spans="2:19" x14ac:dyDescent="0.25">
      <c r="B131" s="50" t="s">
        <v>122</v>
      </c>
      <c r="C131" s="7"/>
      <c r="D131" s="17">
        <f t="shared" ref="D131:D138" si="7" xml:space="preserve"> 1</f>
        <v>1</v>
      </c>
      <c r="E131" s="10"/>
      <c r="F131" s="21" t="e">
        <f t="shared" ref="F131:F138" si="8">INDEX(O:O,MATCH(C131,P:P,0),1)</f>
        <v>#N/A</v>
      </c>
      <c r="G131" s="4"/>
      <c r="H131" s="4"/>
      <c r="I131" s="4"/>
      <c r="J131" s="4"/>
      <c r="K131" s="4"/>
      <c r="L131" s="4"/>
      <c r="M131" s="4"/>
      <c r="N131" s="4"/>
      <c r="Q131" s="4"/>
      <c r="R131" s="4"/>
      <c r="S131" s="4"/>
    </row>
    <row r="132" spans="2:19" x14ac:dyDescent="0.25">
      <c r="B132" s="50" t="s">
        <v>122</v>
      </c>
      <c r="C132" s="7"/>
      <c r="D132" s="17">
        <f t="shared" si="7"/>
        <v>1</v>
      </c>
      <c r="E132" s="10"/>
      <c r="F132" s="21" t="e">
        <f t="shared" si="8"/>
        <v>#N/A</v>
      </c>
      <c r="G132" s="4"/>
      <c r="H132" s="4"/>
      <c r="I132" s="4"/>
      <c r="J132" s="4"/>
      <c r="K132" s="4"/>
      <c r="L132" s="4"/>
      <c r="M132" s="4"/>
      <c r="N132" s="4"/>
      <c r="Q132" s="4"/>
      <c r="R132" s="4"/>
      <c r="S132" s="4"/>
    </row>
    <row r="133" spans="2:19" x14ac:dyDescent="0.25">
      <c r="B133" s="50" t="s">
        <v>122</v>
      </c>
      <c r="C133" s="7"/>
      <c r="D133" s="17">
        <f t="shared" si="7"/>
        <v>1</v>
      </c>
      <c r="E133" s="10"/>
      <c r="F133" s="21" t="e">
        <f t="shared" si="8"/>
        <v>#N/A</v>
      </c>
      <c r="G133" s="4"/>
      <c r="H133" s="4"/>
      <c r="I133" s="4"/>
      <c r="J133" s="4"/>
      <c r="K133" s="4"/>
      <c r="L133" s="4"/>
      <c r="M133" s="4"/>
      <c r="N133" s="4"/>
      <c r="Q133" s="4"/>
      <c r="R133" s="4"/>
      <c r="S133" s="4"/>
    </row>
    <row r="134" spans="2:19" x14ac:dyDescent="0.25">
      <c r="B134" s="50" t="s">
        <v>122</v>
      </c>
      <c r="C134" s="7"/>
      <c r="D134" s="17">
        <f t="shared" si="7"/>
        <v>1</v>
      </c>
      <c r="E134" s="10"/>
      <c r="F134" s="21" t="e">
        <f t="shared" si="8"/>
        <v>#N/A</v>
      </c>
      <c r="G134" s="4"/>
      <c r="H134" s="4"/>
      <c r="I134" s="4"/>
      <c r="J134" s="4"/>
      <c r="K134" s="4"/>
      <c r="L134" s="4"/>
      <c r="M134" s="4"/>
      <c r="N134" s="4"/>
      <c r="Q134" s="4"/>
      <c r="R134" s="4"/>
      <c r="S134" s="4"/>
    </row>
    <row r="135" spans="2:19" x14ac:dyDescent="0.25">
      <c r="B135" s="50" t="s">
        <v>122</v>
      </c>
      <c r="C135" s="7"/>
      <c r="D135" s="17">
        <f t="shared" si="7"/>
        <v>1</v>
      </c>
      <c r="E135" s="10"/>
      <c r="F135" s="21" t="e">
        <f t="shared" si="8"/>
        <v>#N/A</v>
      </c>
      <c r="G135" s="4"/>
      <c r="H135" s="4"/>
      <c r="I135" s="4"/>
      <c r="J135" s="4"/>
      <c r="K135" s="4"/>
      <c r="L135" s="4"/>
      <c r="M135" s="4"/>
      <c r="N135" s="4"/>
      <c r="Q135" s="4"/>
      <c r="R135" s="4"/>
      <c r="S135" s="4"/>
    </row>
    <row r="136" spans="2:19" x14ac:dyDescent="0.25">
      <c r="B136" s="50" t="s">
        <v>122</v>
      </c>
      <c r="C136" s="7"/>
      <c r="D136" s="17">
        <f t="shared" si="7"/>
        <v>1</v>
      </c>
      <c r="E136" s="10"/>
      <c r="F136" s="21" t="e">
        <f t="shared" si="8"/>
        <v>#N/A</v>
      </c>
      <c r="G136" s="4"/>
      <c r="H136" s="4"/>
      <c r="I136" s="4"/>
      <c r="J136" s="4"/>
      <c r="K136" s="4"/>
      <c r="L136" s="4"/>
      <c r="M136" s="4"/>
      <c r="N136" s="4"/>
      <c r="Q136" s="4"/>
      <c r="R136" s="4"/>
      <c r="S136" s="4"/>
    </row>
    <row r="137" spans="2:19" x14ac:dyDescent="0.25">
      <c r="B137" s="50" t="s">
        <v>122</v>
      </c>
      <c r="C137" s="7"/>
      <c r="D137" s="17">
        <f t="shared" si="7"/>
        <v>1</v>
      </c>
      <c r="E137" s="10"/>
      <c r="F137" s="21" t="e">
        <f t="shared" si="8"/>
        <v>#N/A</v>
      </c>
      <c r="G137" s="4"/>
      <c r="H137" s="4"/>
      <c r="I137" s="4"/>
      <c r="J137" s="4"/>
      <c r="K137" s="4"/>
      <c r="L137" s="4"/>
      <c r="M137" s="4"/>
      <c r="N137" s="4"/>
      <c r="Q137" s="4"/>
      <c r="R137" s="4"/>
      <c r="S137" s="4"/>
    </row>
    <row r="138" spans="2:19" x14ac:dyDescent="0.25">
      <c r="B138" s="50" t="s">
        <v>122</v>
      </c>
      <c r="C138" s="7"/>
      <c r="D138" s="17">
        <f t="shared" si="7"/>
        <v>1</v>
      </c>
      <c r="E138" s="10"/>
      <c r="F138" s="21" t="e">
        <f t="shared" si="8"/>
        <v>#N/A</v>
      </c>
    </row>
  </sheetData>
  <conditionalFormatting sqref="M2:M46">
    <cfRule type="cellIs" dxfId="89" priority="1" operator="between">
      <formula>90</formula>
      <formula>126</formula>
    </cfRule>
    <cfRule type="cellIs" dxfId="88" priority="2" operator="between">
      <formula>60</formula>
      <formula>90</formula>
    </cfRule>
    <cfRule type="cellIs" dxfId="87" priority="3" operator="between">
      <formula>30</formula>
      <formula>60</formula>
    </cfRule>
    <cfRule type="cellIs" dxfId="86" priority="4" operator="between">
      <formula>2</formula>
      <formula>30</formula>
    </cfRule>
    <cfRule type="cellIs" dxfId="85" priority="5" operator="equal">
      <formula>1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8433" r:id="rId3" name="Option Button 1">
              <controlPr defaultSize="0" autoFill="0" autoLine="0" autoPict="0" macro="[0]!NONO2">
                <anchor moveWithCells="1">
                  <from>
                    <xdr:col>12</xdr:col>
                    <xdr:colOff>180975</xdr:colOff>
                    <xdr:row>46</xdr:row>
                    <xdr:rowOff>161925</xdr:rowOff>
                  </from>
                  <to>
                    <xdr:col>12</xdr:col>
                    <xdr:colOff>2286000</xdr:colOff>
                    <xdr:row>49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21"/>
  <dimension ref="A1:S138"/>
  <sheetViews>
    <sheetView zoomScale="70" zoomScaleNormal="70" workbookViewId="0"/>
  </sheetViews>
  <sheetFormatPr defaultRowHeight="15" x14ac:dyDescent="0.25"/>
  <cols>
    <col min="2" max="2" width="39.42578125" style="1" customWidth="1"/>
    <col min="3" max="3" width="46.85546875" customWidth="1"/>
    <col min="4" max="4" width="11.7109375" style="16" hidden="1" customWidth="1"/>
    <col min="5" max="5" width="37.5703125" customWidth="1"/>
    <col min="6" max="6" width="13.85546875" customWidth="1"/>
    <col min="7" max="7" width="7.42578125" customWidth="1"/>
    <col min="8" max="8" width="38" customWidth="1"/>
    <col min="9" max="9" width="22.5703125" customWidth="1"/>
    <col min="10" max="10" width="34" customWidth="1"/>
    <col min="11" max="11" width="35.28515625" customWidth="1"/>
    <col min="12" max="12" width="31.42578125" customWidth="1"/>
    <col min="13" max="13" width="38" customWidth="1"/>
    <col min="15" max="15" width="9.140625" style="54"/>
    <col min="16" max="16" width="37.140625" style="21" customWidth="1"/>
  </cols>
  <sheetData>
    <row r="1" spans="1:19" ht="16.5" thickTop="1" thickBot="1" x14ac:dyDescent="0.3">
      <c r="A1" s="11" t="s">
        <v>144</v>
      </c>
      <c r="B1" s="29" t="s">
        <v>143</v>
      </c>
      <c r="C1" s="30" t="s">
        <v>0</v>
      </c>
      <c r="D1" s="30" t="s">
        <v>64</v>
      </c>
      <c r="E1" s="30" t="s">
        <v>66</v>
      </c>
      <c r="F1" s="32" t="s">
        <v>67</v>
      </c>
      <c r="H1" s="29" t="s">
        <v>66</v>
      </c>
      <c r="I1" s="30" t="s">
        <v>133</v>
      </c>
      <c r="J1" s="30" t="s">
        <v>68</v>
      </c>
      <c r="K1" s="30" t="s">
        <v>69</v>
      </c>
      <c r="L1" s="30" t="s">
        <v>2</v>
      </c>
      <c r="M1" s="31" t="s">
        <v>3</v>
      </c>
      <c r="O1" s="51" t="s">
        <v>118</v>
      </c>
      <c r="P1" s="52" t="s">
        <v>119</v>
      </c>
    </row>
    <row r="2" spans="1:19" ht="15.75" thickTop="1" x14ac:dyDescent="0.25">
      <c r="B2" s="50" t="s">
        <v>122</v>
      </c>
      <c r="C2" s="7"/>
      <c r="D2" s="17">
        <f t="shared" ref="D2:D66" si="0" xml:space="preserve"> 1</f>
        <v>1</v>
      </c>
      <c r="E2" s="10"/>
      <c r="F2" s="21" t="e">
        <f>INDEX(O:O,MATCH(C2,P:P,0),1)</f>
        <v>#N/A</v>
      </c>
      <c r="G2" s="4"/>
      <c r="H2" s="33" t="s">
        <v>71</v>
      </c>
      <c r="I2" s="34">
        <f>SUMIF(E:E,"STI - STR",D:D)</f>
        <v>0</v>
      </c>
      <c r="J2" s="35">
        <f>IF(I2&gt;4, 4,I2)+1</f>
        <v>1</v>
      </c>
      <c r="K2" s="36">
        <f t="shared" ref="K2:K46" si="1">IFERROR(AVERAGEIF($E$2:$E$956,H2,$F$2:$F$956),1)</f>
        <v>1</v>
      </c>
      <c r="L2" s="35">
        <v>1</v>
      </c>
      <c r="M2" s="37">
        <f>J2*K2*L2</f>
        <v>1</v>
      </c>
      <c r="N2" s="4"/>
      <c r="O2" s="56">
        <v>1</v>
      </c>
      <c r="P2" s="57" t="s">
        <v>120</v>
      </c>
      <c r="Q2" s="4"/>
      <c r="R2" s="4"/>
      <c r="S2" s="4"/>
    </row>
    <row r="3" spans="1:19" x14ac:dyDescent="0.25">
      <c r="B3" s="50" t="s">
        <v>122</v>
      </c>
      <c r="C3" s="7"/>
      <c r="D3" s="17">
        <f t="shared" si="0"/>
        <v>1</v>
      </c>
      <c r="E3" s="10"/>
      <c r="F3" s="21" t="e">
        <f t="shared" ref="F3:F66" si="2">INDEX(O:O,MATCH(C3,P:P,0),1)</f>
        <v>#N/A</v>
      </c>
      <c r="G3" s="4"/>
      <c r="H3" s="47" t="s">
        <v>73</v>
      </c>
      <c r="I3" s="38">
        <f>SUMIF(E:E,"STR - PDM",D:D)</f>
        <v>0</v>
      </c>
      <c r="J3" s="39">
        <f t="shared" ref="J3:J46" si="3">IF(I3&gt;4, 4,I3)+1</f>
        <v>1</v>
      </c>
      <c r="K3" s="40">
        <f t="shared" si="1"/>
        <v>1</v>
      </c>
      <c r="L3" s="39">
        <v>1</v>
      </c>
      <c r="M3" s="48">
        <f t="shared" ref="M3:M44" si="4">J3*K3*L3</f>
        <v>1</v>
      </c>
      <c r="N3" s="4"/>
      <c r="O3" s="54">
        <v>1</v>
      </c>
      <c r="P3" s="21" t="s">
        <v>17</v>
      </c>
      <c r="Q3" s="4"/>
      <c r="R3" s="4"/>
      <c r="S3" s="4"/>
    </row>
    <row r="4" spans="1:19" x14ac:dyDescent="0.25">
      <c r="B4" s="50" t="s">
        <v>122</v>
      </c>
      <c r="C4" s="7"/>
      <c r="D4" s="17">
        <f t="shared" si="0"/>
        <v>1</v>
      </c>
      <c r="E4" s="10"/>
      <c r="F4" s="21" t="e">
        <f t="shared" si="2"/>
        <v>#N/A</v>
      </c>
      <c r="G4" s="4"/>
      <c r="H4" s="22" t="s">
        <v>75</v>
      </c>
      <c r="I4" s="18">
        <f>SUMIF(E:E,"PDM - BOC",D:D)</f>
        <v>0</v>
      </c>
      <c r="J4" s="19">
        <f t="shared" si="3"/>
        <v>1</v>
      </c>
      <c r="K4" s="20">
        <f t="shared" si="1"/>
        <v>1</v>
      </c>
      <c r="L4" s="19">
        <v>1</v>
      </c>
      <c r="M4" s="23">
        <f t="shared" si="4"/>
        <v>1</v>
      </c>
      <c r="N4" s="4"/>
      <c r="O4" s="54">
        <v>1</v>
      </c>
      <c r="P4" s="21" t="s">
        <v>16</v>
      </c>
      <c r="Q4" s="4"/>
      <c r="R4" s="4"/>
      <c r="S4" s="4"/>
    </row>
    <row r="5" spans="1:19" x14ac:dyDescent="0.25">
      <c r="B5" s="50" t="s">
        <v>122</v>
      </c>
      <c r="C5" s="7"/>
      <c r="D5" s="17">
        <f t="shared" si="0"/>
        <v>1</v>
      </c>
      <c r="E5" s="10"/>
      <c r="F5" s="21" t="e">
        <f t="shared" si="2"/>
        <v>#N/A</v>
      </c>
      <c r="G5" s="4"/>
      <c r="H5" s="47" t="s">
        <v>76</v>
      </c>
      <c r="I5" s="38">
        <f>SUMIF(E:E,"BOC - DER",D:D)</f>
        <v>0</v>
      </c>
      <c r="J5" s="39">
        <f t="shared" si="3"/>
        <v>1</v>
      </c>
      <c r="K5" s="40">
        <f t="shared" si="1"/>
        <v>1</v>
      </c>
      <c r="L5" s="39">
        <v>1</v>
      </c>
      <c r="M5" s="48">
        <f t="shared" si="4"/>
        <v>1</v>
      </c>
      <c r="N5" s="4"/>
      <c r="O5" s="55">
        <v>2</v>
      </c>
      <c r="P5" s="53" t="s">
        <v>20</v>
      </c>
      <c r="Q5" s="4"/>
      <c r="R5" s="4"/>
      <c r="S5" s="4"/>
    </row>
    <row r="6" spans="1:19" x14ac:dyDescent="0.25">
      <c r="B6" s="50" t="s">
        <v>122</v>
      </c>
      <c r="C6" s="7"/>
      <c r="D6" s="17">
        <f t="shared" si="0"/>
        <v>1</v>
      </c>
      <c r="E6" s="10"/>
      <c r="F6" s="21" t="e">
        <f t="shared" si="2"/>
        <v>#N/A</v>
      </c>
      <c r="G6" s="4"/>
      <c r="H6" s="47" t="s">
        <v>78</v>
      </c>
      <c r="I6" s="38">
        <f>SUMIF(E:E,"DER - LAP",D:D)</f>
        <v>0</v>
      </c>
      <c r="J6" s="39">
        <f t="shared" si="3"/>
        <v>1</v>
      </c>
      <c r="K6" s="40">
        <f t="shared" si="1"/>
        <v>1</v>
      </c>
      <c r="L6" s="39">
        <v>1</v>
      </c>
      <c r="M6" s="48">
        <f t="shared" si="4"/>
        <v>1</v>
      </c>
      <c r="N6" s="4"/>
      <c r="O6" s="55">
        <v>2</v>
      </c>
      <c r="P6" s="53" t="s">
        <v>21</v>
      </c>
      <c r="Q6" s="4"/>
      <c r="R6" s="4"/>
      <c r="S6" s="4"/>
    </row>
    <row r="7" spans="1:19" x14ac:dyDescent="0.25">
      <c r="B7" s="50" t="s">
        <v>122</v>
      </c>
      <c r="C7" s="7"/>
      <c r="D7" s="17">
        <f t="shared" si="0"/>
        <v>1</v>
      </c>
      <c r="E7" s="10"/>
      <c r="F7" s="21" t="e">
        <f t="shared" si="2"/>
        <v>#N/A</v>
      </c>
      <c r="G7" s="4"/>
      <c r="H7" s="22" t="s">
        <v>80</v>
      </c>
      <c r="I7" s="18">
        <f>SUMIF(E:E,"LAP - ALS",D:D)</f>
        <v>0</v>
      </c>
      <c r="J7" s="19">
        <f t="shared" si="3"/>
        <v>1</v>
      </c>
      <c r="K7" s="20">
        <f t="shared" si="1"/>
        <v>1</v>
      </c>
      <c r="L7" s="19">
        <v>1</v>
      </c>
      <c r="M7" s="23">
        <f t="shared" si="4"/>
        <v>1</v>
      </c>
      <c r="N7" s="4"/>
      <c r="O7" s="55">
        <v>2</v>
      </c>
      <c r="P7" s="53" t="s">
        <v>14</v>
      </c>
      <c r="Q7" s="4"/>
      <c r="R7" s="4"/>
      <c r="S7" s="4"/>
    </row>
    <row r="8" spans="1:19" x14ac:dyDescent="0.25">
      <c r="B8" s="50" t="s">
        <v>122</v>
      </c>
      <c r="C8" s="7"/>
      <c r="D8" s="17">
        <f t="shared" si="0"/>
        <v>1</v>
      </c>
      <c r="E8" s="10"/>
      <c r="F8" s="21" t="e">
        <f t="shared" si="2"/>
        <v>#N/A</v>
      </c>
      <c r="G8" s="4"/>
      <c r="H8" s="47" t="s">
        <v>82</v>
      </c>
      <c r="I8" s="38">
        <f>SUMIF(E:E,"ALS - POP",D:D)</f>
        <v>0</v>
      </c>
      <c r="J8" s="39">
        <f t="shared" si="3"/>
        <v>1</v>
      </c>
      <c r="K8" s="40">
        <f t="shared" si="1"/>
        <v>1</v>
      </c>
      <c r="L8" s="39">
        <v>1</v>
      </c>
      <c r="M8" s="48">
        <f t="shared" si="4"/>
        <v>1</v>
      </c>
      <c r="N8" s="4"/>
      <c r="O8" s="55">
        <v>2</v>
      </c>
      <c r="P8" s="53" t="s">
        <v>108</v>
      </c>
      <c r="Q8" s="4"/>
      <c r="R8" s="4"/>
      <c r="S8" s="4"/>
    </row>
    <row r="9" spans="1:19" x14ac:dyDescent="0.25">
      <c r="B9" s="50" t="s">
        <v>122</v>
      </c>
      <c r="C9" s="7"/>
      <c r="D9" s="17">
        <f t="shared" si="0"/>
        <v>1</v>
      </c>
      <c r="E9" s="10"/>
      <c r="F9" s="21" t="e">
        <f t="shared" si="2"/>
        <v>#N/A</v>
      </c>
      <c r="G9" s="4"/>
      <c r="H9" s="61" t="s">
        <v>70</v>
      </c>
      <c r="I9" s="44">
        <f>SUMIF(E:E,"POP - WIQ",D:D)</f>
        <v>0</v>
      </c>
      <c r="J9" s="45">
        <f t="shared" si="3"/>
        <v>1</v>
      </c>
      <c r="K9" s="46">
        <f t="shared" si="1"/>
        <v>1</v>
      </c>
      <c r="L9" s="45">
        <v>1</v>
      </c>
      <c r="M9" s="62">
        <f t="shared" si="4"/>
        <v>1</v>
      </c>
      <c r="N9" s="4"/>
      <c r="O9" s="55">
        <v>2</v>
      </c>
      <c r="P9" s="53" t="s">
        <v>57</v>
      </c>
      <c r="Q9" s="4"/>
      <c r="R9" s="4"/>
      <c r="S9" s="4"/>
    </row>
    <row r="10" spans="1:19" x14ac:dyDescent="0.25">
      <c r="B10" s="50" t="s">
        <v>122</v>
      </c>
      <c r="C10" s="7"/>
      <c r="D10" s="17">
        <f t="shared" si="0"/>
        <v>1</v>
      </c>
      <c r="E10" s="10"/>
      <c r="F10" s="21" t="e">
        <f t="shared" si="2"/>
        <v>#N/A</v>
      </c>
      <c r="G10" s="4"/>
      <c r="H10" s="22" t="s">
        <v>83</v>
      </c>
      <c r="I10" s="18">
        <f>SUMIF(E:E,"WIQ - CAW",D:D)</f>
        <v>0</v>
      </c>
      <c r="J10" s="19">
        <f t="shared" si="3"/>
        <v>1</v>
      </c>
      <c r="K10" s="20">
        <f t="shared" si="1"/>
        <v>1</v>
      </c>
      <c r="L10" s="19">
        <v>1</v>
      </c>
      <c r="M10" s="23">
        <f t="shared" si="4"/>
        <v>1</v>
      </c>
      <c r="N10" s="4"/>
      <c r="O10" s="55">
        <v>2</v>
      </c>
      <c r="P10" s="53" t="s">
        <v>65</v>
      </c>
      <c r="Q10" s="4"/>
      <c r="R10" s="4"/>
      <c r="S10" s="4"/>
    </row>
    <row r="11" spans="1:19" x14ac:dyDescent="0.25">
      <c r="B11" s="50" t="s">
        <v>122</v>
      </c>
      <c r="C11" s="7"/>
      <c r="D11" s="17">
        <f t="shared" si="0"/>
        <v>1</v>
      </c>
      <c r="E11" s="10"/>
      <c r="F11" s="21" t="e">
        <f t="shared" si="2"/>
        <v>#N/A</v>
      </c>
      <c r="G11" s="4"/>
      <c r="H11" s="59" t="s">
        <v>84</v>
      </c>
      <c r="I11" s="41">
        <f>SUMIF(E:E,"CAW - HEQ",D:D)</f>
        <v>0</v>
      </c>
      <c r="J11" s="42">
        <f t="shared" si="3"/>
        <v>1</v>
      </c>
      <c r="K11" s="43">
        <f t="shared" si="1"/>
        <v>1</v>
      </c>
      <c r="L11" s="42">
        <v>1</v>
      </c>
      <c r="M11" s="60">
        <f t="shared" si="4"/>
        <v>1</v>
      </c>
      <c r="N11" s="4"/>
      <c r="O11" s="55">
        <v>3</v>
      </c>
      <c r="P11" s="53" t="s">
        <v>56</v>
      </c>
      <c r="Q11" s="4"/>
      <c r="R11" s="4"/>
      <c r="S11" s="4"/>
    </row>
    <row r="12" spans="1:19" x14ac:dyDescent="0.25">
      <c r="B12" s="50" t="s">
        <v>122</v>
      </c>
      <c r="C12" s="7"/>
      <c r="D12" s="17">
        <f t="shared" si="0"/>
        <v>1</v>
      </c>
      <c r="E12" s="10"/>
      <c r="F12" s="21" t="e">
        <f t="shared" si="2"/>
        <v>#N/A</v>
      </c>
      <c r="G12" s="4"/>
      <c r="H12" s="59" t="s">
        <v>85</v>
      </c>
      <c r="I12" s="41">
        <f>SUMIF(E:E,"HEQ - SOQ",D:D)</f>
        <v>0</v>
      </c>
      <c r="J12" s="42">
        <f t="shared" si="3"/>
        <v>1</v>
      </c>
      <c r="K12" s="43">
        <f t="shared" si="1"/>
        <v>1</v>
      </c>
      <c r="L12" s="42">
        <v>1</v>
      </c>
      <c r="M12" s="60">
        <f t="shared" si="4"/>
        <v>1</v>
      </c>
      <c r="N12" s="4"/>
      <c r="O12" s="55">
        <v>3</v>
      </c>
      <c r="P12" s="53" t="s">
        <v>62</v>
      </c>
      <c r="Q12" s="4"/>
      <c r="R12" s="4"/>
      <c r="S12" s="4"/>
    </row>
    <row r="13" spans="1:19" x14ac:dyDescent="0.25">
      <c r="B13" s="50" t="s">
        <v>122</v>
      </c>
      <c r="C13" s="7"/>
      <c r="D13" s="17">
        <f t="shared" si="0"/>
        <v>1</v>
      </c>
      <c r="E13" s="10"/>
      <c r="F13" s="21" t="e">
        <f t="shared" si="2"/>
        <v>#N/A</v>
      </c>
      <c r="G13" s="4"/>
      <c r="H13" s="59" t="s">
        <v>87</v>
      </c>
      <c r="I13" s="41">
        <f>SUMIF(E:E,"SOQ - CRO",D:D)</f>
        <v>0</v>
      </c>
      <c r="J13" s="42">
        <f t="shared" si="3"/>
        <v>1</v>
      </c>
      <c r="K13" s="43">
        <f t="shared" si="1"/>
        <v>1</v>
      </c>
      <c r="L13" s="42">
        <v>1</v>
      </c>
      <c r="M13" s="60">
        <f t="shared" si="4"/>
        <v>1</v>
      </c>
      <c r="N13" s="4"/>
      <c r="O13" s="55">
        <v>3</v>
      </c>
      <c r="P13" s="53" t="s">
        <v>19</v>
      </c>
      <c r="Q13" s="4"/>
      <c r="R13" s="4"/>
      <c r="S13" s="4"/>
    </row>
    <row r="14" spans="1:19" x14ac:dyDescent="0.25">
      <c r="B14" s="50" t="s">
        <v>122</v>
      </c>
      <c r="C14" s="7"/>
      <c r="D14" s="17">
        <f t="shared" si="0"/>
        <v>1</v>
      </c>
      <c r="E14" s="10"/>
      <c r="F14" s="21" t="e">
        <f t="shared" si="2"/>
        <v>#N/A</v>
      </c>
      <c r="G14" s="4"/>
      <c r="H14" s="59" t="s">
        <v>89</v>
      </c>
      <c r="I14" s="41">
        <f>SUMIF(E:E,"CRO - MUD",D:D)</f>
        <v>0</v>
      </c>
      <c r="J14" s="42">
        <f t="shared" si="3"/>
        <v>1</v>
      </c>
      <c r="K14" s="43">
        <f t="shared" si="1"/>
        <v>1</v>
      </c>
      <c r="L14" s="42">
        <v>1</v>
      </c>
      <c r="M14" s="60">
        <f t="shared" si="4"/>
        <v>1</v>
      </c>
      <c r="N14" s="4"/>
      <c r="O14" s="55">
        <v>3</v>
      </c>
      <c r="P14" s="53" t="s">
        <v>63</v>
      </c>
      <c r="Q14" s="4"/>
      <c r="R14" s="4"/>
      <c r="S14" s="4"/>
    </row>
    <row r="15" spans="1:19" x14ac:dyDescent="0.25">
      <c r="B15" s="50" t="s">
        <v>122</v>
      </c>
      <c r="C15" s="7"/>
      <c r="D15" s="17">
        <f t="shared" si="0"/>
        <v>1</v>
      </c>
      <c r="E15" s="10"/>
      <c r="F15" s="21" t="e">
        <f t="shared" si="2"/>
        <v>#N/A</v>
      </c>
      <c r="G15" s="4"/>
      <c r="H15" s="59" t="s">
        <v>91</v>
      </c>
      <c r="I15" s="41">
        <f>SUMIF(E:E,"MUD - ISG",D:D)</f>
        <v>0</v>
      </c>
      <c r="J15" s="42">
        <f t="shared" si="3"/>
        <v>1</v>
      </c>
      <c r="K15" s="43">
        <f t="shared" si="1"/>
        <v>1</v>
      </c>
      <c r="L15" s="42">
        <v>1</v>
      </c>
      <c r="M15" s="60">
        <f t="shared" si="4"/>
        <v>1</v>
      </c>
      <c r="N15" s="4"/>
      <c r="O15" s="55">
        <v>3</v>
      </c>
      <c r="P15" s="53" t="s">
        <v>58</v>
      </c>
      <c r="Q15" s="4"/>
      <c r="R15" s="4"/>
      <c r="S15" s="4"/>
    </row>
    <row r="16" spans="1:19" x14ac:dyDescent="0.25">
      <c r="B16" s="50" t="s">
        <v>122</v>
      </c>
      <c r="C16" s="7"/>
      <c r="D16" s="17">
        <f t="shared" si="0"/>
        <v>1</v>
      </c>
      <c r="E16" s="10"/>
      <c r="F16" s="21" t="e">
        <f t="shared" si="2"/>
        <v>#N/A</v>
      </c>
      <c r="G16" s="4"/>
      <c r="H16" s="47" t="s">
        <v>92</v>
      </c>
      <c r="I16" s="38">
        <f>SUMIF(E:E,"ISG - CUS",D:D)</f>
        <v>0</v>
      </c>
      <c r="J16" s="39">
        <f t="shared" si="3"/>
        <v>1</v>
      </c>
      <c r="K16" s="40">
        <f t="shared" si="1"/>
        <v>1</v>
      </c>
      <c r="L16" s="39">
        <v>1</v>
      </c>
      <c r="M16" s="48">
        <f t="shared" si="4"/>
        <v>1</v>
      </c>
      <c r="N16" s="4"/>
      <c r="O16" s="54">
        <v>3</v>
      </c>
      <c r="P16" s="21" t="s">
        <v>124</v>
      </c>
      <c r="Q16" s="4"/>
      <c r="R16" s="4"/>
      <c r="S16" s="4"/>
    </row>
    <row r="17" spans="2:19" x14ac:dyDescent="0.25">
      <c r="B17" s="50" t="s">
        <v>122</v>
      </c>
      <c r="C17" s="7"/>
      <c r="D17" s="17">
        <f t="shared" si="0"/>
        <v>1</v>
      </c>
      <c r="E17" s="10"/>
      <c r="F17" s="21" t="e">
        <f t="shared" si="2"/>
        <v>#N/A</v>
      </c>
      <c r="G17" s="4"/>
      <c r="H17" s="47" t="s">
        <v>81</v>
      </c>
      <c r="I17" s="38">
        <f>SUMIF(E:E,"CUS - GRE",D:D)</f>
        <v>0</v>
      </c>
      <c r="J17" s="39">
        <f t="shared" si="3"/>
        <v>1</v>
      </c>
      <c r="K17" s="40">
        <f t="shared" si="1"/>
        <v>1</v>
      </c>
      <c r="L17" s="39">
        <v>1</v>
      </c>
      <c r="M17" s="48">
        <f t="shared" si="4"/>
        <v>1</v>
      </c>
      <c r="N17" s="4"/>
      <c r="O17" s="55">
        <v>4</v>
      </c>
      <c r="P17" s="53" t="s">
        <v>61</v>
      </c>
      <c r="Q17" s="4"/>
      <c r="R17" s="4"/>
      <c r="S17" s="4"/>
    </row>
    <row r="18" spans="2:19" x14ac:dyDescent="0.25">
      <c r="B18" s="50" t="s">
        <v>122</v>
      </c>
      <c r="C18" s="7"/>
      <c r="D18" s="17">
        <f t="shared" si="0"/>
        <v>1</v>
      </c>
      <c r="E18" s="10"/>
      <c r="F18" s="21" t="e">
        <f t="shared" si="2"/>
        <v>#N/A</v>
      </c>
      <c r="G18" s="4"/>
      <c r="H18" s="61" t="s">
        <v>95</v>
      </c>
      <c r="I18" s="44">
        <f>SUMIF(E:E,"GRE - DEB",D:D)</f>
        <v>0</v>
      </c>
      <c r="J18" s="45">
        <f t="shared" si="3"/>
        <v>1</v>
      </c>
      <c r="K18" s="46">
        <f t="shared" si="1"/>
        <v>1</v>
      </c>
      <c r="L18" s="45">
        <v>1</v>
      </c>
      <c r="M18" s="62">
        <f t="shared" si="4"/>
        <v>1</v>
      </c>
      <c r="N18" s="4"/>
      <c r="O18" s="55">
        <v>4</v>
      </c>
      <c r="P18" s="53" t="s">
        <v>18</v>
      </c>
      <c r="Q18" s="4"/>
      <c r="R18" s="4"/>
      <c r="S18" s="4"/>
    </row>
    <row r="19" spans="2:19" x14ac:dyDescent="0.25">
      <c r="B19" s="50" t="s">
        <v>122</v>
      </c>
      <c r="C19" s="7"/>
      <c r="D19" s="17">
        <f t="shared" si="0"/>
        <v>1</v>
      </c>
      <c r="E19" s="10"/>
      <c r="F19" s="21" t="e">
        <f t="shared" si="2"/>
        <v>#N/A</v>
      </c>
      <c r="G19" s="4"/>
      <c r="H19" s="22" t="s">
        <v>96</v>
      </c>
      <c r="I19" s="18">
        <f>SUMIF(E:E,"DEB - ELR",D:D)</f>
        <v>0</v>
      </c>
      <c r="J19" s="19">
        <f t="shared" si="3"/>
        <v>1</v>
      </c>
      <c r="K19" s="20">
        <f t="shared" si="1"/>
        <v>1</v>
      </c>
      <c r="L19" s="19">
        <v>1</v>
      </c>
      <c r="M19" s="23">
        <f t="shared" si="4"/>
        <v>1</v>
      </c>
      <c r="N19" s="4"/>
      <c r="O19" s="55">
        <v>4</v>
      </c>
      <c r="P19" s="53" t="s">
        <v>59</v>
      </c>
      <c r="Q19" s="4"/>
      <c r="R19" s="4"/>
      <c r="S19" s="4"/>
    </row>
    <row r="20" spans="2:19" x14ac:dyDescent="0.25">
      <c r="B20" s="50" t="s">
        <v>122</v>
      </c>
      <c r="C20" s="7"/>
      <c r="D20" s="17">
        <f t="shared" si="0"/>
        <v>1</v>
      </c>
      <c r="E20" s="10"/>
      <c r="F20" s="21" t="e">
        <f t="shared" si="2"/>
        <v>#N/A</v>
      </c>
      <c r="G20" s="4"/>
      <c r="H20" s="59" t="s">
        <v>98</v>
      </c>
      <c r="I20" s="41">
        <f>SUMIF(E:E,"ELR - LEW",D:D)</f>
        <v>0</v>
      </c>
      <c r="J20" s="42">
        <f t="shared" si="3"/>
        <v>1</v>
      </c>
      <c r="K20" s="43">
        <f t="shared" si="1"/>
        <v>1</v>
      </c>
      <c r="L20" s="42">
        <v>1</v>
      </c>
      <c r="M20" s="60">
        <f t="shared" si="4"/>
        <v>1</v>
      </c>
      <c r="N20" s="4"/>
      <c r="O20" s="55">
        <v>4</v>
      </c>
      <c r="P20" s="53" t="s">
        <v>15</v>
      </c>
      <c r="Q20" s="4"/>
      <c r="R20" s="4"/>
      <c r="S20" s="4"/>
    </row>
    <row r="21" spans="2:19" x14ac:dyDescent="0.25">
      <c r="B21" s="50" t="s">
        <v>122</v>
      </c>
      <c r="C21" s="7"/>
      <c r="D21" s="17">
        <f t="shared" si="0"/>
        <v>1</v>
      </c>
      <c r="E21" s="10"/>
      <c r="F21" s="21" t="e">
        <f t="shared" si="2"/>
        <v>#N/A</v>
      </c>
      <c r="G21" s="4"/>
      <c r="H21" s="47" t="s">
        <v>72</v>
      </c>
      <c r="I21" s="38">
        <f>SUMIF(E:E,"TOG - SHA",D:D)</f>
        <v>0</v>
      </c>
      <c r="J21" s="39">
        <f t="shared" si="3"/>
        <v>1</v>
      </c>
      <c r="K21" s="40">
        <f t="shared" si="1"/>
        <v>1</v>
      </c>
      <c r="L21" s="39">
        <v>1</v>
      </c>
      <c r="M21" s="48">
        <f t="shared" si="4"/>
        <v>1</v>
      </c>
      <c r="N21" s="4"/>
      <c r="O21" s="55">
        <v>5</v>
      </c>
      <c r="P21" s="53" t="s">
        <v>22</v>
      </c>
      <c r="Q21" s="4"/>
      <c r="R21" s="4"/>
      <c r="S21" s="4"/>
    </row>
    <row r="22" spans="2:19" x14ac:dyDescent="0.25">
      <c r="B22" s="50" t="s">
        <v>122</v>
      </c>
      <c r="C22" s="7"/>
      <c r="D22" s="17">
        <f t="shared" si="0"/>
        <v>1</v>
      </c>
      <c r="E22" s="10"/>
      <c r="F22" s="21" t="e">
        <f t="shared" si="2"/>
        <v>#N/A</v>
      </c>
      <c r="G22" s="4"/>
      <c r="H22" s="61" t="s">
        <v>97</v>
      </c>
      <c r="I22" s="44">
        <f>SUMIF(E:E,"BAN - SHA",D:D)</f>
        <v>0</v>
      </c>
      <c r="J22" s="45">
        <f t="shared" si="3"/>
        <v>1</v>
      </c>
      <c r="K22" s="46">
        <f t="shared" si="1"/>
        <v>1</v>
      </c>
      <c r="L22" s="45">
        <v>1</v>
      </c>
      <c r="M22" s="62">
        <f t="shared" si="4"/>
        <v>1</v>
      </c>
      <c r="N22" s="4"/>
      <c r="O22" s="55">
        <v>5</v>
      </c>
      <c r="P22" s="53" t="s">
        <v>60</v>
      </c>
      <c r="Q22" s="4"/>
      <c r="R22" s="4"/>
      <c r="S22" s="4"/>
    </row>
    <row r="23" spans="2:19" x14ac:dyDescent="0.25">
      <c r="B23" s="50" t="s">
        <v>122</v>
      </c>
      <c r="C23" s="7"/>
      <c r="D23" s="17">
        <f t="shared" si="0"/>
        <v>1</v>
      </c>
      <c r="E23" s="10"/>
      <c r="F23" s="21" t="e">
        <f t="shared" si="2"/>
        <v>#N/A</v>
      </c>
      <c r="G23" s="4"/>
      <c r="H23" s="47" t="s">
        <v>99</v>
      </c>
      <c r="I23" s="38">
        <f>SUMIF(E:E,"SHA - LIM",D:D)</f>
        <v>0</v>
      </c>
      <c r="J23" s="39">
        <f t="shared" si="3"/>
        <v>1</v>
      </c>
      <c r="K23" s="40">
        <f t="shared" si="1"/>
        <v>1</v>
      </c>
      <c r="L23" s="39">
        <v>1</v>
      </c>
      <c r="M23" s="48">
        <f t="shared" si="4"/>
        <v>1</v>
      </c>
      <c r="N23" s="4"/>
      <c r="Q23" s="4"/>
      <c r="R23" s="4"/>
      <c r="S23" s="4"/>
    </row>
    <row r="24" spans="2:19" x14ac:dyDescent="0.25">
      <c r="B24" s="50" t="s">
        <v>122</v>
      </c>
      <c r="C24" s="7"/>
      <c r="D24" s="17">
        <f t="shared" si="0"/>
        <v>1</v>
      </c>
      <c r="E24" s="10"/>
      <c r="F24" s="21" t="e">
        <f t="shared" si="2"/>
        <v>#N/A</v>
      </c>
      <c r="G24" s="4"/>
      <c r="H24" s="61" t="s">
        <v>74</v>
      </c>
      <c r="I24" s="44">
        <f>SUMIF(E:E,"LIM - WES",D:D)</f>
        <v>0</v>
      </c>
      <c r="J24" s="45">
        <f t="shared" si="3"/>
        <v>1</v>
      </c>
      <c r="K24" s="46">
        <f t="shared" si="1"/>
        <v>1</v>
      </c>
      <c r="L24" s="45">
        <v>1</v>
      </c>
      <c r="M24" s="62">
        <f t="shared" si="4"/>
        <v>1</v>
      </c>
      <c r="N24" s="4"/>
      <c r="Q24" s="4"/>
      <c r="R24" s="4"/>
      <c r="S24" s="4"/>
    </row>
    <row r="25" spans="2:19" x14ac:dyDescent="0.25">
      <c r="B25" s="50" t="s">
        <v>122</v>
      </c>
      <c r="C25" s="7"/>
      <c r="D25" s="17">
        <f t="shared" si="0"/>
        <v>1</v>
      </c>
      <c r="E25" s="10"/>
      <c r="F25" s="21" t="e">
        <f t="shared" si="2"/>
        <v>#N/A</v>
      </c>
      <c r="G25" s="4"/>
      <c r="H25" s="61" t="s">
        <v>100</v>
      </c>
      <c r="I25" s="44">
        <f>SUMIF(E:E,"WES - POP",D:D)</f>
        <v>0</v>
      </c>
      <c r="J25" s="45">
        <f t="shared" si="3"/>
        <v>1</v>
      </c>
      <c r="K25" s="46">
        <f t="shared" si="1"/>
        <v>1</v>
      </c>
      <c r="L25" s="45">
        <v>1</v>
      </c>
      <c r="M25" s="62">
        <f t="shared" si="4"/>
        <v>1</v>
      </c>
      <c r="N25" s="4"/>
      <c r="Q25" s="4"/>
      <c r="R25" s="4"/>
      <c r="S25" s="4"/>
    </row>
    <row r="26" spans="2:19" x14ac:dyDescent="0.25">
      <c r="B26" s="50" t="s">
        <v>122</v>
      </c>
      <c r="C26" s="7"/>
      <c r="D26" s="17">
        <f t="shared" si="0"/>
        <v>1</v>
      </c>
      <c r="E26" s="10"/>
      <c r="F26" s="21" t="e">
        <f t="shared" si="2"/>
        <v>#N/A</v>
      </c>
      <c r="G26" s="4"/>
      <c r="H26" s="61" t="s">
        <v>93</v>
      </c>
      <c r="I26" s="44">
        <f>SUMIF(E:E,"POP - BLA",D:D)</f>
        <v>0</v>
      </c>
      <c r="J26" s="45">
        <f t="shared" si="3"/>
        <v>1</v>
      </c>
      <c r="K26" s="46">
        <f t="shared" si="1"/>
        <v>1</v>
      </c>
      <c r="L26" s="45">
        <v>1</v>
      </c>
      <c r="M26" s="62">
        <f t="shared" si="4"/>
        <v>1</v>
      </c>
      <c r="N26" s="4"/>
      <c r="Q26" s="4"/>
      <c r="R26" s="4"/>
      <c r="S26" s="4"/>
    </row>
    <row r="27" spans="2:19" x14ac:dyDescent="0.25">
      <c r="B27" s="50" t="s">
        <v>122</v>
      </c>
      <c r="C27" s="7"/>
      <c r="D27" s="17">
        <f t="shared" si="0"/>
        <v>1</v>
      </c>
      <c r="E27" s="10"/>
      <c r="F27" s="21" t="e">
        <f t="shared" si="2"/>
        <v>#N/A</v>
      </c>
      <c r="G27" s="4"/>
      <c r="H27" s="47" t="s">
        <v>101</v>
      </c>
      <c r="I27" s="38">
        <f>SUMIF(E:E,"BLA - EAI",D:D)</f>
        <v>0</v>
      </c>
      <c r="J27" s="45">
        <f t="shared" si="3"/>
        <v>1</v>
      </c>
      <c r="K27" s="46">
        <f t="shared" si="1"/>
        <v>1</v>
      </c>
      <c r="L27" s="45">
        <v>1</v>
      </c>
      <c r="M27" s="62">
        <f t="shared" si="4"/>
        <v>1</v>
      </c>
      <c r="N27" s="4"/>
      <c r="Q27" s="4"/>
      <c r="R27" s="4"/>
      <c r="S27" s="4"/>
    </row>
    <row r="28" spans="2:19" x14ac:dyDescent="0.25">
      <c r="B28" s="50" t="s">
        <v>122</v>
      </c>
      <c r="C28" s="7"/>
      <c r="D28" s="17">
        <f t="shared" si="0"/>
        <v>1</v>
      </c>
      <c r="E28" s="10"/>
      <c r="F28" s="21" t="e">
        <f t="shared" si="2"/>
        <v>#N/A</v>
      </c>
      <c r="G28" s="4"/>
      <c r="H28" s="22" t="s">
        <v>90</v>
      </c>
      <c r="I28" s="18">
        <f>SUMIF(E:E,"EAI - CAT",D:D)</f>
        <v>0</v>
      </c>
      <c r="J28" s="19">
        <f t="shared" si="3"/>
        <v>1</v>
      </c>
      <c r="K28" s="20">
        <f t="shared" si="1"/>
        <v>1</v>
      </c>
      <c r="L28" s="19">
        <v>1</v>
      </c>
      <c r="M28" s="23">
        <f t="shared" si="4"/>
        <v>1</v>
      </c>
      <c r="N28" s="4"/>
      <c r="Q28" s="4"/>
      <c r="R28" s="4"/>
      <c r="S28" s="4"/>
    </row>
    <row r="29" spans="2:19" x14ac:dyDescent="0.25">
      <c r="B29" s="50" t="s">
        <v>122</v>
      </c>
      <c r="C29" s="7"/>
      <c r="D29" s="17">
        <f t="shared" si="0"/>
        <v>1</v>
      </c>
      <c r="E29" s="10"/>
      <c r="F29" s="21" t="e">
        <f t="shared" si="2"/>
        <v>#N/A</v>
      </c>
      <c r="G29" s="4"/>
      <c r="H29" s="59" t="s">
        <v>102</v>
      </c>
      <c r="I29" s="41">
        <f>SUMIF(E:E,"CAT - ROV",D:D)</f>
        <v>0</v>
      </c>
      <c r="J29" s="42">
        <f t="shared" si="3"/>
        <v>1</v>
      </c>
      <c r="K29" s="43">
        <f t="shared" si="1"/>
        <v>1</v>
      </c>
      <c r="L29" s="42">
        <v>1</v>
      </c>
      <c r="M29" s="60">
        <f t="shared" si="4"/>
        <v>1</v>
      </c>
      <c r="N29" s="4"/>
      <c r="Q29" s="4"/>
      <c r="R29" s="4"/>
      <c r="S29" s="4"/>
    </row>
    <row r="30" spans="2:19" x14ac:dyDescent="0.25">
      <c r="B30" s="50" t="s">
        <v>122</v>
      </c>
      <c r="C30" s="7"/>
      <c r="D30" s="17">
        <f t="shared" si="0"/>
        <v>1</v>
      </c>
      <c r="E30" s="10"/>
      <c r="F30" s="21" t="e">
        <f t="shared" si="2"/>
        <v>#N/A</v>
      </c>
      <c r="G30" s="4"/>
      <c r="H30" s="47" t="s">
        <v>77</v>
      </c>
      <c r="I30" s="38">
        <f>SUMIF(E:E,"ROV - CUH",D:D)</f>
        <v>0</v>
      </c>
      <c r="J30" s="39">
        <f t="shared" si="3"/>
        <v>1</v>
      </c>
      <c r="K30" s="40">
        <f t="shared" si="1"/>
        <v>1</v>
      </c>
      <c r="L30" s="39">
        <v>1</v>
      </c>
      <c r="M30" s="48">
        <f t="shared" si="4"/>
        <v>1</v>
      </c>
      <c r="N30" s="4"/>
      <c r="Q30" s="4"/>
      <c r="R30" s="4"/>
      <c r="S30" s="4"/>
    </row>
    <row r="31" spans="2:19" x14ac:dyDescent="0.25">
      <c r="B31" s="50" t="s">
        <v>122</v>
      </c>
      <c r="C31" s="7"/>
      <c r="D31" s="17">
        <f t="shared" si="0"/>
        <v>1</v>
      </c>
      <c r="E31" s="10"/>
      <c r="F31" s="21" t="e">
        <f t="shared" si="2"/>
        <v>#N/A</v>
      </c>
      <c r="G31" s="4"/>
      <c r="H31" s="61" t="s">
        <v>103</v>
      </c>
      <c r="I31" s="44">
        <f>SUMIF(E:E,"CUH - PRR",D:D)</f>
        <v>0</v>
      </c>
      <c r="J31" s="45">
        <f t="shared" si="3"/>
        <v>1</v>
      </c>
      <c r="K31" s="46">
        <f t="shared" si="1"/>
        <v>1</v>
      </c>
      <c r="L31" s="45">
        <v>1</v>
      </c>
      <c r="M31" s="62">
        <f t="shared" si="4"/>
        <v>1</v>
      </c>
      <c r="N31" s="4"/>
      <c r="Q31" s="4"/>
      <c r="R31" s="4"/>
      <c r="S31" s="4"/>
    </row>
    <row r="32" spans="2:19" x14ac:dyDescent="0.25">
      <c r="B32" s="50" t="s">
        <v>122</v>
      </c>
      <c r="C32" s="7"/>
      <c r="D32" s="17">
        <f t="shared" si="0"/>
        <v>1</v>
      </c>
      <c r="E32" s="10"/>
      <c r="F32" s="21" t="e">
        <f t="shared" si="2"/>
        <v>#N/A</v>
      </c>
      <c r="G32" s="4"/>
      <c r="H32" s="61" t="s">
        <v>112</v>
      </c>
      <c r="I32" s="44">
        <f>SUMIF(E:E,"PRR - ROA",D:D)</f>
        <v>0</v>
      </c>
      <c r="J32" s="45">
        <f t="shared" si="3"/>
        <v>1</v>
      </c>
      <c r="K32" s="46">
        <f t="shared" si="1"/>
        <v>1</v>
      </c>
      <c r="L32" s="45">
        <v>1</v>
      </c>
      <c r="M32" s="62">
        <f t="shared" si="4"/>
        <v>1</v>
      </c>
      <c r="N32" s="4"/>
      <c r="Q32" s="4"/>
      <c r="R32" s="4"/>
      <c r="S32" s="4"/>
    </row>
    <row r="33" spans="2:19" x14ac:dyDescent="0.25">
      <c r="B33" s="50" t="s">
        <v>122</v>
      </c>
      <c r="C33" s="7"/>
      <c r="D33" s="17">
        <f t="shared" si="0"/>
        <v>1</v>
      </c>
      <c r="E33" s="10"/>
      <c r="F33" s="21" t="e">
        <f t="shared" si="2"/>
        <v>#N/A</v>
      </c>
      <c r="G33" s="4"/>
      <c r="H33" s="47" t="s">
        <v>104</v>
      </c>
      <c r="I33" s="38">
        <f>SUMIF(E:E,"ROA - BEP",D:D)</f>
        <v>0</v>
      </c>
      <c r="J33" s="39">
        <f t="shared" si="3"/>
        <v>1</v>
      </c>
      <c r="K33" s="40">
        <f t="shared" si="1"/>
        <v>1</v>
      </c>
      <c r="L33" s="39">
        <v>1</v>
      </c>
      <c r="M33" s="48">
        <f t="shared" si="4"/>
        <v>1</v>
      </c>
      <c r="N33" s="4"/>
      <c r="Q33" s="4"/>
      <c r="R33" s="4"/>
      <c r="S33" s="4"/>
    </row>
    <row r="34" spans="2:19" x14ac:dyDescent="0.25">
      <c r="B34" s="50" t="s">
        <v>122</v>
      </c>
      <c r="C34" s="7"/>
      <c r="D34" s="17">
        <f t="shared" si="0"/>
        <v>1</v>
      </c>
      <c r="E34" s="10"/>
      <c r="F34" s="21" t="e">
        <f t="shared" si="2"/>
        <v>#N/A</v>
      </c>
      <c r="G34" s="4"/>
      <c r="H34" s="61" t="s">
        <v>86</v>
      </c>
      <c r="I34" s="44">
        <f>SUMIF(E:E,"BEP - CYP",D:D)</f>
        <v>0</v>
      </c>
      <c r="J34" s="45">
        <f t="shared" si="3"/>
        <v>1</v>
      </c>
      <c r="K34" s="46">
        <f t="shared" si="1"/>
        <v>1</v>
      </c>
      <c r="L34" s="45">
        <v>1</v>
      </c>
      <c r="M34" s="62">
        <f t="shared" si="4"/>
        <v>1</v>
      </c>
      <c r="N34" s="4"/>
      <c r="Q34" s="4"/>
      <c r="R34" s="4"/>
      <c r="S34" s="4"/>
    </row>
    <row r="35" spans="2:19" x14ac:dyDescent="0.25">
      <c r="B35" s="50" t="s">
        <v>122</v>
      </c>
      <c r="C35" s="7"/>
      <c r="D35" s="17">
        <f t="shared" si="0"/>
        <v>1</v>
      </c>
      <c r="E35" s="10"/>
      <c r="F35" s="21" t="e">
        <f t="shared" si="2"/>
        <v>#N/A</v>
      </c>
      <c r="G35" s="4"/>
      <c r="H35" s="22" t="s">
        <v>105</v>
      </c>
      <c r="I35" s="18">
        <f>SUMIF(E:E,"CYP - GAR",D:D)</f>
        <v>0</v>
      </c>
      <c r="J35" s="19">
        <f t="shared" si="3"/>
        <v>1</v>
      </c>
      <c r="K35" s="20">
        <f t="shared" si="1"/>
        <v>1</v>
      </c>
      <c r="L35" s="19">
        <v>1</v>
      </c>
      <c r="M35" s="23">
        <f t="shared" si="4"/>
        <v>1</v>
      </c>
      <c r="N35" s="4"/>
      <c r="Q35" s="4"/>
      <c r="R35" s="4"/>
      <c r="S35" s="4"/>
    </row>
    <row r="36" spans="2:19" x14ac:dyDescent="0.25">
      <c r="B36" s="50" t="s">
        <v>122</v>
      </c>
      <c r="C36" s="7"/>
      <c r="D36" s="17">
        <f t="shared" si="0"/>
        <v>1</v>
      </c>
      <c r="E36" s="10"/>
      <c r="F36" s="21" t="e">
        <f t="shared" si="2"/>
        <v>#N/A</v>
      </c>
      <c r="G36" s="4"/>
      <c r="H36" s="47" t="s">
        <v>106</v>
      </c>
      <c r="I36" s="38">
        <f>SUMIF(E:E,"GAR - BEC",D:D)</f>
        <v>0</v>
      </c>
      <c r="J36" s="39">
        <f t="shared" si="3"/>
        <v>1</v>
      </c>
      <c r="K36" s="40">
        <f t="shared" si="1"/>
        <v>1</v>
      </c>
      <c r="L36" s="39">
        <v>1</v>
      </c>
      <c r="M36" s="48">
        <f t="shared" si="4"/>
        <v>1</v>
      </c>
      <c r="N36" s="4"/>
      <c r="Q36" s="4"/>
      <c r="R36" s="4"/>
      <c r="S36" s="4"/>
    </row>
    <row r="37" spans="2:19" x14ac:dyDescent="0.25">
      <c r="B37" s="50" t="s">
        <v>122</v>
      </c>
      <c r="C37" s="7"/>
      <c r="D37" s="17">
        <f t="shared" si="0"/>
        <v>1</v>
      </c>
      <c r="E37" s="10"/>
      <c r="F37" s="21" t="e">
        <f t="shared" si="2"/>
        <v>#N/A</v>
      </c>
      <c r="G37" s="4"/>
      <c r="H37" s="47" t="s">
        <v>94</v>
      </c>
      <c r="I37" s="38">
        <f>SUMIF(E:E,"STR - SHS",D:D)</f>
        <v>0</v>
      </c>
      <c r="J37" s="39">
        <f t="shared" si="3"/>
        <v>1</v>
      </c>
      <c r="K37" s="40">
        <f t="shared" si="1"/>
        <v>1</v>
      </c>
      <c r="L37" s="39">
        <v>1</v>
      </c>
      <c r="M37" s="48">
        <f t="shared" si="4"/>
        <v>1</v>
      </c>
      <c r="N37" s="4"/>
      <c r="Q37" s="4"/>
      <c r="R37" s="4"/>
      <c r="S37" s="4"/>
    </row>
    <row r="38" spans="2:19" x14ac:dyDescent="0.25">
      <c r="B38" s="50" t="s">
        <v>122</v>
      </c>
      <c r="C38" s="7"/>
      <c r="D38" s="17">
        <f t="shared" si="0"/>
        <v>1</v>
      </c>
      <c r="E38" s="10"/>
      <c r="F38" s="21" t="e">
        <f t="shared" si="2"/>
        <v>#N/A</v>
      </c>
      <c r="G38" s="4"/>
      <c r="H38" s="61" t="s">
        <v>116</v>
      </c>
      <c r="I38" s="44">
        <f>SUMIF(E:E,"SHS - ABR",D:D)</f>
        <v>0</v>
      </c>
      <c r="J38" s="45">
        <f t="shared" si="3"/>
        <v>1</v>
      </c>
      <c r="K38" s="46">
        <f t="shared" si="1"/>
        <v>1</v>
      </c>
      <c r="L38" s="45">
        <v>1</v>
      </c>
      <c r="M38" s="62">
        <f t="shared" si="4"/>
        <v>1</v>
      </c>
      <c r="N38" s="4"/>
      <c r="Q38" s="4"/>
      <c r="R38" s="4"/>
      <c r="S38" s="4"/>
    </row>
    <row r="39" spans="2:19" x14ac:dyDescent="0.25">
      <c r="B39" s="50" t="s">
        <v>122</v>
      </c>
      <c r="C39" s="7"/>
      <c r="D39" s="17">
        <f t="shared" si="0"/>
        <v>1</v>
      </c>
      <c r="E39" s="10"/>
      <c r="F39" s="21" t="e">
        <f t="shared" si="2"/>
        <v>#N/A</v>
      </c>
      <c r="G39" s="4"/>
      <c r="H39" s="61" t="s">
        <v>117</v>
      </c>
      <c r="I39" s="44">
        <f>SUMIF(E:E,"ABR - WEH",D:D)</f>
        <v>0</v>
      </c>
      <c r="J39" s="45">
        <f t="shared" si="3"/>
        <v>1</v>
      </c>
      <c r="K39" s="46">
        <f t="shared" si="1"/>
        <v>1</v>
      </c>
      <c r="L39" s="45">
        <v>1</v>
      </c>
      <c r="M39" s="62">
        <f t="shared" si="4"/>
        <v>1</v>
      </c>
      <c r="N39" s="4"/>
      <c r="Q39" s="4"/>
      <c r="R39" s="4"/>
      <c r="S39" s="4"/>
    </row>
    <row r="40" spans="2:19" x14ac:dyDescent="0.25">
      <c r="B40" s="50" t="s">
        <v>122</v>
      </c>
      <c r="C40" s="7"/>
      <c r="D40" s="17">
        <f t="shared" si="0"/>
        <v>1</v>
      </c>
      <c r="E40" s="10"/>
      <c r="F40" s="21" t="e">
        <f t="shared" si="2"/>
        <v>#N/A</v>
      </c>
      <c r="G40" s="4"/>
      <c r="H40" s="61" t="s">
        <v>107</v>
      </c>
      <c r="I40" s="44">
        <f>SUMIF(E:E,"WEH - STL",D:D)</f>
        <v>0</v>
      </c>
      <c r="J40" s="45">
        <f t="shared" si="3"/>
        <v>1</v>
      </c>
      <c r="K40" s="46">
        <f t="shared" si="1"/>
        <v>1</v>
      </c>
      <c r="L40" s="45">
        <v>1</v>
      </c>
      <c r="M40" s="62">
        <f t="shared" si="4"/>
        <v>1</v>
      </c>
      <c r="N40" s="4"/>
      <c r="Q40" s="4"/>
      <c r="R40" s="4"/>
      <c r="S40" s="4"/>
    </row>
    <row r="41" spans="2:19" x14ac:dyDescent="0.25">
      <c r="B41" s="50" t="s">
        <v>122</v>
      </c>
      <c r="C41" s="7"/>
      <c r="D41" s="17">
        <f t="shared" si="0"/>
        <v>1</v>
      </c>
      <c r="E41" s="10"/>
      <c r="F41" s="21" t="e">
        <f t="shared" si="2"/>
        <v>#N/A</v>
      </c>
      <c r="G41" s="4"/>
      <c r="H41" s="47" t="s">
        <v>113</v>
      </c>
      <c r="I41" s="38">
        <f>SUMIF(E:E,"STL - CAT",D:D)</f>
        <v>0</v>
      </c>
      <c r="J41" s="39">
        <f t="shared" si="3"/>
        <v>1</v>
      </c>
      <c r="K41" s="40">
        <f t="shared" si="1"/>
        <v>1</v>
      </c>
      <c r="L41" s="39">
        <v>1</v>
      </c>
      <c r="M41" s="48">
        <f t="shared" si="4"/>
        <v>1</v>
      </c>
      <c r="N41" s="4"/>
      <c r="Q41" s="4"/>
      <c r="R41" s="4"/>
      <c r="S41" s="4"/>
    </row>
    <row r="42" spans="2:19" x14ac:dyDescent="0.25">
      <c r="B42" s="50" t="s">
        <v>122</v>
      </c>
      <c r="C42" s="7"/>
      <c r="D42" s="17">
        <f t="shared" si="0"/>
        <v>1</v>
      </c>
      <c r="E42" s="10"/>
      <c r="F42" s="21" t="e">
        <f t="shared" si="2"/>
        <v>#N/A</v>
      </c>
      <c r="G42" s="4"/>
      <c r="H42" s="61" t="s">
        <v>79</v>
      </c>
      <c r="I42" s="44">
        <f>SUMIF(E:E,"CAT WST",D:D)</f>
        <v>0</v>
      </c>
      <c r="J42" s="45">
        <f t="shared" si="3"/>
        <v>1</v>
      </c>
      <c r="K42" s="46">
        <f t="shared" si="1"/>
        <v>1</v>
      </c>
      <c r="L42" s="45">
        <v>1</v>
      </c>
      <c r="M42" s="62">
        <f t="shared" si="4"/>
        <v>1</v>
      </c>
      <c r="N42" s="4"/>
      <c r="Q42" s="4"/>
      <c r="R42" s="4"/>
      <c r="S42" s="4"/>
    </row>
    <row r="43" spans="2:19" x14ac:dyDescent="0.25">
      <c r="B43" s="50" t="s">
        <v>122</v>
      </c>
      <c r="C43" s="7"/>
      <c r="D43" s="17">
        <f t="shared" si="0"/>
        <v>1</v>
      </c>
      <c r="E43" s="10"/>
      <c r="F43" s="21" t="e">
        <f t="shared" si="2"/>
        <v>#N/A</v>
      </c>
      <c r="G43" s="4"/>
      <c r="H43" s="47" t="s">
        <v>109</v>
      </c>
      <c r="I43" s="38">
        <f>SUMIF(E:E,"WST - PDK",D:D)</f>
        <v>0</v>
      </c>
      <c r="J43" s="39">
        <f t="shared" si="3"/>
        <v>1</v>
      </c>
      <c r="K43" s="40">
        <f t="shared" si="1"/>
        <v>1</v>
      </c>
      <c r="L43" s="39">
        <v>1</v>
      </c>
      <c r="M43" s="48">
        <f t="shared" si="4"/>
        <v>1</v>
      </c>
      <c r="N43" s="4"/>
      <c r="Q43" s="4"/>
      <c r="R43" s="4"/>
      <c r="S43" s="4"/>
    </row>
    <row r="44" spans="2:19" x14ac:dyDescent="0.25">
      <c r="B44" s="50" t="s">
        <v>122</v>
      </c>
      <c r="C44" s="7"/>
      <c r="D44" s="17">
        <f t="shared" si="0"/>
        <v>1</v>
      </c>
      <c r="E44" s="10"/>
      <c r="F44" s="21" t="e">
        <f t="shared" si="2"/>
        <v>#N/A</v>
      </c>
      <c r="G44" s="4"/>
      <c r="H44" s="61" t="s">
        <v>110</v>
      </c>
      <c r="I44" s="44">
        <f>SUMIF(E:E,"PDK - LCA",D:D)</f>
        <v>0</v>
      </c>
      <c r="J44" s="45">
        <f t="shared" si="3"/>
        <v>1</v>
      </c>
      <c r="K44" s="46">
        <f t="shared" si="1"/>
        <v>1</v>
      </c>
      <c r="L44" s="45">
        <v>1</v>
      </c>
      <c r="M44" s="62">
        <f t="shared" si="4"/>
        <v>1</v>
      </c>
      <c r="N44" s="4"/>
      <c r="Q44" s="4"/>
      <c r="R44" s="4"/>
      <c r="S44" s="4"/>
    </row>
    <row r="45" spans="2:19" x14ac:dyDescent="0.25">
      <c r="B45" s="50" t="s">
        <v>122</v>
      </c>
      <c r="C45" s="7"/>
      <c r="D45" s="17">
        <f t="shared" si="0"/>
        <v>1</v>
      </c>
      <c r="E45" s="10"/>
      <c r="F45" s="21" t="e">
        <f t="shared" si="2"/>
        <v>#N/A</v>
      </c>
      <c r="G45" s="4"/>
      <c r="H45" s="47" t="s">
        <v>114</v>
      </c>
      <c r="I45" s="38">
        <f>SUMIF(E:E,"LCA - KGV",D:D)</f>
        <v>0</v>
      </c>
      <c r="J45" s="39">
        <f t="shared" si="3"/>
        <v>1</v>
      </c>
      <c r="K45" s="40">
        <f t="shared" si="1"/>
        <v>1</v>
      </c>
      <c r="L45" s="39">
        <v>1</v>
      </c>
      <c r="M45" s="48">
        <f>J45*K45*L45</f>
        <v>1</v>
      </c>
      <c r="N45" s="4"/>
      <c r="Q45" s="4"/>
      <c r="R45" s="4"/>
      <c r="S45" s="4"/>
    </row>
    <row r="46" spans="2:19" ht="15.75" thickBot="1" x14ac:dyDescent="0.3">
      <c r="B46" s="50" t="s">
        <v>122</v>
      </c>
      <c r="C46" s="7"/>
      <c r="D46" s="17">
        <f t="shared" si="0"/>
        <v>1</v>
      </c>
      <c r="E46" s="10"/>
      <c r="F46" s="21" t="e">
        <f t="shared" si="2"/>
        <v>#N/A</v>
      </c>
      <c r="G46" s="4"/>
      <c r="H46" s="24" t="s">
        <v>88</v>
      </c>
      <c r="I46" s="25">
        <f>SUMIF(E:E,"KGV - WOA",D:D)</f>
        <v>0</v>
      </c>
      <c r="J46" s="26">
        <f t="shared" si="3"/>
        <v>1</v>
      </c>
      <c r="K46" s="26">
        <f t="shared" si="1"/>
        <v>1</v>
      </c>
      <c r="L46" s="26">
        <v>1</v>
      </c>
      <c r="M46" s="27">
        <f>J46*K46*L46</f>
        <v>1</v>
      </c>
      <c r="N46" s="4"/>
      <c r="Q46" s="4"/>
      <c r="R46" s="4"/>
      <c r="S46" s="4"/>
    </row>
    <row r="47" spans="2:19" x14ac:dyDescent="0.25">
      <c r="B47" s="50" t="s">
        <v>122</v>
      </c>
      <c r="C47" s="7"/>
      <c r="D47" s="17">
        <f t="shared" si="0"/>
        <v>1</v>
      </c>
      <c r="E47" s="10"/>
      <c r="F47" s="21" t="e">
        <f t="shared" si="2"/>
        <v>#N/A</v>
      </c>
      <c r="G47" s="4"/>
      <c r="H47" s="2"/>
      <c r="I47" s="2"/>
      <c r="J47" s="2"/>
      <c r="K47" s="2"/>
      <c r="L47" s="2"/>
      <c r="M47" s="2"/>
      <c r="N47" s="4"/>
      <c r="Q47" s="4"/>
      <c r="R47" s="4"/>
      <c r="S47" s="4"/>
    </row>
    <row r="48" spans="2:19" x14ac:dyDescent="0.25">
      <c r="B48" s="50" t="s">
        <v>122</v>
      </c>
      <c r="C48" s="7"/>
      <c r="D48" s="17">
        <f t="shared" si="0"/>
        <v>1</v>
      </c>
      <c r="E48" s="10"/>
      <c r="F48" s="21" t="e">
        <f t="shared" si="2"/>
        <v>#N/A</v>
      </c>
      <c r="G48" s="4"/>
      <c r="H48" s="2"/>
      <c r="I48" s="2"/>
      <c r="J48" s="2"/>
      <c r="K48" s="2"/>
      <c r="L48" s="2"/>
      <c r="M48" s="2"/>
      <c r="N48" s="4"/>
      <c r="Q48" s="4"/>
      <c r="R48" s="4"/>
      <c r="S48" s="4"/>
    </row>
    <row r="49" spans="2:19" ht="15.75" thickBot="1" x14ac:dyDescent="0.3">
      <c r="B49" s="50" t="s">
        <v>122</v>
      </c>
      <c r="C49" s="7"/>
      <c r="D49" s="17">
        <f t="shared" si="0"/>
        <v>1</v>
      </c>
      <c r="E49" s="10"/>
      <c r="F49" s="21" t="e">
        <f t="shared" si="2"/>
        <v>#N/A</v>
      </c>
      <c r="G49" s="4"/>
      <c r="H49" s="2"/>
      <c r="I49" s="2"/>
      <c r="J49" s="2"/>
      <c r="K49" s="2"/>
      <c r="L49" s="2"/>
      <c r="M49" s="2"/>
      <c r="N49" s="4"/>
      <c r="Q49" s="4"/>
      <c r="R49" s="4"/>
      <c r="S49" s="4"/>
    </row>
    <row r="50" spans="2:19" x14ac:dyDescent="0.25">
      <c r="B50" s="50" t="s">
        <v>122</v>
      </c>
      <c r="C50" s="7"/>
      <c r="D50" s="17">
        <f t="shared" si="0"/>
        <v>1</v>
      </c>
      <c r="E50" s="10"/>
      <c r="F50" s="21" t="e">
        <f t="shared" si="2"/>
        <v>#N/A</v>
      </c>
      <c r="G50" s="4"/>
      <c r="H50" s="56"/>
      <c r="I50" s="84"/>
      <c r="J50" s="84"/>
      <c r="K50" s="84"/>
      <c r="L50" s="84"/>
      <c r="M50" s="57"/>
      <c r="N50" s="4"/>
      <c r="Q50" s="4"/>
      <c r="R50" s="4"/>
      <c r="S50" s="4"/>
    </row>
    <row r="51" spans="2:19" ht="21" x14ac:dyDescent="0.35">
      <c r="B51" s="50" t="s">
        <v>122</v>
      </c>
      <c r="C51" s="7"/>
      <c r="D51" s="17">
        <f t="shared" si="0"/>
        <v>1</v>
      </c>
      <c r="E51" s="10"/>
      <c r="F51" s="21" t="e">
        <f t="shared" si="2"/>
        <v>#N/A</v>
      </c>
      <c r="G51" s="4"/>
      <c r="H51" s="77" t="s">
        <v>126</v>
      </c>
      <c r="I51" s="69" t="s">
        <v>130</v>
      </c>
      <c r="J51" s="70"/>
      <c r="K51" s="2"/>
      <c r="L51" s="2"/>
      <c r="M51" s="21"/>
      <c r="N51" s="4"/>
      <c r="Q51" s="4"/>
      <c r="R51" s="4"/>
      <c r="S51" s="4"/>
    </row>
    <row r="52" spans="2:19" ht="17.25" customHeight="1" x14ac:dyDescent="0.35">
      <c r="B52" s="50" t="s">
        <v>122</v>
      </c>
      <c r="C52" s="7"/>
      <c r="D52" s="17">
        <f t="shared" si="0"/>
        <v>1</v>
      </c>
      <c r="E52" s="10"/>
      <c r="F52" s="21" t="e">
        <f t="shared" si="2"/>
        <v>#N/A</v>
      </c>
      <c r="G52" s="4"/>
      <c r="H52" s="77" t="s">
        <v>127</v>
      </c>
      <c r="I52" s="71" t="s">
        <v>134</v>
      </c>
      <c r="J52" s="4"/>
      <c r="K52" s="2"/>
      <c r="L52" s="2"/>
      <c r="M52" s="21"/>
      <c r="N52" s="4"/>
      <c r="Q52" s="4"/>
      <c r="R52" s="4"/>
      <c r="S52" s="4"/>
    </row>
    <row r="53" spans="2:19" ht="21" x14ac:dyDescent="0.35">
      <c r="B53" s="50" t="s">
        <v>122</v>
      </c>
      <c r="C53" s="7"/>
      <c r="D53" s="17">
        <f t="shared" si="0"/>
        <v>1</v>
      </c>
      <c r="E53" s="10"/>
      <c r="F53" s="21" t="e">
        <f t="shared" si="2"/>
        <v>#N/A</v>
      </c>
      <c r="G53" s="4"/>
      <c r="H53" s="78" t="s">
        <v>128</v>
      </c>
      <c r="I53" s="69" t="s">
        <v>131</v>
      </c>
      <c r="J53" s="4"/>
      <c r="K53" s="2"/>
      <c r="L53" s="2"/>
      <c r="M53" s="21"/>
      <c r="N53" s="4"/>
      <c r="Q53" s="4"/>
      <c r="R53" s="4"/>
      <c r="S53" s="4"/>
    </row>
    <row r="54" spans="2:19" ht="21" x14ac:dyDescent="0.35">
      <c r="B54" s="50" t="s">
        <v>122</v>
      </c>
      <c r="C54" s="7"/>
      <c r="D54" s="17">
        <f t="shared" si="0"/>
        <v>1</v>
      </c>
      <c r="E54" s="10"/>
      <c r="F54" s="21" t="e">
        <f t="shared" si="2"/>
        <v>#N/A</v>
      </c>
      <c r="G54" s="4"/>
      <c r="H54" s="78" t="s">
        <v>129</v>
      </c>
      <c r="I54" s="69" t="s">
        <v>132</v>
      </c>
      <c r="J54" s="15"/>
      <c r="K54" s="2"/>
      <c r="L54" s="2"/>
      <c r="M54" s="21"/>
      <c r="N54" s="4"/>
      <c r="Q54" s="4"/>
      <c r="R54" s="4"/>
      <c r="S54" s="4"/>
    </row>
    <row r="55" spans="2:19" x14ac:dyDescent="0.25">
      <c r="B55" s="50" t="s">
        <v>122</v>
      </c>
      <c r="C55" s="7"/>
      <c r="D55" s="17">
        <f t="shared" si="0"/>
        <v>1</v>
      </c>
      <c r="E55" s="10"/>
      <c r="F55" s="21" t="e">
        <f t="shared" si="2"/>
        <v>#N/A</v>
      </c>
      <c r="G55" s="4"/>
      <c r="H55" s="54"/>
      <c r="I55" s="2"/>
      <c r="J55" s="2"/>
      <c r="K55" s="2"/>
      <c r="L55" s="2"/>
      <c r="M55" s="21"/>
      <c r="N55" s="4"/>
      <c r="Q55" s="4"/>
      <c r="R55" s="4"/>
      <c r="S55" s="4"/>
    </row>
    <row r="56" spans="2:19" x14ac:dyDescent="0.25">
      <c r="B56" s="50" t="s">
        <v>122</v>
      </c>
      <c r="C56" s="7"/>
      <c r="D56" s="17">
        <f t="shared" si="0"/>
        <v>1</v>
      </c>
      <c r="E56" s="10"/>
      <c r="F56" s="21" t="e">
        <f t="shared" si="2"/>
        <v>#N/A</v>
      </c>
      <c r="G56" s="4"/>
      <c r="H56" s="54"/>
      <c r="I56" s="2"/>
      <c r="J56" s="2"/>
      <c r="K56" s="2"/>
      <c r="L56" s="2"/>
      <c r="M56" s="21"/>
      <c r="N56" s="4"/>
      <c r="Q56" s="4"/>
      <c r="R56" s="4"/>
      <c r="S56" s="4"/>
    </row>
    <row r="57" spans="2:19" ht="15.75" thickBot="1" x14ac:dyDescent="0.3">
      <c r="B57" s="50" t="s">
        <v>122</v>
      </c>
      <c r="C57" s="7"/>
      <c r="D57" s="17">
        <f t="shared" si="0"/>
        <v>1</v>
      </c>
      <c r="E57" s="10"/>
      <c r="F57" s="21" t="e">
        <f t="shared" si="2"/>
        <v>#N/A</v>
      </c>
      <c r="G57" s="4"/>
      <c r="H57" s="79"/>
      <c r="I57" s="85"/>
      <c r="J57" s="85"/>
      <c r="K57" s="85"/>
      <c r="L57" s="85"/>
      <c r="M57" s="86"/>
      <c r="N57" s="4"/>
      <c r="Q57" s="4"/>
      <c r="R57" s="4"/>
      <c r="S57" s="4"/>
    </row>
    <row r="58" spans="2:19" x14ac:dyDescent="0.25">
      <c r="B58" s="50" t="s">
        <v>122</v>
      </c>
      <c r="C58" s="7"/>
      <c r="D58" s="17">
        <f t="shared" si="0"/>
        <v>1</v>
      </c>
      <c r="E58" s="10"/>
      <c r="F58" s="21" t="e">
        <f t="shared" si="2"/>
        <v>#N/A</v>
      </c>
      <c r="G58" s="4"/>
      <c r="H58" s="2"/>
      <c r="I58" s="2"/>
      <c r="J58" s="2"/>
      <c r="K58" s="2"/>
      <c r="L58" s="2"/>
      <c r="M58" s="2"/>
      <c r="N58" s="4"/>
      <c r="Q58" s="4"/>
      <c r="R58" s="4"/>
      <c r="S58" s="4"/>
    </row>
    <row r="59" spans="2:19" x14ac:dyDescent="0.25">
      <c r="B59" s="50" t="s">
        <v>122</v>
      </c>
      <c r="C59" s="7"/>
      <c r="D59" s="17">
        <f t="shared" si="0"/>
        <v>1</v>
      </c>
      <c r="E59" s="10"/>
      <c r="F59" s="21" t="e">
        <f t="shared" si="2"/>
        <v>#N/A</v>
      </c>
      <c r="G59" s="4"/>
      <c r="H59" s="2"/>
      <c r="I59" s="2"/>
      <c r="J59" s="2"/>
      <c r="K59" s="2"/>
      <c r="L59" s="2"/>
      <c r="M59" s="2"/>
      <c r="N59" s="4"/>
      <c r="Q59" s="4"/>
      <c r="R59" s="4"/>
      <c r="S59" s="4"/>
    </row>
    <row r="60" spans="2:19" x14ac:dyDescent="0.25">
      <c r="B60" s="50" t="s">
        <v>122</v>
      </c>
      <c r="C60" s="7"/>
      <c r="D60" s="17">
        <f t="shared" si="0"/>
        <v>1</v>
      </c>
      <c r="E60" s="10"/>
      <c r="F60" s="21" t="e">
        <f t="shared" si="2"/>
        <v>#N/A</v>
      </c>
      <c r="G60" s="4"/>
      <c r="H60" s="2"/>
      <c r="I60" s="2"/>
      <c r="J60" s="2"/>
      <c r="K60" s="2"/>
      <c r="L60" s="2"/>
      <c r="M60" s="2"/>
      <c r="N60" s="4"/>
      <c r="Q60" s="4"/>
      <c r="R60" s="4"/>
      <c r="S60" s="4"/>
    </row>
    <row r="61" spans="2:19" x14ac:dyDescent="0.25">
      <c r="B61" s="50" t="s">
        <v>122</v>
      </c>
      <c r="C61" s="7"/>
      <c r="D61" s="17">
        <f t="shared" si="0"/>
        <v>1</v>
      </c>
      <c r="E61" s="10"/>
      <c r="F61" s="21" t="e">
        <f t="shared" si="2"/>
        <v>#N/A</v>
      </c>
      <c r="G61" s="4"/>
      <c r="H61" s="2"/>
      <c r="I61" s="2"/>
      <c r="J61" s="2"/>
      <c r="K61" s="2"/>
      <c r="L61" s="2"/>
      <c r="M61" s="2"/>
      <c r="N61" s="4"/>
      <c r="Q61" s="4"/>
      <c r="R61" s="4"/>
      <c r="S61" s="4"/>
    </row>
    <row r="62" spans="2:19" x14ac:dyDescent="0.25">
      <c r="B62" s="50" t="s">
        <v>122</v>
      </c>
      <c r="C62" s="7"/>
      <c r="D62" s="17">
        <f t="shared" si="0"/>
        <v>1</v>
      </c>
      <c r="E62" s="10"/>
      <c r="F62" s="21" t="e">
        <f t="shared" si="2"/>
        <v>#N/A</v>
      </c>
      <c r="G62" s="4"/>
      <c r="H62" s="2"/>
      <c r="I62" s="2"/>
      <c r="J62" s="2"/>
      <c r="K62" s="2"/>
      <c r="L62" s="2"/>
      <c r="M62" s="2"/>
      <c r="N62" s="4"/>
      <c r="Q62" s="4"/>
      <c r="R62" s="4"/>
      <c r="S62" s="4"/>
    </row>
    <row r="63" spans="2:19" x14ac:dyDescent="0.25">
      <c r="B63" s="50" t="s">
        <v>122</v>
      </c>
      <c r="C63" s="7"/>
      <c r="D63" s="17">
        <f t="shared" si="0"/>
        <v>1</v>
      </c>
      <c r="E63" s="10"/>
      <c r="F63" s="21" t="e">
        <f t="shared" si="2"/>
        <v>#N/A</v>
      </c>
      <c r="G63" s="4"/>
      <c r="H63" s="2"/>
      <c r="I63" s="2"/>
      <c r="J63" s="2"/>
      <c r="K63" s="2"/>
      <c r="L63" s="2"/>
      <c r="M63" s="2"/>
      <c r="N63" s="4"/>
      <c r="Q63" s="4"/>
      <c r="R63" s="4"/>
      <c r="S63" s="4"/>
    </row>
    <row r="64" spans="2:19" x14ac:dyDescent="0.25">
      <c r="B64" s="50" t="s">
        <v>122</v>
      </c>
      <c r="C64" s="7"/>
      <c r="D64" s="17">
        <f t="shared" si="0"/>
        <v>1</v>
      </c>
      <c r="E64" s="10"/>
      <c r="F64" s="21" t="e">
        <f t="shared" si="2"/>
        <v>#N/A</v>
      </c>
      <c r="G64" s="4"/>
      <c r="H64" s="2"/>
      <c r="I64" s="2"/>
      <c r="J64" s="2"/>
      <c r="K64" s="2"/>
      <c r="L64" s="2"/>
      <c r="M64" s="2"/>
      <c r="N64" s="4"/>
      <c r="Q64" s="4"/>
      <c r="R64" s="4"/>
      <c r="S64" s="4"/>
    </row>
    <row r="65" spans="2:19" x14ac:dyDescent="0.25">
      <c r="B65" s="50" t="s">
        <v>122</v>
      </c>
      <c r="C65" s="7"/>
      <c r="D65" s="17">
        <f t="shared" si="0"/>
        <v>1</v>
      </c>
      <c r="E65" s="10"/>
      <c r="F65" s="21" t="e">
        <f t="shared" si="2"/>
        <v>#N/A</v>
      </c>
      <c r="G65" s="4"/>
      <c r="H65" s="2"/>
      <c r="I65" s="2"/>
      <c r="J65" s="2"/>
      <c r="K65" s="2"/>
      <c r="L65" s="2"/>
      <c r="M65" s="2"/>
      <c r="N65" s="4"/>
      <c r="Q65" s="4"/>
      <c r="R65" s="4"/>
      <c r="S65" s="4"/>
    </row>
    <row r="66" spans="2:19" x14ac:dyDescent="0.25">
      <c r="B66" s="50" t="s">
        <v>122</v>
      </c>
      <c r="C66" s="7"/>
      <c r="D66" s="17">
        <f t="shared" si="0"/>
        <v>1</v>
      </c>
      <c r="E66" s="10"/>
      <c r="F66" s="21" t="e">
        <f t="shared" si="2"/>
        <v>#N/A</v>
      </c>
      <c r="G66" s="4"/>
      <c r="H66" s="2"/>
      <c r="I66" s="2"/>
      <c r="J66" s="2"/>
      <c r="K66" s="2"/>
      <c r="L66" s="2"/>
      <c r="M66" s="2"/>
      <c r="N66" s="4"/>
      <c r="Q66" s="4"/>
      <c r="R66" s="4"/>
      <c r="S66" s="4"/>
    </row>
    <row r="67" spans="2:19" x14ac:dyDescent="0.25">
      <c r="B67" s="50" t="s">
        <v>122</v>
      </c>
      <c r="C67" s="7"/>
      <c r="D67" s="17">
        <f t="shared" ref="D67:D130" si="5" xml:space="preserve"> 1</f>
        <v>1</v>
      </c>
      <c r="E67" s="10"/>
      <c r="F67" s="21" t="e">
        <f t="shared" ref="F67:F130" si="6">INDEX(O:O,MATCH(C67,P:P,0),1)</f>
        <v>#N/A</v>
      </c>
      <c r="G67" s="4"/>
      <c r="H67" s="2"/>
      <c r="I67" s="2"/>
      <c r="J67" s="2"/>
      <c r="K67" s="2"/>
      <c r="L67" s="2"/>
      <c r="M67" s="2"/>
      <c r="N67" s="4"/>
      <c r="Q67" s="4"/>
      <c r="R67" s="4"/>
      <c r="S67" s="4"/>
    </row>
    <row r="68" spans="2:19" x14ac:dyDescent="0.25">
      <c r="B68" s="50" t="s">
        <v>122</v>
      </c>
      <c r="C68" s="7"/>
      <c r="D68" s="17">
        <f t="shared" si="5"/>
        <v>1</v>
      </c>
      <c r="E68" s="10"/>
      <c r="F68" s="21" t="e">
        <f t="shared" si="6"/>
        <v>#N/A</v>
      </c>
      <c r="G68" s="4"/>
      <c r="H68" s="2"/>
      <c r="I68" s="2"/>
      <c r="J68" s="2"/>
      <c r="K68" s="2"/>
      <c r="L68" s="2"/>
      <c r="M68" s="2"/>
      <c r="N68" s="4"/>
      <c r="Q68" s="4"/>
      <c r="R68" s="4"/>
      <c r="S68" s="4"/>
    </row>
    <row r="69" spans="2:19" x14ac:dyDescent="0.25">
      <c r="B69" s="50" t="s">
        <v>122</v>
      </c>
      <c r="C69" s="7"/>
      <c r="D69" s="17">
        <f t="shared" si="5"/>
        <v>1</v>
      </c>
      <c r="E69" s="10"/>
      <c r="F69" s="21" t="e">
        <f t="shared" si="6"/>
        <v>#N/A</v>
      </c>
      <c r="G69" s="4"/>
      <c r="H69" s="2"/>
      <c r="I69" s="2"/>
      <c r="J69" s="2"/>
      <c r="K69" s="2"/>
      <c r="L69" s="2"/>
      <c r="M69" s="2"/>
      <c r="N69" s="4"/>
      <c r="Q69" s="4"/>
      <c r="R69" s="4"/>
      <c r="S69" s="4"/>
    </row>
    <row r="70" spans="2:19" x14ac:dyDescent="0.25">
      <c r="B70" s="50" t="s">
        <v>122</v>
      </c>
      <c r="C70" s="7"/>
      <c r="D70" s="17">
        <f t="shared" si="5"/>
        <v>1</v>
      </c>
      <c r="E70" s="10"/>
      <c r="F70" s="21" t="e">
        <f t="shared" si="6"/>
        <v>#N/A</v>
      </c>
      <c r="G70" s="4"/>
      <c r="H70" s="2"/>
      <c r="I70" s="2"/>
      <c r="J70" s="2"/>
      <c r="K70" s="2"/>
      <c r="L70" s="2"/>
      <c r="M70" s="2"/>
      <c r="N70" s="4"/>
      <c r="Q70" s="4"/>
      <c r="R70" s="4"/>
      <c r="S70" s="4"/>
    </row>
    <row r="71" spans="2:19" x14ac:dyDescent="0.25">
      <c r="B71" s="50" t="s">
        <v>122</v>
      </c>
      <c r="C71" s="7"/>
      <c r="D71" s="17">
        <f t="shared" si="5"/>
        <v>1</v>
      </c>
      <c r="E71" s="10"/>
      <c r="F71" s="21" t="e">
        <f t="shared" si="6"/>
        <v>#N/A</v>
      </c>
      <c r="G71" s="4"/>
      <c r="H71" s="2"/>
      <c r="I71" s="2"/>
      <c r="J71" s="2"/>
      <c r="K71" s="2"/>
      <c r="L71" s="2"/>
      <c r="M71" s="2"/>
      <c r="N71" s="4"/>
      <c r="Q71" s="4"/>
      <c r="R71" s="4"/>
      <c r="S71" s="4"/>
    </row>
    <row r="72" spans="2:19" x14ac:dyDescent="0.25">
      <c r="B72" s="50" t="s">
        <v>122</v>
      </c>
      <c r="C72" s="7"/>
      <c r="D72" s="17">
        <f t="shared" si="5"/>
        <v>1</v>
      </c>
      <c r="E72" s="10"/>
      <c r="F72" s="21" t="e">
        <f t="shared" si="6"/>
        <v>#N/A</v>
      </c>
      <c r="G72" s="4"/>
      <c r="H72" s="2"/>
      <c r="I72" s="2"/>
      <c r="J72" s="2"/>
      <c r="K72" s="2"/>
      <c r="L72" s="2"/>
      <c r="M72" s="2"/>
      <c r="N72" s="4"/>
      <c r="Q72" s="4"/>
      <c r="R72" s="4"/>
      <c r="S72" s="4"/>
    </row>
    <row r="73" spans="2:19" x14ac:dyDescent="0.25">
      <c r="B73" s="50" t="s">
        <v>122</v>
      </c>
      <c r="C73" s="7"/>
      <c r="D73" s="17">
        <f t="shared" si="5"/>
        <v>1</v>
      </c>
      <c r="E73" s="10"/>
      <c r="F73" s="21" t="e">
        <f t="shared" si="6"/>
        <v>#N/A</v>
      </c>
      <c r="G73" s="4"/>
      <c r="H73" s="2"/>
      <c r="I73" s="2"/>
      <c r="J73" s="2"/>
      <c r="K73" s="2"/>
      <c r="L73" s="2"/>
      <c r="M73" s="2"/>
      <c r="N73" s="4"/>
      <c r="Q73" s="4"/>
      <c r="R73" s="4"/>
      <c r="S73" s="4"/>
    </row>
    <row r="74" spans="2:19" x14ac:dyDescent="0.25">
      <c r="B74" s="50" t="s">
        <v>122</v>
      </c>
      <c r="C74" s="7"/>
      <c r="D74" s="17">
        <f t="shared" si="5"/>
        <v>1</v>
      </c>
      <c r="E74" s="10"/>
      <c r="F74" s="21" t="e">
        <f t="shared" si="6"/>
        <v>#N/A</v>
      </c>
      <c r="G74" s="4"/>
      <c r="H74" s="2"/>
      <c r="I74" s="2"/>
      <c r="J74" s="2"/>
      <c r="K74" s="2"/>
      <c r="L74" s="2"/>
      <c r="M74" s="2"/>
      <c r="N74" s="4"/>
      <c r="Q74" s="4"/>
      <c r="R74" s="4"/>
      <c r="S74" s="4"/>
    </row>
    <row r="75" spans="2:19" x14ac:dyDescent="0.25">
      <c r="B75" s="50" t="s">
        <v>122</v>
      </c>
      <c r="C75" s="7"/>
      <c r="D75" s="17">
        <f t="shared" si="5"/>
        <v>1</v>
      </c>
      <c r="E75" s="10"/>
      <c r="F75" s="21" t="e">
        <f t="shared" si="6"/>
        <v>#N/A</v>
      </c>
      <c r="G75" s="4"/>
      <c r="H75" s="2"/>
      <c r="I75" s="2"/>
      <c r="J75" s="2"/>
      <c r="K75" s="2"/>
      <c r="L75" s="2"/>
      <c r="M75" s="2"/>
      <c r="N75" s="4"/>
      <c r="Q75" s="4"/>
      <c r="R75" s="4"/>
      <c r="S75" s="4"/>
    </row>
    <row r="76" spans="2:19" x14ac:dyDescent="0.25">
      <c r="B76" s="50" t="s">
        <v>122</v>
      </c>
      <c r="C76" s="7"/>
      <c r="D76" s="17">
        <f t="shared" si="5"/>
        <v>1</v>
      </c>
      <c r="E76" s="10"/>
      <c r="F76" s="21" t="e">
        <f t="shared" si="6"/>
        <v>#N/A</v>
      </c>
      <c r="G76" s="4"/>
      <c r="H76" s="2"/>
      <c r="I76" s="2"/>
      <c r="J76" s="2"/>
      <c r="K76" s="2"/>
      <c r="L76" s="2"/>
      <c r="M76" s="2"/>
      <c r="N76" s="4"/>
      <c r="Q76" s="4"/>
      <c r="R76" s="4"/>
      <c r="S76" s="4"/>
    </row>
    <row r="77" spans="2:19" x14ac:dyDescent="0.25">
      <c r="B77" s="50" t="s">
        <v>122</v>
      </c>
      <c r="C77" s="7"/>
      <c r="D77" s="17">
        <f t="shared" si="5"/>
        <v>1</v>
      </c>
      <c r="E77" s="10"/>
      <c r="F77" s="21" t="e">
        <f t="shared" si="6"/>
        <v>#N/A</v>
      </c>
      <c r="G77" s="4"/>
      <c r="H77" s="4"/>
      <c r="I77" s="4"/>
      <c r="J77" s="4"/>
      <c r="K77" s="4"/>
      <c r="L77" s="4"/>
      <c r="M77" s="4"/>
      <c r="N77" s="4"/>
      <c r="Q77" s="4"/>
      <c r="R77" s="4"/>
      <c r="S77" s="4"/>
    </row>
    <row r="78" spans="2:19" x14ac:dyDescent="0.25">
      <c r="B78" s="50" t="s">
        <v>122</v>
      </c>
      <c r="C78" s="7"/>
      <c r="D78" s="17">
        <f t="shared" si="5"/>
        <v>1</v>
      </c>
      <c r="E78" s="10"/>
      <c r="F78" s="21" t="e">
        <f t="shared" si="6"/>
        <v>#N/A</v>
      </c>
      <c r="G78" s="4"/>
      <c r="H78" s="4"/>
      <c r="I78" s="4"/>
      <c r="J78" s="4"/>
      <c r="K78" s="4"/>
      <c r="L78" s="4"/>
      <c r="M78" s="4"/>
      <c r="N78" s="4"/>
      <c r="Q78" s="4"/>
      <c r="R78" s="4"/>
      <c r="S78" s="4"/>
    </row>
    <row r="79" spans="2:19" x14ac:dyDescent="0.25">
      <c r="B79" s="50" t="s">
        <v>122</v>
      </c>
      <c r="C79" s="7"/>
      <c r="D79" s="17">
        <f t="shared" si="5"/>
        <v>1</v>
      </c>
      <c r="E79" s="10"/>
      <c r="F79" s="21" t="e">
        <f t="shared" si="6"/>
        <v>#N/A</v>
      </c>
      <c r="G79" s="4"/>
      <c r="H79" s="4"/>
      <c r="I79" s="4"/>
      <c r="J79" s="4"/>
      <c r="K79" s="4"/>
      <c r="L79" s="4"/>
      <c r="M79" s="4"/>
      <c r="N79" s="4"/>
      <c r="Q79" s="4"/>
      <c r="R79" s="4"/>
      <c r="S79" s="4"/>
    </row>
    <row r="80" spans="2:19" x14ac:dyDescent="0.25">
      <c r="B80" s="50" t="s">
        <v>122</v>
      </c>
      <c r="C80" s="7"/>
      <c r="D80" s="17">
        <f t="shared" si="5"/>
        <v>1</v>
      </c>
      <c r="E80" s="10"/>
      <c r="F80" s="21" t="e">
        <f t="shared" si="6"/>
        <v>#N/A</v>
      </c>
      <c r="G80" s="4"/>
      <c r="H80" s="4"/>
      <c r="I80" s="4"/>
      <c r="J80" s="4"/>
      <c r="K80" s="4"/>
      <c r="L80" s="4"/>
      <c r="M80" s="4"/>
      <c r="N80" s="4"/>
      <c r="Q80" s="4"/>
      <c r="R80" s="4"/>
      <c r="S80" s="4"/>
    </row>
    <row r="81" spans="2:19" x14ac:dyDescent="0.25">
      <c r="B81" s="50" t="s">
        <v>122</v>
      </c>
      <c r="C81" s="7"/>
      <c r="D81" s="17">
        <f t="shared" si="5"/>
        <v>1</v>
      </c>
      <c r="E81" s="10"/>
      <c r="F81" s="21" t="e">
        <f t="shared" si="6"/>
        <v>#N/A</v>
      </c>
      <c r="G81" s="4"/>
      <c r="H81" s="4"/>
      <c r="I81" s="4"/>
      <c r="J81" s="4"/>
      <c r="K81" s="4"/>
      <c r="L81" s="4"/>
      <c r="M81" s="4"/>
      <c r="N81" s="4"/>
      <c r="Q81" s="4"/>
      <c r="R81" s="4"/>
      <c r="S81" s="4"/>
    </row>
    <row r="82" spans="2:19" x14ac:dyDescent="0.25">
      <c r="B82" s="50" t="s">
        <v>122</v>
      </c>
      <c r="C82" s="7"/>
      <c r="D82" s="17">
        <f t="shared" si="5"/>
        <v>1</v>
      </c>
      <c r="E82" s="10"/>
      <c r="F82" s="21" t="e">
        <f t="shared" si="6"/>
        <v>#N/A</v>
      </c>
      <c r="G82" s="4"/>
      <c r="H82" s="4"/>
      <c r="I82" s="4"/>
      <c r="J82" s="4"/>
      <c r="K82" s="4"/>
      <c r="L82" s="4"/>
      <c r="M82" s="4"/>
      <c r="N82" s="4"/>
      <c r="Q82" s="4"/>
      <c r="R82" s="4"/>
      <c r="S82" s="4"/>
    </row>
    <row r="83" spans="2:19" x14ac:dyDescent="0.25">
      <c r="B83" s="50" t="s">
        <v>122</v>
      </c>
      <c r="C83" s="7"/>
      <c r="D83" s="17">
        <f t="shared" si="5"/>
        <v>1</v>
      </c>
      <c r="E83" s="10"/>
      <c r="F83" s="21" t="e">
        <f t="shared" si="6"/>
        <v>#N/A</v>
      </c>
      <c r="G83" s="4"/>
      <c r="H83" s="4"/>
      <c r="I83" s="4"/>
      <c r="J83" s="4"/>
      <c r="K83" s="4"/>
      <c r="L83" s="4"/>
      <c r="M83" s="4"/>
      <c r="N83" s="4"/>
      <c r="Q83" s="4"/>
      <c r="R83" s="4"/>
      <c r="S83" s="4"/>
    </row>
    <row r="84" spans="2:19" x14ac:dyDescent="0.25">
      <c r="B84" s="50" t="s">
        <v>122</v>
      </c>
      <c r="C84" s="7"/>
      <c r="D84" s="17">
        <f t="shared" si="5"/>
        <v>1</v>
      </c>
      <c r="E84" s="10"/>
      <c r="F84" s="21" t="e">
        <f t="shared" si="6"/>
        <v>#N/A</v>
      </c>
      <c r="G84" s="4"/>
      <c r="H84" s="4"/>
      <c r="I84" s="4"/>
      <c r="J84" s="4"/>
      <c r="K84" s="4"/>
      <c r="L84" s="4"/>
      <c r="M84" s="4"/>
      <c r="N84" s="4"/>
      <c r="Q84" s="4"/>
      <c r="R84" s="4"/>
      <c r="S84" s="4"/>
    </row>
    <row r="85" spans="2:19" x14ac:dyDescent="0.25">
      <c r="B85" s="50" t="s">
        <v>122</v>
      </c>
      <c r="C85" s="7"/>
      <c r="D85" s="17">
        <f t="shared" si="5"/>
        <v>1</v>
      </c>
      <c r="E85" s="10"/>
      <c r="F85" s="21" t="e">
        <f t="shared" si="6"/>
        <v>#N/A</v>
      </c>
      <c r="G85" s="4"/>
      <c r="H85" s="4"/>
      <c r="I85" s="4"/>
      <c r="J85" s="4"/>
      <c r="K85" s="4"/>
      <c r="L85" s="4"/>
      <c r="M85" s="4"/>
      <c r="N85" s="4"/>
      <c r="Q85" s="4"/>
      <c r="R85" s="4"/>
      <c r="S85" s="4"/>
    </row>
    <row r="86" spans="2:19" x14ac:dyDescent="0.25">
      <c r="B86" s="50" t="s">
        <v>122</v>
      </c>
      <c r="C86" s="7"/>
      <c r="D86" s="17">
        <f t="shared" si="5"/>
        <v>1</v>
      </c>
      <c r="E86" s="10"/>
      <c r="F86" s="21" t="e">
        <f t="shared" si="6"/>
        <v>#N/A</v>
      </c>
      <c r="G86" s="4"/>
      <c r="H86" s="4"/>
      <c r="I86" s="4"/>
      <c r="J86" s="4"/>
      <c r="K86" s="4"/>
      <c r="L86" s="4"/>
      <c r="M86" s="4"/>
      <c r="N86" s="4"/>
      <c r="Q86" s="4"/>
      <c r="R86" s="4"/>
      <c r="S86" s="4"/>
    </row>
    <row r="87" spans="2:19" x14ac:dyDescent="0.25">
      <c r="B87" s="50" t="s">
        <v>122</v>
      </c>
      <c r="C87" s="7"/>
      <c r="D87" s="17">
        <f t="shared" si="5"/>
        <v>1</v>
      </c>
      <c r="E87" s="10"/>
      <c r="F87" s="21" t="e">
        <f t="shared" si="6"/>
        <v>#N/A</v>
      </c>
      <c r="G87" s="4"/>
      <c r="H87" s="4"/>
      <c r="I87" s="4"/>
      <c r="J87" s="4"/>
      <c r="K87" s="4"/>
      <c r="L87" s="4"/>
      <c r="M87" s="4"/>
      <c r="N87" s="4"/>
      <c r="Q87" s="4"/>
      <c r="R87" s="4"/>
      <c r="S87" s="4"/>
    </row>
    <row r="88" spans="2:19" x14ac:dyDescent="0.25">
      <c r="B88" s="50" t="s">
        <v>122</v>
      </c>
      <c r="C88" s="7"/>
      <c r="D88" s="17">
        <f t="shared" si="5"/>
        <v>1</v>
      </c>
      <c r="E88" s="10"/>
      <c r="F88" s="21" t="e">
        <f t="shared" si="6"/>
        <v>#N/A</v>
      </c>
      <c r="G88" s="4"/>
      <c r="H88" s="4"/>
      <c r="I88" s="4"/>
      <c r="J88" s="4"/>
      <c r="K88" s="4"/>
      <c r="L88" s="4"/>
      <c r="M88" s="4"/>
      <c r="N88" s="4"/>
      <c r="Q88" s="4"/>
      <c r="R88" s="4"/>
      <c r="S88" s="4"/>
    </row>
    <row r="89" spans="2:19" x14ac:dyDescent="0.25">
      <c r="B89" s="50" t="s">
        <v>122</v>
      </c>
      <c r="C89" s="7"/>
      <c r="D89" s="17">
        <f t="shared" si="5"/>
        <v>1</v>
      </c>
      <c r="E89" s="10"/>
      <c r="F89" s="21" t="e">
        <f t="shared" si="6"/>
        <v>#N/A</v>
      </c>
      <c r="G89" s="4"/>
      <c r="H89" s="4"/>
      <c r="I89" s="4"/>
      <c r="J89" s="4"/>
      <c r="K89" s="4"/>
      <c r="L89" s="4"/>
      <c r="M89" s="4"/>
      <c r="N89" s="4"/>
      <c r="Q89" s="4"/>
      <c r="R89" s="4"/>
      <c r="S89" s="4"/>
    </row>
    <row r="90" spans="2:19" x14ac:dyDescent="0.25">
      <c r="B90" s="50" t="s">
        <v>122</v>
      </c>
      <c r="C90" s="7"/>
      <c r="D90" s="17">
        <f t="shared" si="5"/>
        <v>1</v>
      </c>
      <c r="E90" s="10"/>
      <c r="F90" s="21" t="e">
        <f t="shared" si="6"/>
        <v>#N/A</v>
      </c>
      <c r="G90" s="4"/>
      <c r="H90" s="4"/>
      <c r="I90" s="4"/>
      <c r="J90" s="4"/>
      <c r="K90" s="4"/>
      <c r="L90" s="4"/>
      <c r="M90" s="4"/>
      <c r="N90" s="4"/>
      <c r="Q90" s="4"/>
      <c r="R90" s="4"/>
      <c r="S90" s="4"/>
    </row>
    <row r="91" spans="2:19" x14ac:dyDescent="0.25">
      <c r="B91" s="50" t="s">
        <v>122</v>
      </c>
      <c r="C91" s="7"/>
      <c r="D91" s="17">
        <f t="shared" si="5"/>
        <v>1</v>
      </c>
      <c r="E91" s="10"/>
      <c r="F91" s="21" t="e">
        <f t="shared" si="6"/>
        <v>#N/A</v>
      </c>
      <c r="G91" s="4"/>
      <c r="H91" s="4"/>
      <c r="I91" s="4"/>
      <c r="J91" s="4"/>
      <c r="K91" s="4"/>
      <c r="L91" s="4"/>
      <c r="M91" s="4"/>
      <c r="N91" s="4"/>
      <c r="Q91" s="4"/>
      <c r="R91" s="4"/>
      <c r="S91" s="4"/>
    </row>
    <row r="92" spans="2:19" x14ac:dyDescent="0.25">
      <c r="B92" s="50" t="s">
        <v>122</v>
      </c>
      <c r="C92" s="7"/>
      <c r="D92" s="17">
        <f t="shared" si="5"/>
        <v>1</v>
      </c>
      <c r="E92" s="10"/>
      <c r="F92" s="21" t="e">
        <f t="shared" si="6"/>
        <v>#N/A</v>
      </c>
      <c r="G92" s="4"/>
      <c r="H92" s="4"/>
      <c r="I92" s="4"/>
      <c r="J92" s="4"/>
      <c r="K92" s="4"/>
      <c r="L92" s="4"/>
      <c r="M92" s="4"/>
      <c r="N92" s="4"/>
      <c r="Q92" s="4"/>
      <c r="R92" s="4"/>
      <c r="S92" s="4"/>
    </row>
    <row r="93" spans="2:19" x14ac:dyDescent="0.25">
      <c r="B93" s="50" t="s">
        <v>122</v>
      </c>
      <c r="C93" s="7"/>
      <c r="D93" s="17">
        <f t="shared" si="5"/>
        <v>1</v>
      </c>
      <c r="E93" s="10"/>
      <c r="F93" s="21" t="e">
        <f t="shared" si="6"/>
        <v>#N/A</v>
      </c>
      <c r="G93" s="4"/>
      <c r="H93" s="4"/>
      <c r="I93" s="4"/>
      <c r="J93" s="4"/>
      <c r="K93" s="4"/>
      <c r="L93" s="4"/>
      <c r="M93" s="4"/>
      <c r="N93" s="4"/>
      <c r="Q93" s="4"/>
      <c r="R93" s="4"/>
      <c r="S93" s="4"/>
    </row>
    <row r="94" spans="2:19" x14ac:dyDescent="0.25">
      <c r="B94" s="50" t="s">
        <v>122</v>
      </c>
      <c r="C94" s="7"/>
      <c r="D94" s="17">
        <f t="shared" si="5"/>
        <v>1</v>
      </c>
      <c r="E94" s="10"/>
      <c r="F94" s="21" t="e">
        <f t="shared" si="6"/>
        <v>#N/A</v>
      </c>
      <c r="G94" s="4"/>
      <c r="H94" s="4"/>
      <c r="I94" s="4"/>
      <c r="J94" s="4"/>
      <c r="K94" s="4"/>
      <c r="L94" s="4"/>
      <c r="M94" s="4"/>
      <c r="N94" s="4"/>
      <c r="Q94" s="4"/>
      <c r="R94" s="4"/>
      <c r="S94" s="4"/>
    </row>
    <row r="95" spans="2:19" x14ac:dyDescent="0.25">
      <c r="B95" s="50" t="s">
        <v>122</v>
      </c>
      <c r="C95" s="7"/>
      <c r="D95" s="17">
        <f t="shared" si="5"/>
        <v>1</v>
      </c>
      <c r="E95" s="10"/>
      <c r="F95" s="21" t="e">
        <f t="shared" si="6"/>
        <v>#N/A</v>
      </c>
      <c r="G95" s="4"/>
      <c r="H95" s="4"/>
      <c r="I95" s="4"/>
      <c r="J95" s="4"/>
      <c r="K95" s="4"/>
      <c r="L95" s="4"/>
      <c r="M95" s="4"/>
      <c r="N95" s="4"/>
      <c r="Q95" s="4"/>
      <c r="R95" s="4"/>
      <c r="S95" s="4"/>
    </row>
    <row r="96" spans="2:19" x14ac:dyDescent="0.25">
      <c r="B96" s="50" t="s">
        <v>122</v>
      </c>
      <c r="C96" s="7"/>
      <c r="D96" s="17">
        <f t="shared" si="5"/>
        <v>1</v>
      </c>
      <c r="E96" s="10"/>
      <c r="F96" s="21" t="e">
        <f t="shared" si="6"/>
        <v>#N/A</v>
      </c>
      <c r="G96" s="4"/>
      <c r="H96" s="4"/>
      <c r="I96" s="4"/>
      <c r="J96" s="4"/>
      <c r="K96" s="4"/>
      <c r="L96" s="4"/>
      <c r="M96" s="4"/>
      <c r="N96" s="4"/>
      <c r="Q96" s="4"/>
      <c r="R96" s="4"/>
      <c r="S96" s="4"/>
    </row>
    <row r="97" spans="2:19" x14ac:dyDescent="0.25">
      <c r="B97" s="50" t="s">
        <v>122</v>
      </c>
      <c r="C97" s="7"/>
      <c r="D97" s="17">
        <f t="shared" si="5"/>
        <v>1</v>
      </c>
      <c r="E97" s="10"/>
      <c r="F97" s="21" t="e">
        <f t="shared" si="6"/>
        <v>#N/A</v>
      </c>
      <c r="G97" s="4"/>
      <c r="H97" s="4"/>
      <c r="I97" s="4"/>
      <c r="J97" s="4"/>
      <c r="K97" s="4"/>
      <c r="L97" s="4"/>
      <c r="M97" s="4"/>
      <c r="N97" s="4"/>
      <c r="Q97" s="4"/>
      <c r="R97" s="4"/>
      <c r="S97" s="4"/>
    </row>
    <row r="98" spans="2:19" x14ac:dyDescent="0.25">
      <c r="B98" s="50" t="s">
        <v>122</v>
      </c>
      <c r="C98" s="7"/>
      <c r="D98" s="17">
        <f t="shared" si="5"/>
        <v>1</v>
      </c>
      <c r="E98" s="10"/>
      <c r="F98" s="21" t="e">
        <f t="shared" si="6"/>
        <v>#N/A</v>
      </c>
      <c r="G98" s="4"/>
      <c r="H98" s="4"/>
      <c r="I98" s="4"/>
      <c r="J98" s="4"/>
      <c r="K98" s="4"/>
      <c r="L98" s="4"/>
      <c r="M98" s="4"/>
      <c r="N98" s="4"/>
      <c r="Q98" s="4"/>
      <c r="R98" s="4"/>
      <c r="S98" s="4"/>
    </row>
    <row r="99" spans="2:19" x14ac:dyDescent="0.25">
      <c r="B99" s="50" t="s">
        <v>122</v>
      </c>
      <c r="C99" s="7"/>
      <c r="D99" s="17">
        <f t="shared" si="5"/>
        <v>1</v>
      </c>
      <c r="E99" s="10"/>
      <c r="F99" s="21" t="e">
        <f t="shared" si="6"/>
        <v>#N/A</v>
      </c>
      <c r="G99" s="4"/>
      <c r="H99" s="4"/>
      <c r="I99" s="4"/>
      <c r="J99" s="4"/>
      <c r="K99" s="4"/>
      <c r="L99" s="4"/>
      <c r="M99" s="4"/>
      <c r="N99" s="4"/>
      <c r="Q99" s="4"/>
      <c r="R99" s="4"/>
      <c r="S99" s="4"/>
    </row>
    <row r="100" spans="2:19" x14ac:dyDescent="0.25">
      <c r="B100" s="50" t="s">
        <v>122</v>
      </c>
      <c r="C100" s="7"/>
      <c r="D100" s="17">
        <f t="shared" si="5"/>
        <v>1</v>
      </c>
      <c r="E100" s="10"/>
      <c r="F100" s="21" t="e">
        <f t="shared" si="6"/>
        <v>#N/A</v>
      </c>
      <c r="G100" s="4"/>
      <c r="H100" s="4"/>
      <c r="I100" s="4"/>
      <c r="J100" s="4"/>
      <c r="K100" s="4"/>
      <c r="L100" s="4"/>
      <c r="M100" s="4"/>
      <c r="N100" s="4"/>
      <c r="Q100" s="4"/>
      <c r="R100" s="4"/>
      <c r="S100" s="4"/>
    </row>
    <row r="101" spans="2:19" x14ac:dyDescent="0.25">
      <c r="B101" s="50" t="s">
        <v>122</v>
      </c>
      <c r="C101" s="7"/>
      <c r="D101" s="17">
        <f t="shared" si="5"/>
        <v>1</v>
      </c>
      <c r="E101" s="10"/>
      <c r="F101" s="21" t="e">
        <f t="shared" si="6"/>
        <v>#N/A</v>
      </c>
      <c r="G101" s="4"/>
      <c r="H101" s="4"/>
      <c r="I101" s="4"/>
      <c r="J101" s="4"/>
      <c r="K101" s="4"/>
      <c r="L101" s="4"/>
      <c r="M101" s="4"/>
      <c r="N101" s="4"/>
      <c r="Q101" s="4"/>
      <c r="R101" s="4"/>
      <c r="S101" s="4"/>
    </row>
    <row r="102" spans="2:19" x14ac:dyDescent="0.25">
      <c r="B102" s="50" t="s">
        <v>122</v>
      </c>
      <c r="C102" s="7"/>
      <c r="D102" s="17">
        <f t="shared" si="5"/>
        <v>1</v>
      </c>
      <c r="E102" s="10"/>
      <c r="F102" s="21" t="e">
        <f t="shared" si="6"/>
        <v>#N/A</v>
      </c>
      <c r="G102" s="4"/>
      <c r="H102" s="4"/>
      <c r="I102" s="4"/>
      <c r="J102" s="4"/>
      <c r="K102" s="4"/>
      <c r="L102" s="4"/>
      <c r="M102" s="4"/>
      <c r="N102" s="4"/>
      <c r="Q102" s="4"/>
      <c r="R102" s="4"/>
      <c r="S102" s="4"/>
    </row>
    <row r="103" spans="2:19" x14ac:dyDescent="0.25">
      <c r="B103" s="50" t="s">
        <v>122</v>
      </c>
      <c r="C103" s="7"/>
      <c r="D103" s="17">
        <f t="shared" si="5"/>
        <v>1</v>
      </c>
      <c r="E103" s="10"/>
      <c r="F103" s="21" t="e">
        <f t="shared" si="6"/>
        <v>#N/A</v>
      </c>
      <c r="G103" s="4"/>
      <c r="H103" s="4"/>
      <c r="I103" s="4"/>
      <c r="J103" s="4"/>
      <c r="K103" s="4"/>
      <c r="L103" s="4"/>
      <c r="M103" s="4"/>
      <c r="N103" s="4"/>
      <c r="Q103" s="4"/>
      <c r="R103" s="4"/>
      <c r="S103" s="4"/>
    </row>
    <row r="104" spans="2:19" x14ac:dyDescent="0.25">
      <c r="B104" s="50" t="s">
        <v>122</v>
      </c>
      <c r="C104" s="7"/>
      <c r="D104" s="17">
        <f t="shared" si="5"/>
        <v>1</v>
      </c>
      <c r="E104" s="10"/>
      <c r="F104" s="21" t="e">
        <f t="shared" si="6"/>
        <v>#N/A</v>
      </c>
      <c r="G104" s="4"/>
      <c r="H104" s="4"/>
      <c r="I104" s="4"/>
      <c r="J104" s="4"/>
      <c r="K104" s="4"/>
      <c r="L104" s="4"/>
      <c r="M104" s="4"/>
      <c r="N104" s="4"/>
      <c r="Q104" s="4"/>
      <c r="R104" s="4"/>
      <c r="S104" s="4"/>
    </row>
    <row r="105" spans="2:19" x14ac:dyDescent="0.25">
      <c r="B105" s="50" t="s">
        <v>122</v>
      </c>
      <c r="C105" s="7"/>
      <c r="D105" s="17">
        <f t="shared" si="5"/>
        <v>1</v>
      </c>
      <c r="E105" s="10"/>
      <c r="F105" s="21" t="e">
        <f t="shared" si="6"/>
        <v>#N/A</v>
      </c>
      <c r="G105" s="4"/>
      <c r="H105" s="4"/>
      <c r="I105" s="4"/>
      <c r="J105" s="4"/>
      <c r="K105" s="4"/>
      <c r="L105" s="4"/>
      <c r="M105" s="4"/>
      <c r="N105" s="4"/>
      <c r="Q105" s="4"/>
      <c r="R105" s="4"/>
      <c r="S105" s="4"/>
    </row>
    <row r="106" spans="2:19" x14ac:dyDescent="0.25">
      <c r="B106" s="50" t="s">
        <v>122</v>
      </c>
      <c r="C106" s="7"/>
      <c r="D106" s="17">
        <f t="shared" si="5"/>
        <v>1</v>
      </c>
      <c r="E106" s="10"/>
      <c r="F106" s="21" t="e">
        <f t="shared" si="6"/>
        <v>#N/A</v>
      </c>
      <c r="G106" s="4"/>
      <c r="H106" s="4"/>
      <c r="I106" s="4"/>
      <c r="J106" s="4"/>
      <c r="K106" s="4"/>
      <c r="L106" s="4"/>
      <c r="M106" s="4"/>
      <c r="N106" s="4"/>
      <c r="Q106" s="4"/>
      <c r="R106" s="4"/>
      <c r="S106" s="4"/>
    </row>
    <row r="107" spans="2:19" x14ac:dyDescent="0.25">
      <c r="B107" s="50" t="s">
        <v>122</v>
      </c>
      <c r="C107" s="7"/>
      <c r="D107" s="17">
        <f t="shared" si="5"/>
        <v>1</v>
      </c>
      <c r="E107" s="10"/>
      <c r="F107" s="21" t="e">
        <f t="shared" si="6"/>
        <v>#N/A</v>
      </c>
      <c r="G107" s="4"/>
      <c r="H107" s="4"/>
      <c r="I107" s="4"/>
      <c r="J107" s="4"/>
      <c r="K107" s="4"/>
      <c r="L107" s="4"/>
      <c r="M107" s="4"/>
      <c r="N107" s="4"/>
      <c r="Q107" s="4"/>
      <c r="R107" s="4"/>
      <c r="S107" s="4"/>
    </row>
    <row r="108" spans="2:19" x14ac:dyDescent="0.25">
      <c r="B108" s="50" t="s">
        <v>122</v>
      </c>
      <c r="C108" s="7"/>
      <c r="D108" s="17">
        <f t="shared" si="5"/>
        <v>1</v>
      </c>
      <c r="E108" s="10"/>
      <c r="F108" s="21" t="e">
        <f t="shared" si="6"/>
        <v>#N/A</v>
      </c>
      <c r="G108" s="4"/>
      <c r="H108" s="4"/>
      <c r="I108" s="4"/>
      <c r="J108" s="4"/>
      <c r="K108" s="4"/>
      <c r="L108" s="4"/>
      <c r="M108" s="4"/>
      <c r="N108" s="4"/>
      <c r="Q108" s="4"/>
      <c r="R108" s="4"/>
      <c r="S108" s="4"/>
    </row>
    <row r="109" spans="2:19" x14ac:dyDescent="0.25">
      <c r="B109" s="50" t="s">
        <v>122</v>
      </c>
      <c r="C109" s="7"/>
      <c r="D109" s="17">
        <f t="shared" si="5"/>
        <v>1</v>
      </c>
      <c r="E109" s="10"/>
      <c r="F109" s="21" t="e">
        <f t="shared" si="6"/>
        <v>#N/A</v>
      </c>
      <c r="G109" s="4"/>
      <c r="H109" s="4"/>
      <c r="I109" s="4"/>
      <c r="J109" s="4"/>
      <c r="K109" s="4"/>
      <c r="L109" s="4"/>
      <c r="M109" s="4"/>
      <c r="N109" s="4"/>
      <c r="Q109" s="4"/>
      <c r="R109" s="4"/>
      <c r="S109" s="4"/>
    </row>
    <row r="110" spans="2:19" x14ac:dyDescent="0.25">
      <c r="B110" s="50" t="s">
        <v>122</v>
      </c>
      <c r="C110" s="7"/>
      <c r="D110" s="17">
        <f t="shared" si="5"/>
        <v>1</v>
      </c>
      <c r="E110" s="10"/>
      <c r="F110" s="21" t="e">
        <f t="shared" si="6"/>
        <v>#N/A</v>
      </c>
      <c r="G110" s="4"/>
      <c r="H110" s="4"/>
      <c r="I110" s="4"/>
      <c r="J110" s="4"/>
      <c r="K110" s="4"/>
      <c r="L110" s="4"/>
      <c r="M110" s="4"/>
      <c r="N110" s="4"/>
      <c r="Q110" s="4"/>
      <c r="R110" s="4"/>
      <c r="S110" s="4"/>
    </row>
    <row r="111" spans="2:19" x14ac:dyDescent="0.25">
      <c r="B111" s="50" t="s">
        <v>122</v>
      </c>
      <c r="C111" s="7"/>
      <c r="D111" s="17">
        <f t="shared" si="5"/>
        <v>1</v>
      </c>
      <c r="E111" s="10"/>
      <c r="F111" s="21" t="e">
        <f t="shared" si="6"/>
        <v>#N/A</v>
      </c>
      <c r="G111" s="4"/>
      <c r="H111" s="4"/>
      <c r="I111" s="4"/>
      <c r="J111" s="4"/>
      <c r="K111" s="4"/>
      <c r="L111" s="4"/>
      <c r="M111" s="4"/>
      <c r="N111" s="4"/>
      <c r="Q111" s="4"/>
      <c r="R111" s="4"/>
      <c r="S111" s="4"/>
    </row>
    <row r="112" spans="2:19" x14ac:dyDescent="0.25">
      <c r="B112" s="50" t="s">
        <v>122</v>
      </c>
      <c r="C112" s="7"/>
      <c r="D112" s="17">
        <f t="shared" si="5"/>
        <v>1</v>
      </c>
      <c r="E112" s="10"/>
      <c r="F112" s="21" t="e">
        <f t="shared" si="6"/>
        <v>#N/A</v>
      </c>
      <c r="G112" s="4"/>
      <c r="H112" s="4"/>
      <c r="I112" s="4"/>
      <c r="J112" s="4"/>
      <c r="K112" s="4"/>
      <c r="L112" s="4"/>
      <c r="M112" s="4"/>
      <c r="N112" s="4"/>
      <c r="Q112" s="4"/>
      <c r="R112" s="4"/>
      <c r="S112" s="4"/>
    </row>
    <row r="113" spans="2:19" x14ac:dyDescent="0.25">
      <c r="B113" s="50" t="s">
        <v>122</v>
      </c>
      <c r="C113" s="7"/>
      <c r="D113" s="17">
        <f t="shared" si="5"/>
        <v>1</v>
      </c>
      <c r="E113" s="10"/>
      <c r="F113" s="21" t="e">
        <f t="shared" si="6"/>
        <v>#N/A</v>
      </c>
      <c r="G113" s="4"/>
      <c r="H113" s="4"/>
      <c r="I113" s="4"/>
      <c r="J113" s="4"/>
      <c r="K113" s="4"/>
      <c r="L113" s="4"/>
      <c r="M113" s="4"/>
      <c r="N113" s="4"/>
      <c r="Q113" s="4"/>
      <c r="R113" s="4"/>
      <c r="S113" s="4"/>
    </row>
    <row r="114" spans="2:19" x14ac:dyDescent="0.25">
      <c r="B114" s="50" t="s">
        <v>122</v>
      </c>
      <c r="C114" s="7"/>
      <c r="D114" s="17">
        <f t="shared" si="5"/>
        <v>1</v>
      </c>
      <c r="E114" s="10"/>
      <c r="F114" s="21" t="e">
        <f t="shared" si="6"/>
        <v>#N/A</v>
      </c>
      <c r="G114" s="4"/>
      <c r="H114" s="4"/>
      <c r="I114" s="4"/>
      <c r="J114" s="4"/>
      <c r="K114" s="4"/>
      <c r="L114" s="4"/>
      <c r="M114" s="4"/>
      <c r="N114" s="4"/>
      <c r="Q114" s="4"/>
      <c r="R114" s="4"/>
      <c r="S114" s="4"/>
    </row>
    <row r="115" spans="2:19" x14ac:dyDescent="0.25">
      <c r="B115" s="50" t="s">
        <v>122</v>
      </c>
      <c r="C115" s="7"/>
      <c r="D115" s="17">
        <f t="shared" si="5"/>
        <v>1</v>
      </c>
      <c r="E115" s="10"/>
      <c r="F115" s="21" t="e">
        <f t="shared" si="6"/>
        <v>#N/A</v>
      </c>
      <c r="G115" s="4"/>
      <c r="H115" s="4"/>
      <c r="I115" s="4"/>
      <c r="J115" s="4"/>
      <c r="K115" s="4"/>
      <c r="L115" s="4"/>
      <c r="M115" s="4"/>
      <c r="N115" s="4"/>
      <c r="Q115" s="4"/>
      <c r="R115" s="4"/>
      <c r="S115" s="4"/>
    </row>
    <row r="116" spans="2:19" x14ac:dyDescent="0.25">
      <c r="B116" s="50" t="s">
        <v>122</v>
      </c>
      <c r="C116" s="7"/>
      <c r="D116" s="17">
        <f t="shared" si="5"/>
        <v>1</v>
      </c>
      <c r="E116" s="10"/>
      <c r="F116" s="21" t="e">
        <f t="shared" si="6"/>
        <v>#N/A</v>
      </c>
      <c r="G116" s="4"/>
      <c r="H116" s="4"/>
      <c r="I116" s="4"/>
      <c r="J116" s="4"/>
      <c r="K116" s="4"/>
      <c r="L116" s="4"/>
      <c r="M116" s="4"/>
      <c r="N116" s="4"/>
      <c r="Q116" s="4"/>
      <c r="R116" s="4"/>
      <c r="S116" s="4"/>
    </row>
    <row r="117" spans="2:19" x14ac:dyDescent="0.25">
      <c r="B117" s="50" t="s">
        <v>122</v>
      </c>
      <c r="C117" s="7"/>
      <c r="D117" s="17">
        <f t="shared" si="5"/>
        <v>1</v>
      </c>
      <c r="E117" s="10"/>
      <c r="F117" s="21" t="e">
        <f t="shared" si="6"/>
        <v>#N/A</v>
      </c>
      <c r="G117" s="4"/>
      <c r="H117" s="4"/>
      <c r="I117" s="4"/>
      <c r="J117" s="4"/>
      <c r="K117" s="4"/>
      <c r="L117" s="4"/>
      <c r="M117" s="4"/>
      <c r="N117" s="4"/>
      <c r="Q117" s="4"/>
      <c r="R117" s="4"/>
      <c r="S117" s="4"/>
    </row>
    <row r="118" spans="2:19" x14ac:dyDescent="0.25">
      <c r="B118" s="50" t="s">
        <v>122</v>
      </c>
      <c r="C118" s="7"/>
      <c r="D118" s="17">
        <f t="shared" si="5"/>
        <v>1</v>
      </c>
      <c r="E118" s="10"/>
      <c r="F118" s="21" t="e">
        <f t="shared" si="6"/>
        <v>#N/A</v>
      </c>
      <c r="G118" s="4"/>
      <c r="H118" s="4"/>
      <c r="I118" s="4"/>
      <c r="J118" s="4"/>
      <c r="K118" s="4"/>
      <c r="L118" s="4"/>
      <c r="M118" s="4"/>
      <c r="N118" s="4"/>
      <c r="Q118" s="4"/>
      <c r="R118" s="4"/>
      <c r="S118" s="4"/>
    </row>
    <row r="119" spans="2:19" x14ac:dyDescent="0.25">
      <c r="B119" s="50" t="s">
        <v>122</v>
      </c>
      <c r="C119" s="7"/>
      <c r="D119" s="17">
        <f t="shared" si="5"/>
        <v>1</v>
      </c>
      <c r="E119" s="10"/>
      <c r="F119" s="21" t="e">
        <f t="shared" si="6"/>
        <v>#N/A</v>
      </c>
      <c r="G119" s="4"/>
      <c r="H119" s="4"/>
      <c r="I119" s="4"/>
      <c r="J119" s="4"/>
      <c r="K119" s="4"/>
      <c r="L119" s="4"/>
      <c r="M119" s="4"/>
      <c r="N119" s="4"/>
      <c r="Q119" s="4"/>
      <c r="R119" s="4"/>
      <c r="S119" s="4"/>
    </row>
    <row r="120" spans="2:19" x14ac:dyDescent="0.25">
      <c r="B120" s="50" t="s">
        <v>122</v>
      </c>
      <c r="C120" s="7"/>
      <c r="D120" s="17">
        <f t="shared" si="5"/>
        <v>1</v>
      </c>
      <c r="E120" s="10"/>
      <c r="F120" s="21" t="e">
        <f t="shared" si="6"/>
        <v>#N/A</v>
      </c>
      <c r="G120" s="4"/>
      <c r="H120" s="4"/>
      <c r="I120" s="4"/>
      <c r="J120" s="4"/>
      <c r="K120" s="4"/>
      <c r="L120" s="4"/>
      <c r="M120" s="4"/>
      <c r="N120" s="4"/>
      <c r="Q120" s="4"/>
      <c r="R120" s="4"/>
      <c r="S120" s="4"/>
    </row>
    <row r="121" spans="2:19" x14ac:dyDescent="0.25">
      <c r="B121" s="50" t="s">
        <v>122</v>
      </c>
      <c r="C121" s="7"/>
      <c r="D121" s="17">
        <f t="shared" si="5"/>
        <v>1</v>
      </c>
      <c r="E121" s="10"/>
      <c r="F121" s="21" t="e">
        <f t="shared" si="6"/>
        <v>#N/A</v>
      </c>
      <c r="G121" s="4"/>
      <c r="H121" s="4"/>
      <c r="I121" s="4"/>
      <c r="J121" s="4"/>
      <c r="K121" s="4"/>
      <c r="L121" s="4"/>
      <c r="M121" s="4"/>
      <c r="N121" s="4"/>
      <c r="Q121" s="4"/>
      <c r="R121" s="4"/>
      <c r="S121" s="4"/>
    </row>
    <row r="122" spans="2:19" x14ac:dyDescent="0.25">
      <c r="B122" s="50" t="s">
        <v>122</v>
      </c>
      <c r="C122" s="7"/>
      <c r="D122" s="17">
        <f t="shared" si="5"/>
        <v>1</v>
      </c>
      <c r="E122" s="10"/>
      <c r="F122" s="21" t="e">
        <f t="shared" si="6"/>
        <v>#N/A</v>
      </c>
      <c r="G122" s="4"/>
      <c r="H122" s="4"/>
      <c r="I122" s="4"/>
      <c r="J122" s="4"/>
      <c r="K122" s="4"/>
      <c r="L122" s="4"/>
      <c r="M122" s="4"/>
      <c r="N122" s="4"/>
      <c r="Q122" s="4"/>
      <c r="R122" s="4"/>
      <c r="S122" s="4"/>
    </row>
    <row r="123" spans="2:19" x14ac:dyDescent="0.25">
      <c r="B123" s="50" t="s">
        <v>122</v>
      </c>
      <c r="C123" s="7"/>
      <c r="D123" s="17">
        <f t="shared" si="5"/>
        <v>1</v>
      </c>
      <c r="E123" s="10"/>
      <c r="F123" s="21" t="e">
        <f t="shared" si="6"/>
        <v>#N/A</v>
      </c>
      <c r="G123" s="4"/>
      <c r="H123" s="4"/>
      <c r="I123" s="4"/>
      <c r="J123" s="4"/>
      <c r="K123" s="4"/>
      <c r="L123" s="4"/>
      <c r="M123" s="4"/>
      <c r="N123" s="4"/>
      <c r="Q123" s="4"/>
      <c r="R123" s="4"/>
      <c r="S123" s="4"/>
    </row>
    <row r="124" spans="2:19" x14ac:dyDescent="0.25">
      <c r="B124" s="50" t="s">
        <v>122</v>
      </c>
      <c r="C124" s="7"/>
      <c r="D124" s="17">
        <f t="shared" si="5"/>
        <v>1</v>
      </c>
      <c r="E124" s="10"/>
      <c r="F124" s="21" t="e">
        <f t="shared" si="6"/>
        <v>#N/A</v>
      </c>
      <c r="G124" s="4"/>
      <c r="H124" s="4"/>
      <c r="I124" s="4"/>
      <c r="J124" s="4"/>
      <c r="K124" s="4"/>
      <c r="L124" s="4"/>
      <c r="M124" s="4"/>
      <c r="N124" s="4"/>
      <c r="Q124" s="4"/>
      <c r="R124" s="4"/>
      <c r="S124" s="4"/>
    </row>
    <row r="125" spans="2:19" x14ac:dyDescent="0.25">
      <c r="B125" s="50" t="s">
        <v>122</v>
      </c>
      <c r="C125" s="7"/>
      <c r="D125" s="17">
        <f t="shared" si="5"/>
        <v>1</v>
      </c>
      <c r="E125" s="10"/>
      <c r="F125" s="21" t="e">
        <f t="shared" si="6"/>
        <v>#N/A</v>
      </c>
      <c r="G125" s="4"/>
      <c r="H125" s="4"/>
      <c r="I125" s="4"/>
      <c r="J125" s="4"/>
      <c r="K125" s="4"/>
      <c r="L125" s="4"/>
      <c r="M125" s="4"/>
      <c r="N125" s="4"/>
      <c r="Q125" s="4"/>
      <c r="R125" s="4"/>
      <c r="S125" s="4"/>
    </row>
    <row r="126" spans="2:19" x14ac:dyDescent="0.25">
      <c r="B126" s="50" t="s">
        <v>122</v>
      </c>
      <c r="C126" s="7"/>
      <c r="D126" s="17">
        <f t="shared" si="5"/>
        <v>1</v>
      </c>
      <c r="E126" s="10"/>
      <c r="F126" s="21" t="e">
        <f t="shared" si="6"/>
        <v>#N/A</v>
      </c>
      <c r="G126" s="4"/>
      <c r="H126" s="4"/>
      <c r="I126" s="4"/>
      <c r="J126" s="4"/>
      <c r="K126" s="4"/>
      <c r="L126" s="4"/>
      <c r="M126" s="4"/>
      <c r="N126" s="4"/>
      <c r="Q126" s="4"/>
      <c r="R126" s="4"/>
      <c r="S126" s="4"/>
    </row>
    <row r="127" spans="2:19" x14ac:dyDescent="0.25">
      <c r="B127" s="50" t="s">
        <v>122</v>
      </c>
      <c r="C127" s="7"/>
      <c r="D127" s="17">
        <f t="shared" si="5"/>
        <v>1</v>
      </c>
      <c r="E127" s="10"/>
      <c r="F127" s="21" t="e">
        <f t="shared" si="6"/>
        <v>#N/A</v>
      </c>
      <c r="G127" s="4"/>
      <c r="H127" s="4"/>
      <c r="I127" s="4"/>
      <c r="J127" s="4"/>
      <c r="K127" s="4"/>
      <c r="L127" s="4"/>
      <c r="M127" s="4"/>
      <c r="N127" s="4"/>
      <c r="Q127" s="4"/>
      <c r="R127" s="4"/>
      <c r="S127" s="4"/>
    </row>
    <row r="128" spans="2:19" x14ac:dyDescent="0.25">
      <c r="B128" s="50" t="s">
        <v>122</v>
      </c>
      <c r="C128" s="7"/>
      <c r="D128" s="17">
        <f t="shared" si="5"/>
        <v>1</v>
      </c>
      <c r="E128" s="10"/>
      <c r="F128" s="21" t="e">
        <f t="shared" si="6"/>
        <v>#N/A</v>
      </c>
      <c r="G128" s="4"/>
      <c r="H128" s="4"/>
      <c r="I128" s="4"/>
      <c r="J128" s="4"/>
      <c r="K128" s="4"/>
      <c r="L128" s="4"/>
      <c r="M128" s="4"/>
      <c r="N128" s="4"/>
      <c r="Q128" s="4"/>
      <c r="R128" s="4"/>
      <c r="S128" s="4"/>
    </row>
    <row r="129" spans="2:19" x14ac:dyDescent="0.25">
      <c r="B129" s="50" t="s">
        <v>122</v>
      </c>
      <c r="C129" s="7"/>
      <c r="D129" s="17">
        <f t="shared" si="5"/>
        <v>1</v>
      </c>
      <c r="E129" s="10"/>
      <c r="F129" s="21" t="e">
        <f t="shared" si="6"/>
        <v>#N/A</v>
      </c>
      <c r="G129" s="4"/>
      <c r="H129" s="4"/>
      <c r="I129" s="4"/>
      <c r="J129" s="4"/>
      <c r="K129" s="4"/>
      <c r="L129" s="4"/>
      <c r="M129" s="4"/>
      <c r="N129" s="4"/>
      <c r="Q129" s="4"/>
      <c r="R129" s="4"/>
      <c r="S129" s="4"/>
    </row>
    <row r="130" spans="2:19" x14ac:dyDescent="0.25">
      <c r="B130" s="50" t="s">
        <v>122</v>
      </c>
      <c r="C130" s="7"/>
      <c r="D130" s="17">
        <f t="shared" si="5"/>
        <v>1</v>
      </c>
      <c r="E130" s="10"/>
      <c r="F130" s="21" t="e">
        <f t="shared" si="6"/>
        <v>#N/A</v>
      </c>
      <c r="G130" s="4"/>
      <c r="H130" s="4"/>
      <c r="I130" s="4"/>
      <c r="J130" s="4"/>
      <c r="K130" s="4"/>
      <c r="L130" s="4"/>
      <c r="M130" s="4"/>
      <c r="N130" s="4"/>
      <c r="Q130" s="4"/>
      <c r="R130" s="4"/>
      <c r="S130" s="4"/>
    </row>
    <row r="131" spans="2:19" x14ac:dyDescent="0.25">
      <c r="B131" s="50" t="s">
        <v>122</v>
      </c>
      <c r="C131" s="7"/>
      <c r="D131" s="17">
        <f t="shared" ref="D131:D138" si="7" xml:space="preserve"> 1</f>
        <v>1</v>
      </c>
      <c r="E131" s="10"/>
      <c r="F131" s="21" t="e">
        <f t="shared" ref="F131:F138" si="8">INDEX(O:O,MATCH(C131,P:P,0),1)</f>
        <v>#N/A</v>
      </c>
      <c r="G131" s="4"/>
      <c r="H131" s="4"/>
      <c r="I131" s="4"/>
      <c r="J131" s="4"/>
      <c r="K131" s="4"/>
      <c r="L131" s="4"/>
      <c r="M131" s="4"/>
      <c r="N131" s="4"/>
      <c r="Q131" s="4"/>
      <c r="R131" s="4"/>
      <c r="S131" s="4"/>
    </row>
    <row r="132" spans="2:19" x14ac:dyDescent="0.25">
      <c r="B132" s="50" t="s">
        <v>122</v>
      </c>
      <c r="C132" s="7"/>
      <c r="D132" s="17">
        <f t="shared" si="7"/>
        <v>1</v>
      </c>
      <c r="E132" s="10"/>
      <c r="F132" s="21" t="e">
        <f t="shared" si="8"/>
        <v>#N/A</v>
      </c>
      <c r="G132" s="4"/>
      <c r="H132" s="4"/>
      <c r="I132" s="4"/>
      <c r="J132" s="4"/>
      <c r="K132" s="4"/>
      <c r="L132" s="4"/>
      <c r="M132" s="4"/>
      <c r="N132" s="4"/>
      <c r="Q132" s="4"/>
      <c r="R132" s="4"/>
      <c r="S132" s="4"/>
    </row>
    <row r="133" spans="2:19" x14ac:dyDescent="0.25">
      <c r="B133" s="50" t="s">
        <v>122</v>
      </c>
      <c r="C133" s="7"/>
      <c r="D133" s="17">
        <f t="shared" si="7"/>
        <v>1</v>
      </c>
      <c r="E133" s="10"/>
      <c r="F133" s="21" t="e">
        <f t="shared" si="8"/>
        <v>#N/A</v>
      </c>
      <c r="G133" s="4"/>
      <c r="H133" s="4"/>
      <c r="I133" s="4"/>
      <c r="J133" s="4"/>
      <c r="K133" s="4"/>
      <c r="L133" s="4"/>
      <c r="M133" s="4"/>
      <c r="N133" s="4"/>
      <c r="Q133" s="4"/>
      <c r="R133" s="4"/>
      <c r="S133" s="4"/>
    </row>
    <row r="134" spans="2:19" x14ac:dyDescent="0.25">
      <c r="B134" s="50" t="s">
        <v>122</v>
      </c>
      <c r="C134" s="7"/>
      <c r="D134" s="17">
        <f t="shared" si="7"/>
        <v>1</v>
      </c>
      <c r="E134" s="10"/>
      <c r="F134" s="21" t="e">
        <f t="shared" si="8"/>
        <v>#N/A</v>
      </c>
      <c r="G134" s="4"/>
      <c r="H134" s="4"/>
      <c r="I134" s="4"/>
      <c r="J134" s="4"/>
      <c r="K134" s="4"/>
      <c r="L134" s="4"/>
      <c r="M134" s="4"/>
      <c r="N134" s="4"/>
      <c r="Q134" s="4"/>
      <c r="R134" s="4"/>
      <c r="S134" s="4"/>
    </row>
    <row r="135" spans="2:19" x14ac:dyDescent="0.25">
      <c r="B135" s="50" t="s">
        <v>122</v>
      </c>
      <c r="C135" s="7"/>
      <c r="D135" s="17">
        <f t="shared" si="7"/>
        <v>1</v>
      </c>
      <c r="E135" s="10"/>
      <c r="F135" s="21" t="e">
        <f t="shared" si="8"/>
        <v>#N/A</v>
      </c>
      <c r="G135" s="4"/>
      <c r="H135" s="4"/>
      <c r="I135" s="4"/>
      <c r="J135" s="4"/>
      <c r="K135" s="4"/>
      <c r="L135" s="4"/>
      <c r="M135" s="4"/>
      <c r="N135" s="4"/>
      <c r="Q135" s="4"/>
      <c r="R135" s="4"/>
      <c r="S135" s="4"/>
    </row>
    <row r="136" spans="2:19" x14ac:dyDescent="0.25">
      <c r="B136" s="50" t="s">
        <v>122</v>
      </c>
      <c r="C136" s="7"/>
      <c r="D136" s="17">
        <f t="shared" si="7"/>
        <v>1</v>
      </c>
      <c r="E136" s="10"/>
      <c r="F136" s="21" t="e">
        <f t="shared" si="8"/>
        <v>#N/A</v>
      </c>
      <c r="G136" s="4"/>
      <c r="H136" s="4"/>
      <c r="I136" s="4"/>
      <c r="J136" s="4"/>
      <c r="K136" s="4"/>
      <c r="L136" s="4"/>
      <c r="M136" s="4"/>
      <c r="N136" s="4"/>
      <c r="Q136" s="4"/>
      <c r="R136" s="4"/>
      <c r="S136" s="4"/>
    </row>
    <row r="137" spans="2:19" x14ac:dyDescent="0.25">
      <c r="B137" s="50" t="s">
        <v>122</v>
      </c>
      <c r="C137" s="7"/>
      <c r="D137" s="17">
        <f t="shared" si="7"/>
        <v>1</v>
      </c>
      <c r="E137" s="10"/>
      <c r="F137" s="21" t="e">
        <f t="shared" si="8"/>
        <v>#N/A</v>
      </c>
      <c r="G137" s="4"/>
      <c r="H137" s="4"/>
      <c r="I137" s="4"/>
      <c r="J137" s="4"/>
      <c r="K137" s="4"/>
      <c r="L137" s="4"/>
      <c r="M137" s="4"/>
      <c r="N137" s="4"/>
      <c r="Q137" s="4"/>
      <c r="R137" s="4"/>
      <c r="S137" s="4"/>
    </row>
    <row r="138" spans="2:19" x14ac:dyDescent="0.25">
      <c r="B138" s="50" t="s">
        <v>122</v>
      </c>
      <c r="C138" s="7"/>
      <c r="D138" s="17">
        <f t="shared" si="7"/>
        <v>1</v>
      </c>
      <c r="E138" s="10"/>
      <c r="F138" s="21" t="e">
        <f t="shared" si="8"/>
        <v>#N/A</v>
      </c>
    </row>
  </sheetData>
  <conditionalFormatting sqref="M2:M46">
    <cfRule type="cellIs" dxfId="84" priority="1" operator="between">
      <formula>90</formula>
      <formula>126</formula>
    </cfRule>
    <cfRule type="cellIs" dxfId="83" priority="2" operator="between">
      <formula>60</formula>
      <formula>90</formula>
    </cfRule>
    <cfRule type="cellIs" dxfId="82" priority="3" operator="between">
      <formula>30</formula>
      <formula>60</formula>
    </cfRule>
    <cfRule type="cellIs" dxfId="81" priority="4" operator="between">
      <formula>2</formula>
      <formula>30</formula>
    </cfRule>
    <cfRule type="cellIs" dxfId="80" priority="5" operator="equal">
      <formula>1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9457" r:id="rId3" name="Option Button 1">
              <controlPr defaultSize="0" autoFill="0" autoLine="0" autoPict="0" macro="[0]!NONO2">
                <anchor moveWithCells="1">
                  <from>
                    <xdr:col>12</xdr:col>
                    <xdr:colOff>180975</xdr:colOff>
                    <xdr:row>46</xdr:row>
                    <xdr:rowOff>161925</xdr:rowOff>
                  </from>
                  <to>
                    <xdr:col>12</xdr:col>
                    <xdr:colOff>2286000</xdr:colOff>
                    <xdr:row>49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0"/>
  <dimension ref="A1:P47"/>
  <sheetViews>
    <sheetView tabSelected="1" zoomScale="80" zoomScaleNormal="80" workbookViewId="0">
      <selection activeCell="U13" sqref="U13"/>
    </sheetView>
  </sheetViews>
  <sheetFormatPr defaultRowHeight="15" x14ac:dyDescent="0.25"/>
  <cols>
    <col min="1" max="1" width="13.7109375" customWidth="1"/>
    <col min="16" max="16" width="10.140625" customWidth="1"/>
  </cols>
  <sheetData>
    <row r="1" spans="1:16" ht="19.5" thickBot="1" x14ac:dyDescent="0.35">
      <c r="A1" s="87" t="s">
        <v>136</v>
      </c>
      <c r="P1" s="87"/>
    </row>
    <row r="2" spans="1:16" ht="15.75" thickBot="1" x14ac:dyDescent="0.3">
      <c r="B2" s="88" t="s">
        <v>137</v>
      </c>
      <c r="C2" s="89" t="s">
        <v>138</v>
      </c>
      <c r="D2" s="89"/>
      <c r="F2" s="89" t="s">
        <v>138</v>
      </c>
      <c r="G2" s="89" t="s">
        <v>139</v>
      </c>
      <c r="H2" s="89"/>
      <c r="J2" s="89" t="s">
        <v>139</v>
      </c>
      <c r="K2" s="89" t="s">
        <v>140</v>
      </c>
      <c r="L2" s="89"/>
      <c r="N2" s="89" t="s">
        <v>140</v>
      </c>
      <c r="O2" s="89" t="s">
        <v>141</v>
      </c>
      <c r="P2" s="89"/>
    </row>
    <row r="3" spans="1:16" x14ac:dyDescent="0.25">
      <c r="A3" s="10" t="s">
        <v>115</v>
      </c>
      <c r="B3" s="92">
        <f>'Station P1'!M3</f>
        <v>1</v>
      </c>
      <c r="C3" s="23">
        <f>'Station P2'!M3</f>
        <v>1</v>
      </c>
      <c r="D3" s="67"/>
      <c r="F3" s="92">
        <f>'Station P2'!M3</f>
        <v>1</v>
      </c>
      <c r="G3" s="23">
        <f>'Station P3'!M3</f>
        <v>1</v>
      </c>
      <c r="H3" s="67"/>
      <c r="J3" s="92">
        <f>'Station P3'!M3</f>
        <v>1</v>
      </c>
      <c r="K3" s="23">
        <f>'Station P4'!M3</f>
        <v>1</v>
      </c>
      <c r="L3" s="67"/>
      <c r="N3" s="92">
        <f>'Station P4'!M3</f>
        <v>1</v>
      </c>
      <c r="O3" s="23">
        <f>'Station P5'!M3</f>
        <v>1</v>
      </c>
      <c r="P3" s="67"/>
    </row>
    <row r="4" spans="1:16" x14ac:dyDescent="0.25">
      <c r="A4" s="10" t="s">
        <v>23</v>
      </c>
      <c r="B4" s="92">
        <f>'Station P1'!M4</f>
        <v>1</v>
      </c>
      <c r="C4" s="23">
        <f>'Station P2'!M4</f>
        <v>1</v>
      </c>
      <c r="D4" s="67"/>
      <c r="F4" s="92">
        <f>'Station P2'!M4</f>
        <v>1</v>
      </c>
      <c r="G4" s="23">
        <f>'Station P3'!M4</f>
        <v>1</v>
      </c>
      <c r="H4" s="67"/>
      <c r="J4" s="92">
        <f>'Station P3'!M4</f>
        <v>1</v>
      </c>
      <c r="K4" s="23">
        <f>'Station P4'!M4</f>
        <v>1</v>
      </c>
      <c r="L4" s="67"/>
      <c r="N4" s="92">
        <f>'Station P4'!M4</f>
        <v>1</v>
      </c>
      <c r="O4" s="23">
        <f>'Station P5'!M4</f>
        <v>1</v>
      </c>
      <c r="P4" s="67"/>
    </row>
    <row r="5" spans="1:16" x14ac:dyDescent="0.25">
      <c r="A5" s="10" t="s">
        <v>5</v>
      </c>
      <c r="B5" s="92">
        <f>'Station P1'!M5</f>
        <v>1</v>
      </c>
      <c r="C5" s="23">
        <f>'Station P2'!M5</f>
        <v>1</v>
      </c>
      <c r="D5" s="67"/>
      <c r="F5" s="92">
        <f>'Station P2'!M5</f>
        <v>1</v>
      </c>
      <c r="G5" s="23">
        <f>'Station P3'!M5</f>
        <v>1</v>
      </c>
      <c r="H5" s="67"/>
      <c r="J5" s="92">
        <f>'Station P3'!M5</f>
        <v>1</v>
      </c>
      <c r="K5" s="23">
        <f>'Station P4'!M5</f>
        <v>1</v>
      </c>
      <c r="L5" s="67"/>
      <c r="N5" s="92">
        <f>'Station P4'!M5</f>
        <v>1</v>
      </c>
      <c r="O5" s="23">
        <f>'Station P5'!M5</f>
        <v>1</v>
      </c>
      <c r="P5" s="67"/>
    </row>
    <row r="6" spans="1:16" x14ac:dyDescent="0.25">
      <c r="A6" s="10" t="s">
        <v>24</v>
      </c>
      <c r="B6" s="92">
        <f>'Station P1'!M6</f>
        <v>1</v>
      </c>
      <c r="C6" s="23">
        <f>'Station P2'!M6</f>
        <v>1</v>
      </c>
      <c r="D6" s="67"/>
      <c r="F6" s="92">
        <f>'Station P2'!M6</f>
        <v>1</v>
      </c>
      <c r="G6" s="23">
        <f>'Station P3'!M6</f>
        <v>1</v>
      </c>
      <c r="H6" s="67"/>
      <c r="J6" s="92">
        <f>'Station P3'!M6</f>
        <v>1</v>
      </c>
      <c r="K6" s="23">
        <f>'Station P4'!M6</f>
        <v>1</v>
      </c>
      <c r="L6" s="67"/>
      <c r="N6" s="92">
        <f>'Station P4'!M6</f>
        <v>1</v>
      </c>
      <c r="O6" s="23">
        <f>'Station P5'!M6</f>
        <v>1</v>
      </c>
      <c r="P6" s="67"/>
    </row>
    <row r="7" spans="1:16" x14ac:dyDescent="0.25">
      <c r="A7" s="10" t="s">
        <v>25</v>
      </c>
      <c r="B7" s="92">
        <f>'Station P1'!M7</f>
        <v>1</v>
      </c>
      <c r="C7" s="23">
        <f>'Station P2'!M7</f>
        <v>1</v>
      </c>
      <c r="D7" s="67"/>
      <c r="F7" s="92">
        <f>'Station P2'!M7</f>
        <v>1</v>
      </c>
      <c r="G7" s="23">
        <f>'Station P3'!M7</f>
        <v>1</v>
      </c>
      <c r="H7" s="67"/>
      <c r="J7" s="92">
        <f>'Station P3'!M7</f>
        <v>1</v>
      </c>
      <c r="K7" s="23">
        <f>'Station P4'!M7</f>
        <v>1</v>
      </c>
      <c r="L7" s="67"/>
      <c r="N7" s="92">
        <f>'Station P4'!M7</f>
        <v>1</v>
      </c>
      <c r="O7" s="23">
        <f>'Station P5'!M7</f>
        <v>1</v>
      </c>
      <c r="P7" s="67"/>
    </row>
    <row r="8" spans="1:16" x14ac:dyDescent="0.25">
      <c r="A8" s="10" t="s">
        <v>26</v>
      </c>
      <c r="B8" s="92">
        <f>'Station P1'!M8</f>
        <v>1</v>
      </c>
      <c r="C8" s="23">
        <f>'Station P2'!M8</f>
        <v>1</v>
      </c>
      <c r="D8" s="67"/>
      <c r="F8" s="92">
        <f>'Station P2'!M8</f>
        <v>1</v>
      </c>
      <c r="G8" s="23">
        <f>'Station P3'!M8</f>
        <v>1</v>
      </c>
      <c r="H8" s="67"/>
      <c r="J8" s="92">
        <f>'Station P3'!M8</f>
        <v>1</v>
      </c>
      <c r="K8" s="23">
        <f>'Station P4'!M8</f>
        <v>1</v>
      </c>
      <c r="L8" s="67"/>
      <c r="N8" s="92">
        <f>'Station P4'!M8</f>
        <v>1</v>
      </c>
      <c r="O8" s="23">
        <f>'Station P5'!M8</f>
        <v>1</v>
      </c>
      <c r="P8" s="67"/>
    </row>
    <row r="9" spans="1:16" x14ac:dyDescent="0.25">
      <c r="A9" s="10" t="s">
        <v>27</v>
      </c>
      <c r="B9" s="92">
        <f>'Station P1'!M9</f>
        <v>5</v>
      </c>
      <c r="C9" s="23">
        <f>'Station P2'!M9</f>
        <v>1</v>
      </c>
      <c r="D9" s="67"/>
      <c r="F9" s="92">
        <f>'Station P2'!M9</f>
        <v>1</v>
      </c>
      <c r="G9" s="23">
        <f>'Station P3'!M9</f>
        <v>1</v>
      </c>
      <c r="H9" s="67"/>
      <c r="J9" s="92">
        <f>'Station P3'!M9</f>
        <v>1</v>
      </c>
      <c r="K9" s="23">
        <f>'Station P4'!M9</f>
        <v>1</v>
      </c>
      <c r="L9" s="67"/>
      <c r="N9" s="92">
        <f>'Station P4'!M9</f>
        <v>1</v>
      </c>
      <c r="O9" s="23">
        <f>'Station P5'!M9</f>
        <v>1</v>
      </c>
      <c r="P9" s="67"/>
    </row>
    <row r="10" spans="1:16" x14ac:dyDescent="0.25">
      <c r="A10" s="10" t="s">
        <v>28</v>
      </c>
      <c r="B10" s="92">
        <f>'Station P1'!M10</f>
        <v>1</v>
      </c>
      <c r="C10" s="23">
        <f>'Station P2'!M10</f>
        <v>1</v>
      </c>
      <c r="D10" s="67"/>
      <c r="F10" s="92">
        <f>'Station P2'!M10</f>
        <v>1</v>
      </c>
      <c r="G10" s="23">
        <f>'Station P3'!M10</f>
        <v>1</v>
      </c>
      <c r="H10" s="67"/>
      <c r="J10" s="92">
        <f>'Station P3'!M10</f>
        <v>1</v>
      </c>
      <c r="K10" s="23">
        <f>'Station P4'!M10</f>
        <v>1</v>
      </c>
      <c r="L10" s="67"/>
      <c r="N10" s="92">
        <f>'Station P4'!M10</f>
        <v>1</v>
      </c>
      <c r="O10" s="23">
        <f>'Station P5'!M10</f>
        <v>1</v>
      </c>
      <c r="P10" s="67"/>
    </row>
    <row r="11" spans="1:16" x14ac:dyDescent="0.25">
      <c r="A11" s="10" t="s">
        <v>29</v>
      </c>
      <c r="B11" s="92">
        <f>'Station P1'!M11</f>
        <v>1</v>
      </c>
      <c r="C11" s="23">
        <f>'Station P2'!M11</f>
        <v>1</v>
      </c>
      <c r="D11" s="67"/>
      <c r="F11" s="92">
        <f>'Station P2'!M11</f>
        <v>1</v>
      </c>
      <c r="G11" s="23">
        <f>'Station P3'!M11</f>
        <v>1</v>
      </c>
      <c r="H11" s="67"/>
      <c r="J11" s="92">
        <f>'Station P3'!M11</f>
        <v>1</v>
      </c>
      <c r="K11" s="23">
        <f>'Station P4'!M11</f>
        <v>1</v>
      </c>
      <c r="L11" s="67"/>
      <c r="N11" s="92">
        <f>'Station P4'!M11</f>
        <v>1</v>
      </c>
      <c r="O11" s="23">
        <f>'Station P5'!M11</f>
        <v>1</v>
      </c>
      <c r="P11" s="67"/>
    </row>
    <row r="12" spans="1:16" x14ac:dyDescent="0.25">
      <c r="A12" s="10" t="s">
        <v>30</v>
      </c>
      <c r="B12" s="92">
        <f>'Station P1'!M12</f>
        <v>1</v>
      </c>
      <c r="C12" s="23">
        <f>'Station P2'!M12</f>
        <v>1</v>
      </c>
      <c r="D12" s="67"/>
      <c r="F12" s="92">
        <f>'Station P2'!M12</f>
        <v>1</v>
      </c>
      <c r="G12" s="23">
        <f>'Station P3'!M12</f>
        <v>1</v>
      </c>
      <c r="H12" s="67"/>
      <c r="J12" s="92">
        <f>'Station P3'!M12</f>
        <v>1</v>
      </c>
      <c r="K12" s="23">
        <f>'Station P4'!M12</f>
        <v>1</v>
      </c>
      <c r="L12" s="67"/>
      <c r="N12" s="92">
        <f>'Station P4'!M12</f>
        <v>1</v>
      </c>
      <c r="O12" s="23">
        <f>'Station P5'!M12</f>
        <v>1</v>
      </c>
      <c r="P12" s="67"/>
    </row>
    <row r="13" spans="1:16" x14ac:dyDescent="0.25">
      <c r="A13" s="10" t="s">
        <v>31</v>
      </c>
      <c r="B13" s="92">
        <f>'Station P1'!M13</f>
        <v>1</v>
      </c>
      <c r="C13" s="23">
        <f>'Station P2'!M13</f>
        <v>1</v>
      </c>
      <c r="D13" s="67"/>
      <c r="F13" s="92">
        <f>'Station P2'!M13</f>
        <v>1</v>
      </c>
      <c r="G13" s="23">
        <f>'Station P3'!M13</f>
        <v>1</v>
      </c>
      <c r="H13" s="67"/>
      <c r="J13" s="92">
        <f>'Station P3'!M13</f>
        <v>1</v>
      </c>
      <c r="K13" s="23">
        <f>'Station P4'!M13</f>
        <v>1</v>
      </c>
      <c r="L13" s="67"/>
      <c r="N13" s="92">
        <f>'Station P4'!M13</f>
        <v>1</v>
      </c>
      <c r="O13" s="23">
        <f>'Station P5'!M13</f>
        <v>1</v>
      </c>
      <c r="P13" s="67"/>
    </row>
    <row r="14" spans="1:16" x14ac:dyDescent="0.25">
      <c r="A14" s="10" t="s">
        <v>32</v>
      </c>
      <c r="B14" s="92">
        <f>'Station P1'!M14</f>
        <v>1</v>
      </c>
      <c r="C14" s="23">
        <f>'Station P2'!M14</f>
        <v>1</v>
      </c>
      <c r="D14" s="67"/>
      <c r="F14" s="92">
        <f>'Station P2'!M14</f>
        <v>1</v>
      </c>
      <c r="G14" s="23">
        <f>'Station P3'!M14</f>
        <v>1</v>
      </c>
      <c r="H14" s="67"/>
      <c r="J14" s="92">
        <f>'Station P3'!M14</f>
        <v>1</v>
      </c>
      <c r="K14" s="23">
        <f>'Station P4'!M14</f>
        <v>1</v>
      </c>
      <c r="L14" s="67"/>
      <c r="N14" s="92">
        <f>'Station P4'!M14</f>
        <v>1</v>
      </c>
      <c r="O14" s="23">
        <f>'Station P5'!M14</f>
        <v>1</v>
      </c>
      <c r="P14" s="67"/>
    </row>
    <row r="15" spans="1:16" x14ac:dyDescent="0.25">
      <c r="A15" s="10" t="s">
        <v>33</v>
      </c>
      <c r="B15" s="92">
        <f>'Station P1'!M15</f>
        <v>1</v>
      </c>
      <c r="C15" s="23">
        <f>'Station P2'!M15</f>
        <v>1</v>
      </c>
      <c r="D15" s="67"/>
      <c r="F15" s="92">
        <f>'Station P2'!M15</f>
        <v>1</v>
      </c>
      <c r="G15" s="23">
        <f>'Station P3'!M15</f>
        <v>1</v>
      </c>
      <c r="H15" s="67"/>
      <c r="J15" s="92">
        <f>'Station P3'!M15</f>
        <v>1</v>
      </c>
      <c r="K15" s="23">
        <f>'Station P4'!M15</f>
        <v>1</v>
      </c>
      <c r="L15" s="67"/>
      <c r="N15" s="92">
        <f>'Station P4'!M15</f>
        <v>1</v>
      </c>
      <c r="O15" s="23">
        <f>'Station P5'!M15</f>
        <v>1</v>
      </c>
      <c r="P15" s="67"/>
    </row>
    <row r="16" spans="1:16" x14ac:dyDescent="0.25">
      <c r="A16" s="10" t="s">
        <v>34</v>
      </c>
      <c r="B16" s="92">
        <f>'Station P1'!M16</f>
        <v>1</v>
      </c>
      <c r="C16" s="23">
        <f>'Station P2'!M16</f>
        <v>1</v>
      </c>
      <c r="D16" s="67"/>
      <c r="F16" s="92">
        <f>'Station P2'!M16</f>
        <v>1</v>
      </c>
      <c r="G16" s="23">
        <f>'Station P3'!M16</f>
        <v>1</v>
      </c>
      <c r="H16" s="67"/>
      <c r="J16" s="92">
        <f>'Station P3'!M16</f>
        <v>1</v>
      </c>
      <c r="K16" s="23">
        <f>'Station P4'!M16</f>
        <v>1</v>
      </c>
      <c r="L16" s="67"/>
      <c r="N16" s="92">
        <f>'Station P4'!M16</f>
        <v>1</v>
      </c>
      <c r="O16" s="23">
        <f>'Station P5'!M16</f>
        <v>1</v>
      </c>
      <c r="P16" s="67"/>
    </row>
    <row r="17" spans="1:16" x14ac:dyDescent="0.25">
      <c r="A17" s="10" t="s">
        <v>35</v>
      </c>
      <c r="B17" s="92">
        <f>'Station P1'!M17</f>
        <v>1</v>
      </c>
      <c r="C17" s="23">
        <f>'Station P2'!M17</f>
        <v>1</v>
      </c>
      <c r="D17" s="67"/>
      <c r="F17" s="92">
        <f>'Station P2'!M17</f>
        <v>1</v>
      </c>
      <c r="G17" s="23">
        <f>'Station P3'!M17</f>
        <v>1</v>
      </c>
      <c r="H17" s="67"/>
      <c r="J17" s="92">
        <f>'Station P3'!M17</f>
        <v>1</v>
      </c>
      <c r="K17" s="23">
        <f>'Station P4'!M17</f>
        <v>1</v>
      </c>
      <c r="L17" s="67"/>
      <c r="N17" s="92">
        <f>'Station P4'!M17</f>
        <v>1</v>
      </c>
      <c r="O17" s="23">
        <f>'Station P5'!M17</f>
        <v>1</v>
      </c>
      <c r="P17" s="67"/>
    </row>
    <row r="18" spans="1:16" x14ac:dyDescent="0.25">
      <c r="A18" s="10" t="s">
        <v>36</v>
      </c>
      <c r="B18" s="92">
        <f>'Station P1'!M18</f>
        <v>1</v>
      </c>
      <c r="C18" s="23">
        <f>'Station P2'!M18</f>
        <v>5</v>
      </c>
      <c r="D18" s="67"/>
      <c r="F18" s="92">
        <f>'Station P2'!M18</f>
        <v>5</v>
      </c>
      <c r="G18" s="23">
        <f>'Station P3'!M18</f>
        <v>1</v>
      </c>
      <c r="H18" s="67"/>
      <c r="J18" s="92">
        <f>'Station P3'!M18</f>
        <v>1</v>
      </c>
      <c r="K18" s="23">
        <f>'Station P4'!M18</f>
        <v>1</v>
      </c>
      <c r="L18" s="67"/>
      <c r="N18" s="92">
        <f>'Station P4'!M18</f>
        <v>1</v>
      </c>
      <c r="O18" s="23">
        <f>'Station P5'!M18</f>
        <v>1</v>
      </c>
      <c r="P18" s="67"/>
    </row>
    <row r="19" spans="1:16" x14ac:dyDescent="0.25">
      <c r="A19" s="10" t="s">
        <v>37</v>
      </c>
      <c r="B19" s="92">
        <f>'Station P1'!M19</f>
        <v>1</v>
      </c>
      <c r="C19" s="23">
        <f>'Station P2'!M19</f>
        <v>1</v>
      </c>
      <c r="D19" s="67"/>
      <c r="F19" s="92">
        <f>'Station P2'!M19</f>
        <v>1</v>
      </c>
      <c r="G19" s="23">
        <f>'Station P3'!M19</f>
        <v>1</v>
      </c>
      <c r="H19" s="67"/>
      <c r="J19" s="92">
        <f>'Station P3'!M19</f>
        <v>1</v>
      </c>
      <c r="K19" s="23">
        <f>'Station P4'!M19</f>
        <v>1</v>
      </c>
      <c r="L19" s="67"/>
      <c r="N19" s="92">
        <f>'Station P4'!M19</f>
        <v>1</v>
      </c>
      <c r="O19" s="23">
        <f>'Station P5'!M19</f>
        <v>1</v>
      </c>
      <c r="P19" s="67"/>
    </row>
    <row r="20" spans="1:16" x14ac:dyDescent="0.25">
      <c r="A20" s="10" t="s">
        <v>38</v>
      </c>
      <c r="B20" s="92">
        <f>'Station P1'!M20</f>
        <v>1</v>
      </c>
      <c r="C20" s="23">
        <f>'Station P2'!M20</f>
        <v>1</v>
      </c>
      <c r="D20" s="67"/>
      <c r="F20" s="92">
        <f>'Station P2'!M20</f>
        <v>1</v>
      </c>
      <c r="G20" s="23">
        <f>'Station P3'!M20</f>
        <v>1</v>
      </c>
      <c r="H20" s="67"/>
      <c r="J20" s="92">
        <f>'Station P3'!M20</f>
        <v>1</v>
      </c>
      <c r="K20" s="23">
        <f>'Station P4'!M20</f>
        <v>1</v>
      </c>
      <c r="L20" s="67"/>
      <c r="N20" s="92">
        <f>'Station P4'!M20</f>
        <v>1</v>
      </c>
      <c r="O20" s="23">
        <f>'Station P5'!M20</f>
        <v>1</v>
      </c>
      <c r="P20" s="67"/>
    </row>
    <row r="21" spans="1:16" x14ac:dyDescent="0.25">
      <c r="A21" s="10" t="s">
        <v>39</v>
      </c>
      <c r="B21" s="92">
        <f>'Station P1'!M21</f>
        <v>1</v>
      </c>
      <c r="C21" s="23">
        <f>'Station P2'!M21</f>
        <v>1</v>
      </c>
      <c r="D21" s="67"/>
      <c r="F21" s="92">
        <f>'Station P2'!M21</f>
        <v>1</v>
      </c>
      <c r="G21" s="23">
        <f>'Station P3'!M21</f>
        <v>1</v>
      </c>
      <c r="H21" s="67"/>
      <c r="J21" s="92">
        <f>'Station P3'!M21</f>
        <v>1</v>
      </c>
      <c r="K21" s="23">
        <f>'Station P4'!M21</f>
        <v>1</v>
      </c>
      <c r="L21" s="67"/>
      <c r="N21" s="92">
        <f>'Station P4'!M21</f>
        <v>1</v>
      </c>
      <c r="O21" s="23">
        <f>'Station P5'!M21</f>
        <v>1</v>
      </c>
      <c r="P21" s="67"/>
    </row>
    <row r="22" spans="1:16" x14ac:dyDescent="0.25">
      <c r="A22" s="10" t="s">
        <v>40</v>
      </c>
      <c r="B22" s="92">
        <f>'Station P1'!M22</f>
        <v>1</v>
      </c>
      <c r="C22" s="23">
        <f>'Station P2'!M22</f>
        <v>1</v>
      </c>
      <c r="D22" s="67"/>
      <c r="F22" s="92">
        <f>'Station P2'!M22</f>
        <v>1</v>
      </c>
      <c r="G22" s="23">
        <f>'Station P3'!M22</f>
        <v>1</v>
      </c>
      <c r="H22" s="67"/>
      <c r="J22" s="92">
        <f>'Station P3'!M22</f>
        <v>1</v>
      </c>
      <c r="K22" s="23">
        <f>'Station P4'!M22</f>
        <v>1</v>
      </c>
      <c r="L22" s="67"/>
      <c r="N22" s="92">
        <f>'Station P4'!M22</f>
        <v>1</v>
      </c>
      <c r="O22" s="23">
        <f>'Station P5'!M22</f>
        <v>1</v>
      </c>
      <c r="P22" s="67"/>
    </row>
    <row r="23" spans="1:16" x14ac:dyDescent="0.25">
      <c r="A23" s="10" t="s">
        <v>41</v>
      </c>
      <c r="B23" s="92">
        <f>'Station P1'!M23</f>
        <v>1</v>
      </c>
      <c r="C23" s="23">
        <f>'Station P2'!M23</f>
        <v>1</v>
      </c>
      <c r="D23" s="67"/>
      <c r="F23" s="92">
        <f>'Station P2'!M23</f>
        <v>1</v>
      </c>
      <c r="G23" s="23">
        <f>'Station P3'!M23</f>
        <v>1</v>
      </c>
      <c r="H23" s="67"/>
      <c r="J23" s="92">
        <f>'Station P3'!M23</f>
        <v>1</v>
      </c>
      <c r="K23" s="23">
        <f>'Station P4'!M23</f>
        <v>1</v>
      </c>
      <c r="L23" s="67"/>
      <c r="N23" s="92">
        <f>'Station P4'!M23</f>
        <v>1</v>
      </c>
      <c r="O23" s="23">
        <f>'Station P5'!M23</f>
        <v>1</v>
      </c>
      <c r="P23" s="67"/>
    </row>
    <row r="24" spans="1:16" x14ac:dyDescent="0.25">
      <c r="A24" s="10" t="s">
        <v>42</v>
      </c>
      <c r="B24" s="92">
        <f>'Station P1'!M24</f>
        <v>1</v>
      </c>
      <c r="C24" s="23">
        <f>'Station P2'!M24</f>
        <v>1</v>
      </c>
      <c r="D24" s="67"/>
      <c r="F24" s="92">
        <f>'Station P2'!M24</f>
        <v>1</v>
      </c>
      <c r="G24" s="23">
        <f>'Station P3'!M24</f>
        <v>1</v>
      </c>
      <c r="H24" s="67"/>
      <c r="J24" s="92">
        <f>'Station P3'!M24</f>
        <v>1</v>
      </c>
      <c r="K24" s="23">
        <f>'Station P4'!M24</f>
        <v>1</v>
      </c>
      <c r="L24" s="67"/>
      <c r="N24" s="92">
        <f>'Station P4'!M24</f>
        <v>1</v>
      </c>
      <c r="O24" s="23">
        <f>'Station P5'!M24</f>
        <v>1</v>
      </c>
      <c r="P24" s="67"/>
    </row>
    <row r="25" spans="1:16" x14ac:dyDescent="0.25">
      <c r="A25" s="10" t="s">
        <v>43</v>
      </c>
      <c r="B25" s="92">
        <f>'Station P1'!M25</f>
        <v>1</v>
      </c>
      <c r="C25" s="23">
        <f>'Station P2'!M25</f>
        <v>1</v>
      </c>
      <c r="D25" s="67"/>
      <c r="F25" s="92">
        <f>'Station P2'!M25</f>
        <v>1</v>
      </c>
      <c r="G25" s="23">
        <f>'Station P3'!M25</f>
        <v>1</v>
      </c>
      <c r="H25" s="67"/>
      <c r="J25" s="92">
        <f>'Station P3'!M25</f>
        <v>1</v>
      </c>
      <c r="K25" s="23">
        <f>'Station P4'!M25</f>
        <v>1</v>
      </c>
      <c r="L25" s="67"/>
      <c r="N25" s="92">
        <f>'Station P4'!M25</f>
        <v>1</v>
      </c>
      <c r="O25" s="23">
        <f>'Station P5'!M25</f>
        <v>1</v>
      </c>
      <c r="P25" s="67"/>
    </row>
    <row r="26" spans="1:16" x14ac:dyDescent="0.25">
      <c r="A26" s="10" t="s">
        <v>44</v>
      </c>
      <c r="B26" s="92">
        <f>'Station P1'!M26</f>
        <v>1</v>
      </c>
      <c r="C26" s="23">
        <f>'Station P2'!M26</f>
        <v>1</v>
      </c>
      <c r="D26" s="67"/>
      <c r="F26" s="92">
        <f>'Station P2'!M26</f>
        <v>1</v>
      </c>
      <c r="G26" s="23">
        <f>'Station P3'!M26</f>
        <v>1</v>
      </c>
      <c r="H26" s="67"/>
      <c r="J26" s="92">
        <f>'Station P3'!M26</f>
        <v>1</v>
      </c>
      <c r="K26" s="23">
        <f>'Station P4'!M26</f>
        <v>1</v>
      </c>
      <c r="L26" s="67"/>
      <c r="N26" s="92">
        <f>'Station P4'!M26</f>
        <v>1</v>
      </c>
      <c r="O26" s="23">
        <f>'Station P5'!M26</f>
        <v>1</v>
      </c>
      <c r="P26" s="67"/>
    </row>
    <row r="27" spans="1:16" x14ac:dyDescent="0.25">
      <c r="A27" s="10" t="s">
        <v>45</v>
      </c>
      <c r="B27" s="92">
        <f>'Station P1'!M27</f>
        <v>1</v>
      </c>
      <c r="C27" s="23">
        <f>'Station P2'!M27</f>
        <v>1</v>
      </c>
      <c r="D27" s="67"/>
      <c r="F27" s="92">
        <f>'Station P2'!M27</f>
        <v>1</v>
      </c>
      <c r="G27" s="23">
        <f>'Station P3'!M27</f>
        <v>1</v>
      </c>
      <c r="H27" s="67"/>
      <c r="J27" s="92">
        <f>'Station P3'!M27</f>
        <v>1</v>
      </c>
      <c r="K27" s="23">
        <f>'Station P4'!M27</f>
        <v>1</v>
      </c>
      <c r="L27" s="67"/>
      <c r="N27" s="92">
        <f>'Station P4'!M27</f>
        <v>1</v>
      </c>
      <c r="O27" s="23">
        <f>'Station P5'!M27</f>
        <v>1</v>
      </c>
      <c r="P27" s="67"/>
    </row>
    <row r="28" spans="1:16" x14ac:dyDescent="0.25">
      <c r="A28" s="10" t="s">
        <v>6</v>
      </c>
      <c r="B28" s="92">
        <f>'Station P1'!M28</f>
        <v>1</v>
      </c>
      <c r="C28" s="23">
        <f>'Station P2'!M28</f>
        <v>1</v>
      </c>
      <c r="D28" s="67"/>
      <c r="F28" s="92">
        <f>'Station P2'!M28</f>
        <v>1</v>
      </c>
      <c r="G28" s="23">
        <f>'Station P3'!M28</f>
        <v>1</v>
      </c>
      <c r="H28" s="67"/>
      <c r="J28" s="92">
        <f>'Station P3'!M28</f>
        <v>1</v>
      </c>
      <c r="K28" s="23">
        <f>'Station P4'!M28</f>
        <v>1</v>
      </c>
      <c r="L28" s="67"/>
      <c r="N28" s="92">
        <f>'Station P4'!M28</f>
        <v>1</v>
      </c>
      <c r="O28" s="23">
        <f>'Station P5'!M28</f>
        <v>1</v>
      </c>
      <c r="P28" s="67"/>
    </row>
    <row r="29" spans="1:16" x14ac:dyDescent="0.25">
      <c r="A29" s="10" t="s">
        <v>46</v>
      </c>
      <c r="B29" s="92">
        <f>'Station P1'!M29</f>
        <v>1</v>
      </c>
      <c r="C29" s="23">
        <f>'Station P2'!M29</f>
        <v>1</v>
      </c>
      <c r="D29" s="67"/>
      <c r="F29" s="92">
        <f>'Station P2'!M29</f>
        <v>1</v>
      </c>
      <c r="G29" s="23">
        <f>'Station P3'!M29</f>
        <v>1</v>
      </c>
      <c r="H29" s="67"/>
      <c r="J29" s="92">
        <f>'Station P3'!M29</f>
        <v>1</v>
      </c>
      <c r="K29" s="23">
        <f>'Station P4'!M29</f>
        <v>1</v>
      </c>
      <c r="L29" s="67"/>
      <c r="N29" s="92">
        <f>'Station P4'!M29</f>
        <v>1</v>
      </c>
      <c r="O29" s="23">
        <f>'Station P5'!M29</f>
        <v>1</v>
      </c>
      <c r="P29" s="67"/>
    </row>
    <row r="30" spans="1:16" x14ac:dyDescent="0.25">
      <c r="A30" s="10" t="s">
        <v>47</v>
      </c>
      <c r="B30" s="92">
        <f>'Station P1'!M30</f>
        <v>1</v>
      </c>
      <c r="C30" s="23">
        <f>'Station P2'!M30</f>
        <v>1</v>
      </c>
      <c r="D30" s="67"/>
      <c r="F30" s="92">
        <f>'Station P2'!M30</f>
        <v>1</v>
      </c>
      <c r="G30" s="23">
        <f>'Station P3'!M30</f>
        <v>1</v>
      </c>
      <c r="H30" s="67"/>
      <c r="J30" s="92">
        <f>'Station P3'!M30</f>
        <v>1</v>
      </c>
      <c r="K30" s="23">
        <f>'Station P4'!M30</f>
        <v>1</v>
      </c>
      <c r="L30" s="67"/>
      <c r="N30" s="92">
        <f>'Station P4'!M30</f>
        <v>1</v>
      </c>
      <c r="O30" s="23">
        <f>'Station P5'!M30</f>
        <v>1</v>
      </c>
      <c r="P30" s="67"/>
    </row>
    <row r="31" spans="1:16" x14ac:dyDescent="0.25">
      <c r="A31" s="10" t="s">
        <v>48</v>
      </c>
      <c r="B31" s="92">
        <f>'Station P1'!M31</f>
        <v>1</v>
      </c>
      <c r="C31" s="23">
        <f>'Station P2'!M31</f>
        <v>1</v>
      </c>
      <c r="D31" s="67"/>
      <c r="F31" s="92">
        <f>'Station P2'!M31</f>
        <v>1</v>
      </c>
      <c r="G31" s="23">
        <f>'Station P3'!M31</f>
        <v>1</v>
      </c>
      <c r="H31" s="67"/>
      <c r="J31" s="92">
        <f>'Station P3'!M31</f>
        <v>1</v>
      </c>
      <c r="K31" s="23">
        <f>'Station P4'!M31</f>
        <v>1</v>
      </c>
      <c r="L31" s="67"/>
      <c r="N31" s="92">
        <f>'Station P4'!M31</f>
        <v>1</v>
      </c>
      <c r="O31" s="23">
        <f>'Station P5'!M31</f>
        <v>1</v>
      </c>
      <c r="P31" s="67"/>
    </row>
    <row r="32" spans="1:16" x14ac:dyDescent="0.25">
      <c r="A32" s="10" t="s">
        <v>9</v>
      </c>
      <c r="B32" s="92">
        <f>'Station P1'!M32</f>
        <v>100</v>
      </c>
      <c r="C32" s="23">
        <f>'Station P2'!M32</f>
        <v>1</v>
      </c>
      <c r="D32" s="67"/>
      <c r="F32" s="92">
        <f>'Station P2'!M32</f>
        <v>1</v>
      </c>
      <c r="G32" s="23">
        <f>'Station P3'!M32</f>
        <v>1</v>
      </c>
      <c r="H32" s="67"/>
      <c r="J32" s="92">
        <f>'Station P3'!M32</f>
        <v>1</v>
      </c>
      <c r="K32" s="23">
        <f>'Station P4'!M32</f>
        <v>1</v>
      </c>
      <c r="L32" s="67"/>
      <c r="N32" s="92">
        <f>'Station P4'!M32</f>
        <v>1</v>
      </c>
      <c r="O32" s="23">
        <f>'Station P5'!M32</f>
        <v>1</v>
      </c>
      <c r="P32" s="67"/>
    </row>
    <row r="33" spans="1:16" x14ac:dyDescent="0.25">
      <c r="A33" s="10" t="s">
        <v>125</v>
      </c>
      <c r="B33" s="92">
        <f>'Station P1'!M33</f>
        <v>1</v>
      </c>
      <c r="C33" s="23">
        <f>'Station P2'!M33</f>
        <v>1</v>
      </c>
      <c r="D33" s="67"/>
      <c r="F33" s="92">
        <f>'Station P2'!M33</f>
        <v>1</v>
      </c>
      <c r="G33" s="23">
        <f>'Station P3'!M33</f>
        <v>1</v>
      </c>
      <c r="H33" s="67"/>
      <c r="J33" s="92">
        <f>'Station P3'!M33</f>
        <v>1</v>
      </c>
      <c r="K33" s="23">
        <f>'Station P4'!M33</f>
        <v>1</v>
      </c>
      <c r="L33" s="67"/>
      <c r="N33" s="92">
        <f>'Station P4'!M33</f>
        <v>1</v>
      </c>
      <c r="O33" s="23">
        <f>'Station P5'!M33</f>
        <v>1</v>
      </c>
      <c r="P33" s="67"/>
    </row>
    <row r="34" spans="1:16" x14ac:dyDescent="0.25">
      <c r="A34" s="10" t="s">
        <v>49</v>
      </c>
      <c r="B34" s="92">
        <f>'Station P1'!M34</f>
        <v>1</v>
      </c>
      <c r="C34" s="23">
        <f>'Station P2'!M34</f>
        <v>1</v>
      </c>
      <c r="D34" s="67"/>
      <c r="F34" s="92">
        <f>'Station P2'!M34</f>
        <v>1</v>
      </c>
      <c r="G34" s="23">
        <f>'Station P3'!M34</f>
        <v>1</v>
      </c>
      <c r="H34" s="67"/>
      <c r="J34" s="92">
        <f>'Station P3'!M34</f>
        <v>1</v>
      </c>
      <c r="K34" s="23">
        <f>'Station P4'!M34</f>
        <v>1</v>
      </c>
      <c r="L34" s="67"/>
      <c r="N34" s="92">
        <f>'Station P4'!M34</f>
        <v>1</v>
      </c>
      <c r="O34" s="23">
        <f>'Station P5'!M34</f>
        <v>1</v>
      </c>
      <c r="P34" s="67"/>
    </row>
    <row r="35" spans="1:16" x14ac:dyDescent="0.25">
      <c r="A35" s="10" t="s">
        <v>7</v>
      </c>
      <c r="B35" s="92">
        <f>'Station P1'!M35</f>
        <v>1</v>
      </c>
      <c r="C35" s="23">
        <f>'Station P2'!M35</f>
        <v>1</v>
      </c>
      <c r="D35" s="67"/>
      <c r="F35" s="92">
        <f>'Station P2'!M35</f>
        <v>1</v>
      </c>
      <c r="G35" s="23">
        <f>'Station P3'!M35</f>
        <v>1</v>
      </c>
      <c r="H35" s="67"/>
      <c r="J35" s="92">
        <f>'Station P3'!M35</f>
        <v>1</v>
      </c>
      <c r="K35" s="23">
        <f>'Station P4'!M35</f>
        <v>1</v>
      </c>
      <c r="L35" s="67"/>
      <c r="N35" s="92">
        <f>'Station P4'!M35</f>
        <v>1</v>
      </c>
      <c r="O35" s="23">
        <f>'Station P5'!M35</f>
        <v>1</v>
      </c>
      <c r="P35" s="67"/>
    </row>
    <row r="36" spans="1:16" x14ac:dyDescent="0.25">
      <c r="A36" s="10" t="s">
        <v>12</v>
      </c>
      <c r="B36" s="92">
        <f>'Station P1'!M36</f>
        <v>1</v>
      </c>
      <c r="C36" s="23">
        <f>'Station P2'!M36</f>
        <v>1</v>
      </c>
      <c r="D36" s="67"/>
      <c r="F36" s="92">
        <f>'Station P2'!M36</f>
        <v>1</v>
      </c>
      <c r="G36" s="23">
        <f>'Station P3'!M36</f>
        <v>1</v>
      </c>
      <c r="H36" s="67"/>
      <c r="J36" s="92">
        <f>'Station P3'!M36</f>
        <v>1</v>
      </c>
      <c r="K36" s="23">
        <f>'Station P4'!M36</f>
        <v>1</v>
      </c>
      <c r="L36" s="67"/>
      <c r="N36" s="92">
        <f>'Station P4'!M36</f>
        <v>1</v>
      </c>
      <c r="O36" s="23">
        <f>'Station P5'!M36</f>
        <v>1</v>
      </c>
      <c r="P36" s="67"/>
    </row>
    <row r="37" spans="1:16" x14ac:dyDescent="0.25">
      <c r="A37" s="10" t="s">
        <v>50</v>
      </c>
      <c r="B37" s="92">
        <f>'Station P1'!M37</f>
        <v>1</v>
      </c>
      <c r="C37" s="23">
        <f>'Station P2'!M37</f>
        <v>1</v>
      </c>
      <c r="D37" s="67"/>
      <c r="F37" s="92">
        <f>'Station P2'!M37</f>
        <v>1</v>
      </c>
      <c r="G37" s="23">
        <f>'Station P3'!M37</f>
        <v>1</v>
      </c>
      <c r="H37" s="67"/>
      <c r="J37" s="92">
        <f>'Station P3'!M37</f>
        <v>1</v>
      </c>
      <c r="K37" s="23">
        <f>'Station P4'!M37</f>
        <v>1</v>
      </c>
      <c r="L37" s="67"/>
      <c r="N37" s="92">
        <f>'Station P4'!M37</f>
        <v>1</v>
      </c>
      <c r="O37" s="23">
        <f>'Station P5'!M37</f>
        <v>1</v>
      </c>
      <c r="P37" s="67"/>
    </row>
    <row r="38" spans="1:16" x14ac:dyDescent="0.25">
      <c r="A38" s="10" t="s">
        <v>51</v>
      </c>
      <c r="B38" s="92">
        <f>'Station P1'!M38</f>
        <v>1</v>
      </c>
      <c r="C38" s="23">
        <f>'Station P2'!M38</f>
        <v>1</v>
      </c>
      <c r="D38" s="67"/>
      <c r="F38" s="92">
        <f>'Station P2'!M38</f>
        <v>1</v>
      </c>
      <c r="G38" s="23">
        <f>'Station P3'!M38</f>
        <v>1</v>
      </c>
      <c r="H38" s="67"/>
      <c r="J38" s="92">
        <f>'Station P3'!M38</f>
        <v>1</v>
      </c>
      <c r="K38" s="23">
        <f>'Station P4'!M38</f>
        <v>1</v>
      </c>
      <c r="L38" s="67"/>
      <c r="N38" s="92">
        <f>'Station P4'!M38</f>
        <v>1</v>
      </c>
      <c r="O38" s="23">
        <f>'Station P5'!M38</f>
        <v>1</v>
      </c>
      <c r="P38" s="67"/>
    </row>
    <row r="39" spans="1:16" x14ac:dyDescent="0.25">
      <c r="A39" s="10" t="s">
        <v>52</v>
      </c>
      <c r="B39" s="92">
        <f>'Station P1'!M39</f>
        <v>1</v>
      </c>
      <c r="C39" s="23">
        <f>'Station P2'!M39</f>
        <v>1</v>
      </c>
      <c r="D39" s="67"/>
      <c r="F39" s="92">
        <f>'Station P2'!M39</f>
        <v>1</v>
      </c>
      <c r="G39" s="23">
        <f>'Station P3'!M39</f>
        <v>1</v>
      </c>
      <c r="H39" s="67"/>
      <c r="J39" s="92">
        <f>'Station P3'!M39</f>
        <v>1</v>
      </c>
      <c r="K39" s="23">
        <f>'Station P4'!M39</f>
        <v>1</v>
      </c>
      <c r="L39" s="67"/>
      <c r="N39" s="92">
        <f>'Station P4'!M39</f>
        <v>1</v>
      </c>
      <c r="O39" s="23">
        <f>'Station P5'!M39</f>
        <v>1</v>
      </c>
      <c r="P39" s="67"/>
    </row>
    <row r="40" spans="1:16" x14ac:dyDescent="0.25">
      <c r="A40" s="10" t="s">
        <v>8</v>
      </c>
      <c r="B40" s="92">
        <f>'Station P1'!M40</f>
        <v>1</v>
      </c>
      <c r="C40" s="23">
        <f>'Station P2'!M40</f>
        <v>1</v>
      </c>
      <c r="D40" s="67"/>
      <c r="F40" s="92">
        <f>'Station P2'!M40</f>
        <v>1</v>
      </c>
      <c r="G40" s="23">
        <f>'Station P3'!M40</f>
        <v>1</v>
      </c>
      <c r="H40" s="67"/>
      <c r="J40" s="92">
        <f>'Station P3'!M40</f>
        <v>1</v>
      </c>
      <c r="K40" s="23">
        <f>'Station P4'!M40</f>
        <v>1</v>
      </c>
      <c r="L40" s="67"/>
      <c r="N40" s="92">
        <f>'Station P4'!M40</f>
        <v>1</v>
      </c>
      <c r="O40" s="23">
        <f>'Station P5'!M40</f>
        <v>1</v>
      </c>
      <c r="P40" s="67"/>
    </row>
    <row r="41" spans="1:16" x14ac:dyDescent="0.25">
      <c r="A41" s="10" t="s">
        <v>53</v>
      </c>
      <c r="B41" s="92">
        <f>'Station P1'!M41</f>
        <v>1</v>
      </c>
      <c r="C41" s="23">
        <f>'Station P2'!M41</f>
        <v>1</v>
      </c>
      <c r="D41" s="67"/>
      <c r="F41" s="92">
        <f>'Station P2'!M41</f>
        <v>1</v>
      </c>
      <c r="G41" s="23">
        <f>'Station P3'!M41</f>
        <v>1</v>
      </c>
      <c r="H41" s="67"/>
      <c r="J41" s="92">
        <f>'Station P3'!M41</f>
        <v>1</v>
      </c>
      <c r="K41" s="23">
        <f>'Station P4'!M41</f>
        <v>1</v>
      </c>
      <c r="L41" s="67"/>
      <c r="N41" s="92">
        <f>'Station P4'!M41</f>
        <v>1</v>
      </c>
      <c r="O41" s="23">
        <f>'Station P5'!M41</f>
        <v>1</v>
      </c>
      <c r="P41" s="67"/>
    </row>
    <row r="42" spans="1:16" x14ac:dyDescent="0.25">
      <c r="A42" s="10" t="s">
        <v>11</v>
      </c>
      <c r="B42" s="92">
        <f>'Station P1'!M42</f>
        <v>1</v>
      </c>
      <c r="C42" s="23">
        <f>'Station P2'!M42</f>
        <v>1</v>
      </c>
      <c r="D42" s="67"/>
      <c r="F42" s="92">
        <f>'Station P2'!M42</f>
        <v>1</v>
      </c>
      <c r="G42" s="23">
        <f>'Station P3'!M42</f>
        <v>1</v>
      </c>
      <c r="H42" s="67"/>
      <c r="J42" s="92">
        <f>'Station P3'!M42</f>
        <v>1</v>
      </c>
      <c r="K42" s="23">
        <f>'Station P4'!M42</f>
        <v>1</v>
      </c>
      <c r="L42" s="67"/>
      <c r="N42" s="92">
        <f>'Station P4'!M42</f>
        <v>1</v>
      </c>
      <c r="O42" s="23">
        <f>'Station P5'!M42</f>
        <v>1</v>
      </c>
      <c r="P42" s="67"/>
    </row>
    <row r="43" spans="1:16" x14ac:dyDescent="0.25">
      <c r="A43" s="10" t="s">
        <v>54</v>
      </c>
      <c r="B43" s="92">
        <f>'Station P1'!M43</f>
        <v>1</v>
      </c>
      <c r="C43" s="23">
        <f>'Station P2'!M43</f>
        <v>1</v>
      </c>
      <c r="D43" s="67"/>
      <c r="F43" s="92">
        <f>'Station P2'!M43</f>
        <v>1</v>
      </c>
      <c r="G43" s="23">
        <f>'Station P3'!M43</f>
        <v>1</v>
      </c>
      <c r="H43" s="67"/>
      <c r="J43" s="92">
        <f>'Station P3'!M43</f>
        <v>1</v>
      </c>
      <c r="K43" s="23">
        <f>'Station P4'!M43</f>
        <v>1</v>
      </c>
      <c r="L43" s="67"/>
      <c r="N43" s="92">
        <f>'Station P4'!M43</f>
        <v>1</v>
      </c>
      <c r="O43" s="23">
        <f>'Station P5'!M43</f>
        <v>1</v>
      </c>
      <c r="P43" s="67"/>
    </row>
    <row r="44" spans="1:16" x14ac:dyDescent="0.25">
      <c r="A44" s="10" t="s">
        <v>55</v>
      </c>
      <c r="B44" s="92">
        <f>'Station P1'!M44</f>
        <v>1</v>
      </c>
      <c r="C44" s="23">
        <f>'Station P2'!M44</f>
        <v>1</v>
      </c>
      <c r="D44" s="67"/>
      <c r="F44" s="92">
        <f>'Station P2'!M44</f>
        <v>1</v>
      </c>
      <c r="G44" s="23">
        <f>'Station P3'!M44</f>
        <v>1</v>
      </c>
      <c r="H44" s="67"/>
      <c r="J44" s="92">
        <f>'Station P3'!M44</f>
        <v>1</v>
      </c>
      <c r="K44" s="23">
        <f>'Station P4'!M44</f>
        <v>1</v>
      </c>
      <c r="L44" s="67"/>
      <c r="N44" s="92">
        <f>'Station P4'!M44</f>
        <v>1</v>
      </c>
      <c r="O44" s="23">
        <f>'Station P5'!M44</f>
        <v>1</v>
      </c>
      <c r="P44" s="67"/>
    </row>
    <row r="45" spans="1:16" x14ac:dyDescent="0.25">
      <c r="A45" s="10" t="s">
        <v>4</v>
      </c>
      <c r="B45" s="92">
        <f>'Station P1'!M45</f>
        <v>1</v>
      </c>
      <c r="C45" s="23">
        <f>'Station P2'!M45</f>
        <v>1</v>
      </c>
      <c r="D45" s="67"/>
      <c r="F45" s="92">
        <f>'Station P2'!M45</f>
        <v>1</v>
      </c>
      <c r="G45" s="23">
        <f>'Station P3'!M45</f>
        <v>1</v>
      </c>
      <c r="H45" s="67"/>
      <c r="J45" s="92">
        <f>'Station P3'!M45</f>
        <v>1</v>
      </c>
      <c r="K45" s="23">
        <f>'Station P4'!M45</f>
        <v>1</v>
      </c>
      <c r="L45" s="67"/>
      <c r="N45" s="92">
        <f>'Station P4'!M45</f>
        <v>1</v>
      </c>
      <c r="O45" s="23">
        <f>'Station P5'!M45</f>
        <v>1</v>
      </c>
      <c r="P45" s="67"/>
    </row>
    <row r="46" spans="1:16" x14ac:dyDescent="0.25">
      <c r="A46" s="10" t="s">
        <v>10</v>
      </c>
      <c r="B46" s="92">
        <f>'Station P1'!M46</f>
        <v>1</v>
      </c>
      <c r="C46" s="23">
        <f>'Station P2'!M46</f>
        <v>1</v>
      </c>
      <c r="D46" s="67"/>
      <c r="F46" s="92">
        <f>'Station P2'!M46</f>
        <v>1</v>
      </c>
      <c r="G46" s="23">
        <f>'Station P3'!M46</f>
        <v>1</v>
      </c>
      <c r="H46" s="67"/>
      <c r="J46" s="92">
        <f>'Station P3'!M46</f>
        <v>1</v>
      </c>
      <c r="K46" s="23">
        <f>'Station P4'!M46</f>
        <v>1</v>
      </c>
      <c r="L46" s="67"/>
      <c r="N46" s="92">
        <f>'Station P4'!M46</f>
        <v>1</v>
      </c>
      <c r="O46" s="23">
        <f>'Station P5'!M46</f>
        <v>1</v>
      </c>
      <c r="P46" s="67"/>
    </row>
    <row r="47" spans="1:16" ht="15.75" thickBot="1" x14ac:dyDescent="0.3">
      <c r="A47" s="10" t="s">
        <v>13</v>
      </c>
      <c r="B47" s="93">
        <f>'Station P1'!M47</f>
        <v>1</v>
      </c>
      <c r="C47" s="27">
        <f>'Station P2'!M47</f>
        <v>1</v>
      </c>
      <c r="D47" s="82"/>
      <c r="F47" s="93">
        <f>'Station P2'!M47</f>
        <v>1</v>
      </c>
      <c r="G47" s="27">
        <f>'Station P3'!M47</f>
        <v>1</v>
      </c>
      <c r="H47" s="82"/>
      <c r="J47" s="93">
        <f>'Station P3'!M47</f>
        <v>1</v>
      </c>
      <c r="K47" s="27">
        <f>'Station P4'!M47</f>
        <v>1</v>
      </c>
      <c r="L47" s="82"/>
      <c r="N47" s="93">
        <f>'Station P4'!M47</f>
        <v>1</v>
      </c>
      <c r="O47" s="27">
        <f>'Station P5'!M47</f>
        <v>1</v>
      </c>
      <c r="P47" s="82"/>
    </row>
  </sheetData>
  <conditionalFormatting sqref="B3:B47">
    <cfRule type="cellIs" dxfId="79" priority="116" stopIfTrue="1" operator="greaterThanOrEqual">
      <formula>90</formula>
    </cfRule>
    <cfRule type="cellIs" dxfId="78" priority="117" stopIfTrue="1" operator="between">
      <formula>60</formula>
      <formula>90</formula>
    </cfRule>
    <cfRule type="cellIs" dxfId="77" priority="118" stopIfTrue="1" operator="between">
      <formula>30</formula>
      <formula>60</formula>
    </cfRule>
    <cfRule type="cellIs" dxfId="76" priority="119" stopIfTrue="1" operator="between">
      <formula>2</formula>
      <formula>30</formula>
    </cfRule>
    <cfRule type="cellIs" dxfId="75" priority="120" stopIfTrue="1" operator="equal">
      <formula>1</formula>
    </cfRule>
  </conditionalFormatting>
  <conditionalFormatting sqref="C3:C47">
    <cfRule type="cellIs" dxfId="74" priority="111" operator="greaterThanOrEqual">
      <formula>90</formula>
    </cfRule>
    <cfRule type="cellIs" dxfId="73" priority="112" operator="between">
      <formula>60</formula>
      <formula>90</formula>
    </cfRule>
    <cfRule type="cellIs" dxfId="72" priority="113" operator="between">
      <formula>30</formula>
      <formula>60</formula>
    </cfRule>
    <cfRule type="cellIs" dxfId="71" priority="114" operator="between">
      <formula>2</formula>
      <formula>30</formula>
    </cfRule>
    <cfRule type="cellIs" dxfId="70" priority="115" operator="equal">
      <formula>1</formula>
    </cfRule>
  </conditionalFormatting>
  <conditionalFormatting sqref="F3:F47">
    <cfRule type="cellIs" dxfId="69" priority="106" operator="greaterThanOrEqual">
      <formula>90</formula>
    </cfRule>
    <cfRule type="cellIs" dxfId="68" priority="107" operator="between">
      <formula>60</formula>
      <formula>90</formula>
    </cfRule>
    <cfRule type="cellIs" dxfId="67" priority="108" operator="between">
      <formula>30</formula>
      <formula>60</formula>
    </cfRule>
    <cfRule type="cellIs" dxfId="66" priority="109" operator="between">
      <formula>2</formula>
      <formula>30</formula>
    </cfRule>
    <cfRule type="cellIs" dxfId="65" priority="110" operator="equal">
      <formula>1</formula>
    </cfRule>
  </conditionalFormatting>
  <conditionalFormatting sqref="G3:G47">
    <cfRule type="cellIs" dxfId="64" priority="101" operator="greaterThanOrEqual">
      <formula>90</formula>
    </cfRule>
    <cfRule type="cellIs" dxfId="63" priority="102" operator="between">
      <formula>60</formula>
      <formula>90</formula>
    </cfRule>
    <cfRule type="cellIs" dxfId="62" priority="103" operator="between">
      <formula>30</formula>
      <formula>60</formula>
    </cfRule>
    <cfRule type="cellIs" dxfId="61" priority="104" operator="between">
      <formula>2</formula>
      <formula>30</formula>
    </cfRule>
    <cfRule type="cellIs" dxfId="60" priority="105" operator="equal">
      <formula>1</formula>
    </cfRule>
  </conditionalFormatting>
  <conditionalFormatting sqref="J3:J47">
    <cfRule type="cellIs" dxfId="59" priority="96" operator="greaterThanOrEqual">
      <formula>90</formula>
    </cfRule>
    <cfRule type="cellIs" dxfId="58" priority="97" operator="between">
      <formula>60</formula>
      <formula>90</formula>
    </cfRule>
    <cfRule type="cellIs" dxfId="57" priority="98" operator="between">
      <formula>30</formula>
      <formula>60</formula>
    </cfRule>
    <cfRule type="cellIs" dxfId="56" priority="99" operator="between">
      <formula>2</formula>
      <formula>30</formula>
    </cfRule>
    <cfRule type="cellIs" dxfId="55" priority="100" operator="equal">
      <formula>1</formula>
    </cfRule>
  </conditionalFormatting>
  <conditionalFormatting sqref="K3:K47">
    <cfRule type="cellIs" dxfId="54" priority="91" operator="greaterThanOrEqual">
      <formula>90</formula>
    </cfRule>
    <cfRule type="cellIs" dxfId="53" priority="92" operator="between">
      <formula>60</formula>
      <formula>90</formula>
    </cfRule>
    <cfRule type="cellIs" dxfId="52" priority="93" operator="between">
      <formula>30</formula>
      <formula>60</formula>
    </cfRule>
    <cfRule type="cellIs" dxfId="51" priority="94" operator="between">
      <formula>2</formula>
      <formula>30</formula>
    </cfRule>
    <cfRule type="cellIs" dxfId="50" priority="95" operator="equal">
      <formula>1</formula>
    </cfRule>
  </conditionalFormatting>
  <conditionalFormatting sqref="N3:N47">
    <cfRule type="cellIs" dxfId="49" priority="86" operator="greaterThanOrEqual">
      <formula>90</formula>
    </cfRule>
    <cfRule type="cellIs" dxfId="48" priority="87" operator="between">
      <formula>60</formula>
      <formula>90</formula>
    </cfRule>
    <cfRule type="cellIs" dxfId="47" priority="88" operator="between">
      <formula>30</formula>
      <formula>60</formula>
    </cfRule>
    <cfRule type="cellIs" dxfId="46" priority="89" operator="between">
      <formula>2</formula>
      <formula>30</formula>
    </cfRule>
    <cfRule type="cellIs" dxfId="45" priority="90" operator="equal">
      <formula>1</formula>
    </cfRule>
  </conditionalFormatting>
  <conditionalFormatting sqref="O3:O47">
    <cfRule type="cellIs" dxfId="44" priority="81" operator="greaterThanOrEqual">
      <formula>90</formula>
    </cfRule>
    <cfRule type="cellIs" dxfId="43" priority="82" operator="between">
      <formula>60</formula>
      <formula>90</formula>
    </cfRule>
    <cfRule type="cellIs" dxfId="42" priority="83" operator="between">
      <formula>30</formula>
      <formula>60</formula>
    </cfRule>
    <cfRule type="cellIs" dxfId="41" priority="84" operator="between">
      <formula>2</formula>
      <formula>30</formula>
    </cfRule>
    <cfRule type="cellIs" dxfId="40" priority="85" operator="equal">
      <formula>1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1"/>
  <dimension ref="A1:P47"/>
  <sheetViews>
    <sheetView zoomScale="80" zoomScaleNormal="80" workbookViewId="0">
      <selection activeCell="S1" sqref="S1:S1048576"/>
    </sheetView>
  </sheetViews>
  <sheetFormatPr defaultRowHeight="15" x14ac:dyDescent="0.25"/>
  <cols>
    <col min="1" max="1" width="13.7109375" customWidth="1"/>
    <col min="16" max="16" width="10.140625" customWidth="1"/>
  </cols>
  <sheetData>
    <row r="1" spans="1:16" ht="19.5" thickBot="1" x14ac:dyDescent="0.35">
      <c r="A1" s="87" t="s">
        <v>66</v>
      </c>
      <c r="P1" s="87"/>
    </row>
    <row r="2" spans="1:16" ht="15.75" thickBot="1" x14ac:dyDescent="0.3">
      <c r="B2" s="88" t="s">
        <v>137</v>
      </c>
      <c r="C2" s="89" t="s">
        <v>138</v>
      </c>
      <c r="D2" s="89"/>
      <c r="F2" s="89" t="s">
        <v>138</v>
      </c>
      <c r="G2" s="89" t="s">
        <v>139</v>
      </c>
      <c r="H2" s="89"/>
      <c r="J2" s="89" t="s">
        <v>139</v>
      </c>
      <c r="K2" s="89" t="s">
        <v>140</v>
      </c>
      <c r="L2" s="89"/>
      <c r="N2" s="89" t="s">
        <v>140</v>
      </c>
      <c r="O2" s="89" t="s">
        <v>141</v>
      </c>
      <c r="P2" s="89"/>
    </row>
    <row r="3" spans="1:16" ht="15.75" thickBot="1" x14ac:dyDescent="0.3">
      <c r="A3" s="33" t="s">
        <v>71</v>
      </c>
      <c r="B3" s="90">
        <f>'Route P1'!M2</f>
        <v>1</v>
      </c>
      <c r="C3" s="37">
        <f>'route P2'!M2</f>
        <v>1</v>
      </c>
      <c r="D3" s="67"/>
      <c r="F3" s="90">
        <f>'route P2'!M2</f>
        <v>1</v>
      </c>
      <c r="G3" s="37">
        <f>'Route P3'!M2</f>
        <v>1</v>
      </c>
      <c r="H3" s="67"/>
      <c r="J3" s="90">
        <f>'Route P3'!M2</f>
        <v>1</v>
      </c>
      <c r="K3" s="37">
        <f>'Route P4'!M2</f>
        <v>1</v>
      </c>
      <c r="L3" s="67"/>
      <c r="N3" s="90">
        <f>'Route P4'!M2</f>
        <v>1</v>
      </c>
      <c r="O3" s="37">
        <f>'Route P5'!M2</f>
        <v>1</v>
      </c>
      <c r="P3" s="67"/>
    </row>
    <row r="4" spans="1:16" ht="15.75" thickBot="1" x14ac:dyDescent="0.3">
      <c r="A4" s="47" t="s">
        <v>73</v>
      </c>
      <c r="B4" s="90">
        <f>'Route P1'!M3</f>
        <v>1</v>
      </c>
      <c r="C4" s="37">
        <f>'route P2'!M3</f>
        <v>1</v>
      </c>
      <c r="D4" s="67"/>
      <c r="F4" s="90">
        <f>'route P2'!M3</f>
        <v>1</v>
      </c>
      <c r="G4" s="37">
        <f>'Route P3'!M3</f>
        <v>1</v>
      </c>
      <c r="H4" s="67"/>
      <c r="J4" s="90">
        <f>'Route P3'!M3</f>
        <v>1</v>
      </c>
      <c r="K4" s="37">
        <f>'Route P4'!M3</f>
        <v>1</v>
      </c>
      <c r="L4" s="67"/>
      <c r="N4" s="90">
        <f>'Route P4'!M3</f>
        <v>1</v>
      </c>
      <c r="O4" s="37">
        <f>'Route P5'!M3</f>
        <v>1</v>
      </c>
      <c r="P4" s="67"/>
    </row>
    <row r="5" spans="1:16" ht="15.75" thickBot="1" x14ac:dyDescent="0.3">
      <c r="A5" s="22" t="s">
        <v>75</v>
      </c>
      <c r="B5" s="90">
        <f>'Route P1'!M4</f>
        <v>1</v>
      </c>
      <c r="C5" s="37">
        <f>'route P2'!M4</f>
        <v>1</v>
      </c>
      <c r="D5" s="67"/>
      <c r="F5" s="90">
        <f>'route P2'!M4</f>
        <v>1</v>
      </c>
      <c r="G5" s="37">
        <f>'Route P3'!M4</f>
        <v>1</v>
      </c>
      <c r="H5" s="67"/>
      <c r="J5" s="90">
        <f>'Route P3'!M4</f>
        <v>1</v>
      </c>
      <c r="K5" s="37">
        <f>'Route P4'!M4</f>
        <v>1</v>
      </c>
      <c r="L5" s="67"/>
      <c r="N5" s="90">
        <f>'Route P4'!M4</f>
        <v>1</v>
      </c>
      <c r="O5" s="37">
        <f>'Route P5'!M4</f>
        <v>1</v>
      </c>
      <c r="P5" s="67"/>
    </row>
    <row r="6" spans="1:16" ht="15.75" thickBot="1" x14ac:dyDescent="0.3">
      <c r="A6" s="47" t="s">
        <v>76</v>
      </c>
      <c r="B6" s="90">
        <f>'Route P1'!M5</f>
        <v>1</v>
      </c>
      <c r="C6" s="37">
        <f>'route P2'!M5</f>
        <v>1</v>
      </c>
      <c r="D6" s="67"/>
      <c r="F6" s="90">
        <f>'route P2'!M5</f>
        <v>1</v>
      </c>
      <c r="G6" s="37">
        <f>'Route P3'!M5</f>
        <v>1</v>
      </c>
      <c r="H6" s="67"/>
      <c r="J6" s="90">
        <f>'Route P3'!M5</f>
        <v>1</v>
      </c>
      <c r="K6" s="37">
        <f>'Route P4'!M5</f>
        <v>1</v>
      </c>
      <c r="L6" s="67"/>
      <c r="N6" s="90">
        <f>'Route P4'!M5</f>
        <v>1</v>
      </c>
      <c r="O6" s="37">
        <f>'Route P5'!M5</f>
        <v>1</v>
      </c>
      <c r="P6" s="67"/>
    </row>
    <row r="7" spans="1:16" ht="15.75" thickBot="1" x14ac:dyDescent="0.3">
      <c r="A7" s="47" t="s">
        <v>78</v>
      </c>
      <c r="B7" s="90">
        <f>'Route P1'!M6</f>
        <v>1</v>
      </c>
      <c r="C7" s="37">
        <f>'route P2'!M6</f>
        <v>1</v>
      </c>
      <c r="D7" s="67"/>
      <c r="F7" s="90">
        <f>'route P2'!M6</f>
        <v>1</v>
      </c>
      <c r="G7" s="37">
        <f>'Route P3'!M6</f>
        <v>1</v>
      </c>
      <c r="H7" s="67"/>
      <c r="J7" s="90">
        <f>'Route P3'!M6</f>
        <v>1</v>
      </c>
      <c r="K7" s="37">
        <f>'Route P4'!M6</f>
        <v>1</v>
      </c>
      <c r="L7" s="67"/>
      <c r="N7" s="90">
        <f>'Route P4'!M6</f>
        <v>1</v>
      </c>
      <c r="O7" s="37">
        <f>'Route P5'!M6</f>
        <v>1</v>
      </c>
      <c r="P7" s="67"/>
    </row>
    <row r="8" spans="1:16" ht="15.75" thickBot="1" x14ac:dyDescent="0.3">
      <c r="A8" s="22" t="s">
        <v>80</v>
      </c>
      <c r="B8" s="90">
        <f>'Route P1'!M7</f>
        <v>1</v>
      </c>
      <c r="C8" s="37">
        <f>'route P2'!M7</f>
        <v>1</v>
      </c>
      <c r="D8" s="67"/>
      <c r="F8" s="90">
        <f>'route P2'!M7</f>
        <v>1</v>
      </c>
      <c r="G8" s="37">
        <f>'Route P3'!M7</f>
        <v>1</v>
      </c>
      <c r="H8" s="67"/>
      <c r="J8" s="90">
        <f>'Route P3'!M7</f>
        <v>1</v>
      </c>
      <c r="K8" s="37">
        <f>'Route P4'!M7</f>
        <v>1</v>
      </c>
      <c r="L8" s="67"/>
      <c r="N8" s="90">
        <f>'Route P4'!M7</f>
        <v>1</v>
      </c>
      <c r="O8" s="37">
        <f>'Route P5'!M7</f>
        <v>1</v>
      </c>
      <c r="P8" s="67"/>
    </row>
    <row r="9" spans="1:16" ht="15.75" thickBot="1" x14ac:dyDescent="0.3">
      <c r="A9" s="47" t="s">
        <v>82</v>
      </c>
      <c r="B9" s="90">
        <f>'Route P1'!M8</f>
        <v>1</v>
      </c>
      <c r="C9" s="37">
        <f>'route P2'!M8</f>
        <v>1</v>
      </c>
      <c r="D9" s="67"/>
      <c r="F9" s="90">
        <f>'route P2'!M8</f>
        <v>1</v>
      </c>
      <c r="G9" s="37">
        <f>'Route P3'!M8</f>
        <v>1</v>
      </c>
      <c r="H9" s="67"/>
      <c r="J9" s="90">
        <f>'Route P3'!M8</f>
        <v>1</v>
      </c>
      <c r="K9" s="37">
        <f>'Route P4'!M8</f>
        <v>1</v>
      </c>
      <c r="L9" s="67"/>
      <c r="N9" s="90">
        <f>'Route P4'!M8</f>
        <v>1</v>
      </c>
      <c r="O9" s="37">
        <f>'Route P5'!M8</f>
        <v>1</v>
      </c>
      <c r="P9" s="67"/>
    </row>
    <row r="10" spans="1:16" ht="15.75" thickBot="1" x14ac:dyDescent="0.3">
      <c r="A10" s="61" t="s">
        <v>70</v>
      </c>
      <c r="B10" s="90">
        <f>'Route P1'!M9</f>
        <v>1</v>
      </c>
      <c r="C10" s="37">
        <f>'route P2'!M9</f>
        <v>1</v>
      </c>
      <c r="D10" s="67"/>
      <c r="F10" s="90">
        <f>'route P2'!M9</f>
        <v>1</v>
      </c>
      <c r="G10" s="37">
        <f>'Route P3'!M9</f>
        <v>1</v>
      </c>
      <c r="H10" s="67"/>
      <c r="J10" s="90">
        <f>'Route P3'!M9</f>
        <v>1</v>
      </c>
      <c r="K10" s="37">
        <f>'Route P4'!M9</f>
        <v>1</v>
      </c>
      <c r="L10" s="67"/>
      <c r="N10" s="90">
        <f>'Route P4'!M9</f>
        <v>1</v>
      </c>
      <c r="O10" s="37">
        <f>'Route P5'!M9</f>
        <v>1</v>
      </c>
      <c r="P10" s="67"/>
    </row>
    <row r="11" spans="1:16" ht="15.75" thickBot="1" x14ac:dyDescent="0.3">
      <c r="A11" s="22" t="s">
        <v>83</v>
      </c>
      <c r="B11" s="90">
        <f>'Route P1'!M10</f>
        <v>1</v>
      </c>
      <c r="C11" s="37">
        <f>'route P2'!M10</f>
        <v>1</v>
      </c>
      <c r="D11" s="67"/>
      <c r="F11" s="90">
        <f>'route P2'!M10</f>
        <v>1</v>
      </c>
      <c r="G11" s="37">
        <f>'Route P3'!M10</f>
        <v>1</v>
      </c>
      <c r="H11" s="67"/>
      <c r="J11" s="90">
        <f>'Route P3'!M10</f>
        <v>1</v>
      </c>
      <c r="K11" s="37">
        <f>'Route P4'!M10</f>
        <v>1</v>
      </c>
      <c r="L11" s="67"/>
      <c r="N11" s="90">
        <f>'Route P4'!M10</f>
        <v>1</v>
      </c>
      <c r="O11" s="37">
        <f>'Route P5'!M10</f>
        <v>1</v>
      </c>
      <c r="P11" s="67"/>
    </row>
    <row r="12" spans="1:16" ht="15.75" thickBot="1" x14ac:dyDescent="0.3">
      <c r="A12" s="59" t="s">
        <v>84</v>
      </c>
      <c r="B12" s="90">
        <f>'Route P1'!M11</f>
        <v>1</v>
      </c>
      <c r="C12" s="37">
        <f>'route P2'!M11</f>
        <v>1</v>
      </c>
      <c r="D12" s="67"/>
      <c r="F12" s="90">
        <f>'route P2'!M11</f>
        <v>1</v>
      </c>
      <c r="G12" s="37">
        <f>'Route P3'!M11</f>
        <v>1</v>
      </c>
      <c r="H12" s="67"/>
      <c r="J12" s="90">
        <f>'Route P3'!M11</f>
        <v>1</v>
      </c>
      <c r="K12" s="37">
        <f>'Route P4'!M11</f>
        <v>1</v>
      </c>
      <c r="L12" s="67"/>
      <c r="N12" s="90">
        <f>'Route P4'!M11</f>
        <v>1</v>
      </c>
      <c r="O12" s="37">
        <f>'Route P5'!M11</f>
        <v>1</v>
      </c>
      <c r="P12" s="67"/>
    </row>
    <row r="13" spans="1:16" ht="15.75" thickBot="1" x14ac:dyDescent="0.3">
      <c r="A13" s="59" t="s">
        <v>85</v>
      </c>
      <c r="B13" s="90">
        <f>'Route P1'!M12</f>
        <v>1</v>
      </c>
      <c r="C13" s="37">
        <f>'route P2'!M12</f>
        <v>1</v>
      </c>
      <c r="D13" s="67"/>
      <c r="F13" s="90">
        <f>'route P2'!M12</f>
        <v>1</v>
      </c>
      <c r="G13" s="37">
        <f>'Route P3'!M12</f>
        <v>1</v>
      </c>
      <c r="H13" s="67"/>
      <c r="J13" s="90">
        <f>'Route P3'!M12</f>
        <v>1</v>
      </c>
      <c r="K13" s="37">
        <f>'Route P4'!M12</f>
        <v>1</v>
      </c>
      <c r="L13" s="67"/>
      <c r="N13" s="90">
        <f>'Route P4'!M12</f>
        <v>1</v>
      </c>
      <c r="O13" s="37">
        <f>'Route P5'!M12</f>
        <v>1</v>
      </c>
      <c r="P13" s="67"/>
    </row>
    <row r="14" spans="1:16" ht="15.75" thickBot="1" x14ac:dyDescent="0.3">
      <c r="A14" s="59" t="s">
        <v>87</v>
      </c>
      <c r="B14" s="90">
        <f>'Route P1'!M13</f>
        <v>1</v>
      </c>
      <c r="C14" s="37">
        <f>'route P2'!M13</f>
        <v>1</v>
      </c>
      <c r="D14" s="67"/>
      <c r="F14" s="90">
        <f>'route P2'!M13</f>
        <v>1</v>
      </c>
      <c r="G14" s="37">
        <f>'Route P3'!M13</f>
        <v>1</v>
      </c>
      <c r="H14" s="67"/>
      <c r="J14" s="90">
        <f>'Route P3'!M13</f>
        <v>1</v>
      </c>
      <c r="K14" s="37">
        <f>'Route P4'!M13</f>
        <v>1</v>
      </c>
      <c r="L14" s="67"/>
      <c r="N14" s="90">
        <f>'Route P4'!M13</f>
        <v>1</v>
      </c>
      <c r="O14" s="37">
        <f>'Route P5'!M13</f>
        <v>1</v>
      </c>
      <c r="P14" s="67"/>
    </row>
    <row r="15" spans="1:16" ht="15.75" thickBot="1" x14ac:dyDescent="0.3">
      <c r="A15" s="59" t="s">
        <v>89</v>
      </c>
      <c r="B15" s="90">
        <f>'Route P1'!M14</f>
        <v>1</v>
      </c>
      <c r="C15" s="37">
        <f>'route P2'!M14</f>
        <v>1</v>
      </c>
      <c r="D15" s="67"/>
      <c r="F15" s="90">
        <f>'route P2'!M14</f>
        <v>1</v>
      </c>
      <c r="G15" s="37">
        <f>'Route P3'!M14</f>
        <v>1</v>
      </c>
      <c r="H15" s="67"/>
      <c r="J15" s="90">
        <f>'Route P3'!M14</f>
        <v>1</v>
      </c>
      <c r="K15" s="37">
        <f>'Route P4'!M14</f>
        <v>1</v>
      </c>
      <c r="L15" s="67"/>
      <c r="N15" s="90">
        <f>'Route P4'!M14</f>
        <v>1</v>
      </c>
      <c r="O15" s="37">
        <f>'Route P5'!M14</f>
        <v>1</v>
      </c>
      <c r="P15" s="67"/>
    </row>
    <row r="16" spans="1:16" ht="15.75" thickBot="1" x14ac:dyDescent="0.3">
      <c r="A16" s="59" t="s">
        <v>91</v>
      </c>
      <c r="B16" s="90">
        <f>'Route P1'!M15</f>
        <v>1</v>
      </c>
      <c r="C16" s="37">
        <f>'route P2'!M15</f>
        <v>1</v>
      </c>
      <c r="D16" s="67"/>
      <c r="F16" s="90">
        <f>'route P2'!M15</f>
        <v>1</v>
      </c>
      <c r="G16" s="37">
        <f>'Route P3'!M15</f>
        <v>1</v>
      </c>
      <c r="H16" s="67"/>
      <c r="J16" s="90">
        <f>'Route P3'!M15</f>
        <v>1</v>
      </c>
      <c r="K16" s="37">
        <f>'Route P4'!M15</f>
        <v>1</v>
      </c>
      <c r="L16" s="67"/>
      <c r="N16" s="90">
        <f>'Route P4'!M15</f>
        <v>1</v>
      </c>
      <c r="O16" s="37">
        <f>'Route P5'!M15</f>
        <v>1</v>
      </c>
      <c r="P16" s="67"/>
    </row>
    <row r="17" spans="1:16" ht="15.75" thickBot="1" x14ac:dyDescent="0.3">
      <c r="A17" s="47" t="s">
        <v>92</v>
      </c>
      <c r="B17" s="90">
        <f>'Route P1'!M16</f>
        <v>1</v>
      </c>
      <c r="C17" s="37">
        <f>'route P2'!M16</f>
        <v>1</v>
      </c>
      <c r="D17" s="67"/>
      <c r="F17" s="90">
        <f>'route P2'!M16</f>
        <v>1</v>
      </c>
      <c r="G17" s="37">
        <f>'Route P3'!M16</f>
        <v>1</v>
      </c>
      <c r="H17" s="67"/>
      <c r="J17" s="90">
        <f>'Route P3'!M16</f>
        <v>1</v>
      </c>
      <c r="K17" s="37">
        <f>'Route P4'!M16</f>
        <v>1</v>
      </c>
      <c r="L17" s="67"/>
      <c r="N17" s="90">
        <f>'Route P4'!M16</f>
        <v>1</v>
      </c>
      <c r="O17" s="37">
        <f>'Route P5'!M16</f>
        <v>1</v>
      </c>
      <c r="P17" s="67"/>
    </row>
    <row r="18" spans="1:16" ht="15.75" thickBot="1" x14ac:dyDescent="0.3">
      <c r="A18" s="47" t="s">
        <v>81</v>
      </c>
      <c r="B18" s="90">
        <f>'Route P1'!M17</f>
        <v>1</v>
      </c>
      <c r="C18" s="37">
        <f>'route P2'!M17</f>
        <v>1</v>
      </c>
      <c r="D18" s="67"/>
      <c r="F18" s="90">
        <f>'route P2'!M17</f>
        <v>1</v>
      </c>
      <c r="G18" s="37">
        <f>'Route P3'!M17</f>
        <v>1</v>
      </c>
      <c r="H18" s="67"/>
      <c r="J18" s="90">
        <f>'Route P3'!M17</f>
        <v>1</v>
      </c>
      <c r="K18" s="37">
        <f>'Route P4'!M17</f>
        <v>1</v>
      </c>
      <c r="L18" s="67"/>
      <c r="N18" s="90">
        <f>'Route P4'!M17</f>
        <v>1</v>
      </c>
      <c r="O18" s="37">
        <f>'Route P5'!M17</f>
        <v>1</v>
      </c>
      <c r="P18" s="67"/>
    </row>
    <row r="19" spans="1:16" ht="15.75" thickBot="1" x14ac:dyDescent="0.3">
      <c r="A19" s="61" t="s">
        <v>95</v>
      </c>
      <c r="B19" s="90">
        <f>'Route P1'!M18</f>
        <v>1</v>
      </c>
      <c r="C19" s="37">
        <f>'route P2'!M18</f>
        <v>1</v>
      </c>
      <c r="D19" s="67"/>
      <c r="F19" s="90">
        <f>'route P2'!M18</f>
        <v>1</v>
      </c>
      <c r="G19" s="37">
        <f>'Route P3'!M18</f>
        <v>1</v>
      </c>
      <c r="H19" s="67"/>
      <c r="J19" s="90">
        <f>'Route P3'!M18</f>
        <v>1</v>
      </c>
      <c r="K19" s="37">
        <f>'Route P4'!M18</f>
        <v>1</v>
      </c>
      <c r="L19" s="67"/>
      <c r="N19" s="90">
        <f>'Route P4'!M18</f>
        <v>1</v>
      </c>
      <c r="O19" s="37">
        <f>'Route P5'!M18</f>
        <v>1</v>
      </c>
      <c r="P19" s="67"/>
    </row>
    <row r="20" spans="1:16" ht="15.75" thickBot="1" x14ac:dyDescent="0.3">
      <c r="A20" s="22" t="s">
        <v>96</v>
      </c>
      <c r="B20" s="90">
        <f>'Route P1'!M19</f>
        <v>1</v>
      </c>
      <c r="C20" s="37">
        <f>'route P2'!M19</f>
        <v>1</v>
      </c>
      <c r="D20" s="67"/>
      <c r="F20" s="90">
        <f>'route P2'!M19</f>
        <v>1</v>
      </c>
      <c r="G20" s="37">
        <f>'Route P3'!M19</f>
        <v>1</v>
      </c>
      <c r="H20" s="67"/>
      <c r="J20" s="90">
        <f>'Route P3'!M19</f>
        <v>1</v>
      </c>
      <c r="K20" s="37">
        <f>'Route P4'!M19</f>
        <v>1</v>
      </c>
      <c r="L20" s="67"/>
      <c r="N20" s="90">
        <f>'Route P4'!M19</f>
        <v>1</v>
      </c>
      <c r="O20" s="37">
        <f>'Route P5'!M19</f>
        <v>1</v>
      </c>
      <c r="P20" s="67"/>
    </row>
    <row r="21" spans="1:16" ht="15.75" thickBot="1" x14ac:dyDescent="0.3">
      <c r="A21" s="59" t="s">
        <v>98</v>
      </c>
      <c r="B21" s="90">
        <f>'Route P1'!M20</f>
        <v>1</v>
      </c>
      <c r="C21" s="37">
        <f>'route P2'!M20</f>
        <v>1</v>
      </c>
      <c r="D21" s="67"/>
      <c r="F21" s="90">
        <f>'route P2'!M20</f>
        <v>1</v>
      </c>
      <c r="G21" s="37">
        <f>'Route P3'!M20</f>
        <v>1</v>
      </c>
      <c r="H21" s="67"/>
      <c r="J21" s="90">
        <f>'Route P3'!M20</f>
        <v>1</v>
      </c>
      <c r="K21" s="37">
        <f>'Route P4'!M20</f>
        <v>1</v>
      </c>
      <c r="L21" s="67"/>
      <c r="N21" s="90">
        <f>'Route P4'!M20</f>
        <v>1</v>
      </c>
      <c r="O21" s="37">
        <f>'Route P5'!M20</f>
        <v>1</v>
      </c>
      <c r="P21" s="67"/>
    </row>
    <row r="22" spans="1:16" ht="15.75" thickBot="1" x14ac:dyDescent="0.3">
      <c r="A22" s="47" t="s">
        <v>72</v>
      </c>
      <c r="B22" s="90">
        <f>'Route P1'!M21</f>
        <v>5</v>
      </c>
      <c r="C22" s="37">
        <f>'route P2'!M21</f>
        <v>1</v>
      </c>
      <c r="D22" s="67"/>
      <c r="F22" s="90">
        <f>'route P2'!M21</f>
        <v>1</v>
      </c>
      <c r="G22" s="37">
        <f>'Route P3'!M21</f>
        <v>1</v>
      </c>
      <c r="H22" s="67"/>
      <c r="J22" s="90">
        <f>'Route P3'!M21</f>
        <v>1</v>
      </c>
      <c r="K22" s="37">
        <f>'Route P4'!M21</f>
        <v>1</v>
      </c>
      <c r="L22" s="67"/>
      <c r="N22" s="90">
        <f>'Route P4'!M21</f>
        <v>1</v>
      </c>
      <c r="O22" s="37">
        <f>'Route P5'!M21</f>
        <v>1</v>
      </c>
      <c r="P22" s="67"/>
    </row>
    <row r="23" spans="1:16" ht="15.75" thickBot="1" x14ac:dyDescent="0.3">
      <c r="A23" s="61" t="s">
        <v>97</v>
      </c>
      <c r="B23" s="90">
        <f>'Route P1'!M22</f>
        <v>1</v>
      </c>
      <c r="C23" s="37">
        <f>'route P2'!M22</f>
        <v>1</v>
      </c>
      <c r="D23" s="67"/>
      <c r="F23" s="90">
        <f>'route P2'!M22</f>
        <v>1</v>
      </c>
      <c r="G23" s="37">
        <f>'Route P3'!M22</f>
        <v>1</v>
      </c>
      <c r="H23" s="67"/>
      <c r="J23" s="90">
        <f>'Route P3'!M22</f>
        <v>1</v>
      </c>
      <c r="K23" s="37">
        <f>'Route P4'!M22</f>
        <v>1</v>
      </c>
      <c r="L23" s="67"/>
      <c r="N23" s="90">
        <f>'Route P4'!M22</f>
        <v>1</v>
      </c>
      <c r="O23" s="37">
        <f>'Route P5'!M22</f>
        <v>1</v>
      </c>
      <c r="P23" s="67"/>
    </row>
    <row r="24" spans="1:16" ht="15.75" thickBot="1" x14ac:dyDescent="0.3">
      <c r="A24" s="47" t="s">
        <v>99</v>
      </c>
      <c r="B24" s="90">
        <f>'Route P1'!M23</f>
        <v>1</v>
      </c>
      <c r="C24" s="37">
        <f>'route P2'!M23</f>
        <v>1</v>
      </c>
      <c r="D24" s="67"/>
      <c r="F24" s="90">
        <f>'route P2'!M23</f>
        <v>1</v>
      </c>
      <c r="G24" s="37">
        <f>'Route P3'!M23</f>
        <v>1</v>
      </c>
      <c r="H24" s="67"/>
      <c r="J24" s="90">
        <f>'Route P3'!M23</f>
        <v>1</v>
      </c>
      <c r="K24" s="37">
        <f>'Route P4'!M23</f>
        <v>1</v>
      </c>
      <c r="L24" s="67"/>
      <c r="N24" s="90">
        <f>'Route P4'!M23</f>
        <v>1</v>
      </c>
      <c r="O24" s="37">
        <f>'Route P5'!M23</f>
        <v>1</v>
      </c>
      <c r="P24" s="67"/>
    </row>
    <row r="25" spans="1:16" ht="15.75" thickBot="1" x14ac:dyDescent="0.3">
      <c r="A25" s="61" t="s">
        <v>74</v>
      </c>
      <c r="B25" s="90">
        <f>'Route P1'!M24</f>
        <v>1</v>
      </c>
      <c r="C25" s="37">
        <f>'route P2'!M24</f>
        <v>1</v>
      </c>
      <c r="D25" s="67"/>
      <c r="F25" s="90">
        <f>'route P2'!M24</f>
        <v>1</v>
      </c>
      <c r="G25" s="37">
        <f>'Route P3'!M24</f>
        <v>1</v>
      </c>
      <c r="H25" s="67"/>
      <c r="J25" s="90">
        <f>'Route P3'!M24</f>
        <v>1</v>
      </c>
      <c r="K25" s="37">
        <f>'Route P4'!M24</f>
        <v>1</v>
      </c>
      <c r="L25" s="67"/>
      <c r="N25" s="90">
        <f>'Route P4'!M24</f>
        <v>1</v>
      </c>
      <c r="O25" s="37">
        <f>'Route P5'!M24</f>
        <v>1</v>
      </c>
      <c r="P25" s="67"/>
    </row>
    <row r="26" spans="1:16" ht="15.75" thickBot="1" x14ac:dyDescent="0.3">
      <c r="A26" s="61" t="s">
        <v>100</v>
      </c>
      <c r="B26" s="90">
        <f>'Route P1'!M25</f>
        <v>1</v>
      </c>
      <c r="C26" s="37">
        <f>'route P2'!M25</f>
        <v>1</v>
      </c>
      <c r="D26" s="67"/>
      <c r="F26" s="90">
        <f>'route P2'!M25</f>
        <v>1</v>
      </c>
      <c r="G26" s="37">
        <f>'Route P3'!M25</f>
        <v>1</v>
      </c>
      <c r="H26" s="67"/>
      <c r="J26" s="90">
        <f>'Route P3'!M25</f>
        <v>1</v>
      </c>
      <c r="K26" s="37">
        <f>'Route P4'!M25</f>
        <v>1</v>
      </c>
      <c r="L26" s="67"/>
      <c r="N26" s="90">
        <f>'Route P4'!M25</f>
        <v>1</v>
      </c>
      <c r="O26" s="37">
        <f>'Route P5'!M25</f>
        <v>1</v>
      </c>
      <c r="P26" s="67"/>
    </row>
    <row r="27" spans="1:16" ht="15.75" thickBot="1" x14ac:dyDescent="0.3">
      <c r="A27" s="61" t="s">
        <v>93</v>
      </c>
      <c r="B27" s="90">
        <f>'Route P1'!M26</f>
        <v>1</v>
      </c>
      <c r="C27" s="37">
        <f>'route P2'!M26</f>
        <v>1</v>
      </c>
      <c r="D27" s="67"/>
      <c r="F27" s="90">
        <f>'route P2'!M26</f>
        <v>1</v>
      </c>
      <c r="G27" s="37">
        <f>'Route P3'!M26</f>
        <v>1</v>
      </c>
      <c r="H27" s="67"/>
      <c r="J27" s="90">
        <f>'Route P3'!M26</f>
        <v>1</v>
      </c>
      <c r="K27" s="37">
        <f>'Route P4'!M26</f>
        <v>1</v>
      </c>
      <c r="L27" s="67"/>
      <c r="N27" s="90">
        <f>'Route P4'!M26</f>
        <v>1</v>
      </c>
      <c r="O27" s="37">
        <f>'Route P5'!M26</f>
        <v>1</v>
      </c>
      <c r="P27" s="67"/>
    </row>
    <row r="28" spans="1:16" ht="15.75" thickBot="1" x14ac:dyDescent="0.3">
      <c r="A28" s="47" t="s">
        <v>101</v>
      </c>
      <c r="B28" s="90">
        <f>'Route P1'!M27</f>
        <v>1</v>
      </c>
      <c r="C28" s="37">
        <f>'route P2'!M27</f>
        <v>1</v>
      </c>
      <c r="D28" s="67"/>
      <c r="F28" s="90">
        <f>'route P2'!M27</f>
        <v>1</v>
      </c>
      <c r="G28" s="37">
        <f>'Route P3'!M27</f>
        <v>1</v>
      </c>
      <c r="H28" s="67"/>
      <c r="J28" s="90">
        <f>'Route P3'!M27</f>
        <v>1</v>
      </c>
      <c r="K28" s="37">
        <f>'Route P4'!M27</f>
        <v>1</v>
      </c>
      <c r="L28" s="67"/>
      <c r="N28" s="90">
        <f>'Route P4'!M27</f>
        <v>1</v>
      </c>
      <c r="O28" s="37">
        <f>'Route P5'!M27</f>
        <v>1</v>
      </c>
      <c r="P28" s="67"/>
    </row>
    <row r="29" spans="1:16" ht="15.75" thickBot="1" x14ac:dyDescent="0.3">
      <c r="A29" s="22" t="s">
        <v>90</v>
      </c>
      <c r="B29" s="90">
        <f>'Route P1'!M28</f>
        <v>1</v>
      </c>
      <c r="C29" s="37">
        <f>'route P2'!M28</f>
        <v>1</v>
      </c>
      <c r="D29" s="67"/>
      <c r="F29" s="90">
        <f>'route P2'!M28</f>
        <v>1</v>
      </c>
      <c r="G29" s="37">
        <f>'Route P3'!M28</f>
        <v>1</v>
      </c>
      <c r="H29" s="67"/>
      <c r="J29" s="90">
        <f>'Route P3'!M28</f>
        <v>1</v>
      </c>
      <c r="K29" s="37">
        <f>'Route P4'!M28</f>
        <v>1</v>
      </c>
      <c r="L29" s="67"/>
      <c r="N29" s="90">
        <f>'Route P4'!M28</f>
        <v>1</v>
      </c>
      <c r="O29" s="37">
        <f>'Route P5'!M28</f>
        <v>1</v>
      </c>
      <c r="P29" s="67"/>
    </row>
    <row r="30" spans="1:16" ht="15.75" thickBot="1" x14ac:dyDescent="0.3">
      <c r="A30" s="59" t="s">
        <v>102</v>
      </c>
      <c r="B30" s="90">
        <f>'Route P1'!M29</f>
        <v>1</v>
      </c>
      <c r="C30" s="37">
        <f>'route P2'!M29</f>
        <v>1</v>
      </c>
      <c r="D30" s="67"/>
      <c r="F30" s="90">
        <f>'route P2'!M29</f>
        <v>1</v>
      </c>
      <c r="G30" s="37">
        <f>'Route P3'!M29</f>
        <v>1</v>
      </c>
      <c r="H30" s="67"/>
      <c r="J30" s="90">
        <f>'Route P3'!M29</f>
        <v>1</v>
      </c>
      <c r="K30" s="37">
        <f>'Route P4'!M29</f>
        <v>1</v>
      </c>
      <c r="L30" s="67"/>
      <c r="N30" s="90">
        <f>'Route P4'!M29</f>
        <v>1</v>
      </c>
      <c r="O30" s="37">
        <f>'Route P5'!M29</f>
        <v>1</v>
      </c>
      <c r="P30" s="67"/>
    </row>
    <row r="31" spans="1:16" ht="15.75" thickBot="1" x14ac:dyDescent="0.3">
      <c r="A31" s="47" t="s">
        <v>77</v>
      </c>
      <c r="B31" s="90">
        <f>'Route P1'!M30</f>
        <v>1</v>
      </c>
      <c r="C31" s="37">
        <f>'route P2'!M30</f>
        <v>1</v>
      </c>
      <c r="D31" s="67"/>
      <c r="F31" s="90">
        <f>'route P2'!M30</f>
        <v>1</v>
      </c>
      <c r="G31" s="37">
        <f>'Route P3'!M30</f>
        <v>1</v>
      </c>
      <c r="H31" s="67"/>
      <c r="J31" s="90">
        <f>'Route P3'!M30</f>
        <v>1</v>
      </c>
      <c r="K31" s="37">
        <f>'Route P4'!M30</f>
        <v>1</v>
      </c>
      <c r="L31" s="67"/>
      <c r="N31" s="90">
        <f>'Route P4'!M30</f>
        <v>1</v>
      </c>
      <c r="O31" s="37">
        <f>'Route P5'!M30</f>
        <v>1</v>
      </c>
      <c r="P31" s="67"/>
    </row>
    <row r="32" spans="1:16" ht="15.75" thickBot="1" x14ac:dyDescent="0.3">
      <c r="A32" s="61" t="s">
        <v>103</v>
      </c>
      <c r="B32" s="90">
        <f>'Route P1'!M31</f>
        <v>1</v>
      </c>
      <c r="C32" s="37">
        <f>'route P2'!M31</f>
        <v>1</v>
      </c>
      <c r="D32" s="67"/>
      <c r="F32" s="90">
        <f>'route P2'!M31</f>
        <v>1</v>
      </c>
      <c r="G32" s="37">
        <f>'Route P3'!M31</f>
        <v>1</v>
      </c>
      <c r="H32" s="67"/>
      <c r="J32" s="90">
        <f>'Route P3'!M31</f>
        <v>1</v>
      </c>
      <c r="K32" s="37">
        <f>'Route P4'!M31</f>
        <v>1</v>
      </c>
      <c r="L32" s="67"/>
      <c r="N32" s="90">
        <f>'Route P4'!M31</f>
        <v>1</v>
      </c>
      <c r="O32" s="37">
        <f>'Route P5'!M31</f>
        <v>1</v>
      </c>
      <c r="P32" s="67"/>
    </row>
    <row r="33" spans="1:16" ht="15.75" thickBot="1" x14ac:dyDescent="0.3">
      <c r="A33" s="61" t="s">
        <v>112</v>
      </c>
      <c r="B33" s="90">
        <f>'Route P1'!M32</f>
        <v>1</v>
      </c>
      <c r="C33" s="37">
        <f>'route P2'!M32</f>
        <v>1</v>
      </c>
      <c r="D33" s="67"/>
      <c r="F33" s="90">
        <f>'route P2'!M32</f>
        <v>1</v>
      </c>
      <c r="G33" s="37">
        <f>'Route P3'!M32</f>
        <v>1</v>
      </c>
      <c r="H33" s="67"/>
      <c r="J33" s="90">
        <f>'Route P3'!M32</f>
        <v>1</v>
      </c>
      <c r="K33" s="37">
        <f>'Route P4'!M32</f>
        <v>1</v>
      </c>
      <c r="L33" s="67"/>
      <c r="N33" s="90">
        <f>'Route P4'!M32</f>
        <v>1</v>
      </c>
      <c r="O33" s="37">
        <f>'Route P5'!M32</f>
        <v>1</v>
      </c>
      <c r="P33" s="67"/>
    </row>
    <row r="34" spans="1:16" ht="15.75" thickBot="1" x14ac:dyDescent="0.3">
      <c r="A34" s="47" t="s">
        <v>104</v>
      </c>
      <c r="B34" s="90">
        <f>'Route P1'!M33</f>
        <v>1</v>
      </c>
      <c r="C34" s="37">
        <f>'route P2'!M33</f>
        <v>1</v>
      </c>
      <c r="D34" s="67"/>
      <c r="F34" s="90">
        <f>'route P2'!M33</f>
        <v>1</v>
      </c>
      <c r="G34" s="37">
        <f>'Route P3'!M33</f>
        <v>1</v>
      </c>
      <c r="H34" s="67"/>
      <c r="J34" s="90">
        <f>'Route P3'!M33</f>
        <v>1</v>
      </c>
      <c r="K34" s="37">
        <f>'Route P4'!M33</f>
        <v>1</v>
      </c>
      <c r="L34" s="67"/>
      <c r="N34" s="90">
        <f>'Route P4'!M33</f>
        <v>1</v>
      </c>
      <c r="O34" s="37">
        <f>'Route P5'!M33</f>
        <v>1</v>
      </c>
      <c r="P34" s="67"/>
    </row>
    <row r="35" spans="1:16" ht="15.75" thickBot="1" x14ac:dyDescent="0.3">
      <c r="A35" s="61" t="s">
        <v>86</v>
      </c>
      <c r="B35" s="90">
        <f>'Route P1'!M34</f>
        <v>1</v>
      </c>
      <c r="C35" s="37">
        <f>'route P2'!M34</f>
        <v>1</v>
      </c>
      <c r="D35" s="67"/>
      <c r="F35" s="90">
        <f>'route P2'!M34</f>
        <v>1</v>
      </c>
      <c r="G35" s="37">
        <f>'Route P3'!M34</f>
        <v>1</v>
      </c>
      <c r="H35" s="67"/>
      <c r="J35" s="90">
        <f>'Route P3'!M34</f>
        <v>1</v>
      </c>
      <c r="K35" s="37">
        <f>'Route P4'!M34</f>
        <v>1</v>
      </c>
      <c r="L35" s="67"/>
      <c r="N35" s="90">
        <f>'Route P4'!M34</f>
        <v>1</v>
      </c>
      <c r="O35" s="37">
        <f>'Route P5'!M34</f>
        <v>1</v>
      </c>
      <c r="P35" s="67"/>
    </row>
    <row r="36" spans="1:16" ht="15.75" thickBot="1" x14ac:dyDescent="0.3">
      <c r="A36" s="22" t="s">
        <v>105</v>
      </c>
      <c r="B36" s="90">
        <f>'Route P1'!M35</f>
        <v>1</v>
      </c>
      <c r="C36" s="37">
        <f>'route P2'!M35</f>
        <v>1</v>
      </c>
      <c r="D36" s="67"/>
      <c r="F36" s="90">
        <f>'route P2'!M35</f>
        <v>1</v>
      </c>
      <c r="G36" s="37">
        <f>'Route P3'!M35</f>
        <v>1</v>
      </c>
      <c r="H36" s="67"/>
      <c r="J36" s="90">
        <f>'Route P3'!M35</f>
        <v>1</v>
      </c>
      <c r="K36" s="37">
        <f>'Route P4'!M35</f>
        <v>1</v>
      </c>
      <c r="L36" s="67"/>
      <c r="N36" s="90">
        <f>'Route P4'!M35</f>
        <v>1</v>
      </c>
      <c r="O36" s="37">
        <f>'Route P5'!M35</f>
        <v>1</v>
      </c>
      <c r="P36" s="67"/>
    </row>
    <row r="37" spans="1:16" ht="15.75" thickBot="1" x14ac:dyDescent="0.3">
      <c r="A37" s="47" t="s">
        <v>106</v>
      </c>
      <c r="B37" s="90">
        <f>'Route P1'!M36</f>
        <v>1</v>
      </c>
      <c r="C37" s="37">
        <f>'route P2'!M36</f>
        <v>1</v>
      </c>
      <c r="D37" s="67"/>
      <c r="F37" s="90">
        <f>'route P2'!M36</f>
        <v>1</v>
      </c>
      <c r="G37" s="37">
        <f>'Route P3'!M36</f>
        <v>1</v>
      </c>
      <c r="H37" s="67"/>
      <c r="J37" s="90">
        <f>'Route P3'!M36</f>
        <v>1</v>
      </c>
      <c r="K37" s="37">
        <f>'Route P4'!M36</f>
        <v>1</v>
      </c>
      <c r="L37" s="67"/>
      <c r="N37" s="90">
        <f>'Route P4'!M36</f>
        <v>1</v>
      </c>
      <c r="O37" s="37">
        <f>'Route P5'!M36</f>
        <v>1</v>
      </c>
      <c r="P37" s="67"/>
    </row>
    <row r="38" spans="1:16" ht="15.75" thickBot="1" x14ac:dyDescent="0.3">
      <c r="A38" s="47" t="s">
        <v>94</v>
      </c>
      <c r="B38" s="90">
        <f>'Route P1'!M37</f>
        <v>1</v>
      </c>
      <c r="C38" s="37">
        <f>'route P2'!M37</f>
        <v>1</v>
      </c>
      <c r="D38" s="67"/>
      <c r="F38" s="90">
        <f>'route P2'!M37</f>
        <v>1</v>
      </c>
      <c r="G38" s="37">
        <f>'Route P3'!M37</f>
        <v>1</v>
      </c>
      <c r="H38" s="67"/>
      <c r="J38" s="90">
        <f>'Route P3'!M37</f>
        <v>1</v>
      </c>
      <c r="K38" s="37">
        <f>'Route P4'!M37</f>
        <v>1</v>
      </c>
      <c r="L38" s="67"/>
      <c r="N38" s="90">
        <f>'Route P4'!M37</f>
        <v>1</v>
      </c>
      <c r="O38" s="37">
        <f>'Route P5'!M37</f>
        <v>1</v>
      </c>
      <c r="P38" s="67"/>
    </row>
    <row r="39" spans="1:16" ht="15.75" thickBot="1" x14ac:dyDescent="0.3">
      <c r="A39" s="61" t="s">
        <v>116</v>
      </c>
      <c r="B39" s="90">
        <f>'Route P1'!M38</f>
        <v>1</v>
      </c>
      <c r="C39" s="37">
        <f>'route P2'!M38</f>
        <v>1</v>
      </c>
      <c r="D39" s="67"/>
      <c r="F39" s="90">
        <f>'route P2'!M38</f>
        <v>1</v>
      </c>
      <c r="G39" s="37">
        <f>'Route P3'!M38</f>
        <v>1</v>
      </c>
      <c r="H39" s="67"/>
      <c r="J39" s="90">
        <f>'Route P3'!M38</f>
        <v>1</v>
      </c>
      <c r="K39" s="37">
        <f>'Route P4'!M38</f>
        <v>1</v>
      </c>
      <c r="L39" s="67"/>
      <c r="N39" s="90">
        <f>'Route P4'!M38</f>
        <v>1</v>
      </c>
      <c r="O39" s="37">
        <f>'Route P5'!M38</f>
        <v>1</v>
      </c>
      <c r="P39" s="67"/>
    </row>
    <row r="40" spans="1:16" ht="15.75" thickBot="1" x14ac:dyDescent="0.3">
      <c r="A40" s="61" t="s">
        <v>117</v>
      </c>
      <c r="B40" s="90">
        <f>'Route P1'!M39</f>
        <v>1</v>
      </c>
      <c r="C40" s="37">
        <f>'route P2'!M39</f>
        <v>1</v>
      </c>
      <c r="D40" s="67"/>
      <c r="F40" s="90">
        <f>'route P2'!M39</f>
        <v>1</v>
      </c>
      <c r="G40" s="37">
        <f>'Route P3'!M39</f>
        <v>1</v>
      </c>
      <c r="H40" s="67"/>
      <c r="J40" s="90">
        <f>'Route P3'!M39</f>
        <v>1</v>
      </c>
      <c r="K40" s="37">
        <f>'Route P4'!M39</f>
        <v>1</v>
      </c>
      <c r="L40" s="67"/>
      <c r="N40" s="90">
        <f>'Route P4'!M39</f>
        <v>1</v>
      </c>
      <c r="O40" s="37">
        <f>'Route P5'!M39</f>
        <v>1</v>
      </c>
      <c r="P40" s="67"/>
    </row>
    <row r="41" spans="1:16" ht="15.75" thickBot="1" x14ac:dyDescent="0.3">
      <c r="A41" s="61" t="s">
        <v>107</v>
      </c>
      <c r="B41" s="90">
        <f>'Route P1'!M40</f>
        <v>1</v>
      </c>
      <c r="C41" s="37">
        <f>'route P2'!M40</f>
        <v>1</v>
      </c>
      <c r="D41" s="67"/>
      <c r="F41" s="90">
        <f>'route P2'!M40</f>
        <v>1</v>
      </c>
      <c r="G41" s="37">
        <f>'Route P3'!M40</f>
        <v>1</v>
      </c>
      <c r="H41" s="67"/>
      <c r="J41" s="90">
        <f>'Route P3'!M40</f>
        <v>1</v>
      </c>
      <c r="K41" s="37">
        <f>'Route P4'!M40</f>
        <v>1</v>
      </c>
      <c r="L41" s="67"/>
      <c r="N41" s="90">
        <f>'Route P4'!M40</f>
        <v>1</v>
      </c>
      <c r="O41" s="37">
        <f>'Route P5'!M40</f>
        <v>1</v>
      </c>
      <c r="P41" s="67"/>
    </row>
    <row r="42" spans="1:16" ht="15.75" thickBot="1" x14ac:dyDescent="0.3">
      <c r="A42" s="47" t="s">
        <v>113</v>
      </c>
      <c r="B42" s="90">
        <f>'Route P1'!M41</f>
        <v>1</v>
      </c>
      <c r="C42" s="37">
        <f>'route P2'!M41</f>
        <v>1</v>
      </c>
      <c r="D42" s="67"/>
      <c r="F42" s="90">
        <f>'route P2'!M41</f>
        <v>1</v>
      </c>
      <c r="G42" s="37">
        <f>'Route P3'!M41</f>
        <v>1</v>
      </c>
      <c r="H42" s="67"/>
      <c r="J42" s="90">
        <f>'Route P3'!M41</f>
        <v>1</v>
      </c>
      <c r="K42" s="37">
        <f>'Route P4'!M41</f>
        <v>1</v>
      </c>
      <c r="L42" s="67"/>
      <c r="N42" s="90">
        <f>'Route P4'!M41</f>
        <v>1</v>
      </c>
      <c r="O42" s="37">
        <f>'Route P5'!M41</f>
        <v>1</v>
      </c>
      <c r="P42" s="67"/>
    </row>
    <row r="43" spans="1:16" ht="15.75" thickBot="1" x14ac:dyDescent="0.3">
      <c r="A43" s="61" t="s">
        <v>79</v>
      </c>
      <c r="B43" s="90">
        <f>'Route P1'!M42</f>
        <v>1</v>
      </c>
      <c r="C43" s="37">
        <f>'route P2'!M42</f>
        <v>1</v>
      </c>
      <c r="D43" s="67"/>
      <c r="F43" s="90">
        <f>'route P2'!M42</f>
        <v>1</v>
      </c>
      <c r="G43" s="37">
        <f>'Route P3'!M42</f>
        <v>1</v>
      </c>
      <c r="H43" s="67"/>
      <c r="J43" s="90">
        <f>'Route P3'!M42</f>
        <v>1</v>
      </c>
      <c r="K43" s="37">
        <f>'Route P4'!M42</f>
        <v>1</v>
      </c>
      <c r="L43" s="67"/>
      <c r="N43" s="90">
        <f>'Route P4'!M42</f>
        <v>1</v>
      </c>
      <c r="O43" s="37">
        <f>'Route P5'!M42</f>
        <v>1</v>
      </c>
      <c r="P43" s="67"/>
    </row>
    <row r="44" spans="1:16" ht="15.75" thickBot="1" x14ac:dyDescent="0.3">
      <c r="A44" s="47" t="s">
        <v>109</v>
      </c>
      <c r="B44" s="90">
        <f>'Route P1'!M43</f>
        <v>1</v>
      </c>
      <c r="C44" s="37">
        <f>'route P2'!M43</f>
        <v>1</v>
      </c>
      <c r="D44" s="67"/>
      <c r="F44" s="90">
        <f>'route P2'!M43</f>
        <v>1</v>
      </c>
      <c r="G44" s="37">
        <f>'Route P3'!M43</f>
        <v>1</v>
      </c>
      <c r="H44" s="67"/>
      <c r="J44" s="90">
        <f>'Route P3'!M43</f>
        <v>1</v>
      </c>
      <c r="K44" s="37">
        <f>'Route P4'!M43</f>
        <v>1</v>
      </c>
      <c r="L44" s="67"/>
      <c r="N44" s="90">
        <f>'Route P4'!M43</f>
        <v>1</v>
      </c>
      <c r="O44" s="37">
        <f>'Route P5'!M43</f>
        <v>1</v>
      </c>
      <c r="P44" s="67"/>
    </row>
    <row r="45" spans="1:16" ht="15.75" thickBot="1" x14ac:dyDescent="0.3">
      <c r="A45" s="61" t="s">
        <v>110</v>
      </c>
      <c r="B45" s="90">
        <f>'Route P1'!M44</f>
        <v>1</v>
      </c>
      <c r="C45" s="37">
        <f>'route P2'!M44</f>
        <v>1</v>
      </c>
      <c r="D45" s="67"/>
      <c r="F45" s="90">
        <f>'route P2'!M44</f>
        <v>1</v>
      </c>
      <c r="G45" s="37">
        <f>'Route P3'!M44</f>
        <v>1</v>
      </c>
      <c r="H45" s="67"/>
      <c r="J45" s="90">
        <f>'Route P3'!M44</f>
        <v>1</v>
      </c>
      <c r="K45" s="37">
        <f>'Route P4'!M44</f>
        <v>1</v>
      </c>
      <c r="L45" s="67"/>
      <c r="N45" s="90">
        <f>'Route P4'!M44</f>
        <v>1</v>
      </c>
      <c r="O45" s="37">
        <f>'Route P5'!M44</f>
        <v>1</v>
      </c>
      <c r="P45" s="67"/>
    </row>
    <row r="46" spans="1:16" ht="15.75" thickBot="1" x14ac:dyDescent="0.3">
      <c r="A46" s="47" t="s">
        <v>114</v>
      </c>
      <c r="B46" s="90">
        <f>'Route P1'!M45</f>
        <v>1</v>
      </c>
      <c r="C46" s="37">
        <f>'route P2'!M45</f>
        <v>1</v>
      </c>
      <c r="D46" s="67"/>
      <c r="F46" s="90">
        <f>'route P2'!M45</f>
        <v>1</v>
      </c>
      <c r="G46" s="37">
        <f>'Route P3'!M45</f>
        <v>1</v>
      </c>
      <c r="H46" s="67"/>
      <c r="J46" s="90">
        <f>'Route P3'!M45</f>
        <v>1</v>
      </c>
      <c r="K46" s="37">
        <f>'Route P4'!M45</f>
        <v>1</v>
      </c>
      <c r="L46" s="67"/>
      <c r="N46" s="90">
        <f>'Route P4'!M45</f>
        <v>1</v>
      </c>
      <c r="O46" s="37">
        <f>'Route P5'!M45</f>
        <v>1</v>
      </c>
      <c r="P46" s="67"/>
    </row>
    <row r="47" spans="1:16" ht="15.75" thickBot="1" x14ac:dyDescent="0.3">
      <c r="A47" s="24" t="s">
        <v>88</v>
      </c>
      <c r="B47" s="91">
        <f>'Route P1'!M46</f>
        <v>1</v>
      </c>
      <c r="C47" s="94">
        <f>'route P2'!M46</f>
        <v>1</v>
      </c>
      <c r="D47" s="82"/>
      <c r="F47" s="91">
        <f>'route P2'!M46</f>
        <v>1</v>
      </c>
      <c r="G47" s="94">
        <f>'Route P3'!M46</f>
        <v>1</v>
      </c>
      <c r="H47" s="82"/>
      <c r="J47" s="91">
        <f>'Route P3'!M46</f>
        <v>1</v>
      </c>
      <c r="K47" s="94">
        <f>'Route P4'!M46</f>
        <v>1</v>
      </c>
      <c r="L47" s="82"/>
      <c r="N47" s="91">
        <f>'Route P4'!M46</f>
        <v>1</v>
      </c>
      <c r="O47" s="94">
        <f>'Route P5'!M46</f>
        <v>1</v>
      </c>
      <c r="P47" s="82"/>
    </row>
  </sheetData>
  <conditionalFormatting sqref="G3:G47">
    <cfRule type="cellIs" dxfId="39" priority="117" operator="between">
      <formula>90</formula>
      <formula>126</formula>
    </cfRule>
    <cfRule type="cellIs" dxfId="38" priority="118" operator="between">
      <formula>60</formula>
      <formula>90</formula>
    </cfRule>
    <cfRule type="cellIs" dxfId="37" priority="119" operator="between">
      <formula>30</formula>
      <formula>60</formula>
    </cfRule>
    <cfRule type="cellIs" dxfId="36" priority="120" operator="between">
      <formula>2</formula>
      <formula>30</formula>
    </cfRule>
    <cfRule type="cellIs" dxfId="35" priority="121" operator="equal">
      <formula>1</formula>
    </cfRule>
  </conditionalFormatting>
  <conditionalFormatting sqref="J3:J47">
    <cfRule type="cellIs" dxfId="34" priority="112" operator="between">
      <formula>90</formula>
      <formula>126</formula>
    </cfRule>
    <cfRule type="cellIs" dxfId="33" priority="113" operator="between">
      <formula>60</formula>
      <formula>90</formula>
    </cfRule>
    <cfRule type="cellIs" dxfId="32" priority="114" operator="between">
      <formula>30</formula>
      <formula>60</formula>
    </cfRule>
    <cfRule type="cellIs" dxfId="31" priority="115" operator="between">
      <formula>2</formula>
      <formula>30</formula>
    </cfRule>
    <cfRule type="cellIs" dxfId="30" priority="116" operator="equal">
      <formula>1</formula>
    </cfRule>
  </conditionalFormatting>
  <conditionalFormatting sqref="B3:B47">
    <cfRule type="cellIs" dxfId="29" priority="107" operator="between">
      <formula>90</formula>
      <formula>126</formula>
    </cfRule>
    <cfRule type="cellIs" dxfId="28" priority="108" operator="between">
      <formula>60</formula>
      <formula>90</formula>
    </cfRule>
    <cfRule type="cellIs" dxfId="27" priority="109" operator="between">
      <formula>30</formula>
      <formula>60</formula>
    </cfRule>
    <cfRule type="cellIs" dxfId="26" priority="110" operator="between">
      <formula>2</formula>
      <formula>30</formula>
    </cfRule>
    <cfRule type="cellIs" dxfId="25" priority="111" operator="equal">
      <formula>1</formula>
    </cfRule>
  </conditionalFormatting>
  <conditionalFormatting sqref="C3:C47">
    <cfRule type="cellIs" dxfId="24" priority="102" operator="between">
      <formula>90</formula>
      <formula>126</formula>
    </cfRule>
    <cfRule type="cellIs" dxfId="23" priority="103" operator="between">
      <formula>60</formula>
      <formula>90</formula>
    </cfRule>
    <cfRule type="cellIs" dxfId="22" priority="104" operator="between">
      <formula>30</formula>
      <formula>60</formula>
    </cfRule>
    <cfRule type="cellIs" dxfId="21" priority="105" operator="between">
      <formula>2</formula>
      <formula>30</formula>
    </cfRule>
    <cfRule type="cellIs" dxfId="20" priority="106" operator="equal">
      <formula>1</formula>
    </cfRule>
  </conditionalFormatting>
  <conditionalFormatting sqref="F3:F47">
    <cfRule type="cellIs" dxfId="19" priority="97" operator="between">
      <formula>90</formula>
      <formula>126</formula>
    </cfRule>
    <cfRule type="cellIs" dxfId="18" priority="98" operator="between">
      <formula>60</formula>
      <formula>90</formula>
    </cfRule>
    <cfRule type="cellIs" dxfId="17" priority="99" operator="between">
      <formula>30</formula>
      <formula>60</formula>
    </cfRule>
    <cfRule type="cellIs" dxfId="16" priority="100" operator="between">
      <formula>2</formula>
      <formula>30</formula>
    </cfRule>
    <cfRule type="cellIs" dxfId="15" priority="101" operator="equal">
      <formula>1</formula>
    </cfRule>
  </conditionalFormatting>
  <conditionalFormatting sqref="K3:K47">
    <cfRule type="cellIs" dxfId="14" priority="92" operator="between">
      <formula>90</formula>
      <formula>126</formula>
    </cfRule>
    <cfRule type="cellIs" dxfId="13" priority="93" operator="between">
      <formula>60</formula>
      <formula>90</formula>
    </cfRule>
    <cfRule type="cellIs" dxfId="12" priority="94" operator="between">
      <formula>30</formula>
      <formula>60</formula>
    </cfRule>
    <cfRule type="cellIs" dxfId="11" priority="95" operator="between">
      <formula>2</formula>
      <formula>30</formula>
    </cfRule>
    <cfRule type="cellIs" dxfId="10" priority="96" operator="equal">
      <formula>1</formula>
    </cfRule>
  </conditionalFormatting>
  <conditionalFormatting sqref="N3:N47">
    <cfRule type="cellIs" dxfId="9" priority="87" operator="between">
      <formula>90</formula>
      <formula>126</formula>
    </cfRule>
    <cfRule type="cellIs" dxfId="8" priority="88" operator="between">
      <formula>60</formula>
      <formula>90</formula>
    </cfRule>
    <cfRule type="cellIs" dxfId="7" priority="89" operator="between">
      <formula>30</formula>
      <formula>60</formula>
    </cfRule>
    <cfRule type="cellIs" dxfId="6" priority="90" operator="between">
      <formula>2</formula>
      <formula>30</formula>
    </cfRule>
    <cfRule type="cellIs" dxfId="5" priority="91" operator="equal">
      <formula>1</formula>
    </cfRule>
  </conditionalFormatting>
  <conditionalFormatting sqref="O3:O47">
    <cfRule type="cellIs" dxfId="4" priority="82" operator="between">
      <formula>90</formula>
      <formula>126</formula>
    </cfRule>
    <cfRule type="cellIs" dxfId="3" priority="83" operator="between">
      <formula>60</formula>
      <formula>90</formula>
    </cfRule>
    <cfRule type="cellIs" dxfId="2" priority="84" operator="between">
      <formula>30</formula>
      <formula>60</formula>
    </cfRule>
    <cfRule type="cellIs" dxfId="1" priority="85" operator="between">
      <formula>2</formula>
      <formula>30</formula>
    </cfRule>
    <cfRule type="cellIs" dxfId="0" priority="86" operator="equal">
      <formula>1</formula>
    </cfRule>
  </conditionalFormatting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H310"/>
  <sheetViews>
    <sheetView topLeftCell="A55" zoomScale="10" zoomScaleNormal="10" workbookViewId="0">
      <selection activeCell="AN394" sqref="AN394"/>
    </sheetView>
  </sheetViews>
  <sheetFormatPr defaultRowHeight="15" x14ac:dyDescent="0.25"/>
  <sheetData>
    <row r="310" spans="34:34" x14ac:dyDescent="0.25">
      <c r="AH310" t="s">
        <v>123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13</vt:i4>
      </vt:variant>
    </vt:vector>
  </HeadingPairs>
  <TitlesOfParts>
    <vt:vector size="13" baseType="lpstr">
      <vt:lpstr>Station P1</vt:lpstr>
      <vt:lpstr>Station P2</vt:lpstr>
      <vt:lpstr>Station P3</vt:lpstr>
      <vt:lpstr>Station P4</vt:lpstr>
      <vt:lpstr>Station P5</vt:lpstr>
      <vt:lpstr>Route P1</vt:lpstr>
      <vt:lpstr>route P2</vt:lpstr>
      <vt:lpstr>Route P3</vt:lpstr>
      <vt:lpstr>Route P4</vt:lpstr>
      <vt:lpstr>Route P5</vt:lpstr>
      <vt:lpstr>Comparison station</vt:lpstr>
      <vt:lpstr>comparison routes</vt:lpstr>
      <vt:lpstr>SCHEME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 Bismuth</dc:creator>
  <cp:lastModifiedBy>Arnaud Bismuth</cp:lastModifiedBy>
  <dcterms:created xsi:type="dcterms:W3CDTF">2015-07-08T07:55:42Z</dcterms:created>
  <dcterms:modified xsi:type="dcterms:W3CDTF">2015-08-05T08:23:42Z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icrosoft.ReportingServices.InteractiveReport.Excel.SheetName">
    <vt:i4>3</vt:i4>
  </property>
</Properties>
</file>