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ssie\Documents\stage Opal'inn\TABLEAU DE BORD\"/>
    </mc:Choice>
  </mc:AlternateContent>
  <bookViews>
    <workbookView xWindow="0" yWindow="0" windowWidth="20490" windowHeight="7755" activeTab="1"/>
  </bookViews>
  <sheets>
    <sheet name="Suivis_CA_TTC_mensuel" sheetId="1" r:id="rId1"/>
    <sheet name="Suivis_CA_HT_mensuel" sheetId="2" r:id="rId2"/>
    <sheet name="Suivis_CA" sheetId="3" r:id="rId3"/>
  </sheets>
  <externalReferences>
    <externalReference r:id="rId4"/>
  </externalReference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8" i="2" l="1"/>
  <c r="L48" i="2"/>
  <c r="K48" i="2"/>
  <c r="J48" i="2"/>
  <c r="I48" i="2"/>
  <c r="H48" i="2"/>
  <c r="G48" i="2"/>
  <c r="F48" i="2"/>
  <c r="E48" i="2"/>
  <c r="D48" i="2"/>
  <c r="C48" i="2"/>
  <c r="B48" i="2"/>
  <c r="N48" i="2" s="1"/>
  <c r="M47" i="2"/>
  <c r="L47" i="2"/>
  <c r="K47" i="2"/>
  <c r="I47" i="2"/>
  <c r="H47" i="2"/>
  <c r="G47" i="2"/>
  <c r="F47" i="2"/>
  <c r="E47" i="2"/>
  <c r="C47" i="2"/>
  <c r="B47" i="2"/>
  <c r="N47" i="2" s="1"/>
  <c r="M46" i="2"/>
  <c r="L46" i="2"/>
  <c r="K46" i="2"/>
  <c r="J46" i="2"/>
  <c r="I46" i="2"/>
  <c r="H46" i="2"/>
  <c r="G46" i="2"/>
  <c r="F46" i="2"/>
  <c r="E46" i="2"/>
  <c r="D46" i="2"/>
  <c r="C46" i="2"/>
  <c r="B46" i="2"/>
  <c r="N46" i="2" s="1"/>
  <c r="M45" i="2"/>
  <c r="L45" i="2"/>
  <c r="K45" i="2"/>
  <c r="J45" i="2"/>
  <c r="I45" i="2"/>
  <c r="H45" i="2"/>
  <c r="G45" i="2"/>
  <c r="F45" i="2"/>
  <c r="E45" i="2"/>
  <c r="D45" i="2"/>
  <c r="C45" i="2"/>
  <c r="B45" i="2"/>
  <c r="N45" i="2" s="1"/>
  <c r="M44" i="2"/>
  <c r="L44" i="2"/>
  <c r="K44" i="2"/>
  <c r="J44" i="2"/>
  <c r="I44" i="2"/>
  <c r="H44" i="2"/>
  <c r="G44" i="2"/>
  <c r="F44" i="2"/>
  <c r="E44" i="2"/>
  <c r="D44" i="2"/>
  <c r="C44" i="2"/>
  <c r="B44" i="2"/>
  <c r="N44" i="2" s="1"/>
  <c r="M43" i="2"/>
  <c r="L43" i="2"/>
  <c r="K43" i="2"/>
  <c r="J43" i="2"/>
  <c r="I43" i="2"/>
  <c r="H43" i="2"/>
  <c r="G43" i="2"/>
  <c r="F43" i="2"/>
  <c r="E43" i="2"/>
  <c r="D43" i="2"/>
  <c r="C43" i="2"/>
  <c r="B43" i="2"/>
  <c r="N43" i="2" s="1"/>
  <c r="M42" i="2"/>
  <c r="L42" i="2"/>
  <c r="K42" i="2"/>
  <c r="J42" i="2"/>
  <c r="I42" i="2"/>
  <c r="H42" i="2"/>
  <c r="G42" i="2"/>
  <c r="F42" i="2"/>
  <c r="E42" i="2"/>
  <c r="D42" i="2"/>
  <c r="C42" i="2"/>
  <c r="B42" i="2"/>
  <c r="N42" i="2" s="1"/>
  <c r="M41" i="2"/>
  <c r="L41" i="2"/>
  <c r="K41" i="2"/>
  <c r="J41" i="2"/>
  <c r="I41" i="2"/>
  <c r="H41" i="2"/>
  <c r="G41" i="2"/>
  <c r="F41" i="2"/>
  <c r="E41" i="2"/>
  <c r="D41" i="2"/>
  <c r="C41" i="2"/>
  <c r="B41" i="2"/>
  <c r="N41" i="2" s="1"/>
  <c r="M40" i="2"/>
  <c r="L40" i="2"/>
  <c r="K40" i="2"/>
  <c r="J40" i="2"/>
  <c r="I40" i="2"/>
  <c r="H40" i="2"/>
  <c r="G40" i="2"/>
  <c r="F40" i="2"/>
  <c r="E40" i="2"/>
  <c r="D40" i="2"/>
  <c r="C40" i="2"/>
  <c r="B40" i="2"/>
  <c r="N40" i="2" s="1"/>
  <c r="M39" i="2"/>
  <c r="L39" i="2"/>
  <c r="K39" i="2"/>
  <c r="J39" i="2"/>
  <c r="I39" i="2"/>
  <c r="H39" i="2"/>
  <c r="G39" i="2"/>
  <c r="F39" i="2"/>
  <c r="E39" i="2"/>
  <c r="D39" i="2"/>
  <c r="C39" i="2"/>
  <c r="B39" i="2"/>
  <c r="N39" i="2" s="1"/>
  <c r="M38" i="2"/>
  <c r="L38" i="2"/>
  <c r="K38" i="2"/>
  <c r="J38" i="2"/>
  <c r="I38" i="2"/>
  <c r="H38" i="2"/>
  <c r="G38" i="2"/>
  <c r="F38" i="2"/>
  <c r="E38" i="2"/>
  <c r="D38" i="2"/>
  <c r="C38" i="2"/>
  <c r="B38" i="2"/>
  <c r="N38" i="2" s="1"/>
  <c r="L37" i="2"/>
  <c r="K37" i="2"/>
  <c r="J37" i="2"/>
  <c r="I37" i="2"/>
  <c r="H37" i="2"/>
  <c r="G37" i="2"/>
  <c r="F37" i="2"/>
  <c r="E37" i="2"/>
  <c r="D37" i="2"/>
  <c r="C37" i="2"/>
  <c r="N37" i="2" s="1"/>
  <c r="B37" i="2"/>
  <c r="M36" i="2"/>
  <c r="L36" i="2"/>
  <c r="K36" i="2"/>
  <c r="J36" i="2"/>
  <c r="I36" i="2"/>
  <c r="H36" i="2"/>
  <c r="G36" i="2"/>
  <c r="F36" i="2"/>
  <c r="E36" i="2"/>
  <c r="D36" i="2"/>
  <c r="C36" i="2"/>
  <c r="B36" i="2"/>
  <c r="N36" i="2" s="1"/>
  <c r="M32" i="2"/>
  <c r="L32" i="2"/>
  <c r="K32" i="2"/>
  <c r="J32" i="2"/>
  <c r="I32" i="2"/>
  <c r="H32" i="2"/>
  <c r="G32" i="2"/>
  <c r="F32" i="2"/>
  <c r="E32" i="2"/>
  <c r="D32" i="2"/>
  <c r="C32" i="2"/>
  <c r="B32" i="2"/>
  <c r="N31" i="2"/>
  <c r="N30" i="2"/>
  <c r="N29" i="2"/>
  <c r="N28" i="2"/>
  <c r="N27" i="2"/>
  <c r="N26" i="2"/>
  <c r="N25" i="2"/>
  <c r="N32" i="2" s="1"/>
  <c r="M15" i="2"/>
  <c r="K15" i="2"/>
  <c r="I15" i="2"/>
  <c r="G15" i="2"/>
  <c r="E15" i="2"/>
  <c r="C15" i="2"/>
  <c r="B15" i="2"/>
  <c r="M14" i="2"/>
  <c r="L14" i="2"/>
  <c r="K14" i="2"/>
  <c r="J14" i="2"/>
  <c r="J15" i="2" s="1"/>
  <c r="L13" i="2"/>
  <c r="L15" i="2" s="1"/>
  <c r="I13" i="2"/>
  <c r="H13" i="2"/>
  <c r="H15" i="2" s="1"/>
  <c r="G13" i="2"/>
  <c r="F13" i="2"/>
  <c r="F15" i="2" s="1"/>
  <c r="D13" i="2"/>
  <c r="D15" i="2" s="1"/>
  <c r="N12" i="2"/>
  <c r="N11" i="2"/>
  <c r="N10" i="2"/>
  <c r="N9" i="2"/>
  <c r="M48" i="1"/>
  <c r="L48" i="1"/>
  <c r="K48" i="1"/>
  <c r="J48" i="1"/>
  <c r="I48" i="1"/>
  <c r="H48" i="1"/>
  <c r="G48" i="1"/>
  <c r="F48" i="1"/>
  <c r="E48" i="1"/>
  <c r="D48" i="1"/>
  <c r="C48" i="1"/>
  <c r="B48" i="1"/>
  <c r="N48" i="1" s="1"/>
  <c r="N47" i="1"/>
  <c r="N46" i="1"/>
  <c r="N45" i="1"/>
  <c r="N44" i="1"/>
  <c r="N43" i="1"/>
  <c r="N42" i="1"/>
  <c r="N41" i="1"/>
  <c r="M40" i="1"/>
  <c r="L40" i="1"/>
  <c r="K40" i="1"/>
  <c r="J40" i="1"/>
  <c r="I40" i="1"/>
  <c r="H40" i="1"/>
  <c r="G40" i="1"/>
  <c r="F40" i="1"/>
  <c r="E40" i="1"/>
  <c r="D40" i="1"/>
  <c r="C40" i="1"/>
  <c r="B40" i="1"/>
  <c r="N40" i="1" s="1"/>
  <c r="M39" i="1"/>
  <c r="L39" i="1"/>
  <c r="K39" i="1"/>
  <c r="J39" i="1"/>
  <c r="I39" i="1"/>
  <c r="H39" i="1"/>
  <c r="G39" i="1"/>
  <c r="F39" i="1"/>
  <c r="E39" i="1"/>
  <c r="D39" i="1"/>
  <c r="C39" i="1"/>
  <c r="B39" i="1"/>
  <c r="N39" i="1" s="1"/>
  <c r="M38" i="1"/>
  <c r="L38" i="1"/>
  <c r="K38" i="1"/>
  <c r="J38" i="1"/>
  <c r="I38" i="1"/>
  <c r="H38" i="1"/>
  <c r="G38" i="1"/>
  <c r="F38" i="1"/>
  <c r="E38" i="1"/>
  <c r="D38" i="1"/>
  <c r="C38" i="1"/>
  <c r="B38" i="1"/>
  <c r="N38" i="1" s="1"/>
  <c r="M37" i="1"/>
  <c r="L37" i="1"/>
  <c r="K37" i="1"/>
  <c r="J37" i="1"/>
  <c r="I37" i="1"/>
  <c r="H37" i="1"/>
  <c r="G37" i="1"/>
  <c r="F37" i="1"/>
  <c r="E37" i="1"/>
  <c r="D37" i="1"/>
  <c r="C37" i="1"/>
  <c r="B37" i="1"/>
  <c r="N37" i="1" s="1"/>
  <c r="M36" i="1"/>
  <c r="L36" i="1"/>
  <c r="K36" i="1"/>
  <c r="J36" i="1"/>
  <c r="I36" i="1"/>
  <c r="H36" i="1"/>
  <c r="G36" i="1"/>
  <c r="F36" i="1"/>
  <c r="E36" i="1"/>
  <c r="D36" i="1"/>
  <c r="C36" i="1"/>
  <c r="B36" i="1"/>
  <c r="N36" i="1" s="1"/>
  <c r="M32" i="1"/>
  <c r="L32" i="1"/>
  <c r="K32" i="1"/>
  <c r="J32" i="1"/>
  <c r="I32" i="1"/>
  <c r="H32" i="1"/>
  <c r="G32" i="1"/>
  <c r="F32" i="1"/>
  <c r="E32" i="1"/>
  <c r="D32" i="1"/>
  <c r="C32" i="1"/>
  <c r="B32" i="1"/>
  <c r="N31" i="1"/>
  <c r="N30" i="1"/>
  <c r="N29" i="1"/>
  <c r="N28" i="1"/>
  <c r="N27" i="1"/>
  <c r="N26" i="1"/>
  <c r="N32" i="1" s="1"/>
  <c r="N25" i="1"/>
  <c r="M24" i="1"/>
  <c r="L24" i="1"/>
  <c r="K24" i="1"/>
  <c r="J24" i="1"/>
  <c r="I24" i="1"/>
  <c r="H24" i="1"/>
  <c r="G24" i="1"/>
  <c r="F24" i="1"/>
  <c r="E24" i="1"/>
  <c r="D24" i="1"/>
  <c r="C24" i="1"/>
  <c r="B24" i="1"/>
  <c r="M23" i="1"/>
  <c r="L23" i="1"/>
  <c r="K23" i="1"/>
  <c r="J23" i="1"/>
  <c r="I23" i="1"/>
  <c r="H23" i="1"/>
  <c r="G23" i="1"/>
  <c r="F23" i="1"/>
  <c r="E23" i="1"/>
  <c r="D23" i="1"/>
  <c r="C23" i="1"/>
  <c r="B23" i="1"/>
  <c r="M22" i="1"/>
  <c r="L22" i="1"/>
  <c r="K22" i="1"/>
  <c r="J22" i="1"/>
  <c r="I22" i="1"/>
  <c r="H22" i="1"/>
  <c r="G22" i="1"/>
  <c r="F22" i="1"/>
  <c r="E22" i="1"/>
  <c r="D22" i="1"/>
  <c r="C22" i="1"/>
  <c r="B22" i="1"/>
  <c r="M21" i="1"/>
  <c r="L21" i="1"/>
  <c r="K21" i="1"/>
  <c r="J21" i="1"/>
  <c r="I21" i="1"/>
  <c r="H21" i="1"/>
  <c r="G21" i="1"/>
  <c r="F21" i="1"/>
  <c r="E21" i="1"/>
  <c r="D21" i="1"/>
  <c r="C21" i="1"/>
  <c r="B21" i="1"/>
  <c r="M20" i="1"/>
  <c r="L20" i="1"/>
  <c r="K20" i="1"/>
  <c r="J20" i="1"/>
  <c r="I20" i="1"/>
  <c r="H20" i="1"/>
  <c r="G20" i="1"/>
  <c r="F20" i="1"/>
  <c r="E20" i="1"/>
  <c r="D20" i="1"/>
  <c r="C20" i="1"/>
  <c r="B20" i="1"/>
  <c r="M15" i="1"/>
  <c r="J15" i="1"/>
  <c r="I15" i="1"/>
  <c r="G15" i="1"/>
  <c r="F15" i="1"/>
  <c r="E15" i="1"/>
  <c r="D15" i="1"/>
  <c r="C15" i="1"/>
  <c r="B15" i="1"/>
  <c r="L14" i="1"/>
  <c r="L15" i="1" s="1"/>
  <c r="K14" i="1"/>
  <c r="K15" i="1" s="1"/>
  <c r="H14" i="1"/>
  <c r="N14" i="1" s="1"/>
  <c r="N13" i="1"/>
  <c r="N12" i="1"/>
  <c r="N11" i="1"/>
  <c r="N10" i="1"/>
  <c r="N15" i="1" s="1"/>
  <c r="N9" i="1"/>
  <c r="M8" i="1"/>
  <c r="L8" i="1"/>
  <c r="K8" i="1"/>
  <c r="J8" i="1"/>
  <c r="I8" i="1"/>
  <c r="H8" i="1"/>
  <c r="G8" i="1"/>
  <c r="F8" i="1"/>
  <c r="E8" i="1"/>
  <c r="D8" i="1"/>
  <c r="C8" i="1"/>
  <c r="B8" i="1"/>
  <c r="M7" i="1"/>
  <c r="L7" i="1"/>
  <c r="K7" i="1"/>
  <c r="J7" i="1"/>
  <c r="I7" i="1"/>
  <c r="H7" i="1"/>
  <c r="G7" i="1"/>
  <c r="F7" i="1"/>
  <c r="E7" i="1"/>
  <c r="D7" i="1"/>
  <c r="C7" i="1"/>
  <c r="B7" i="1"/>
  <c r="M6" i="1"/>
  <c r="L6" i="1"/>
  <c r="K6" i="1"/>
  <c r="J6" i="1"/>
  <c r="I6" i="1"/>
  <c r="H6" i="1"/>
  <c r="G6" i="1"/>
  <c r="F6" i="1"/>
  <c r="E6" i="1"/>
  <c r="D6" i="1"/>
  <c r="C6" i="1"/>
  <c r="B6" i="1"/>
  <c r="M5" i="1"/>
  <c r="L5" i="1"/>
  <c r="K5" i="1"/>
  <c r="J5" i="1"/>
  <c r="I5" i="1"/>
  <c r="H5" i="1"/>
  <c r="G5" i="1"/>
  <c r="F5" i="1"/>
  <c r="E5" i="1"/>
  <c r="D5" i="1"/>
  <c r="C5" i="1"/>
  <c r="B5" i="1"/>
  <c r="M4" i="1"/>
  <c r="L4" i="1"/>
  <c r="K4" i="1"/>
  <c r="J4" i="1"/>
  <c r="I4" i="1"/>
  <c r="H4" i="1"/>
  <c r="G4" i="1"/>
  <c r="F4" i="1"/>
  <c r="E4" i="1"/>
  <c r="D4" i="1"/>
  <c r="C4" i="1"/>
  <c r="B4" i="1"/>
  <c r="N14" i="2" l="1"/>
  <c r="N13" i="2"/>
  <c r="N15" i="2" s="1"/>
  <c r="H15" i="1"/>
</calcChain>
</file>

<file path=xl/sharedStrings.xml><?xml version="1.0" encoding="utf-8"?>
<sst xmlns="http://schemas.openxmlformats.org/spreadsheetml/2006/main" count="348" uniqueCount="44">
  <si>
    <t xml:space="preserve">CUMUL </t>
  </si>
  <si>
    <t xml:space="preserve">NB # DISPO </t>
  </si>
  <si>
    <t>15 330</t>
  </si>
  <si>
    <t xml:space="preserve">NB # VENDU </t>
  </si>
  <si>
    <t>10 905</t>
  </si>
  <si>
    <t xml:space="preserve">TO </t>
  </si>
  <si>
    <t>PM HT</t>
  </si>
  <si>
    <t>PM TTC</t>
  </si>
  <si>
    <t xml:space="preserve">CA HEBERGEMENT </t>
  </si>
  <si>
    <t xml:space="preserve">CA PDJ </t>
  </si>
  <si>
    <t xml:space="preserve">CA ENCAS </t>
  </si>
  <si>
    <t xml:space="preserve">CA BAR </t>
  </si>
  <si>
    <t>CA DIVERS</t>
  </si>
  <si>
    <t xml:space="preserve">HORS CA </t>
  </si>
  <si>
    <t xml:space="preserve">CA TOTAL </t>
  </si>
  <si>
    <t>11 069</t>
  </si>
  <si>
    <t>CA COM</t>
  </si>
  <si>
    <t>1 302</t>
  </si>
  <si>
    <t>1 176</t>
  </si>
  <si>
    <t>1 260</t>
  </si>
  <si>
    <t>1 060</t>
  </si>
  <si>
    <t>1 089</t>
  </si>
  <si>
    <t>1 259</t>
  </si>
  <si>
    <t>1 252</t>
  </si>
  <si>
    <t>1 010</t>
  </si>
  <si>
    <t>1 050</t>
  </si>
  <si>
    <t>1 120</t>
  </si>
  <si>
    <t>1 235</t>
  </si>
  <si>
    <t>1 253</t>
  </si>
  <si>
    <t>1 062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</si>
  <si>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</si>
  <si>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</si>
  <si>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</si>
  <si>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</si>
  <si>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</si>
  <si>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</si>
  <si>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</si>
  <si>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</si>
  <si>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</si>
  <si>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</si>
  <si>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</si>
  <si>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</si>
  <si>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SUIVI CA TTC MENSUEL </t>
  </si>
  <si>
    <t xml:space="preserve">SUIVI CA HT MENSUEL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</si>
</sst>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</font>
    <font>
      <b/>
      <sz val="10"/>
      <color rgb="FF4F81BD"/>
      <name val="Calibri"/>
      <family val="2"/>
    </font>
    <font>
      <sz val="10"/>
      <color rgb="FF000000"/>
      <name val="Calibri"/>
      <family val="2"/>
    </font>
    <font>
      <sz val="10"/>
      <color rgb="FFFFFFFF"/>
      <name val="Calibri"/>
      <family val="2"/>
    </font>
    <font>
      <b/>
      <i/>
      <sz val="10"/>
      <color rgb="FF31859C"/>
      <name val="Calibri"/>
      <family val="2"/>
    </font>
    <font>
      <b/>
      <i/>
      <sz val="10"/>
      <color rgb="FF4F81BD"/>
      <name val="Calibri"/>
      <family val="2"/>
    </font>
    <font>
      <b/>
      <sz val="10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C6D9F1"/>
        <bgColor rgb="FFC6D9F1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3" borderId="2" xfId="0" applyFill="1" applyBorder="1"/>
    <xf numFmtId="0" fontId="3" fillId="2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left" wrapText="1"/>
    </xf>
    <xf numFmtId="0" fontId="5" fillId="3" borderId="0" xfId="0" applyFont="1" applyFill="1" applyAlignment="1">
      <alignment horizontal="right" wrapText="1"/>
    </xf>
    <xf numFmtId="17" fontId="4" fillId="4" borderId="3" xfId="0" applyNumberFormat="1" applyFont="1" applyFill="1" applyBorder="1" applyAlignment="1">
      <alignment horizontal="center" wrapText="1"/>
    </xf>
    <xf numFmtId="0" fontId="4" fillId="4" borderId="3" xfId="0" applyFont="1" applyFill="1" applyBorder="1" applyAlignment="1">
      <alignment horizontal="center" wrapText="1"/>
    </xf>
    <xf numFmtId="0" fontId="4" fillId="0" borderId="4" xfId="0" applyFont="1" applyBorder="1" applyAlignment="1">
      <alignment horizontal="left" wrapText="1"/>
    </xf>
    <xf numFmtId="0" fontId="4" fillId="0" borderId="3" xfId="0" applyFont="1" applyBorder="1" applyAlignment="1">
      <alignment horizontal="right" wrapText="1"/>
    </xf>
    <xf numFmtId="0" fontId="4" fillId="0" borderId="1" xfId="0" applyFont="1" applyBorder="1" applyAlignment="1">
      <alignment horizontal="right" wrapText="1"/>
    </xf>
    <xf numFmtId="0" fontId="4" fillId="0" borderId="5" xfId="0" applyFont="1" applyBorder="1" applyAlignment="1">
      <alignment horizontal="left" wrapText="1"/>
    </xf>
    <xf numFmtId="0" fontId="2" fillId="0" borderId="6" xfId="0" applyFont="1" applyBorder="1" applyAlignment="1">
      <alignment horizontal="right" wrapText="1"/>
    </xf>
    <xf numFmtId="10" fontId="6" fillId="0" borderId="3" xfId="0" applyNumberFormat="1" applyFont="1" applyBorder="1" applyAlignment="1">
      <alignment horizontal="right" wrapText="1"/>
    </xf>
    <xf numFmtId="0" fontId="4" fillId="0" borderId="7" xfId="0" applyFont="1" applyBorder="1" applyAlignment="1">
      <alignment horizontal="left" wrapText="1"/>
    </xf>
    <xf numFmtId="0" fontId="6" fillId="0" borderId="8" xfId="0" applyFont="1" applyBorder="1" applyAlignment="1">
      <alignment horizontal="right" wrapText="1"/>
    </xf>
    <xf numFmtId="0" fontId="7" fillId="0" borderId="6" xfId="0" applyFont="1" applyBorder="1" applyAlignment="1">
      <alignment horizontal="right" vertical="center" wrapText="1"/>
    </xf>
    <xf numFmtId="4" fontId="4" fillId="0" borderId="3" xfId="0" applyNumberFormat="1" applyFont="1" applyBorder="1" applyAlignment="1">
      <alignment horizontal="right" wrapText="1"/>
    </xf>
    <xf numFmtId="0" fontId="4" fillId="0" borderId="8" xfId="0" applyFont="1" applyBorder="1" applyAlignment="1">
      <alignment horizontal="right" wrapText="1"/>
    </xf>
    <xf numFmtId="4" fontId="4" fillId="0" borderId="8" xfId="0" applyNumberFormat="1" applyFont="1" applyBorder="1" applyAlignment="1">
      <alignment horizontal="right" wrapText="1"/>
    </xf>
    <xf numFmtId="0" fontId="4" fillId="0" borderId="6" xfId="0" applyFont="1" applyBorder="1" applyAlignment="1">
      <alignment horizontal="right" wrapText="1"/>
    </xf>
    <xf numFmtId="0" fontId="4" fillId="4" borderId="9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4" fontId="2" fillId="4" borderId="1" xfId="0" applyNumberFormat="1" applyFont="1" applyFill="1" applyBorder="1" applyAlignment="1">
      <alignment horizontal="center" wrapText="1"/>
    </xf>
    <xf numFmtId="0" fontId="4" fillId="5" borderId="3" xfId="0" applyFont="1" applyFill="1" applyBorder="1" applyAlignment="1">
      <alignment horizontal="center" wrapText="1"/>
    </xf>
    <xf numFmtId="0" fontId="4" fillId="5" borderId="3" xfId="0" applyFont="1" applyFill="1" applyBorder="1" applyAlignment="1">
      <alignment horizontal="right" wrapText="1"/>
    </xf>
    <xf numFmtId="0" fontId="2" fillId="5" borderId="6" xfId="0" applyFont="1" applyFill="1" applyBorder="1" applyAlignment="1">
      <alignment horizontal="right" wrapText="1"/>
    </xf>
    <xf numFmtId="10" fontId="6" fillId="5" borderId="3" xfId="0" applyNumberFormat="1" applyFont="1" applyFill="1" applyBorder="1" applyAlignment="1">
      <alignment horizontal="right" wrapText="1"/>
    </xf>
    <xf numFmtId="0" fontId="6" fillId="5" borderId="8" xfId="0" applyFont="1" applyFill="1" applyBorder="1" applyAlignment="1">
      <alignment horizontal="right" wrapText="1"/>
    </xf>
    <xf numFmtId="0" fontId="7" fillId="5" borderId="6" xfId="0" applyFont="1" applyFill="1" applyBorder="1" applyAlignment="1">
      <alignment horizontal="right" vertical="center" wrapText="1"/>
    </xf>
    <xf numFmtId="0" fontId="4" fillId="0" borderId="3" xfId="0" applyFont="1" applyBorder="1" applyAlignment="1">
      <alignment wrapText="1"/>
    </xf>
    <xf numFmtId="0" fontId="4" fillId="0" borderId="8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5" fillId="0" borderId="0" xfId="0" applyFont="1" applyAlignment="1">
      <alignment horizontal="right" wrapText="1"/>
    </xf>
    <xf numFmtId="43" fontId="6" fillId="5" borderId="3" xfId="1" applyFont="1" applyFill="1" applyBorder="1" applyAlignment="1">
      <alignment horizontal="right" wrapText="1"/>
    </xf>
    <xf numFmtId="2" fontId="2" fillId="4" borderId="1" xfId="0" applyNumberFormat="1" applyFont="1" applyFill="1" applyBorder="1" applyAlignment="1">
      <alignment horizontal="center" wrapText="1"/>
    </xf>
    <xf numFmtId="2" fontId="2" fillId="5" borderId="1" xfId="0" applyNumberFormat="1" applyFont="1" applyFill="1" applyBorder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0" fillId="3" borderId="0" xfId="0" applyFill="1"/>
    <xf numFmtId="0" fontId="4" fillId="5" borderId="8" xfId="0" applyFont="1" applyFill="1" applyBorder="1" applyAlignment="1">
      <alignment horizontal="right" wrapText="1"/>
    </xf>
    <xf numFmtId="0" fontId="4" fillId="0" borderId="8" xfId="0" applyFont="1" applyBorder="1" applyAlignment="1">
      <alignment horizontal="left" wrapText="1"/>
    </xf>
    <xf numFmtId="0" fontId="4" fillId="0" borderId="6" xfId="0" applyFont="1" applyBorder="1" applyAlignment="1">
      <alignment horizontal="left" wrapText="1"/>
    </xf>
    <xf numFmtId="0" fontId="4" fillId="5" borderId="6" xfId="0" applyFont="1" applyFill="1" applyBorder="1" applyAlignment="1">
      <alignment horizontal="right" wrapText="1"/>
    </xf>
    <xf numFmtId="0" fontId="2" fillId="5" borderId="1" xfId="0" applyFont="1" applyFill="1" applyBorder="1" applyAlignment="1">
      <alignment horizontal="center" wrapText="1"/>
    </xf>
    <xf numFmtId="0" fontId="4" fillId="3" borderId="7" xfId="0" applyFont="1" applyFill="1" applyBorder="1" applyAlignment="1">
      <alignment horizontal="left" wrapText="1"/>
    </xf>
    <xf numFmtId="0" fontId="4" fillId="0" borderId="0" xfId="0" applyFont="1" applyAlignment="1">
      <alignment horizontal="left" wrapText="1"/>
    </xf>
    <xf numFmtId="0" fontId="0" fillId="6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de%20bor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Ratio_mensuel_2015"/>
      <sheetName val="Ratio_annuel_"/>
      <sheetName val="Clientèle_mensuel"/>
      <sheetName val="Clientèle_annuel"/>
      <sheetName val="Compte_de_resultat"/>
      <sheetName val="Suivis_CA_TTC_mensuel"/>
      <sheetName val="Suvis_CA_HT_mensuel"/>
      <sheetName val="Suvis_CA_HT_annuel"/>
    </sheetNames>
    <sheetDataSet>
      <sheetData sheetId="0"/>
      <sheetData sheetId="1">
        <row r="5">
          <cell r="B5">
            <v>922</v>
          </cell>
          <cell r="C5">
            <v>1164</v>
          </cell>
          <cell r="D5">
            <v>1302</v>
          </cell>
          <cell r="E5">
            <v>1260</v>
          </cell>
          <cell r="F5">
            <v>1302</v>
          </cell>
          <cell r="G5">
            <v>1260</v>
          </cell>
          <cell r="H5">
            <v>1302</v>
          </cell>
        </row>
        <row r="6">
          <cell r="B6">
            <v>320</v>
          </cell>
          <cell r="C6">
            <v>634</v>
          </cell>
          <cell r="D6">
            <v>813</v>
          </cell>
          <cell r="E6">
            <v>976</v>
          </cell>
          <cell r="F6">
            <v>951</v>
          </cell>
          <cell r="G6">
            <v>1066</v>
          </cell>
          <cell r="H6">
            <v>1217</v>
          </cell>
        </row>
        <row r="9">
          <cell r="B9">
            <v>0.34707158351409978</v>
          </cell>
          <cell r="C9">
            <v>0.5446735395189003</v>
          </cell>
          <cell r="D9">
            <v>0.62442396313364057</v>
          </cell>
          <cell r="E9">
            <v>0.77460317460317463</v>
          </cell>
          <cell r="F9">
            <v>0.7304147465437788</v>
          </cell>
          <cell r="G9">
            <v>0.84603174603174602</v>
          </cell>
          <cell r="H9">
            <v>0.93471582181259605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</row>
        <row r="10">
          <cell r="B10">
            <v>67.81</v>
          </cell>
          <cell r="C10">
            <v>67.94</v>
          </cell>
          <cell r="D10">
            <v>70.16</v>
          </cell>
          <cell r="E10">
            <v>77.58</v>
          </cell>
          <cell r="F10">
            <v>78.430000000000007</v>
          </cell>
          <cell r="G10">
            <v>79.78</v>
          </cell>
        </row>
        <row r="11">
          <cell r="B11">
            <v>74.59</v>
          </cell>
          <cell r="C11">
            <v>74.739999999999995</v>
          </cell>
          <cell r="D11">
            <v>77.180000000000007</v>
          </cell>
          <cell r="E11">
            <v>85.33</v>
          </cell>
          <cell r="F11">
            <v>86.27</v>
          </cell>
          <cell r="G11">
            <v>87.76</v>
          </cell>
          <cell r="H11">
            <v>93.16</v>
          </cell>
        </row>
        <row r="15">
          <cell r="B15">
            <v>21700</v>
          </cell>
          <cell r="C15">
            <v>43075.45</v>
          </cell>
          <cell r="D15">
            <v>57044.09</v>
          </cell>
          <cell r="E15">
            <v>75713.64</v>
          </cell>
          <cell r="F15">
            <v>74582.73</v>
          </cell>
          <cell r="G15">
            <v>85046.36</v>
          </cell>
          <cell r="H15">
            <v>103063.94</v>
          </cell>
        </row>
        <row r="16">
          <cell r="B16">
            <v>2600</v>
          </cell>
          <cell r="C16">
            <v>6605.8</v>
          </cell>
          <cell r="D16">
            <v>8337.27</v>
          </cell>
          <cell r="E16">
            <v>11873.36</v>
          </cell>
          <cell r="F16">
            <v>11215.45</v>
          </cell>
          <cell r="G16">
            <v>11873.64</v>
          </cell>
          <cell r="H16">
            <v>15359.09</v>
          </cell>
        </row>
        <row r="17">
          <cell r="B17">
            <v>407.27</v>
          </cell>
          <cell r="C17">
            <v>1052.45</v>
          </cell>
          <cell r="D17">
            <v>834.91</v>
          </cell>
          <cell r="E17">
            <v>560.64</v>
          </cell>
          <cell r="F17">
            <v>753.36</v>
          </cell>
          <cell r="G17">
            <v>182.82</v>
          </cell>
          <cell r="H17">
            <v>807.55</v>
          </cell>
        </row>
        <row r="18">
          <cell r="B18">
            <v>346.28</v>
          </cell>
          <cell r="C18">
            <v>971.24</v>
          </cell>
          <cell r="D18">
            <v>1295.1099999999999</v>
          </cell>
          <cell r="E18">
            <v>1143.51</v>
          </cell>
          <cell r="F18">
            <v>1140.6400000000001</v>
          </cell>
          <cell r="G18">
            <v>1880.81</v>
          </cell>
          <cell r="H18">
            <v>2050.8000000000002</v>
          </cell>
        </row>
        <row r="19">
          <cell r="B19">
            <v>0</v>
          </cell>
          <cell r="C19">
            <v>27.43</v>
          </cell>
          <cell r="D19">
            <v>9.17</v>
          </cell>
          <cell r="E19">
            <v>2.33</v>
          </cell>
          <cell r="F19">
            <v>0</v>
          </cell>
          <cell r="G19">
            <v>3.58</v>
          </cell>
          <cell r="H19">
            <v>12.5</v>
          </cell>
        </row>
        <row r="20">
          <cell r="B20">
            <v>0</v>
          </cell>
          <cell r="C20">
            <v>1.9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</row>
        <row r="21">
          <cell r="B21">
            <v>118</v>
          </cell>
          <cell r="C21">
            <v>624.5</v>
          </cell>
          <cell r="E21">
            <v>984.04</v>
          </cell>
          <cell r="F21">
            <v>1056.67</v>
          </cell>
          <cell r="G21">
            <v>891.75</v>
          </cell>
          <cell r="H21">
            <v>2291.67</v>
          </cell>
        </row>
      </sheetData>
      <sheetData sheetId="2"/>
      <sheetData sheetId="3"/>
      <sheetData sheetId="4"/>
      <sheetData sheetId="5"/>
      <sheetData sheetId="6"/>
      <sheetData sheetId="7">
        <row r="4">
          <cell r="B4" t="str">
            <v>1 302</v>
          </cell>
          <cell r="C4" t="str">
            <v>1 176</v>
          </cell>
          <cell r="D4" t="str">
            <v>1 302</v>
          </cell>
          <cell r="E4" t="str">
            <v>1 260</v>
          </cell>
          <cell r="F4" t="str">
            <v>1 302</v>
          </cell>
          <cell r="G4" t="str">
            <v>1 260</v>
          </cell>
          <cell r="H4" t="str">
            <v>1 302</v>
          </cell>
          <cell r="I4" t="str">
            <v>1 302</v>
          </cell>
          <cell r="J4" t="str">
            <v>1 260</v>
          </cell>
          <cell r="K4" t="str">
            <v>1 302</v>
          </cell>
          <cell r="L4" t="str">
            <v>1 260</v>
          </cell>
          <cell r="M4" t="str">
            <v>1 302</v>
          </cell>
        </row>
        <row r="5">
          <cell r="B5">
            <v>419</v>
          </cell>
          <cell r="C5">
            <v>698</v>
          </cell>
          <cell r="D5">
            <v>731</v>
          </cell>
          <cell r="E5">
            <v>976</v>
          </cell>
          <cell r="F5" t="str">
            <v>1 060</v>
          </cell>
          <cell r="G5" t="str">
            <v>1 089</v>
          </cell>
          <cell r="H5" t="str">
            <v>1 259</v>
          </cell>
          <cell r="I5" t="str">
            <v>1 252</v>
          </cell>
          <cell r="J5" t="str">
            <v>1 010</v>
          </cell>
          <cell r="K5">
            <v>957</v>
          </cell>
          <cell r="L5">
            <v>805</v>
          </cell>
          <cell r="M5">
            <v>649</v>
          </cell>
        </row>
        <row r="6">
          <cell r="B6">
            <v>0.32179999999999997</v>
          </cell>
          <cell r="C6">
            <v>0.59350000000000003</v>
          </cell>
          <cell r="D6">
            <v>0.56140000000000001</v>
          </cell>
          <cell r="E6">
            <v>0.77459999999999996</v>
          </cell>
          <cell r="F6">
            <v>0.81410000000000005</v>
          </cell>
          <cell r="G6">
            <v>0.86429999999999996</v>
          </cell>
          <cell r="H6">
            <v>0.96699999999999997</v>
          </cell>
          <cell r="I6">
            <v>0.96160000000000001</v>
          </cell>
          <cell r="J6">
            <v>0.80159999999999998</v>
          </cell>
          <cell r="K6">
            <v>0.73499999999999999</v>
          </cell>
          <cell r="L6">
            <v>0.63890000000000002</v>
          </cell>
          <cell r="M6">
            <v>0.4985</v>
          </cell>
        </row>
        <row r="7">
          <cell r="B7">
            <v>64.239999999999995</v>
          </cell>
          <cell r="C7">
            <v>64.59</v>
          </cell>
          <cell r="D7">
            <v>65.25</v>
          </cell>
          <cell r="E7">
            <v>63.46</v>
          </cell>
          <cell r="F7">
            <v>69.349999999999994</v>
          </cell>
          <cell r="G7">
            <v>71.16</v>
          </cell>
          <cell r="H7">
            <v>74.34</v>
          </cell>
          <cell r="I7">
            <v>76.28</v>
          </cell>
          <cell r="J7">
            <v>73.17</v>
          </cell>
          <cell r="K7">
            <v>65.39</v>
          </cell>
          <cell r="L7">
            <v>64.62</v>
          </cell>
          <cell r="M7">
            <v>62.98</v>
          </cell>
        </row>
        <row r="8">
          <cell r="B8">
            <v>71.38</v>
          </cell>
          <cell r="C8">
            <v>71.77</v>
          </cell>
          <cell r="D8">
            <v>72.5</v>
          </cell>
          <cell r="E8">
            <v>70.510000000000005</v>
          </cell>
          <cell r="F8">
            <v>77.05</v>
          </cell>
          <cell r="G8">
            <v>79.06</v>
          </cell>
          <cell r="H8">
            <v>82.6</v>
          </cell>
          <cell r="I8">
            <v>84.75</v>
          </cell>
          <cell r="J8">
            <v>81.3</v>
          </cell>
          <cell r="K8">
            <v>72.650000000000006</v>
          </cell>
          <cell r="L8">
            <v>71.8</v>
          </cell>
          <cell r="M8">
            <v>69.98</v>
          </cell>
        </row>
        <row r="20">
          <cell r="B20" t="str">
            <v>1 302</v>
          </cell>
          <cell r="C20" t="str">
            <v>1 176</v>
          </cell>
          <cell r="D20" t="str">
            <v>1 302</v>
          </cell>
          <cell r="E20" t="str">
            <v>1 260</v>
          </cell>
          <cell r="F20" t="str">
            <v>1 302</v>
          </cell>
          <cell r="G20" t="str">
            <v>1 260</v>
          </cell>
          <cell r="H20" t="str">
            <v>1 302</v>
          </cell>
          <cell r="I20" t="str">
            <v>1 302</v>
          </cell>
          <cell r="J20" t="str">
            <v>1 260</v>
          </cell>
          <cell r="K20" t="str">
            <v>1 302</v>
          </cell>
          <cell r="L20" t="str">
            <v>1 260</v>
          </cell>
          <cell r="M20" t="str">
            <v>1 302</v>
          </cell>
        </row>
        <row r="21">
          <cell r="B21">
            <v>494</v>
          </cell>
          <cell r="C21">
            <v>728</v>
          </cell>
          <cell r="D21">
            <v>796</v>
          </cell>
          <cell r="E21">
            <v>999</v>
          </cell>
          <cell r="F21" t="str">
            <v>1 050</v>
          </cell>
          <cell r="G21" t="str">
            <v>1 120</v>
          </cell>
          <cell r="H21" t="str">
            <v>1 235</v>
          </cell>
          <cell r="I21" t="str">
            <v>1 253</v>
          </cell>
          <cell r="J21" t="str">
            <v>1 062</v>
          </cell>
          <cell r="K21">
            <v>953</v>
          </cell>
          <cell r="L21">
            <v>679</v>
          </cell>
          <cell r="M21">
            <v>700</v>
          </cell>
        </row>
        <row r="22">
          <cell r="B22">
            <v>0.37940000000000002</v>
          </cell>
          <cell r="C22">
            <v>0.61899999999999999</v>
          </cell>
          <cell r="D22">
            <v>0.61140000000000005</v>
          </cell>
          <cell r="E22">
            <v>0.79290000000000005</v>
          </cell>
          <cell r="F22">
            <v>0.80649999999999999</v>
          </cell>
          <cell r="G22">
            <v>0.88890000000000002</v>
          </cell>
          <cell r="H22">
            <v>0.94850000000000001</v>
          </cell>
          <cell r="I22">
            <v>0.96240000000000003</v>
          </cell>
          <cell r="J22">
            <v>0.84289999999999998</v>
          </cell>
          <cell r="K22">
            <v>0.73199999999999998</v>
          </cell>
          <cell r="L22">
            <v>0.53890000000000005</v>
          </cell>
          <cell r="M22">
            <v>0.53759999999999997</v>
          </cell>
        </row>
        <row r="23">
          <cell r="B23">
            <v>64.33</v>
          </cell>
          <cell r="C23">
            <v>64.849999999999994</v>
          </cell>
          <cell r="D23">
            <v>68.16</v>
          </cell>
          <cell r="E23">
            <v>70.98</v>
          </cell>
          <cell r="F23">
            <v>73.34</v>
          </cell>
          <cell r="G23">
            <v>75.430000000000007</v>
          </cell>
          <cell r="H23">
            <v>80.88</v>
          </cell>
          <cell r="I23">
            <v>79.290000000000006</v>
          </cell>
          <cell r="J23">
            <v>77.930000000000007</v>
          </cell>
          <cell r="K23">
            <v>71</v>
          </cell>
          <cell r="L23">
            <v>69.27</v>
          </cell>
          <cell r="M23">
            <v>64.8</v>
          </cell>
        </row>
        <row r="24">
          <cell r="B24">
            <v>71.48</v>
          </cell>
          <cell r="C24">
            <v>72.05</v>
          </cell>
          <cell r="D24">
            <v>75.739999999999995</v>
          </cell>
          <cell r="E24">
            <v>78.87</v>
          </cell>
          <cell r="F24">
            <v>81.489999999999995</v>
          </cell>
          <cell r="G24">
            <v>83.82</v>
          </cell>
          <cell r="H24">
            <v>89.87</v>
          </cell>
          <cell r="I24">
            <v>88.1</v>
          </cell>
          <cell r="J24">
            <v>86.59</v>
          </cell>
          <cell r="K24">
            <v>78.89</v>
          </cell>
          <cell r="L24">
            <v>76.959999999999994</v>
          </cell>
          <cell r="M24">
            <v>72</v>
          </cell>
        </row>
        <row r="36">
          <cell r="B36">
            <v>922</v>
          </cell>
          <cell r="C36">
            <v>1164</v>
          </cell>
          <cell r="D36">
            <v>1302</v>
          </cell>
          <cell r="E36">
            <v>1260</v>
          </cell>
          <cell r="F36">
            <v>1302</v>
          </cell>
          <cell r="G36">
            <v>1260</v>
          </cell>
          <cell r="H36">
            <v>1302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</row>
        <row r="37">
          <cell r="B37">
            <v>320</v>
          </cell>
          <cell r="C37">
            <v>634</v>
          </cell>
          <cell r="D37">
            <v>813</v>
          </cell>
          <cell r="E37">
            <v>976</v>
          </cell>
          <cell r="F37">
            <v>951</v>
          </cell>
          <cell r="G37">
            <v>1066</v>
          </cell>
          <cell r="H37">
            <v>1217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B38">
            <v>0.34707158351409978</v>
          </cell>
          <cell r="C38">
            <v>0.5446735395189003</v>
          </cell>
          <cell r="D38">
            <v>0.62442396313364057</v>
          </cell>
          <cell r="E38">
            <v>0.77460317460317463</v>
          </cell>
          <cell r="F38">
            <v>0.7304147465437788</v>
          </cell>
          <cell r="G38">
            <v>0.84603174603174602</v>
          </cell>
          <cell r="H38">
            <v>0.93471582181259605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</row>
        <row r="39">
          <cell r="B39">
            <v>67.81</v>
          </cell>
          <cell r="C39">
            <v>67.94</v>
          </cell>
          <cell r="D39">
            <v>70.16</v>
          </cell>
          <cell r="E39">
            <v>77.58</v>
          </cell>
          <cell r="F39">
            <v>78.430000000000007</v>
          </cell>
          <cell r="G39">
            <v>79.78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</row>
        <row r="40">
          <cell r="B40">
            <v>74.59</v>
          </cell>
          <cell r="C40">
            <v>74.739999999999995</v>
          </cell>
          <cell r="D40">
            <v>77.180000000000007</v>
          </cell>
          <cell r="E40">
            <v>85.33</v>
          </cell>
          <cell r="F40">
            <v>86.27</v>
          </cell>
          <cell r="G40">
            <v>87.76</v>
          </cell>
          <cell r="H40">
            <v>93.16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</row>
        <row r="41">
          <cell r="B41">
            <v>21700</v>
          </cell>
          <cell r="C41">
            <v>43075.45</v>
          </cell>
          <cell r="D41">
            <v>57044.09</v>
          </cell>
          <cell r="E41">
            <v>75713.64</v>
          </cell>
          <cell r="F41">
            <v>74582.73</v>
          </cell>
          <cell r="G41">
            <v>85046.36</v>
          </cell>
          <cell r="H41">
            <v>103063.94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</row>
        <row r="42">
          <cell r="B42">
            <v>2600</v>
          </cell>
          <cell r="C42">
            <v>6605.8</v>
          </cell>
          <cell r="D42">
            <v>8337.27</v>
          </cell>
          <cell r="E42">
            <v>11873.36</v>
          </cell>
          <cell r="F42">
            <v>11215.45</v>
          </cell>
          <cell r="G42">
            <v>11873.64</v>
          </cell>
          <cell r="H42">
            <v>15359.09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</row>
        <row r="43">
          <cell r="B43">
            <v>407.27</v>
          </cell>
          <cell r="C43">
            <v>1052.45</v>
          </cell>
          <cell r="D43">
            <v>834.91</v>
          </cell>
          <cell r="E43">
            <v>560.64</v>
          </cell>
          <cell r="F43">
            <v>753.36</v>
          </cell>
          <cell r="G43">
            <v>182.82</v>
          </cell>
          <cell r="H43">
            <v>807.55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</row>
        <row r="44">
          <cell r="B44">
            <v>346.28</v>
          </cell>
          <cell r="C44">
            <v>971.24</v>
          </cell>
          <cell r="D44">
            <v>1295.1099999999999</v>
          </cell>
          <cell r="E44">
            <v>1143.51</v>
          </cell>
          <cell r="F44">
            <v>1140.6400000000001</v>
          </cell>
          <cell r="G44">
            <v>1880.81</v>
          </cell>
          <cell r="H44">
            <v>2050.8000000000002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</row>
        <row r="45">
          <cell r="B45">
            <v>0</v>
          </cell>
          <cell r="C45">
            <v>27.43</v>
          </cell>
          <cell r="D45">
            <v>9.17</v>
          </cell>
          <cell r="E45">
            <v>2.33</v>
          </cell>
          <cell r="F45">
            <v>0</v>
          </cell>
          <cell r="G45">
            <v>3.58</v>
          </cell>
          <cell r="H45">
            <v>12.5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</row>
        <row r="46">
          <cell r="B46">
            <v>0</v>
          </cell>
          <cell r="C46">
            <v>1.9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</row>
        <row r="47">
          <cell r="B47">
            <v>118</v>
          </cell>
          <cell r="C47">
            <v>624.5</v>
          </cell>
          <cell r="D47">
            <v>150.91999999999999</v>
          </cell>
          <cell r="E47">
            <v>984.04</v>
          </cell>
          <cell r="F47">
            <v>1056.67</v>
          </cell>
          <cell r="G47">
            <v>891.75</v>
          </cell>
          <cell r="H47">
            <v>2291.67</v>
          </cell>
          <cell r="I47">
            <v>0</v>
          </cell>
          <cell r="J47">
            <v>151.91999999999999</v>
          </cell>
          <cell r="K47">
            <v>0</v>
          </cell>
          <cell r="L47">
            <v>0</v>
          </cell>
          <cell r="M47">
            <v>0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opLeftCell="A31" workbookViewId="0">
      <selection activeCell="A2" sqref="A2:F2"/>
    </sheetView>
  </sheetViews>
  <sheetFormatPr baseColWidth="10" defaultRowHeight="15" x14ac:dyDescent="0.25"/>
  <sheetData>
    <row r="1" spans="1:14" ht="16.5" thickTop="1" thickBot="1" x14ac:dyDescent="0.3">
      <c r="A1" s="1" t="s">
        <v>42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6.5" thickTop="1" thickBot="1" x14ac:dyDescent="0.3">
      <c r="A2" s="2"/>
      <c r="B2" s="2"/>
      <c r="C2" s="2"/>
      <c r="D2" s="2"/>
      <c r="E2" s="2"/>
      <c r="F2" s="2"/>
      <c r="G2" s="3">
        <v>2013</v>
      </c>
      <c r="H2" s="3"/>
      <c r="I2" s="3"/>
      <c r="J2" s="4"/>
      <c r="K2" s="4"/>
      <c r="L2" s="4"/>
      <c r="M2" s="4"/>
      <c r="N2" s="4"/>
    </row>
    <row r="3" spans="1:14" ht="16.5" thickTop="1" thickBot="1" x14ac:dyDescent="0.3">
      <c r="A3" s="5">
        <v>42</v>
      </c>
      <c r="B3" s="6">
        <v>41275</v>
      </c>
      <c r="C3" s="6">
        <v>41306</v>
      </c>
      <c r="D3" s="6">
        <v>41334</v>
      </c>
      <c r="E3" s="6">
        <v>41365</v>
      </c>
      <c r="F3" s="6">
        <v>41395</v>
      </c>
      <c r="G3" s="6">
        <v>41426</v>
      </c>
      <c r="H3" s="6">
        <v>41456</v>
      </c>
      <c r="I3" s="6">
        <v>41487</v>
      </c>
      <c r="J3" s="6">
        <v>41518</v>
      </c>
      <c r="K3" s="6">
        <v>41548</v>
      </c>
      <c r="L3" s="6">
        <v>41579</v>
      </c>
      <c r="M3" s="6">
        <v>41609</v>
      </c>
      <c r="N3" s="7" t="s">
        <v>0</v>
      </c>
    </row>
    <row r="4" spans="1:14" ht="16.5" thickTop="1" thickBot="1" x14ac:dyDescent="0.3">
      <c r="A4" s="8" t="s">
        <v>1</v>
      </c>
      <c r="B4" s="9" t="str">
        <f>[1]Suvis_CA_HT_mensuel!B4</f>
        <v>1 302</v>
      </c>
      <c r="C4" s="9" t="str">
        <f>[1]Suvis_CA_HT_mensuel!C4</f>
        <v>1 176</v>
      </c>
      <c r="D4" s="9" t="str">
        <f>[1]Suvis_CA_HT_mensuel!D4</f>
        <v>1 302</v>
      </c>
      <c r="E4" s="9" t="str">
        <f>[1]Suvis_CA_HT_mensuel!E4</f>
        <v>1 260</v>
      </c>
      <c r="F4" s="9" t="str">
        <f>[1]Suvis_CA_HT_mensuel!F4</f>
        <v>1 302</v>
      </c>
      <c r="G4" s="9" t="str">
        <f>[1]Suvis_CA_HT_mensuel!G4</f>
        <v>1 260</v>
      </c>
      <c r="H4" s="9" t="str">
        <f>[1]Suvis_CA_HT_mensuel!H4</f>
        <v>1 302</v>
      </c>
      <c r="I4" s="9" t="str">
        <f>[1]Suvis_CA_HT_mensuel!I4</f>
        <v>1 302</v>
      </c>
      <c r="J4" s="9" t="str">
        <f>[1]Suvis_CA_HT_mensuel!J4</f>
        <v>1 260</v>
      </c>
      <c r="K4" s="9" t="str">
        <f>[1]Suvis_CA_HT_mensuel!K4</f>
        <v>1 302</v>
      </c>
      <c r="L4" s="9" t="str">
        <f>[1]Suvis_CA_HT_mensuel!L4</f>
        <v>1 260</v>
      </c>
      <c r="M4" s="9" t="str">
        <f>[1]Suvis_CA_HT_mensuel!M4</f>
        <v>1 302</v>
      </c>
      <c r="N4" s="10" t="s">
        <v>2</v>
      </c>
    </row>
    <row r="5" spans="1:14" ht="16.5" thickTop="1" thickBot="1" x14ac:dyDescent="0.3">
      <c r="A5" s="11" t="s">
        <v>3</v>
      </c>
      <c r="B5" s="12">
        <f>[1]Suvis_CA_HT_mensuel!B5</f>
        <v>419</v>
      </c>
      <c r="C5" s="12">
        <f>[1]Suvis_CA_HT_mensuel!C5</f>
        <v>698</v>
      </c>
      <c r="D5" s="12">
        <f>[1]Suvis_CA_HT_mensuel!D5</f>
        <v>731</v>
      </c>
      <c r="E5" s="12">
        <f>[1]Suvis_CA_HT_mensuel!E5</f>
        <v>976</v>
      </c>
      <c r="F5" s="12" t="str">
        <f>[1]Suvis_CA_HT_mensuel!F5</f>
        <v>1 060</v>
      </c>
      <c r="G5" s="12" t="str">
        <f>[1]Suvis_CA_HT_mensuel!G5</f>
        <v>1 089</v>
      </c>
      <c r="H5" s="12" t="str">
        <f>[1]Suvis_CA_HT_mensuel!H5</f>
        <v>1 259</v>
      </c>
      <c r="I5" s="12" t="str">
        <f>[1]Suvis_CA_HT_mensuel!I5</f>
        <v>1 252</v>
      </c>
      <c r="J5" s="12" t="str">
        <f>[1]Suvis_CA_HT_mensuel!J5</f>
        <v>1 010</v>
      </c>
      <c r="K5" s="12">
        <f>[1]Suvis_CA_HT_mensuel!K5</f>
        <v>957</v>
      </c>
      <c r="L5" s="12">
        <f>[1]Suvis_CA_HT_mensuel!L5</f>
        <v>805</v>
      </c>
      <c r="M5" s="12">
        <f>[1]Suvis_CA_HT_mensuel!M5</f>
        <v>649</v>
      </c>
      <c r="N5" s="9" t="s">
        <v>4</v>
      </c>
    </row>
    <row r="6" spans="1:14" ht="15.75" thickTop="1" x14ac:dyDescent="0.25">
      <c r="A6" s="8" t="s">
        <v>5</v>
      </c>
      <c r="B6" s="9">
        <f>[1]Suvis_CA_HT_mensuel!B6</f>
        <v>0.32179999999999997</v>
      </c>
      <c r="C6" s="9">
        <f>[1]Suvis_CA_HT_mensuel!C6</f>
        <v>0.59350000000000003</v>
      </c>
      <c r="D6" s="9">
        <f>[1]Suvis_CA_HT_mensuel!D6</f>
        <v>0.56140000000000001</v>
      </c>
      <c r="E6" s="9">
        <f>[1]Suvis_CA_HT_mensuel!E6</f>
        <v>0.77459999999999996</v>
      </c>
      <c r="F6" s="9">
        <f>[1]Suvis_CA_HT_mensuel!F6</f>
        <v>0.81410000000000005</v>
      </c>
      <c r="G6" s="9">
        <f>[1]Suvis_CA_HT_mensuel!G6</f>
        <v>0.86429999999999996</v>
      </c>
      <c r="H6" s="9">
        <f>[1]Suvis_CA_HT_mensuel!H6</f>
        <v>0.96699999999999997</v>
      </c>
      <c r="I6" s="9">
        <f>[1]Suvis_CA_HT_mensuel!I6</f>
        <v>0.96160000000000001</v>
      </c>
      <c r="J6" s="9">
        <f>[1]Suvis_CA_HT_mensuel!J6</f>
        <v>0.80159999999999998</v>
      </c>
      <c r="K6" s="9">
        <f>[1]Suvis_CA_HT_mensuel!K6</f>
        <v>0.73499999999999999</v>
      </c>
      <c r="L6" s="9">
        <f>[1]Suvis_CA_HT_mensuel!L6</f>
        <v>0.63890000000000002</v>
      </c>
      <c r="M6" s="9">
        <f>[1]Suvis_CA_HT_mensuel!M6</f>
        <v>0.4985</v>
      </c>
      <c r="N6" s="13">
        <v>0.71140000000000003</v>
      </c>
    </row>
    <row r="7" spans="1:14" ht="15.75" thickBot="1" x14ac:dyDescent="0.3">
      <c r="A7" s="14" t="s">
        <v>6</v>
      </c>
      <c r="B7" s="12">
        <f>[1]Suvis_CA_HT_mensuel!B7</f>
        <v>64.239999999999995</v>
      </c>
      <c r="C7" s="12">
        <f>[1]Suvis_CA_HT_mensuel!C7</f>
        <v>64.59</v>
      </c>
      <c r="D7" s="12">
        <f>[1]Suvis_CA_HT_mensuel!D7</f>
        <v>65.25</v>
      </c>
      <c r="E7" s="12">
        <f>[1]Suvis_CA_HT_mensuel!E7</f>
        <v>63.46</v>
      </c>
      <c r="F7" s="12">
        <f>[1]Suvis_CA_HT_mensuel!F7</f>
        <v>69.349999999999994</v>
      </c>
      <c r="G7" s="12">
        <f>[1]Suvis_CA_HT_mensuel!G7</f>
        <v>71.16</v>
      </c>
      <c r="H7" s="12">
        <f>[1]Suvis_CA_HT_mensuel!H7</f>
        <v>74.34</v>
      </c>
      <c r="I7" s="12">
        <f>[1]Suvis_CA_HT_mensuel!I7</f>
        <v>76.28</v>
      </c>
      <c r="J7" s="12">
        <f>[1]Suvis_CA_HT_mensuel!J7</f>
        <v>73.17</v>
      </c>
      <c r="K7" s="12">
        <f>[1]Suvis_CA_HT_mensuel!K7</f>
        <v>65.39</v>
      </c>
      <c r="L7" s="12">
        <f>[1]Suvis_CA_HT_mensuel!L7</f>
        <v>64.62</v>
      </c>
      <c r="M7" s="12">
        <f>[1]Suvis_CA_HT_mensuel!M7</f>
        <v>62.98</v>
      </c>
      <c r="N7" s="15">
        <v>68.88</v>
      </c>
    </row>
    <row r="8" spans="1:14" ht="16.5" thickTop="1" thickBot="1" x14ac:dyDescent="0.3">
      <c r="A8" s="11" t="s">
        <v>7</v>
      </c>
      <c r="B8" s="9">
        <f>[1]Suvis_CA_HT_mensuel!B8</f>
        <v>71.38</v>
      </c>
      <c r="C8" s="9">
        <f>[1]Suvis_CA_HT_mensuel!C8</f>
        <v>71.77</v>
      </c>
      <c r="D8" s="9">
        <f>[1]Suvis_CA_HT_mensuel!D8</f>
        <v>72.5</v>
      </c>
      <c r="E8" s="9">
        <f>[1]Suvis_CA_HT_mensuel!E8</f>
        <v>70.510000000000005</v>
      </c>
      <c r="F8" s="9">
        <f>[1]Suvis_CA_HT_mensuel!F8</f>
        <v>77.05</v>
      </c>
      <c r="G8" s="9">
        <f>[1]Suvis_CA_HT_mensuel!G8</f>
        <v>79.06</v>
      </c>
      <c r="H8" s="9">
        <f>[1]Suvis_CA_HT_mensuel!H8</f>
        <v>82.6</v>
      </c>
      <c r="I8" s="9">
        <f>[1]Suvis_CA_HT_mensuel!I8</f>
        <v>84.75</v>
      </c>
      <c r="J8" s="9">
        <f>[1]Suvis_CA_HT_mensuel!J8</f>
        <v>81.3</v>
      </c>
      <c r="K8" s="9">
        <f>[1]Suvis_CA_HT_mensuel!K8</f>
        <v>72.650000000000006</v>
      </c>
      <c r="L8" s="9">
        <f>[1]Suvis_CA_HT_mensuel!L8</f>
        <v>71.8</v>
      </c>
      <c r="M8" s="9">
        <f>[1]Suvis_CA_HT_mensuel!M8</f>
        <v>69.98</v>
      </c>
      <c r="N8" s="16">
        <v>76.53</v>
      </c>
    </row>
    <row r="9" spans="1:14" ht="40.5" thickTop="1" thickBot="1" x14ac:dyDescent="0.3">
      <c r="A9" s="8" t="s">
        <v>8</v>
      </c>
      <c r="B9" s="9">
        <v>29908.94</v>
      </c>
      <c r="C9" s="17">
        <v>50095</v>
      </c>
      <c r="D9" s="9">
        <v>52999</v>
      </c>
      <c r="E9" s="17">
        <v>68815</v>
      </c>
      <c r="F9" s="9">
        <v>81674.3</v>
      </c>
      <c r="G9" s="9">
        <v>86098.68</v>
      </c>
      <c r="H9" s="17">
        <v>103989.08</v>
      </c>
      <c r="I9" s="9">
        <v>106113</v>
      </c>
      <c r="J9" s="17">
        <v>82111</v>
      </c>
      <c r="K9" s="9">
        <v>69530</v>
      </c>
      <c r="L9" s="9">
        <v>57799</v>
      </c>
      <c r="M9" s="9">
        <v>45418</v>
      </c>
      <c r="N9" s="9">
        <f>SUM(B9:M9)</f>
        <v>834551</v>
      </c>
    </row>
    <row r="10" spans="1:14" ht="16.5" thickTop="1" thickBot="1" x14ac:dyDescent="0.3">
      <c r="A10" s="14" t="s">
        <v>9</v>
      </c>
      <c r="B10" s="18">
        <v>3981.4</v>
      </c>
      <c r="C10" s="18">
        <v>7500.7</v>
      </c>
      <c r="D10" s="18">
        <v>7756.85</v>
      </c>
      <c r="E10" s="18">
        <v>11443</v>
      </c>
      <c r="F10" s="18">
        <v>11828</v>
      </c>
      <c r="G10" s="19">
        <v>11970</v>
      </c>
      <c r="H10" s="18">
        <v>15064</v>
      </c>
      <c r="I10" s="18">
        <v>16080.5</v>
      </c>
      <c r="J10" s="18">
        <v>11785</v>
      </c>
      <c r="K10" s="18">
        <v>11682.5</v>
      </c>
      <c r="L10" s="18">
        <v>8843</v>
      </c>
      <c r="M10" s="18">
        <v>7536</v>
      </c>
      <c r="N10" s="9">
        <f t="shared" ref="N10:N14" si="0">SUM(B10:M10)</f>
        <v>125470.95</v>
      </c>
    </row>
    <row r="11" spans="1:14" ht="16.5" thickTop="1" thickBot="1" x14ac:dyDescent="0.3">
      <c r="A11" s="14" t="s">
        <v>10</v>
      </c>
      <c r="B11" s="18">
        <v>723</v>
      </c>
      <c r="C11" s="18">
        <v>691.3</v>
      </c>
      <c r="D11" s="18">
        <v>497</v>
      </c>
      <c r="E11" s="18">
        <v>778.5</v>
      </c>
      <c r="F11" s="18">
        <v>742.5</v>
      </c>
      <c r="G11" s="18">
        <v>799.1</v>
      </c>
      <c r="H11" s="18">
        <v>803</v>
      </c>
      <c r="I11" s="18">
        <v>967.8</v>
      </c>
      <c r="J11" s="18">
        <v>871.5</v>
      </c>
      <c r="K11" s="18">
        <v>1095.8</v>
      </c>
      <c r="L11" s="18">
        <v>1326</v>
      </c>
      <c r="M11" s="18">
        <v>472</v>
      </c>
      <c r="N11" s="9">
        <f t="shared" si="0"/>
        <v>9767.5</v>
      </c>
    </row>
    <row r="12" spans="1:14" ht="16.5" thickTop="1" thickBot="1" x14ac:dyDescent="0.3">
      <c r="A12" s="14" t="s">
        <v>11</v>
      </c>
      <c r="B12" s="18">
        <v>841</v>
      </c>
      <c r="C12" s="18">
        <v>1182.4000000000001</v>
      </c>
      <c r="D12" s="18">
        <v>1052.5</v>
      </c>
      <c r="E12" s="18">
        <v>1512.4</v>
      </c>
      <c r="F12" s="18">
        <v>2026</v>
      </c>
      <c r="G12" s="18">
        <v>2308.8000000000002</v>
      </c>
      <c r="H12" s="18">
        <v>2296.4</v>
      </c>
      <c r="I12" s="18">
        <v>2328.1999999999998</v>
      </c>
      <c r="J12" s="18">
        <v>1923.6</v>
      </c>
      <c r="K12" s="18">
        <v>1977.4</v>
      </c>
      <c r="L12" s="18">
        <v>1769.5</v>
      </c>
      <c r="M12" s="18">
        <v>989.8</v>
      </c>
      <c r="N12" s="9">
        <f t="shared" si="0"/>
        <v>20208</v>
      </c>
    </row>
    <row r="13" spans="1:14" ht="16.5" thickTop="1" thickBot="1" x14ac:dyDescent="0.3">
      <c r="A13" s="14" t="s">
        <v>12</v>
      </c>
      <c r="B13" s="18">
        <v>0</v>
      </c>
      <c r="C13" s="18">
        <v>405</v>
      </c>
      <c r="D13" s="18">
        <v>627</v>
      </c>
      <c r="E13" s="18">
        <v>228</v>
      </c>
      <c r="F13" s="18">
        <v>659</v>
      </c>
      <c r="G13" s="18">
        <v>970</v>
      </c>
      <c r="H13" s="18">
        <v>195</v>
      </c>
      <c r="I13" s="18">
        <v>451</v>
      </c>
      <c r="J13" s="18">
        <v>435.82</v>
      </c>
      <c r="K13" s="18">
        <v>513</v>
      </c>
      <c r="L13" s="18">
        <v>612.6</v>
      </c>
      <c r="M13" s="18">
        <v>690</v>
      </c>
      <c r="N13" s="9">
        <f t="shared" si="0"/>
        <v>5786.42</v>
      </c>
    </row>
    <row r="14" spans="1:14" ht="16.5" thickTop="1" thickBot="1" x14ac:dyDescent="0.3">
      <c r="A14" s="11" t="s">
        <v>13</v>
      </c>
      <c r="B14" s="20">
        <v>16.7</v>
      </c>
      <c r="C14" s="20">
        <v>-16.7</v>
      </c>
      <c r="D14" s="20">
        <v>110</v>
      </c>
      <c r="E14" s="20">
        <v>95</v>
      </c>
      <c r="F14" s="20">
        <v>14.25</v>
      </c>
      <c r="G14" s="20">
        <v>2.9</v>
      </c>
      <c r="H14" s="20">
        <f>217+4</f>
        <v>221</v>
      </c>
      <c r="I14" s="20">
        <v>2.5</v>
      </c>
      <c r="J14" s="20">
        <v>24.1</v>
      </c>
      <c r="K14" s="20">
        <f>88+1.7</f>
        <v>89.7</v>
      </c>
      <c r="L14" s="20">
        <f>283+6</f>
        <v>289</v>
      </c>
      <c r="M14" s="20">
        <v>4</v>
      </c>
      <c r="N14" s="9">
        <f t="shared" si="0"/>
        <v>852.45</v>
      </c>
    </row>
    <row r="15" spans="1:14" ht="16.5" thickTop="1" thickBot="1" x14ac:dyDescent="0.3">
      <c r="A15" s="21" t="s">
        <v>14</v>
      </c>
      <c r="B15" s="22">
        <f>SUM(B9:B14)</f>
        <v>35471.039999999994</v>
      </c>
      <c r="C15" s="22">
        <f t="shared" ref="C15:N15" si="1">SUM(C9:C14)</f>
        <v>59857.700000000004</v>
      </c>
      <c r="D15" s="22">
        <f t="shared" si="1"/>
        <v>63042.35</v>
      </c>
      <c r="E15" s="22">
        <f t="shared" si="1"/>
        <v>82871.899999999994</v>
      </c>
      <c r="F15" s="22">
        <f t="shared" si="1"/>
        <v>96944.05</v>
      </c>
      <c r="G15" s="22">
        <f t="shared" si="1"/>
        <v>102149.48</v>
      </c>
      <c r="H15" s="22">
        <f t="shared" si="1"/>
        <v>122568.48</v>
      </c>
      <c r="I15" s="22">
        <f t="shared" si="1"/>
        <v>125943</v>
      </c>
      <c r="J15" s="23">
        <f>SUM(J9:J14)</f>
        <v>97151.020000000019</v>
      </c>
      <c r="K15" s="22">
        <f t="shared" si="1"/>
        <v>84888.4</v>
      </c>
      <c r="L15" s="22">
        <f t="shared" si="1"/>
        <v>70639.100000000006</v>
      </c>
      <c r="M15" s="22">
        <f t="shared" si="1"/>
        <v>55109.8</v>
      </c>
      <c r="N15" s="22">
        <f t="shared" si="1"/>
        <v>996636.32</v>
      </c>
    </row>
    <row r="16" spans="1:14" ht="15.75" thickTop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1:14" ht="15.75" thickBot="1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4" ht="16.5" thickTop="1" thickBot="1" x14ac:dyDescent="0.3">
      <c r="A18" s="4"/>
      <c r="B18" s="4"/>
      <c r="C18" s="4"/>
      <c r="D18" s="4"/>
      <c r="E18" s="4"/>
      <c r="F18" s="4"/>
      <c r="G18" s="3">
        <v>2014</v>
      </c>
      <c r="H18" s="3"/>
      <c r="I18" s="3"/>
      <c r="J18" s="4"/>
      <c r="K18" s="4"/>
      <c r="L18" s="4"/>
      <c r="M18" s="4"/>
      <c r="N18" s="4"/>
    </row>
    <row r="19" spans="1:14" ht="16.5" thickTop="1" thickBot="1" x14ac:dyDescent="0.3">
      <c r="A19" s="5">
        <v>42</v>
      </c>
      <c r="B19" s="6">
        <v>41640</v>
      </c>
      <c r="C19" s="6">
        <v>41671</v>
      </c>
      <c r="D19" s="6">
        <v>41699</v>
      </c>
      <c r="E19" s="6">
        <v>41730</v>
      </c>
      <c r="F19" s="6">
        <v>41760</v>
      </c>
      <c r="G19" s="6">
        <v>41791</v>
      </c>
      <c r="H19" s="6">
        <v>41821</v>
      </c>
      <c r="I19" s="6">
        <v>41852</v>
      </c>
      <c r="J19" s="6">
        <v>41883</v>
      </c>
      <c r="K19" s="6">
        <v>41913</v>
      </c>
      <c r="L19" s="6">
        <v>41944</v>
      </c>
      <c r="M19" s="6">
        <v>41974</v>
      </c>
      <c r="N19" s="24" t="s">
        <v>0</v>
      </c>
    </row>
    <row r="20" spans="1:14" ht="16.5" thickTop="1" thickBot="1" x14ac:dyDescent="0.3">
      <c r="A20" s="8" t="s">
        <v>1</v>
      </c>
      <c r="B20" s="9" t="str">
        <f>[1]Suvis_CA_HT_mensuel!B20</f>
        <v>1 302</v>
      </c>
      <c r="C20" s="9" t="str">
        <f>[1]Suvis_CA_HT_mensuel!C20</f>
        <v>1 176</v>
      </c>
      <c r="D20" s="9" t="str">
        <f>[1]Suvis_CA_HT_mensuel!D20</f>
        <v>1 302</v>
      </c>
      <c r="E20" s="9" t="str">
        <f>[1]Suvis_CA_HT_mensuel!E20</f>
        <v>1 260</v>
      </c>
      <c r="F20" s="9" t="str">
        <f>[1]Suvis_CA_HT_mensuel!F20</f>
        <v>1 302</v>
      </c>
      <c r="G20" s="9" t="str">
        <f>[1]Suvis_CA_HT_mensuel!G20</f>
        <v>1 260</v>
      </c>
      <c r="H20" s="9" t="str">
        <f>[1]Suvis_CA_HT_mensuel!H20</f>
        <v>1 302</v>
      </c>
      <c r="I20" s="9" t="str">
        <f>[1]Suvis_CA_HT_mensuel!I20</f>
        <v>1 302</v>
      </c>
      <c r="J20" s="9" t="str">
        <f>[1]Suvis_CA_HT_mensuel!J20</f>
        <v>1 260</v>
      </c>
      <c r="K20" s="9" t="str">
        <f>[1]Suvis_CA_HT_mensuel!K20</f>
        <v>1 302</v>
      </c>
      <c r="L20" s="9" t="str">
        <f>[1]Suvis_CA_HT_mensuel!L20</f>
        <v>1 260</v>
      </c>
      <c r="M20" s="9" t="str">
        <f>[1]Suvis_CA_HT_mensuel!M20</f>
        <v>1 302</v>
      </c>
      <c r="N20" s="25" t="s">
        <v>2</v>
      </c>
    </row>
    <row r="21" spans="1:14" ht="16.5" thickTop="1" thickBot="1" x14ac:dyDescent="0.3">
      <c r="A21" s="11" t="s">
        <v>3</v>
      </c>
      <c r="B21" s="9">
        <f>[1]Suvis_CA_HT_mensuel!B21</f>
        <v>494</v>
      </c>
      <c r="C21" s="9">
        <f>[1]Suvis_CA_HT_mensuel!C21</f>
        <v>728</v>
      </c>
      <c r="D21" s="9">
        <f>[1]Suvis_CA_HT_mensuel!D21</f>
        <v>796</v>
      </c>
      <c r="E21" s="9">
        <f>[1]Suvis_CA_HT_mensuel!E21</f>
        <v>999</v>
      </c>
      <c r="F21" s="9" t="str">
        <f>[1]Suvis_CA_HT_mensuel!F21</f>
        <v>1 050</v>
      </c>
      <c r="G21" s="9" t="str">
        <f>[1]Suvis_CA_HT_mensuel!G21</f>
        <v>1 120</v>
      </c>
      <c r="H21" s="9" t="str">
        <f>[1]Suvis_CA_HT_mensuel!H21</f>
        <v>1 235</v>
      </c>
      <c r="I21" s="9" t="str">
        <f>[1]Suvis_CA_HT_mensuel!I21</f>
        <v>1 253</v>
      </c>
      <c r="J21" s="9" t="str">
        <f>[1]Suvis_CA_HT_mensuel!J21</f>
        <v>1 062</v>
      </c>
      <c r="K21" s="9">
        <f>[1]Suvis_CA_HT_mensuel!K21</f>
        <v>953</v>
      </c>
      <c r="L21" s="9">
        <f>[1]Suvis_CA_HT_mensuel!L21</f>
        <v>679</v>
      </c>
      <c r="M21" s="9">
        <f>[1]Suvis_CA_HT_mensuel!M21</f>
        <v>700</v>
      </c>
      <c r="N21" s="26" t="s">
        <v>15</v>
      </c>
    </row>
    <row r="22" spans="1:14" ht="16.5" thickTop="1" thickBot="1" x14ac:dyDescent="0.3">
      <c r="A22" s="8" t="s">
        <v>5</v>
      </c>
      <c r="B22" s="9">
        <f>[1]Suvis_CA_HT_mensuel!B22</f>
        <v>0.37940000000000002</v>
      </c>
      <c r="C22" s="9">
        <f>[1]Suvis_CA_HT_mensuel!C22</f>
        <v>0.61899999999999999</v>
      </c>
      <c r="D22" s="9">
        <f>[1]Suvis_CA_HT_mensuel!D22</f>
        <v>0.61140000000000005</v>
      </c>
      <c r="E22" s="9">
        <f>[1]Suvis_CA_HT_mensuel!E22</f>
        <v>0.79290000000000005</v>
      </c>
      <c r="F22" s="9">
        <f>[1]Suvis_CA_HT_mensuel!F22</f>
        <v>0.80649999999999999</v>
      </c>
      <c r="G22" s="9">
        <f>[1]Suvis_CA_HT_mensuel!G22</f>
        <v>0.88890000000000002</v>
      </c>
      <c r="H22" s="9">
        <f>[1]Suvis_CA_HT_mensuel!H22</f>
        <v>0.94850000000000001</v>
      </c>
      <c r="I22" s="9">
        <f>[1]Suvis_CA_HT_mensuel!I22</f>
        <v>0.96240000000000003</v>
      </c>
      <c r="J22" s="9">
        <f>[1]Suvis_CA_HT_mensuel!J22</f>
        <v>0.84289999999999998</v>
      </c>
      <c r="K22" s="9">
        <f>[1]Suvis_CA_HT_mensuel!K22</f>
        <v>0.73199999999999998</v>
      </c>
      <c r="L22" s="9">
        <f>[1]Suvis_CA_HT_mensuel!L22</f>
        <v>0.53890000000000005</v>
      </c>
      <c r="M22" s="9">
        <f>[1]Suvis_CA_HT_mensuel!M22</f>
        <v>0.53759999999999997</v>
      </c>
      <c r="N22" s="27">
        <v>0.72199999999999998</v>
      </c>
    </row>
    <row r="23" spans="1:14" ht="16.5" thickTop="1" thickBot="1" x14ac:dyDescent="0.3">
      <c r="A23" s="14" t="s">
        <v>6</v>
      </c>
      <c r="B23" s="9">
        <f>[1]Suvis_CA_HT_mensuel!B23</f>
        <v>64.33</v>
      </c>
      <c r="C23" s="9">
        <f>[1]Suvis_CA_HT_mensuel!C23</f>
        <v>64.849999999999994</v>
      </c>
      <c r="D23" s="9">
        <f>[1]Suvis_CA_HT_mensuel!D23</f>
        <v>68.16</v>
      </c>
      <c r="E23" s="9">
        <f>[1]Suvis_CA_HT_mensuel!E23</f>
        <v>70.98</v>
      </c>
      <c r="F23" s="9">
        <f>[1]Suvis_CA_HT_mensuel!F23</f>
        <v>73.34</v>
      </c>
      <c r="G23" s="9">
        <f>[1]Suvis_CA_HT_mensuel!G23</f>
        <v>75.430000000000007</v>
      </c>
      <c r="H23" s="9">
        <f>[1]Suvis_CA_HT_mensuel!H23</f>
        <v>80.88</v>
      </c>
      <c r="I23" s="9">
        <f>[1]Suvis_CA_HT_mensuel!I23</f>
        <v>79.290000000000006</v>
      </c>
      <c r="J23" s="9">
        <f>[1]Suvis_CA_HT_mensuel!J23</f>
        <v>77.930000000000007</v>
      </c>
      <c r="K23" s="9">
        <f>[1]Suvis_CA_HT_mensuel!K23</f>
        <v>71</v>
      </c>
      <c r="L23" s="9">
        <f>[1]Suvis_CA_HT_mensuel!L23</f>
        <v>69.27</v>
      </c>
      <c r="M23" s="9">
        <f>[1]Suvis_CA_HT_mensuel!M23</f>
        <v>64.8</v>
      </c>
      <c r="N23" s="28">
        <v>72.97</v>
      </c>
    </row>
    <row r="24" spans="1:14" ht="16.5" thickTop="1" thickBot="1" x14ac:dyDescent="0.3">
      <c r="A24" s="11" t="s">
        <v>7</v>
      </c>
      <c r="B24" s="9">
        <f>[1]Suvis_CA_HT_mensuel!B24</f>
        <v>71.48</v>
      </c>
      <c r="C24" s="9">
        <f>[1]Suvis_CA_HT_mensuel!C24</f>
        <v>72.05</v>
      </c>
      <c r="D24" s="9">
        <f>[1]Suvis_CA_HT_mensuel!D24</f>
        <v>75.739999999999995</v>
      </c>
      <c r="E24" s="9">
        <f>[1]Suvis_CA_HT_mensuel!E24</f>
        <v>78.87</v>
      </c>
      <c r="F24" s="9">
        <f>[1]Suvis_CA_HT_mensuel!F24</f>
        <v>81.489999999999995</v>
      </c>
      <c r="G24" s="9">
        <f>[1]Suvis_CA_HT_mensuel!G24</f>
        <v>83.82</v>
      </c>
      <c r="H24" s="9">
        <f>[1]Suvis_CA_HT_mensuel!H24</f>
        <v>89.87</v>
      </c>
      <c r="I24" s="9">
        <f>[1]Suvis_CA_HT_mensuel!I24</f>
        <v>88.1</v>
      </c>
      <c r="J24" s="9">
        <f>[1]Suvis_CA_HT_mensuel!J24</f>
        <v>86.59</v>
      </c>
      <c r="K24" s="9">
        <f>[1]Suvis_CA_HT_mensuel!K24</f>
        <v>78.89</v>
      </c>
      <c r="L24" s="9">
        <f>[1]Suvis_CA_HT_mensuel!L24</f>
        <v>76.959999999999994</v>
      </c>
      <c r="M24" s="9">
        <f>[1]Suvis_CA_HT_mensuel!M24</f>
        <v>72</v>
      </c>
      <c r="N24" s="29">
        <v>81.08</v>
      </c>
    </row>
    <row r="25" spans="1:14" ht="40.5" thickTop="1" thickBot="1" x14ac:dyDescent="0.3">
      <c r="A25" s="8" t="s">
        <v>8</v>
      </c>
      <c r="B25" s="9">
        <v>35311</v>
      </c>
      <c r="C25" s="9">
        <v>52455</v>
      </c>
      <c r="D25" s="9">
        <v>60288</v>
      </c>
      <c r="E25" s="9">
        <v>78792</v>
      </c>
      <c r="F25" s="9">
        <v>85561.1</v>
      </c>
      <c r="G25" s="9">
        <v>93873</v>
      </c>
      <c r="H25" s="17">
        <v>110988.3</v>
      </c>
      <c r="I25" s="9">
        <v>110383.5</v>
      </c>
      <c r="J25" s="30">
        <v>91959</v>
      </c>
      <c r="K25" s="30">
        <v>75185.7</v>
      </c>
      <c r="L25" s="30">
        <v>52257.8</v>
      </c>
      <c r="M25" s="30">
        <v>49770</v>
      </c>
      <c r="N25" s="25">
        <f>SUM(B25:M25)</f>
        <v>896824.39999999991</v>
      </c>
    </row>
    <row r="26" spans="1:14" ht="16.5" thickTop="1" thickBot="1" x14ac:dyDescent="0.3">
      <c r="A26" s="14" t="s">
        <v>9</v>
      </c>
      <c r="B26" s="18">
        <v>5052.5</v>
      </c>
      <c r="C26" s="18">
        <v>7928.5</v>
      </c>
      <c r="D26" s="18">
        <v>9420.5</v>
      </c>
      <c r="E26" s="18">
        <v>13176</v>
      </c>
      <c r="F26" s="18">
        <v>12345.5</v>
      </c>
      <c r="G26" s="18">
        <v>13004</v>
      </c>
      <c r="H26" s="18">
        <v>15315.5</v>
      </c>
      <c r="I26" s="18">
        <v>16812.5</v>
      </c>
      <c r="J26" s="31">
        <v>12850</v>
      </c>
      <c r="K26" s="31">
        <v>11508.5</v>
      </c>
      <c r="L26" s="31">
        <v>7713</v>
      </c>
      <c r="M26" s="31">
        <v>6328</v>
      </c>
      <c r="N26" s="25">
        <f t="shared" ref="N26:N31" si="2">SUM(B26:M26)</f>
        <v>131454.5</v>
      </c>
    </row>
    <row r="27" spans="1:14" ht="16.5" thickTop="1" thickBot="1" x14ac:dyDescent="0.3">
      <c r="A27" s="14" t="s">
        <v>10</v>
      </c>
      <c r="B27" s="18">
        <v>500</v>
      </c>
      <c r="C27" s="18">
        <v>755</v>
      </c>
      <c r="D27" s="18">
        <v>643</v>
      </c>
      <c r="E27" s="18">
        <v>1258.7</v>
      </c>
      <c r="F27" s="18">
        <v>908</v>
      </c>
      <c r="G27" s="18">
        <v>1121</v>
      </c>
      <c r="H27" s="18">
        <v>914</v>
      </c>
      <c r="I27" s="18">
        <v>1195</v>
      </c>
      <c r="J27" s="31">
        <v>980</v>
      </c>
      <c r="K27" s="31">
        <v>1077</v>
      </c>
      <c r="L27" s="31">
        <v>839</v>
      </c>
      <c r="M27" s="31">
        <v>881</v>
      </c>
      <c r="N27" s="25">
        <f t="shared" si="2"/>
        <v>11071.7</v>
      </c>
    </row>
    <row r="28" spans="1:14" ht="16.5" thickTop="1" thickBot="1" x14ac:dyDescent="0.3">
      <c r="A28" s="14" t="s">
        <v>11</v>
      </c>
      <c r="B28" s="18">
        <v>1026.4000000000001</v>
      </c>
      <c r="C28" s="18">
        <v>1099.5</v>
      </c>
      <c r="D28" s="18">
        <v>1280.5999999999999</v>
      </c>
      <c r="E28" s="18">
        <v>1843.8</v>
      </c>
      <c r="F28" s="18">
        <v>1673.4</v>
      </c>
      <c r="G28" s="18">
        <v>2623.5</v>
      </c>
      <c r="H28" s="18">
        <v>2286.1</v>
      </c>
      <c r="I28" s="18">
        <v>2102.8000000000002</v>
      </c>
      <c r="J28" s="31">
        <v>2094.6999999999998</v>
      </c>
      <c r="K28" s="31">
        <v>1469.8</v>
      </c>
      <c r="L28" s="31">
        <v>1348.55</v>
      </c>
      <c r="M28" s="31">
        <v>1463.7</v>
      </c>
      <c r="N28" s="25">
        <f t="shared" si="2"/>
        <v>20312.850000000002</v>
      </c>
    </row>
    <row r="29" spans="1:14" ht="16.5" thickTop="1" thickBot="1" x14ac:dyDescent="0.3">
      <c r="A29" s="14" t="s">
        <v>16</v>
      </c>
      <c r="B29" s="18">
        <v>28.86</v>
      </c>
      <c r="C29" s="18">
        <v>5.7</v>
      </c>
      <c r="D29" s="18">
        <v>8.1</v>
      </c>
      <c r="E29" s="18">
        <v>3.08</v>
      </c>
      <c r="F29" s="18">
        <v>1.8</v>
      </c>
      <c r="G29" s="18">
        <v>3.74</v>
      </c>
      <c r="H29" s="18">
        <v>0</v>
      </c>
      <c r="I29" s="18">
        <v>0.6</v>
      </c>
      <c r="J29" s="31">
        <v>6.85</v>
      </c>
      <c r="K29" s="31">
        <v>4.8</v>
      </c>
      <c r="L29" s="31">
        <v>15</v>
      </c>
      <c r="M29" s="31">
        <v>21.02</v>
      </c>
      <c r="N29" s="25">
        <f t="shared" si="2"/>
        <v>99.55</v>
      </c>
    </row>
    <row r="30" spans="1:14" ht="16.5" thickTop="1" thickBot="1" x14ac:dyDescent="0.3">
      <c r="A30" s="14" t="s">
        <v>12</v>
      </c>
      <c r="B30" s="18">
        <v>579.5</v>
      </c>
      <c r="C30" s="18">
        <v>122.5</v>
      </c>
      <c r="D30" s="18">
        <v>385.5</v>
      </c>
      <c r="E30" s="18">
        <v>354.5</v>
      </c>
      <c r="F30" s="18">
        <v>490.5</v>
      </c>
      <c r="G30" s="18">
        <v>3814.25</v>
      </c>
      <c r="H30" s="18">
        <v>1930</v>
      </c>
      <c r="I30" s="18">
        <v>3338</v>
      </c>
      <c r="J30" s="31">
        <v>438</v>
      </c>
      <c r="K30" s="31">
        <v>1160.5</v>
      </c>
      <c r="L30" s="31">
        <v>352</v>
      </c>
      <c r="M30" s="31">
        <v>446.5</v>
      </c>
      <c r="N30" s="25">
        <f t="shared" si="2"/>
        <v>13411.75</v>
      </c>
    </row>
    <row r="31" spans="1:14" ht="16.5" thickTop="1" thickBot="1" x14ac:dyDescent="0.3">
      <c r="A31" s="11" t="s">
        <v>13</v>
      </c>
      <c r="B31" s="20">
        <v>0</v>
      </c>
      <c r="C31" s="20">
        <v>0</v>
      </c>
      <c r="D31" s="20">
        <v>0</v>
      </c>
      <c r="E31" s="20">
        <v>0</v>
      </c>
      <c r="F31" s="20">
        <v>0</v>
      </c>
      <c r="G31" s="20">
        <v>374</v>
      </c>
      <c r="H31" s="20">
        <v>0</v>
      </c>
      <c r="I31" s="20">
        <v>0</v>
      </c>
      <c r="J31" s="32">
        <v>0</v>
      </c>
      <c r="K31" s="32">
        <v>120</v>
      </c>
      <c r="L31" s="32">
        <v>0</v>
      </c>
      <c r="M31" s="32">
        <v>0</v>
      </c>
      <c r="N31" s="25">
        <f t="shared" si="2"/>
        <v>494</v>
      </c>
    </row>
    <row r="32" spans="1:14" ht="16.5" thickTop="1" thickBot="1" x14ac:dyDescent="0.3">
      <c r="A32" s="21" t="s">
        <v>14</v>
      </c>
      <c r="B32" s="22">
        <f>SUM(B25:B31)</f>
        <v>42498.26</v>
      </c>
      <c r="C32" s="22">
        <f t="shared" ref="C32:N32" si="3">SUM(C25:C31)</f>
        <v>62366.2</v>
      </c>
      <c r="D32" s="22">
        <f t="shared" si="3"/>
        <v>72025.700000000012</v>
      </c>
      <c r="E32" s="22">
        <f t="shared" si="3"/>
        <v>95428.08</v>
      </c>
      <c r="F32" s="22">
        <f t="shared" si="3"/>
        <v>100980.3</v>
      </c>
      <c r="G32" s="22">
        <f t="shared" si="3"/>
        <v>114813.49</v>
      </c>
      <c r="H32" s="22">
        <f t="shared" si="3"/>
        <v>131433.90000000002</v>
      </c>
      <c r="I32" s="22">
        <f t="shared" si="3"/>
        <v>133832.40000000002</v>
      </c>
      <c r="J32" s="22">
        <f t="shared" si="3"/>
        <v>108328.55</v>
      </c>
      <c r="K32" s="22">
        <f t="shared" si="3"/>
        <v>90526.3</v>
      </c>
      <c r="L32" s="22">
        <f t="shared" si="3"/>
        <v>62525.350000000006</v>
      </c>
      <c r="M32" s="22">
        <f t="shared" si="3"/>
        <v>58910.219999999994</v>
      </c>
      <c r="N32" s="22">
        <f t="shared" si="3"/>
        <v>1073668.75</v>
      </c>
    </row>
    <row r="33" spans="1:14" ht="16.5" thickTop="1" thickBot="1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4" ht="16.5" thickTop="1" thickBot="1" x14ac:dyDescent="0.3">
      <c r="A34" s="4"/>
      <c r="B34" s="4"/>
      <c r="C34" s="4"/>
      <c r="D34" s="4"/>
      <c r="E34" s="4"/>
      <c r="F34" s="4"/>
      <c r="G34" s="3">
        <v>2015</v>
      </c>
      <c r="H34" s="3"/>
      <c r="I34" s="3"/>
      <c r="J34" s="4"/>
      <c r="K34" s="4"/>
      <c r="L34" s="4"/>
      <c r="M34" s="4"/>
      <c r="N34" s="4"/>
    </row>
    <row r="35" spans="1:14" ht="16.5" thickTop="1" thickBot="1" x14ac:dyDescent="0.3">
      <c r="A35" s="33">
        <v>42</v>
      </c>
      <c r="B35" s="6">
        <v>42005</v>
      </c>
      <c r="C35" s="6">
        <v>42036</v>
      </c>
      <c r="D35" s="6">
        <v>42064</v>
      </c>
      <c r="E35" s="6">
        <v>42095</v>
      </c>
      <c r="F35" s="6">
        <v>42125</v>
      </c>
      <c r="G35" s="6">
        <v>42156</v>
      </c>
      <c r="H35" s="6">
        <v>42186</v>
      </c>
      <c r="I35" s="6">
        <v>42217</v>
      </c>
      <c r="J35" s="6">
        <v>42248</v>
      </c>
      <c r="K35" s="6">
        <v>42278</v>
      </c>
      <c r="L35" s="6">
        <v>42309</v>
      </c>
      <c r="M35" s="6">
        <v>42339</v>
      </c>
      <c r="N35" s="24" t="s">
        <v>0</v>
      </c>
    </row>
    <row r="36" spans="1:14" ht="16.5" thickTop="1" thickBot="1" x14ac:dyDescent="0.3">
      <c r="A36" s="8" t="s">
        <v>1</v>
      </c>
      <c r="B36" s="9">
        <f>[1]Suvis_CA_HT_mensuel!B36</f>
        <v>922</v>
      </c>
      <c r="C36" s="9">
        <f>[1]Suvis_CA_HT_mensuel!C36</f>
        <v>1164</v>
      </c>
      <c r="D36" s="9">
        <f>[1]Suvis_CA_HT_mensuel!D36</f>
        <v>1302</v>
      </c>
      <c r="E36" s="9">
        <f>[1]Suvis_CA_HT_mensuel!E36</f>
        <v>1260</v>
      </c>
      <c r="F36" s="9">
        <f>[1]Suvis_CA_HT_mensuel!F36</f>
        <v>1302</v>
      </c>
      <c r="G36" s="9">
        <f>[1]Suvis_CA_HT_mensuel!G36</f>
        <v>1260</v>
      </c>
      <c r="H36" s="9">
        <f>[1]Suvis_CA_HT_mensuel!H36</f>
        <v>1302</v>
      </c>
      <c r="I36" s="9">
        <f>[1]Suvis_CA_HT_mensuel!I36</f>
        <v>0</v>
      </c>
      <c r="J36" s="9">
        <f>[1]Suvis_CA_HT_mensuel!J36</f>
        <v>0</v>
      </c>
      <c r="K36" s="9">
        <f>[1]Suvis_CA_HT_mensuel!K36</f>
        <v>0</v>
      </c>
      <c r="L36" s="9">
        <f>[1]Suvis_CA_HT_mensuel!L36</f>
        <v>0</v>
      </c>
      <c r="M36" s="9">
        <f>[1]Suvis_CA_HT_mensuel!M36</f>
        <v>0</v>
      </c>
      <c r="N36" s="25">
        <f>SUM(B36:M36)</f>
        <v>8512</v>
      </c>
    </row>
    <row r="37" spans="1:14" ht="16.5" thickTop="1" thickBot="1" x14ac:dyDescent="0.3">
      <c r="A37" s="11" t="s">
        <v>3</v>
      </c>
      <c r="B37" s="9">
        <f>[1]Suvis_CA_HT_mensuel!B37</f>
        <v>320</v>
      </c>
      <c r="C37" s="9">
        <f>[1]Suvis_CA_HT_mensuel!C37</f>
        <v>634</v>
      </c>
      <c r="D37" s="9">
        <f>[1]Suvis_CA_HT_mensuel!D37</f>
        <v>813</v>
      </c>
      <c r="E37" s="9">
        <f>[1]Suvis_CA_HT_mensuel!E37</f>
        <v>976</v>
      </c>
      <c r="F37" s="9">
        <f>[1]Suvis_CA_HT_mensuel!F37</f>
        <v>951</v>
      </c>
      <c r="G37" s="9">
        <f>[1]Suvis_CA_HT_mensuel!G37</f>
        <v>1066</v>
      </c>
      <c r="H37" s="9">
        <f>[1]Suvis_CA_HT_mensuel!H37</f>
        <v>1217</v>
      </c>
      <c r="I37" s="9">
        <f>[1]Suvis_CA_HT_mensuel!I37</f>
        <v>0</v>
      </c>
      <c r="J37" s="9">
        <f>[1]Suvis_CA_HT_mensuel!J37</f>
        <v>0</v>
      </c>
      <c r="K37" s="9">
        <f>[1]Suvis_CA_HT_mensuel!K37</f>
        <v>0</v>
      </c>
      <c r="L37" s="9">
        <f>[1]Suvis_CA_HT_mensuel!L37</f>
        <v>0</v>
      </c>
      <c r="M37" s="9">
        <f>[1]Suvis_CA_HT_mensuel!M37</f>
        <v>0</v>
      </c>
      <c r="N37" s="25">
        <f>SUM(B37:M37)</f>
        <v>5977</v>
      </c>
    </row>
    <row r="38" spans="1:14" ht="16.5" thickTop="1" thickBot="1" x14ac:dyDescent="0.3">
      <c r="A38" s="8" t="s">
        <v>5</v>
      </c>
      <c r="B38" s="9">
        <f>[1]Suvis_CA_HT_mensuel!B38</f>
        <v>0.34707158351409978</v>
      </c>
      <c r="C38" s="9">
        <f>[1]Suvis_CA_HT_mensuel!C38</f>
        <v>0.5446735395189003</v>
      </c>
      <c r="D38" s="9">
        <f>[1]Suvis_CA_HT_mensuel!D38</f>
        <v>0.62442396313364057</v>
      </c>
      <c r="E38" s="9">
        <f>[1]Suvis_CA_HT_mensuel!E38</f>
        <v>0.77460317460317463</v>
      </c>
      <c r="F38" s="9">
        <f>[1]Suvis_CA_HT_mensuel!F38</f>
        <v>0.7304147465437788</v>
      </c>
      <c r="G38" s="9">
        <f>[1]Suvis_CA_HT_mensuel!G38</f>
        <v>0.84603174603174602</v>
      </c>
      <c r="H38" s="9">
        <f>[1]Suvis_CA_HT_mensuel!H38</f>
        <v>0.93471582181259605</v>
      </c>
      <c r="I38" s="9">
        <f>[1]Suvis_CA_HT_mensuel!I38</f>
        <v>0</v>
      </c>
      <c r="J38" s="9">
        <f>[1]Suvis_CA_HT_mensuel!J38</f>
        <v>0</v>
      </c>
      <c r="K38" s="9">
        <f>[1]Suvis_CA_HT_mensuel!K38</f>
        <v>0</v>
      </c>
      <c r="L38" s="9">
        <f>[1]Suvis_CA_HT_mensuel!L38</f>
        <v>0</v>
      </c>
      <c r="M38" s="9">
        <f>[1]Suvis_CA_HT_mensuel!M38</f>
        <v>0</v>
      </c>
      <c r="N38" s="27">
        <f>AVERAGE(B38:M38)</f>
        <v>0.40016121459649473</v>
      </c>
    </row>
    <row r="39" spans="1:14" ht="16.5" thickTop="1" thickBot="1" x14ac:dyDescent="0.3">
      <c r="A39" s="14" t="s">
        <v>6</v>
      </c>
      <c r="B39" s="9">
        <f>[1]Suvis_CA_HT_mensuel!B39</f>
        <v>67.81</v>
      </c>
      <c r="C39" s="9">
        <f>[1]Suvis_CA_HT_mensuel!C39</f>
        <v>67.94</v>
      </c>
      <c r="D39" s="9">
        <f>[1]Suvis_CA_HT_mensuel!D39</f>
        <v>70.16</v>
      </c>
      <c r="E39" s="9">
        <f>[1]Suvis_CA_HT_mensuel!E39</f>
        <v>77.58</v>
      </c>
      <c r="F39" s="9">
        <f>[1]Suvis_CA_HT_mensuel!F39</f>
        <v>78.430000000000007</v>
      </c>
      <c r="G39" s="9">
        <f>[1]Suvis_CA_HT_mensuel!G39</f>
        <v>79.78</v>
      </c>
      <c r="H39" s="9">
        <f>[1]Suvis_CA_HT_mensuel!H39</f>
        <v>0</v>
      </c>
      <c r="I39" s="9">
        <f>[1]Suvis_CA_HT_mensuel!I39</f>
        <v>0</v>
      </c>
      <c r="J39" s="9">
        <f>[1]Suvis_CA_HT_mensuel!J39</f>
        <v>0</v>
      </c>
      <c r="K39" s="9">
        <f>[1]Suvis_CA_HT_mensuel!K39</f>
        <v>0</v>
      </c>
      <c r="L39" s="9">
        <f>[1]Suvis_CA_HT_mensuel!L39</f>
        <v>0</v>
      </c>
      <c r="M39" s="9">
        <f>[1]Suvis_CA_HT_mensuel!M39</f>
        <v>0</v>
      </c>
      <c r="N39" s="34">
        <f t="shared" ref="N39:N40" si="4">AVERAGE(B39:M39)</f>
        <v>36.808333333333337</v>
      </c>
    </row>
    <row r="40" spans="1:14" ht="16.5" thickTop="1" thickBot="1" x14ac:dyDescent="0.3">
      <c r="A40" s="11" t="s">
        <v>7</v>
      </c>
      <c r="B40" s="9">
        <f>[1]Suvis_CA_HT_mensuel!B40</f>
        <v>74.59</v>
      </c>
      <c r="C40" s="9">
        <f>[1]Suvis_CA_HT_mensuel!C40</f>
        <v>74.739999999999995</v>
      </c>
      <c r="D40" s="9">
        <f>[1]Suvis_CA_HT_mensuel!D40</f>
        <v>77.180000000000007</v>
      </c>
      <c r="E40" s="9">
        <f>[1]Suvis_CA_HT_mensuel!E40</f>
        <v>85.33</v>
      </c>
      <c r="F40" s="9">
        <f>[1]Suvis_CA_HT_mensuel!F40</f>
        <v>86.27</v>
      </c>
      <c r="G40" s="9">
        <f>[1]Suvis_CA_HT_mensuel!G40</f>
        <v>87.76</v>
      </c>
      <c r="H40" s="9">
        <f>[1]Suvis_CA_HT_mensuel!H40</f>
        <v>93.16</v>
      </c>
      <c r="I40" s="9">
        <f>[1]Suvis_CA_HT_mensuel!I40</f>
        <v>0</v>
      </c>
      <c r="J40" s="9">
        <f>[1]Suvis_CA_HT_mensuel!J40</f>
        <v>0</v>
      </c>
      <c r="K40" s="9">
        <f>[1]Suvis_CA_HT_mensuel!K40</f>
        <v>0</v>
      </c>
      <c r="L40" s="9">
        <f>[1]Suvis_CA_HT_mensuel!L40</f>
        <v>0</v>
      </c>
      <c r="M40" s="9">
        <f>[1]Suvis_CA_HT_mensuel!M40</f>
        <v>0</v>
      </c>
      <c r="N40" s="34">
        <f t="shared" si="4"/>
        <v>48.252499999999998</v>
      </c>
    </row>
    <row r="41" spans="1:14" ht="40.5" thickTop="1" thickBot="1" x14ac:dyDescent="0.3">
      <c r="A41" s="8" t="s">
        <v>8</v>
      </c>
      <c r="B41" s="9">
        <v>23870</v>
      </c>
      <c r="C41" s="9">
        <v>47383</v>
      </c>
      <c r="D41" s="9">
        <v>62748.5</v>
      </c>
      <c r="E41" s="9">
        <v>83285</v>
      </c>
      <c r="F41" s="9">
        <v>82041</v>
      </c>
      <c r="G41" s="9">
        <v>93551</v>
      </c>
      <c r="H41" s="17">
        <v>113370.33</v>
      </c>
      <c r="I41" s="9"/>
      <c r="J41" s="9"/>
      <c r="K41" s="9"/>
      <c r="L41" s="9"/>
      <c r="M41" s="9"/>
      <c r="N41" s="25">
        <f>SUM(B41:M41)</f>
        <v>506248.83</v>
      </c>
    </row>
    <row r="42" spans="1:14" ht="16.5" thickTop="1" thickBot="1" x14ac:dyDescent="0.3">
      <c r="A42" s="14" t="s">
        <v>9</v>
      </c>
      <c r="B42" s="18">
        <v>2860</v>
      </c>
      <c r="C42" s="18">
        <v>7266</v>
      </c>
      <c r="D42" s="18">
        <v>9171</v>
      </c>
      <c r="E42" s="18">
        <v>13056</v>
      </c>
      <c r="F42" s="18">
        <v>12337</v>
      </c>
      <c r="G42" s="18">
        <v>13061</v>
      </c>
      <c r="H42" s="18">
        <v>16895</v>
      </c>
      <c r="I42" s="18"/>
      <c r="J42" s="18"/>
      <c r="K42" s="18"/>
      <c r="L42" s="18"/>
      <c r="M42" s="18"/>
      <c r="N42" s="25">
        <f t="shared" ref="N42:N47" si="5">SUM(B42:M42)</f>
        <v>74646</v>
      </c>
    </row>
    <row r="43" spans="1:14" ht="16.5" thickTop="1" thickBot="1" x14ac:dyDescent="0.3">
      <c r="A43" s="14" t="s">
        <v>10</v>
      </c>
      <c r="B43" s="18">
        <v>448</v>
      </c>
      <c r="C43" s="18">
        <v>1157.7</v>
      </c>
      <c r="D43" s="18">
        <v>918.4</v>
      </c>
      <c r="E43" s="18">
        <v>616.70000000000005</v>
      </c>
      <c r="F43" s="18">
        <v>828.7</v>
      </c>
      <c r="G43" s="18">
        <v>201.1</v>
      </c>
      <c r="H43" s="18">
        <v>888.3</v>
      </c>
      <c r="I43" s="18"/>
      <c r="J43" s="18"/>
      <c r="K43" s="18"/>
      <c r="L43" s="18"/>
      <c r="M43" s="18"/>
      <c r="N43" s="25">
        <f t="shared" si="5"/>
        <v>5058.9000000000005</v>
      </c>
    </row>
    <row r="44" spans="1:14" ht="16.5" thickTop="1" thickBot="1" x14ac:dyDescent="0.3">
      <c r="A44" s="14" t="s">
        <v>11</v>
      </c>
      <c r="B44" s="18">
        <v>384.2</v>
      </c>
      <c r="C44" s="18">
        <v>1101.7</v>
      </c>
      <c r="D44" s="18">
        <v>1481.1</v>
      </c>
      <c r="E44" s="18">
        <v>1307.5999999999999</v>
      </c>
      <c r="F44" s="18">
        <v>1299.2</v>
      </c>
      <c r="G44" s="18">
        <v>2150.8000000000002</v>
      </c>
      <c r="H44" s="18">
        <v>2334.5</v>
      </c>
      <c r="I44" s="18"/>
      <c r="J44" s="18"/>
      <c r="K44" s="18"/>
      <c r="L44" s="18"/>
      <c r="M44" s="18"/>
      <c r="N44" s="25">
        <f t="shared" si="5"/>
        <v>10059.1</v>
      </c>
    </row>
    <row r="45" spans="1:14" ht="16.5" thickTop="1" thickBot="1" x14ac:dyDescent="0.3">
      <c r="A45" s="14" t="s">
        <v>16</v>
      </c>
      <c r="B45" s="18">
        <v>0</v>
      </c>
      <c r="C45" s="18">
        <v>32.92</v>
      </c>
      <c r="D45" s="18">
        <v>11</v>
      </c>
      <c r="E45" s="18">
        <v>2.8</v>
      </c>
      <c r="F45" s="18">
        <v>0</v>
      </c>
      <c r="G45" s="18">
        <v>4.3</v>
      </c>
      <c r="H45" s="18">
        <v>15</v>
      </c>
      <c r="I45" s="18"/>
      <c r="J45" s="18"/>
      <c r="K45" s="18"/>
      <c r="L45" s="18"/>
      <c r="M45" s="18"/>
      <c r="N45" s="25">
        <f t="shared" si="5"/>
        <v>66.02</v>
      </c>
    </row>
    <row r="46" spans="1:14" ht="16.5" thickTop="1" thickBot="1" x14ac:dyDescent="0.3">
      <c r="A46" s="14" t="s">
        <v>12</v>
      </c>
      <c r="B46" s="18">
        <v>118</v>
      </c>
      <c r="C46" s="18">
        <v>631</v>
      </c>
      <c r="D46" s="18">
        <v>153.5</v>
      </c>
      <c r="E46" s="18">
        <v>991.45</v>
      </c>
      <c r="F46" s="18">
        <v>1057</v>
      </c>
      <c r="G46" s="18">
        <v>907.7</v>
      </c>
      <c r="H46" s="18">
        <v>2295</v>
      </c>
      <c r="I46" s="18"/>
      <c r="J46" s="18"/>
      <c r="K46" s="18"/>
      <c r="L46" s="18"/>
      <c r="M46" s="18"/>
      <c r="N46" s="25">
        <f t="shared" si="5"/>
        <v>6153.65</v>
      </c>
    </row>
    <row r="47" spans="1:14" ht="16.5" thickTop="1" thickBot="1" x14ac:dyDescent="0.3">
      <c r="A47" s="11" t="s">
        <v>13</v>
      </c>
      <c r="B47" s="20">
        <v>0</v>
      </c>
      <c r="C47" s="20">
        <v>1.9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/>
      <c r="J47" s="20"/>
      <c r="K47" s="20"/>
      <c r="L47" s="20"/>
      <c r="M47" s="20"/>
      <c r="N47" s="25">
        <f t="shared" si="5"/>
        <v>1.9</v>
      </c>
    </row>
    <row r="48" spans="1:14" ht="16.5" thickTop="1" thickBot="1" x14ac:dyDescent="0.3">
      <c r="A48" s="21" t="s">
        <v>14</v>
      </c>
      <c r="B48" s="35">
        <f>SUM([1]Suvis_CA_HT_mensuel!B41:B47)</f>
        <v>25171.55</v>
      </c>
      <c r="C48" s="35">
        <f>SUM([1]Suvis_CA_HT_mensuel!C41:C47)</f>
        <v>52358.77</v>
      </c>
      <c r="D48" s="35">
        <f>SUM(D41:D47)</f>
        <v>74483.5</v>
      </c>
      <c r="E48" s="35">
        <f>SUM([1]Suvis_CA_HT_mensuel!E41:E47)</f>
        <v>90277.51999999999</v>
      </c>
      <c r="F48" s="35">
        <f>SUM(F41:F47)</f>
        <v>97562.9</v>
      </c>
      <c r="G48" s="35">
        <f>SUM(G41:G47)</f>
        <v>109875.90000000001</v>
      </c>
      <c r="H48" s="35">
        <f>SUM(H41:H47)</f>
        <v>135798.13</v>
      </c>
      <c r="I48" s="35">
        <f>SUM([1]Suvis_CA_HT_mensuel!I41:I47)</f>
        <v>0</v>
      </c>
      <c r="J48" s="35">
        <f>SUM([1]Suvis_CA_HT_mensuel!J41:J47)</f>
        <v>151.91999999999999</v>
      </c>
      <c r="K48" s="35">
        <f>SUM([1]Suvis_CA_HT_mensuel!K41:K47)</f>
        <v>0</v>
      </c>
      <c r="L48" s="35">
        <f>SUM([1]Suvis_CA_HT_mensuel!L41:L47)</f>
        <v>0</v>
      </c>
      <c r="M48" s="35">
        <f>SUM([1]Suvis_CA_HT_mensuel!M41:M47)</f>
        <v>0</v>
      </c>
      <c r="N48" s="36">
        <f>SUM(B48:M48)</f>
        <v>585680.19000000006</v>
      </c>
    </row>
    <row r="49" ht="15.75" thickTop="1" x14ac:dyDescent="0.25"/>
  </sheetData>
  <mergeCells count="5">
    <mergeCell ref="A1:N1"/>
    <mergeCell ref="A2:F2"/>
    <mergeCell ref="G2:I2"/>
    <mergeCell ref="G18:I18"/>
    <mergeCell ref="G34:I3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2"/>
  <sheetViews>
    <sheetView tabSelected="1" workbookViewId="0">
      <selection activeCell="A2" sqref="A2:F2"/>
    </sheetView>
  </sheetViews>
  <sheetFormatPr baseColWidth="10" defaultRowHeight="15" x14ac:dyDescent="0.25"/>
  <sheetData>
    <row r="1" spans="1:14" ht="16.5" thickTop="1" thickBot="1" x14ac:dyDescent="0.3">
      <c r="A1" s="1" t="s">
        <v>43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6.5" thickTop="1" thickBot="1" x14ac:dyDescent="0.3">
      <c r="A2" s="2"/>
      <c r="B2" s="2"/>
      <c r="C2" s="2"/>
      <c r="D2" s="2"/>
      <c r="E2" s="2"/>
      <c r="F2" s="2"/>
      <c r="G2" s="3">
        <v>2013</v>
      </c>
      <c r="H2" s="3"/>
      <c r="I2" s="3"/>
      <c r="J2" s="4"/>
      <c r="K2" s="4"/>
      <c r="L2" s="4"/>
      <c r="M2" s="4"/>
      <c r="N2" s="4"/>
    </row>
    <row r="3" spans="1:14" ht="16.5" thickTop="1" thickBot="1" x14ac:dyDescent="0.3">
      <c r="A3" s="37"/>
      <c r="B3" s="6">
        <v>41275</v>
      </c>
      <c r="C3" s="6">
        <v>41306</v>
      </c>
      <c r="D3" s="6">
        <v>41334</v>
      </c>
      <c r="E3" s="6">
        <v>41365</v>
      </c>
      <c r="F3" s="6">
        <v>41395</v>
      </c>
      <c r="G3" s="6">
        <v>41426</v>
      </c>
      <c r="H3" s="6">
        <v>41456</v>
      </c>
      <c r="I3" s="6">
        <v>41487</v>
      </c>
      <c r="J3" s="6">
        <v>41518</v>
      </c>
      <c r="K3" s="6">
        <v>41548</v>
      </c>
      <c r="L3" s="6">
        <v>41579</v>
      </c>
      <c r="M3" s="6">
        <v>41609</v>
      </c>
      <c r="N3" s="7" t="s">
        <v>0</v>
      </c>
    </row>
    <row r="4" spans="1:14" ht="16.5" thickTop="1" thickBot="1" x14ac:dyDescent="0.3">
      <c r="A4" s="8" t="s">
        <v>1</v>
      </c>
      <c r="B4" s="9" t="s">
        <v>17</v>
      </c>
      <c r="C4" s="9" t="s">
        <v>18</v>
      </c>
      <c r="D4" s="9" t="s">
        <v>17</v>
      </c>
      <c r="E4" s="9" t="s">
        <v>19</v>
      </c>
      <c r="F4" s="9" t="s">
        <v>17</v>
      </c>
      <c r="G4" s="9" t="s">
        <v>19</v>
      </c>
      <c r="H4" s="9" t="s">
        <v>17</v>
      </c>
      <c r="I4" s="9" t="s">
        <v>17</v>
      </c>
      <c r="J4" s="9" t="s">
        <v>19</v>
      </c>
      <c r="K4" s="9" t="s">
        <v>17</v>
      </c>
      <c r="L4" s="9" t="s">
        <v>19</v>
      </c>
      <c r="M4" s="9" t="s">
        <v>17</v>
      </c>
      <c r="N4" s="10" t="s">
        <v>2</v>
      </c>
    </row>
    <row r="5" spans="1:14" ht="16.5" thickTop="1" thickBot="1" x14ac:dyDescent="0.3">
      <c r="A5" s="11" t="s">
        <v>3</v>
      </c>
      <c r="B5" s="12">
        <v>419</v>
      </c>
      <c r="C5" s="12">
        <v>698</v>
      </c>
      <c r="D5" s="12">
        <v>731</v>
      </c>
      <c r="E5" s="12">
        <v>976</v>
      </c>
      <c r="F5" s="12" t="s">
        <v>20</v>
      </c>
      <c r="G5" s="12" t="s">
        <v>21</v>
      </c>
      <c r="H5" s="12" t="s">
        <v>22</v>
      </c>
      <c r="I5" s="12" t="s">
        <v>23</v>
      </c>
      <c r="J5" s="12" t="s">
        <v>24</v>
      </c>
      <c r="K5" s="12">
        <v>957</v>
      </c>
      <c r="L5" s="12">
        <v>805</v>
      </c>
      <c r="M5" s="12">
        <v>649</v>
      </c>
      <c r="N5" s="9" t="s">
        <v>4</v>
      </c>
    </row>
    <row r="6" spans="1:14" ht="15.75" thickTop="1" x14ac:dyDescent="0.25">
      <c r="A6" s="8" t="s">
        <v>5</v>
      </c>
      <c r="B6" s="13">
        <v>0.32179999999999997</v>
      </c>
      <c r="C6" s="13">
        <v>0.59350000000000003</v>
      </c>
      <c r="D6" s="13">
        <v>0.56140000000000001</v>
      </c>
      <c r="E6" s="13">
        <v>0.77459999999999996</v>
      </c>
      <c r="F6" s="13">
        <v>0.81410000000000005</v>
      </c>
      <c r="G6" s="13">
        <v>0.86429999999999996</v>
      </c>
      <c r="H6" s="13">
        <v>0.96699999999999997</v>
      </c>
      <c r="I6" s="13">
        <v>0.96160000000000001</v>
      </c>
      <c r="J6" s="13">
        <v>0.80159999999999998</v>
      </c>
      <c r="K6" s="13">
        <v>0.73499999999999999</v>
      </c>
      <c r="L6" s="13">
        <v>0.63890000000000002</v>
      </c>
      <c r="M6" s="13">
        <v>0.4985</v>
      </c>
      <c r="N6" s="13">
        <v>0.71140000000000003</v>
      </c>
    </row>
    <row r="7" spans="1:14" x14ac:dyDescent="0.25">
      <c r="A7" s="14" t="s">
        <v>6</v>
      </c>
      <c r="B7" s="15">
        <v>64.239999999999995</v>
      </c>
      <c r="C7" s="15">
        <v>64.59</v>
      </c>
      <c r="D7" s="15">
        <v>65.25</v>
      </c>
      <c r="E7" s="15">
        <v>63.46</v>
      </c>
      <c r="F7" s="15">
        <v>69.349999999999994</v>
      </c>
      <c r="G7" s="15">
        <v>71.16</v>
      </c>
      <c r="H7" s="15">
        <v>74.34</v>
      </c>
      <c r="I7" s="15">
        <v>76.28</v>
      </c>
      <c r="J7" s="15">
        <v>73.17</v>
      </c>
      <c r="K7" s="15">
        <v>65.39</v>
      </c>
      <c r="L7" s="15">
        <v>64.62</v>
      </c>
      <c r="M7" s="15">
        <v>62.98</v>
      </c>
      <c r="N7" s="15">
        <v>68.88</v>
      </c>
    </row>
    <row r="8" spans="1:14" ht="15.75" thickBot="1" x14ac:dyDescent="0.3">
      <c r="A8" s="11" t="s">
        <v>7</v>
      </c>
      <c r="B8" s="16">
        <v>71.38</v>
      </c>
      <c r="C8" s="16">
        <v>71.77</v>
      </c>
      <c r="D8" s="16">
        <v>72.5</v>
      </c>
      <c r="E8" s="16">
        <v>70.510000000000005</v>
      </c>
      <c r="F8" s="16">
        <v>77.05</v>
      </c>
      <c r="G8" s="16">
        <v>79.06</v>
      </c>
      <c r="H8" s="16">
        <v>82.6</v>
      </c>
      <c r="I8" s="16">
        <v>84.75</v>
      </c>
      <c r="J8" s="16">
        <v>81.3</v>
      </c>
      <c r="K8" s="16">
        <v>72.650000000000006</v>
      </c>
      <c r="L8" s="16">
        <v>71.8</v>
      </c>
      <c r="M8" s="16">
        <v>69.98</v>
      </c>
      <c r="N8" s="16">
        <v>76.53</v>
      </c>
    </row>
    <row r="9" spans="1:14" ht="40.5" thickTop="1" thickBot="1" x14ac:dyDescent="0.3">
      <c r="A9" s="8" t="s">
        <v>8</v>
      </c>
      <c r="B9" s="9">
        <v>27952.28</v>
      </c>
      <c r="C9" s="17">
        <v>48817.760000000002</v>
      </c>
      <c r="D9" s="9">
        <v>49531.78</v>
      </c>
      <c r="E9" s="17">
        <v>64313.08</v>
      </c>
      <c r="F9" s="9">
        <v>76331.12</v>
      </c>
      <c r="G9" s="9">
        <v>80466.06</v>
      </c>
      <c r="H9" s="17">
        <v>97186.06</v>
      </c>
      <c r="I9" s="9">
        <v>99171.03</v>
      </c>
      <c r="J9" s="17">
        <v>76739.25</v>
      </c>
      <c r="K9" s="9">
        <v>64981.31</v>
      </c>
      <c r="L9" s="9">
        <v>54017.760000000002</v>
      </c>
      <c r="M9" s="9">
        <v>42446.73</v>
      </c>
      <c r="N9" s="9">
        <f>SUM(B9:M9)</f>
        <v>781954.22</v>
      </c>
    </row>
    <row r="10" spans="1:14" ht="16.5" thickTop="1" thickBot="1" x14ac:dyDescent="0.3">
      <c r="A10" s="14" t="s">
        <v>9</v>
      </c>
      <c r="B10" s="18">
        <v>3720.93</v>
      </c>
      <c r="C10" s="18">
        <v>7010</v>
      </c>
      <c r="D10" s="18">
        <v>7249.39</v>
      </c>
      <c r="E10" s="18">
        <v>10694.39</v>
      </c>
      <c r="F10" s="18">
        <v>11054.21</v>
      </c>
      <c r="G10" s="19">
        <v>11186.92</v>
      </c>
      <c r="H10" s="18">
        <v>14078.5</v>
      </c>
      <c r="I10" s="18">
        <v>15028.5</v>
      </c>
      <c r="J10" s="18">
        <v>11014.02</v>
      </c>
      <c r="K10" s="18">
        <v>10918.22</v>
      </c>
      <c r="L10" s="18">
        <v>8264.49</v>
      </c>
      <c r="M10" s="18">
        <v>7042.99</v>
      </c>
      <c r="N10" s="9">
        <f t="shared" ref="N10:N14" si="0">SUM(B10:M10)</f>
        <v>117262.56000000001</v>
      </c>
    </row>
    <row r="11" spans="1:14" ht="16.5" thickTop="1" thickBot="1" x14ac:dyDescent="0.3">
      <c r="A11" s="14" t="s">
        <v>10</v>
      </c>
      <c r="B11" s="18">
        <v>675.98</v>
      </c>
      <c r="C11" s="18">
        <v>646.07000000000005</v>
      </c>
      <c r="D11" s="18">
        <v>464.49</v>
      </c>
      <c r="E11" s="18">
        <v>727.57</v>
      </c>
      <c r="F11" s="18">
        <v>693.93</v>
      </c>
      <c r="G11" s="18">
        <v>746.82</v>
      </c>
      <c r="H11" s="18">
        <v>750.47</v>
      </c>
      <c r="I11" s="18">
        <v>904.49</v>
      </c>
      <c r="J11" s="18">
        <v>814.49</v>
      </c>
      <c r="K11" s="18">
        <v>1024.1099999999999</v>
      </c>
      <c r="L11" s="18">
        <v>1239.25</v>
      </c>
      <c r="M11" s="18">
        <v>441.12</v>
      </c>
      <c r="N11" s="9">
        <f t="shared" si="0"/>
        <v>9128.7899999999991</v>
      </c>
    </row>
    <row r="12" spans="1:14" ht="16.5" thickTop="1" thickBot="1" x14ac:dyDescent="0.3">
      <c r="A12" s="14" t="s">
        <v>11</v>
      </c>
      <c r="B12" s="18">
        <v>770.92</v>
      </c>
      <c r="C12" s="18">
        <v>1089.54</v>
      </c>
      <c r="D12" s="18">
        <v>968.23</v>
      </c>
      <c r="E12" s="18">
        <v>1407.11</v>
      </c>
      <c r="F12" s="18">
        <v>1864.22</v>
      </c>
      <c r="G12" s="18">
        <v>2135.39</v>
      </c>
      <c r="H12" s="18">
        <v>1562.11</v>
      </c>
      <c r="I12" s="18">
        <v>2065.67</v>
      </c>
      <c r="J12" s="18">
        <v>1689.7</v>
      </c>
      <c r="K12" s="18">
        <v>1736.09</v>
      </c>
      <c r="L12" s="18">
        <v>1536.13</v>
      </c>
      <c r="M12" s="18">
        <v>885.22</v>
      </c>
      <c r="N12" s="9">
        <f t="shared" si="0"/>
        <v>17710.330000000002</v>
      </c>
    </row>
    <row r="13" spans="1:14" ht="16.5" thickTop="1" thickBot="1" x14ac:dyDescent="0.3">
      <c r="A13" s="14" t="s">
        <v>12</v>
      </c>
      <c r="B13" s="18">
        <v>0</v>
      </c>
      <c r="C13" s="18">
        <v>405</v>
      </c>
      <c r="D13" s="18">
        <f>622.9+91.97</f>
        <v>714.87</v>
      </c>
      <c r="E13" s="18">
        <v>227.84</v>
      </c>
      <c r="F13" s="18">
        <f>658.18+11.91</f>
        <v>670.08999999999992</v>
      </c>
      <c r="G13" s="18">
        <f>961.31+2.42</f>
        <v>963.7299999999999</v>
      </c>
      <c r="H13" s="18">
        <f>193.85+3.34</f>
        <v>197.19</v>
      </c>
      <c r="I13" s="18">
        <f>449.85+2.09</f>
        <v>451.94</v>
      </c>
      <c r="J13" s="18">
        <v>455.52</v>
      </c>
      <c r="K13" s="18">
        <v>503.33</v>
      </c>
      <c r="L13" s="18">
        <f>611.03</f>
        <v>611.03</v>
      </c>
      <c r="M13" s="18">
        <v>687.87</v>
      </c>
      <c r="N13" s="9">
        <f t="shared" si="0"/>
        <v>5888.41</v>
      </c>
    </row>
    <row r="14" spans="1:14" ht="16.5" thickTop="1" thickBot="1" x14ac:dyDescent="0.3">
      <c r="A14" s="11" t="s">
        <v>13</v>
      </c>
      <c r="B14" s="20">
        <v>13.96</v>
      </c>
      <c r="C14" s="20">
        <v>-13.96</v>
      </c>
      <c r="D14" s="20">
        <v>0</v>
      </c>
      <c r="E14" s="20">
        <v>88.79</v>
      </c>
      <c r="F14" s="20">
        <v>0</v>
      </c>
      <c r="G14" s="20">
        <v>0</v>
      </c>
      <c r="H14" s="20">
        <v>202.8</v>
      </c>
      <c r="I14" s="20">
        <v>0</v>
      </c>
      <c r="J14" s="20">
        <f>20.15</f>
        <v>20.149999999999999</v>
      </c>
      <c r="K14" s="20">
        <f>82.24+1.42</f>
        <v>83.66</v>
      </c>
      <c r="L14" s="20">
        <f>5.02+236.62</f>
        <v>241.64000000000001</v>
      </c>
      <c r="M14" s="20">
        <f>2.51+0.84</f>
        <v>3.3499999999999996</v>
      </c>
      <c r="N14" s="9">
        <f t="shared" si="0"/>
        <v>640.39</v>
      </c>
    </row>
    <row r="15" spans="1:14" ht="16.5" thickTop="1" thickBot="1" x14ac:dyDescent="0.3">
      <c r="A15" s="21" t="s">
        <v>14</v>
      </c>
      <c r="B15" s="22">
        <f>SUM(B9:B14)</f>
        <v>33134.07</v>
      </c>
      <c r="C15" s="22">
        <f t="shared" ref="C15:N15" si="1">SUM(C9:C14)</f>
        <v>57954.41</v>
      </c>
      <c r="D15" s="22">
        <f t="shared" si="1"/>
        <v>58928.76</v>
      </c>
      <c r="E15" s="22">
        <f t="shared" si="1"/>
        <v>77458.78</v>
      </c>
      <c r="F15" s="22">
        <f t="shared" si="1"/>
        <v>90613.569999999978</v>
      </c>
      <c r="G15" s="22">
        <f t="shared" si="1"/>
        <v>95498.92</v>
      </c>
      <c r="H15" s="22">
        <f t="shared" si="1"/>
        <v>113977.13</v>
      </c>
      <c r="I15" s="22">
        <f t="shared" si="1"/>
        <v>117621.63</v>
      </c>
      <c r="J15" s="23">
        <f>SUM(J9:J14)</f>
        <v>90733.13</v>
      </c>
      <c r="K15" s="22">
        <f t="shared" si="1"/>
        <v>79246.720000000001</v>
      </c>
      <c r="L15" s="22">
        <f t="shared" si="1"/>
        <v>65910.3</v>
      </c>
      <c r="M15" s="22">
        <f t="shared" si="1"/>
        <v>51507.280000000006</v>
      </c>
      <c r="N15" s="22">
        <f t="shared" si="1"/>
        <v>932584.70000000007</v>
      </c>
    </row>
    <row r="16" spans="1:14" ht="15.75" thickTop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1:14" ht="15.75" thickBot="1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4" ht="16.5" thickTop="1" thickBot="1" x14ac:dyDescent="0.3">
      <c r="A18" s="4"/>
      <c r="B18" s="4"/>
      <c r="C18" s="4"/>
      <c r="D18" s="4"/>
      <c r="E18" s="4"/>
      <c r="F18" s="4"/>
      <c r="G18" s="3">
        <v>2014</v>
      </c>
      <c r="H18" s="3"/>
      <c r="I18" s="3"/>
      <c r="J18" s="4"/>
      <c r="K18" s="4"/>
      <c r="L18" s="4"/>
      <c r="M18" s="4"/>
      <c r="N18" s="4"/>
    </row>
    <row r="19" spans="1:14" ht="16.5" thickTop="1" thickBot="1" x14ac:dyDescent="0.3">
      <c r="A19" s="5">
        <v>42</v>
      </c>
      <c r="B19" s="6">
        <v>41640</v>
      </c>
      <c r="C19" s="6">
        <v>41671</v>
      </c>
      <c r="D19" s="6">
        <v>41699</v>
      </c>
      <c r="E19" s="6">
        <v>41730</v>
      </c>
      <c r="F19" s="6">
        <v>41760</v>
      </c>
      <c r="G19" s="6">
        <v>41791</v>
      </c>
      <c r="H19" s="6">
        <v>41821</v>
      </c>
      <c r="I19" s="6">
        <v>41852</v>
      </c>
      <c r="J19" s="6">
        <v>41883</v>
      </c>
      <c r="K19" s="6">
        <v>41913</v>
      </c>
      <c r="L19" s="6">
        <v>41944</v>
      </c>
      <c r="M19" s="6">
        <v>41974</v>
      </c>
      <c r="N19" s="24" t="s">
        <v>0</v>
      </c>
    </row>
    <row r="20" spans="1:14" ht="15.75" thickTop="1" x14ac:dyDescent="0.25">
      <c r="A20" s="8" t="s">
        <v>1</v>
      </c>
      <c r="B20" s="9" t="s">
        <v>17</v>
      </c>
      <c r="C20" s="9" t="s">
        <v>18</v>
      </c>
      <c r="D20" s="9" t="s">
        <v>17</v>
      </c>
      <c r="E20" s="9" t="s">
        <v>19</v>
      </c>
      <c r="F20" s="9" t="s">
        <v>17</v>
      </c>
      <c r="G20" s="9" t="s">
        <v>19</v>
      </c>
      <c r="H20" s="9" t="s">
        <v>17</v>
      </c>
      <c r="I20" s="9" t="s">
        <v>17</v>
      </c>
      <c r="J20" s="9" t="s">
        <v>19</v>
      </c>
      <c r="K20" s="9" t="s">
        <v>17</v>
      </c>
      <c r="L20" s="9" t="s">
        <v>19</v>
      </c>
      <c r="M20" s="9" t="s">
        <v>17</v>
      </c>
      <c r="N20" s="25" t="s">
        <v>2</v>
      </c>
    </row>
    <row r="21" spans="1:14" ht="15.75" thickBot="1" x14ac:dyDescent="0.3">
      <c r="A21" s="11" t="s">
        <v>3</v>
      </c>
      <c r="B21" s="12">
        <v>494</v>
      </c>
      <c r="C21" s="12">
        <v>728</v>
      </c>
      <c r="D21" s="12">
        <v>796</v>
      </c>
      <c r="E21" s="12">
        <v>999</v>
      </c>
      <c r="F21" s="12" t="s">
        <v>25</v>
      </c>
      <c r="G21" s="12" t="s">
        <v>26</v>
      </c>
      <c r="H21" s="12" t="s">
        <v>27</v>
      </c>
      <c r="I21" s="12" t="s">
        <v>28</v>
      </c>
      <c r="J21" s="12" t="s">
        <v>29</v>
      </c>
      <c r="K21" s="12">
        <v>953</v>
      </c>
      <c r="L21" s="12">
        <v>679</v>
      </c>
      <c r="M21" s="12">
        <v>700</v>
      </c>
      <c r="N21" s="26" t="s">
        <v>15</v>
      </c>
    </row>
    <row r="22" spans="1:14" ht="15.75" thickTop="1" x14ac:dyDescent="0.25">
      <c r="A22" s="8" t="s">
        <v>5</v>
      </c>
      <c r="B22" s="13">
        <v>0.37940000000000002</v>
      </c>
      <c r="C22" s="13">
        <v>0.61899999999999999</v>
      </c>
      <c r="D22" s="13">
        <v>0.61140000000000005</v>
      </c>
      <c r="E22" s="13">
        <v>0.79290000000000005</v>
      </c>
      <c r="F22" s="13">
        <v>0.80649999999999999</v>
      </c>
      <c r="G22" s="13">
        <v>0.88890000000000002</v>
      </c>
      <c r="H22" s="13">
        <v>0.94850000000000001</v>
      </c>
      <c r="I22" s="13">
        <v>0.96240000000000003</v>
      </c>
      <c r="J22" s="13">
        <v>0.84289999999999998</v>
      </c>
      <c r="K22" s="13">
        <v>0.73199999999999998</v>
      </c>
      <c r="L22" s="13">
        <v>0.53890000000000005</v>
      </c>
      <c r="M22" s="13">
        <v>0.53759999999999997</v>
      </c>
      <c r="N22" s="27">
        <v>0.72199999999999998</v>
      </c>
    </row>
    <row r="23" spans="1:14" x14ac:dyDescent="0.25">
      <c r="A23" s="14" t="s">
        <v>6</v>
      </c>
      <c r="B23" s="15">
        <v>64.33</v>
      </c>
      <c r="C23" s="15">
        <v>64.849999999999994</v>
      </c>
      <c r="D23" s="15">
        <v>68.16</v>
      </c>
      <c r="E23" s="15">
        <v>70.98</v>
      </c>
      <c r="F23" s="15">
        <v>73.34</v>
      </c>
      <c r="G23" s="15">
        <v>75.430000000000007</v>
      </c>
      <c r="H23" s="15">
        <v>80.88</v>
      </c>
      <c r="I23" s="15">
        <v>79.290000000000006</v>
      </c>
      <c r="J23" s="15">
        <v>77.930000000000007</v>
      </c>
      <c r="K23" s="15">
        <v>71</v>
      </c>
      <c r="L23" s="15">
        <v>69.27</v>
      </c>
      <c r="M23" s="15">
        <v>64.8</v>
      </c>
      <c r="N23" s="28">
        <v>72.97</v>
      </c>
    </row>
    <row r="24" spans="1:14" ht="15.75" thickBot="1" x14ac:dyDescent="0.3">
      <c r="A24" s="11" t="s">
        <v>7</v>
      </c>
      <c r="B24" s="16">
        <v>71.48</v>
      </c>
      <c r="C24" s="16">
        <v>72.05</v>
      </c>
      <c r="D24" s="16">
        <v>75.739999999999995</v>
      </c>
      <c r="E24" s="16">
        <v>78.87</v>
      </c>
      <c r="F24" s="16">
        <v>81.489999999999995</v>
      </c>
      <c r="G24" s="16">
        <v>83.82</v>
      </c>
      <c r="H24" s="16">
        <v>89.87</v>
      </c>
      <c r="I24" s="16">
        <v>88.1</v>
      </c>
      <c r="J24" s="16">
        <v>86.59</v>
      </c>
      <c r="K24" s="16">
        <v>78.89</v>
      </c>
      <c r="L24" s="16">
        <v>76.959999999999994</v>
      </c>
      <c r="M24" s="16">
        <v>72</v>
      </c>
      <c r="N24" s="29">
        <v>81.08</v>
      </c>
    </row>
    <row r="25" spans="1:14" ht="40.5" thickTop="1" thickBot="1" x14ac:dyDescent="0.3">
      <c r="A25" s="8" t="s">
        <v>8</v>
      </c>
      <c r="B25" s="9">
        <v>32100.91</v>
      </c>
      <c r="C25" s="9">
        <v>47686.36</v>
      </c>
      <c r="D25" s="9">
        <v>54807.27</v>
      </c>
      <c r="E25" s="9">
        <v>71629.09</v>
      </c>
      <c r="F25" s="9">
        <v>77782.820000000007</v>
      </c>
      <c r="G25" s="9">
        <v>85339.09</v>
      </c>
      <c r="H25" s="17">
        <v>100898.45</v>
      </c>
      <c r="I25" s="9">
        <v>100348.64</v>
      </c>
      <c r="J25" s="30">
        <v>83599.09</v>
      </c>
      <c r="K25" s="30">
        <v>68350.64</v>
      </c>
      <c r="L25" s="30">
        <v>47507.09</v>
      </c>
      <c r="M25" s="30">
        <v>45245.45</v>
      </c>
      <c r="N25" s="25">
        <f>SUM(B25:M25)</f>
        <v>815294.89999999991</v>
      </c>
    </row>
    <row r="26" spans="1:14" ht="16.5" thickTop="1" thickBot="1" x14ac:dyDescent="0.3">
      <c r="A26" s="14" t="s">
        <v>9</v>
      </c>
      <c r="B26" s="18">
        <v>4593.18</v>
      </c>
      <c r="C26" s="18">
        <v>7207.73</v>
      </c>
      <c r="D26" s="18">
        <v>8564.8700000000008</v>
      </c>
      <c r="E26" s="18">
        <v>11978.18</v>
      </c>
      <c r="F26" s="18">
        <v>11223.18</v>
      </c>
      <c r="G26" s="18">
        <v>11821.82</v>
      </c>
      <c r="H26" s="18">
        <v>13923.18</v>
      </c>
      <c r="I26" s="18">
        <v>15284.09</v>
      </c>
      <c r="J26" s="31">
        <v>11681.82</v>
      </c>
      <c r="K26" s="31">
        <v>10462.27</v>
      </c>
      <c r="L26" s="31">
        <v>7011.82</v>
      </c>
      <c r="M26" s="31">
        <v>5752.73</v>
      </c>
      <c r="N26" s="25">
        <f t="shared" ref="N26:N31" si="2">SUM(B26:M26)</f>
        <v>119504.86999999998</v>
      </c>
    </row>
    <row r="27" spans="1:14" ht="16.5" thickTop="1" thickBot="1" x14ac:dyDescent="0.3">
      <c r="A27" s="14" t="s">
        <v>10</v>
      </c>
      <c r="B27" s="18">
        <v>454.55</v>
      </c>
      <c r="C27" s="18">
        <v>686.36</v>
      </c>
      <c r="D27" s="18">
        <v>584.54999999999995</v>
      </c>
      <c r="E27" s="18">
        <v>1144.27</v>
      </c>
      <c r="F27" s="18">
        <v>825.45</v>
      </c>
      <c r="G27" s="18">
        <v>1019.09</v>
      </c>
      <c r="H27" s="18">
        <v>830.91</v>
      </c>
      <c r="I27" s="18">
        <v>1086.3599999999999</v>
      </c>
      <c r="J27" s="31">
        <v>890.91</v>
      </c>
      <c r="K27" s="31">
        <v>979.09</v>
      </c>
      <c r="L27" s="31">
        <v>762.73</v>
      </c>
      <c r="M27" s="31">
        <v>800.91</v>
      </c>
      <c r="N27" s="25">
        <f t="shared" si="2"/>
        <v>10065.179999999998</v>
      </c>
    </row>
    <row r="28" spans="1:14" ht="16.5" thickTop="1" thickBot="1" x14ac:dyDescent="0.3">
      <c r="A28" s="14" t="s">
        <v>11</v>
      </c>
      <c r="B28" s="18">
        <v>890.78</v>
      </c>
      <c r="C28" s="18">
        <v>959.66</v>
      </c>
      <c r="D28" s="18">
        <v>1112.25</v>
      </c>
      <c r="E28" s="18">
        <v>1595.88</v>
      </c>
      <c r="F28" s="18">
        <v>1475.25</v>
      </c>
      <c r="G28" s="18">
        <v>2312.42</v>
      </c>
      <c r="H28" s="18">
        <v>2010.24</v>
      </c>
      <c r="I28" s="18">
        <v>1853.19</v>
      </c>
      <c r="J28" s="31">
        <v>1833.28</v>
      </c>
      <c r="K28" s="31">
        <v>1284.02</v>
      </c>
      <c r="L28" s="31">
        <v>1182.74</v>
      </c>
      <c r="M28" s="31">
        <v>1298.56</v>
      </c>
      <c r="N28" s="25">
        <f t="shared" si="2"/>
        <v>17808.270000000004</v>
      </c>
    </row>
    <row r="29" spans="1:14" ht="16.5" thickTop="1" thickBot="1" x14ac:dyDescent="0.3">
      <c r="A29" s="14" t="s">
        <v>16</v>
      </c>
      <c r="B29" s="18">
        <v>24.05</v>
      </c>
      <c r="C29" s="18">
        <v>4.75</v>
      </c>
      <c r="D29" s="18">
        <v>6.75</v>
      </c>
      <c r="E29" s="18">
        <v>2.57</v>
      </c>
      <c r="F29" s="18">
        <v>1.5</v>
      </c>
      <c r="G29" s="18">
        <v>3.12</v>
      </c>
      <c r="H29" s="18">
        <v>0</v>
      </c>
      <c r="I29" s="18">
        <v>0.5</v>
      </c>
      <c r="J29" s="31">
        <v>5.71</v>
      </c>
      <c r="K29" s="31">
        <v>4</v>
      </c>
      <c r="L29" s="31">
        <v>12.5</v>
      </c>
      <c r="M29" s="31">
        <v>17.52</v>
      </c>
      <c r="N29" s="25">
        <f t="shared" si="2"/>
        <v>82.969999999999985</v>
      </c>
    </row>
    <row r="30" spans="1:14" ht="16.5" thickTop="1" thickBot="1" x14ac:dyDescent="0.3">
      <c r="A30" s="14" t="s">
        <v>12</v>
      </c>
      <c r="B30" s="18">
        <v>572.08000000000004</v>
      </c>
      <c r="C30" s="18">
        <v>116.92</v>
      </c>
      <c r="D30" s="18">
        <v>374.92</v>
      </c>
      <c r="E30" s="18">
        <v>349.25</v>
      </c>
      <c r="F30" s="18">
        <v>481.08</v>
      </c>
      <c r="G30" s="18">
        <v>3800.83</v>
      </c>
      <c r="H30" s="18">
        <v>1912.42</v>
      </c>
      <c r="I30" s="18">
        <v>3323.83</v>
      </c>
      <c r="J30" s="31">
        <v>422.33</v>
      </c>
      <c r="K30" s="31">
        <v>1156.08</v>
      </c>
      <c r="L30" s="31">
        <v>345.33</v>
      </c>
      <c r="M30" s="31">
        <v>428.58</v>
      </c>
      <c r="N30" s="25">
        <f t="shared" si="2"/>
        <v>13283.65</v>
      </c>
    </row>
    <row r="31" spans="1:14" ht="16.5" thickTop="1" thickBot="1" x14ac:dyDescent="0.3">
      <c r="A31" s="11" t="s">
        <v>13</v>
      </c>
      <c r="B31" s="20">
        <v>0</v>
      </c>
      <c r="C31" s="20">
        <v>0</v>
      </c>
      <c r="D31" s="20">
        <v>0</v>
      </c>
      <c r="E31" s="20">
        <v>0</v>
      </c>
      <c r="F31" s="20">
        <v>0</v>
      </c>
      <c r="G31" s="20">
        <v>340</v>
      </c>
      <c r="H31" s="20">
        <v>0</v>
      </c>
      <c r="I31" s="20">
        <v>0</v>
      </c>
      <c r="J31" s="32">
        <v>0</v>
      </c>
      <c r="K31" s="32">
        <v>109.09</v>
      </c>
      <c r="L31" s="32">
        <v>0</v>
      </c>
      <c r="M31" s="32">
        <v>0</v>
      </c>
      <c r="N31" s="25">
        <f t="shared" si="2"/>
        <v>449.09000000000003</v>
      </c>
    </row>
    <row r="32" spans="1:14" ht="16.5" thickTop="1" thickBot="1" x14ac:dyDescent="0.3">
      <c r="A32" s="21" t="s">
        <v>14</v>
      </c>
      <c r="B32" s="22">
        <f>SUM(B25:B31)</f>
        <v>38635.550000000003</v>
      </c>
      <c r="C32" s="22">
        <f t="shared" ref="C32:N32" si="3">SUM(C25:C31)</f>
        <v>56661.78</v>
      </c>
      <c r="D32" s="22">
        <f t="shared" si="3"/>
        <v>65450.61</v>
      </c>
      <c r="E32" s="22">
        <f t="shared" si="3"/>
        <v>86699.24</v>
      </c>
      <c r="F32" s="22">
        <f t="shared" si="3"/>
        <v>91789.28</v>
      </c>
      <c r="G32" s="22">
        <f t="shared" si="3"/>
        <v>104636.37</v>
      </c>
      <c r="H32" s="22">
        <f t="shared" si="3"/>
        <v>119575.20000000001</v>
      </c>
      <c r="I32" s="22">
        <f t="shared" si="3"/>
        <v>121896.61</v>
      </c>
      <c r="J32" s="22">
        <f t="shared" si="3"/>
        <v>98433.140000000014</v>
      </c>
      <c r="K32" s="22">
        <f t="shared" si="3"/>
        <v>82345.19</v>
      </c>
      <c r="L32" s="22">
        <f t="shared" si="3"/>
        <v>56822.21</v>
      </c>
      <c r="M32" s="22">
        <f t="shared" si="3"/>
        <v>53543.749999999993</v>
      </c>
      <c r="N32" s="22">
        <f t="shared" si="3"/>
        <v>976488.92999999993</v>
      </c>
    </row>
    <row r="33" spans="1:14" ht="16.5" thickTop="1" thickBot="1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4" ht="16.5" thickTop="1" thickBot="1" x14ac:dyDescent="0.3">
      <c r="A34" s="4"/>
      <c r="B34" s="4"/>
      <c r="C34" s="4"/>
      <c r="D34" s="4"/>
      <c r="E34" s="4"/>
      <c r="F34" s="4"/>
      <c r="G34" s="3">
        <v>2015</v>
      </c>
      <c r="H34" s="3"/>
      <c r="I34" s="3"/>
      <c r="J34" s="4"/>
      <c r="K34" s="4"/>
      <c r="L34" s="4"/>
      <c r="M34" s="4"/>
      <c r="N34" s="4"/>
    </row>
    <row r="35" spans="1:14" ht="16.5" thickTop="1" thickBot="1" x14ac:dyDescent="0.3">
      <c r="A35" s="33">
        <v>42</v>
      </c>
      <c r="B35" s="6">
        <v>42005</v>
      </c>
      <c r="C35" s="6">
        <v>42036</v>
      </c>
      <c r="D35" s="6">
        <v>42064</v>
      </c>
      <c r="E35" s="6">
        <v>42095</v>
      </c>
      <c r="F35" s="6">
        <v>42125</v>
      </c>
      <c r="G35" s="6">
        <v>42156</v>
      </c>
      <c r="H35" s="6">
        <v>42186</v>
      </c>
      <c r="I35" s="6">
        <v>42217</v>
      </c>
      <c r="J35" s="6">
        <v>42248</v>
      </c>
      <c r="K35" s="6">
        <v>42278</v>
      </c>
      <c r="L35" s="6">
        <v>42309</v>
      </c>
      <c r="M35" s="6">
        <v>42339</v>
      </c>
      <c r="N35" s="24" t="s">
        <v>0</v>
      </c>
    </row>
    <row r="36" spans="1:14" ht="16.5" thickTop="1" thickBot="1" x14ac:dyDescent="0.3">
      <c r="A36" s="8" t="s">
        <v>1</v>
      </c>
      <c r="B36" s="9">
        <f>[1]Ratio_mensuel_2015!B5</f>
        <v>922</v>
      </c>
      <c r="C36" s="9">
        <f>[1]Ratio_mensuel_2015!C5</f>
        <v>1164</v>
      </c>
      <c r="D36" s="9">
        <f>[1]Ratio_mensuel_2015!D5</f>
        <v>1302</v>
      </c>
      <c r="E36" s="9">
        <f>[1]Ratio_mensuel_2015!E5</f>
        <v>1260</v>
      </c>
      <c r="F36" s="9">
        <f>[1]Ratio_mensuel_2015!F5</f>
        <v>1302</v>
      </c>
      <c r="G36" s="9">
        <f>[1]Ratio_mensuel_2015!G5</f>
        <v>1260</v>
      </c>
      <c r="H36" s="9">
        <f>[1]Ratio_mensuel_2015!H5</f>
        <v>1302</v>
      </c>
      <c r="I36" s="9">
        <f>[1]Ratio_mensuel_2015!I5</f>
        <v>0</v>
      </c>
      <c r="J36" s="9">
        <f>[1]Ratio_mensuel_2015!J5</f>
        <v>0</v>
      </c>
      <c r="K36" s="9">
        <f>[1]Ratio_mensuel_2015!K5</f>
        <v>0</v>
      </c>
      <c r="L36" s="9">
        <f>[1]Ratio_mensuel_2015!L5</f>
        <v>0</v>
      </c>
      <c r="M36" s="9">
        <f>[1]Ratio_mensuel_2015!M5</f>
        <v>0</v>
      </c>
      <c r="N36" s="25">
        <f>SUM(B36:M36)</f>
        <v>8512</v>
      </c>
    </row>
    <row r="37" spans="1:14" ht="16.5" thickTop="1" thickBot="1" x14ac:dyDescent="0.3">
      <c r="A37" s="11" t="s">
        <v>3</v>
      </c>
      <c r="B37" s="12">
        <f>[1]Ratio_mensuel_2015!B6</f>
        <v>320</v>
      </c>
      <c r="C37" s="12">
        <f>[1]Ratio_mensuel_2015!C6</f>
        <v>634</v>
      </c>
      <c r="D37" s="12">
        <f>[1]Ratio_mensuel_2015!D6</f>
        <v>813</v>
      </c>
      <c r="E37" s="12">
        <f>[1]Ratio_mensuel_2015!E6</f>
        <v>976</v>
      </c>
      <c r="F37" s="12">
        <f>[1]Ratio_mensuel_2015!F6</f>
        <v>951</v>
      </c>
      <c r="G37" s="12">
        <f>[1]Ratio_mensuel_2015!G6</f>
        <v>1066</v>
      </c>
      <c r="H37" s="12">
        <f>[1]Ratio_mensuel_2015!H6</f>
        <v>1217</v>
      </c>
      <c r="I37" s="12">
        <f>[1]Ratio_mensuel_2015!I6</f>
        <v>0</v>
      </c>
      <c r="J37" s="12">
        <f>[1]Ratio_mensuel_2015!J6</f>
        <v>0</v>
      </c>
      <c r="K37" s="12">
        <f>[1]Ratio_mensuel_2015!K6</f>
        <v>0</v>
      </c>
      <c r="L37" s="12">
        <f>[1]Ratio_mensuel_2015!L6</f>
        <v>0</v>
      </c>
      <c r="M37" s="12"/>
      <c r="N37" s="25">
        <f>SUM(B37:M37)</f>
        <v>5977</v>
      </c>
    </row>
    <row r="38" spans="1:14" ht="16.5" thickTop="1" thickBot="1" x14ac:dyDescent="0.3">
      <c r="A38" s="8" t="s">
        <v>5</v>
      </c>
      <c r="B38" s="13">
        <f>[1]Ratio_mensuel_2015!B9</f>
        <v>0.34707158351409978</v>
      </c>
      <c r="C38" s="13">
        <f>[1]Ratio_mensuel_2015!C9</f>
        <v>0.5446735395189003</v>
      </c>
      <c r="D38" s="13">
        <f>[1]Ratio_mensuel_2015!D9</f>
        <v>0.62442396313364057</v>
      </c>
      <c r="E38" s="13">
        <f>[1]Ratio_mensuel_2015!E9</f>
        <v>0.77460317460317463</v>
      </c>
      <c r="F38" s="13">
        <f>[1]Ratio_mensuel_2015!F9</f>
        <v>0.7304147465437788</v>
      </c>
      <c r="G38" s="13">
        <f>[1]Ratio_mensuel_2015!G9</f>
        <v>0.84603174603174602</v>
      </c>
      <c r="H38" s="13">
        <f>[1]Ratio_mensuel_2015!H9</f>
        <v>0.93471582181259605</v>
      </c>
      <c r="I38" s="13">
        <f>[1]Ratio_mensuel_2015!I9</f>
        <v>0</v>
      </c>
      <c r="J38" s="13">
        <f>[1]Ratio_mensuel_2015!J9</f>
        <v>0</v>
      </c>
      <c r="K38" s="13">
        <f>[1]Ratio_mensuel_2015!K9</f>
        <v>0</v>
      </c>
      <c r="L38" s="13">
        <f>[1]Ratio_mensuel_2015!L9</f>
        <v>0</v>
      </c>
      <c r="M38" s="13">
        <f>[1]Ratio_mensuel_2015!M9</f>
        <v>0</v>
      </c>
      <c r="N38" s="27">
        <f>AVERAGE(B38:M38)</f>
        <v>0.40016121459649473</v>
      </c>
    </row>
    <row r="39" spans="1:14" ht="16.5" thickTop="1" thickBot="1" x14ac:dyDescent="0.3">
      <c r="A39" s="14" t="s">
        <v>6</v>
      </c>
      <c r="B39" s="15">
        <f>[1]Ratio_mensuel_2015!B10</f>
        <v>67.81</v>
      </c>
      <c r="C39" s="15">
        <f>[1]Ratio_mensuel_2015!C10</f>
        <v>67.94</v>
      </c>
      <c r="D39" s="15">
        <f>[1]Ratio_mensuel_2015!D10</f>
        <v>70.16</v>
      </c>
      <c r="E39" s="15">
        <f>[1]Ratio_mensuel_2015!E10</f>
        <v>77.58</v>
      </c>
      <c r="F39" s="15">
        <f>[1]Ratio_mensuel_2015!F10</f>
        <v>78.430000000000007</v>
      </c>
      <c r="G39" s="15">
        <f>[1]Ratio_mensuel_2015!G10</f>
        <v>79.78</v>
      </c>
      <c r="H39" s="15">
        <f>[1]Ratio_mensuel_2015!H10</f>
        <v>0</v>
      </c>
      <c r="I39" s="15">
        <f>[1]Ratio_mensuel_2015!I10</f>
        <v>0</v>
      </c>
      <c r="J39" s="15">
        <f>[1]Ratio_mensuel_2015!J10</f>
        <v>0</v>
      </c>
      <c r="K39" s="15">
        <f>[1]Ratio_mensuel_2015!K10</f>
        <v>0</v>
      </c>
      <c r="L39" s="15">
        <f>[1]Ratio_mensuel_2015!L10</f>
        <v>0</v>
      </c>
      <c r="M39" s="15">
        <f>[1]Ratio_mensuel_2015!M10</f>
        <v>0</v>
      </c>
      <c r="N39" s="34">
        <f t="shared" ref="N39:N40" si="4">AVERAGE(B39:M39)</f>
        <v>36.808333333333337</v>
      </c>
    </row>
    <row r="40" spans="1:14" ht="16.5" thickTop="1" thickBot="1" x14ac:dyDescent="0.3">
      <c r="A40" s="11" t="s">
        <v>7</v>
      </c>
      <c r="B40" s="16">
        <f>[1]Ratio_mensuel_2015!B11</f>
        <v>74.59</v>
      </c>
      <c r="C40" s="16">
        <f>[1]Ratio_mensuel_2015!C11</f>
        <v>74.739999999999995</v>
      </c>
      <c r="D40" s="16">
        <f>[1]Ratio_mensuel_2015!D11</f>
        <v>77.180000000000007</v>
      </c>
      <c r="E40" s="16">
        <f>[1]Ratio_mensuel_2015!E11</f>
        <v>85.33</v>
      </c>
      <c r="F40" s="16">
        <f>[1]Ratio_mensuel_2015!F11</f>
        <v>86.27</v>
      </c>
      <c r="G40" s="16">
        <f>[1]Ratio_mensuel_2015!G11</f>
        <v>87.76</v>
      </c>
      <c r="H40" s="16">
        <f>[1]Ratio_mensuel_2015!H11</f>
        <v>93.16</v>
      </c>
      <c r="I40" s="16">
        <f>[1]Ratio_mensuel_2015!I11</f>
        <v>0</v>
      </c>
      <c r="J40" s="16">
        <f>[1]Ratio_mensuel_2015!J11</f>
        <v>0</v>
      </c>
      <c r="K40" s="16">
        <f>[1]Ratio_mensuel_2015!K11</f>
        <v>0</v>
      </c>
      <c r="L40" s="16">
        <f>[1]Ratio_mensuel_2015!L11</f>
        <v>0</v>
      </c>
      <c r="M40" s="16">
        <f>[1]Ratio_mensuel_2015!M11</f>
        <v>0</v>
      </c>
      <c r="N40" s="34">
        <f t="shared" si="4"/>
        <v>48.252499999999998</v>
      </c>
    </row>
    <row r="41" spans="1:14" ht="40.5" thickTop="1" thickBot="1" x14ac:dyDescent="0.3">
      <c r="A41" s="8" t="s">
        <v>8</v>
      </c>
      <c r="B41" s="9">
        <f>[1]Ratio_mensuel_2015!B15</f>
        <v>21700</v>
      </c>
      <c r="C41" s="9">
        <f>[1]Ratio_mensuel_2015!C15</f>
        <v>43075.45</v>
      </c>
      <c r="D41" s="9">
        <f>[1]Ratio_mensuel_2015!D15</f>
        <v>57044.09</v>
      </c>
      <c r="E41" s="9">
        <f>[1]Ratio_mensuel_2015!E15</f>
        <v>75713.64</v>
      </c>
      <c r="F41" s="9">
        <f>[1]Ratio_mensuel_2015!F15</f>
        <v>74582.73</v>
      </c>
      <c r="G41" s="9">
        <f>[1]Ratio_mensuel_2015!G15</f>
        <v>85046.36</v>
      </c>
      <c r="H41" s="9">
        <f>[1]Ratio_mensuel_2015!H15</f>
        <v>103063.94</v>
      </c>
      <c r="I41" s="9">
        <f>[1]Ratio_mensuel_2015!I15</f>
        <v>0</v>
      </c>
      <c r="J41" s="9">
        <f>[1]Ratio_mensuel_2015!J15</f>
        <v>0</v>
      </c>
      <c r="K41" s="9">
        <f>[1]Ratio_mensuel_2015!K15</f>
        <v>0</v>
      </c>
      <c r="L41" s="9">
        <f>[1]Ratio_mensuel_2015!L15</f>
        <v>0</v>
      </c>
      <c r="M41" s="9">
        <f>[1]Ratio_mensuel_2015!M15</f>
        <v>0</v>
      </c>
      <c r="N41" s="25">
        <f>SUM(B41:M41)</f>
        <v>460226.20999999996</v>
      </c>
    </row>
    <row r="42" spans="1:14" ht="16.5" thickTop="1" thickBot="1" x14ac:dyDescent="0.3">
      <c r="A42" s="14" t="s">
        <v>9</v>
      </c>
      <c r="B42" s="18">
        <f>[1]Ratio_mensuel_2015!B16</f>
        <v>2600</v>
      </c>
      <c r="C42" s="18">
        <f>[1]Ratio_mensuel_2015!C16</f>
        <v>6605.8</v>
      </c>
      <c r="D42" s="18">
        <f>[1]Ratio_mensuel_2015!D16</f>
        <v>8337.27</v>
      </c>
      <c r="E42" s="18">
        <f>[1]Ratio_mensuel_2015!E16</f>
        <v>11873.36</v>
      </c>
      <c r="F42" s="18">
        <f>[1]Ratio_mensuel_2015!F16</f>
        <v>11215.45</v>
      </c>
      <c r="G42" s="18">
        <f>[1]Ratio_mensuel_2015!G16</f>
        <v>11873.64</v>
      </c>
      <c r="H42" s="18">
        <f>[1]Ratio_mensuel_2015!H16</f>
        <v>15359.09</v>
      </c>
      <c r="I42" s="18">
        <f>[1]Ratio_mensuel_2015!I16</f>
        <v>0</v>
      </c>
      <c r="J42" s="18">
        <f>[1]Ratio_mensuel_2015!J16</f>
        <v>0</v>
      </c>
      <c r="K42" s="18">
        <f>[1]Ratio_mensuel_2015!K16</f>
        <v>0</v>
      </c>
      <c r="L42" s="18">
        <f>[1]Ratio_mensuel_2015!L16</f>
        <v>0</v>
      </c>
      <c r="M42" s="18">
        <f>[1]Ratio_mensuel_2015!M16</f>
        <v>0</v>
      </c>
      <c r="N42" s="25">
        <f t="shared" ref="N42:N47" si="5">SUM(B42:M42)</f>
        <v>67864.61</v>
      </c>
    </row>
    <row r="43" spans="1:14" ht="16.5" thickTop="1" thickBot="1" x14ac:dyDescent="0.3">
      <c r="A43" s="14" t="s">
        <v>10</v>
      </c>
      <c r="B43" s="18">
        <f>[1]Ratio_mensuel_2015!B17</f>
        <v>407.27</v>
      </c>
      <c r="C43" s="18">
        <f>[1]Ratio_mensuel_2015!C17</f>
        <v>1052.45</v>
      </c>
      <c r="D43" s="18">
        <f>[1]Ratio_mensuel_2015!D17</f>
        <v>834.91</v>
      </c>
      <c r="E43" s="18">
        <f>[1]Ratio_mensuel_2015!E17</f>
        <v>560.64</v>
      </c>
      <c r="F43" s="18">
        <f>[1]Ratio_mensuel_2015!F17</f>
        <v>753.36</v>
      </c>
      <c r="G43" s="18">
        <f>[1]Ratio_mensuel_2015!G17</f>
        <v>182.82</v>
      </c>
      <c r="H43" s="18">
        <f>[1]Ratio_mensuel_2015!H17</f>
        <v>807.55</v>
      </c>
      <c r="I43" s="18">
        <f>[1]Ratio_mensuel_2015!I17</f>
        <v>0</v>
      </c>
      <c r="J43" s="18">
        <f>[1]Ratio_mensuel_2015!J17</f>
        <v>0</v>
      </c>
      <c r="K43" s="18">
        <f>[1]Ratio_mensuel_2015!K17</f>
        <v>0</v>
      </c>
      <c r="L43" s="18">
        <f>[1]Ratio_mensuel_2015!L17</f>
        <v>0</v>
      </c>
      <c r="M43" s="18">
        <f>[1]Ratio_mensuel_2015!M17</f>
        <v>0</v>
      </c>
      <c r="N43" s="25">
        <f t="shared" si="5"/>
        <v>4599</v>
      </c>
    </row>
    <row r="44" spans="1:14" ht="16.5" thickTop="1" thickBot="1" x14ac:dyDescent="0.3">
      <c r="A44" s="14" t="s">
        <v>11</v>
      </c>
      <c r="B44" s="18">
        <f>[1]Ratio_mensuel_2015!B18</f>
        <v>346.28</v>
      </c>
      <c r="C44" s="18">
        <f>[1]Ratio_mensuel_2015!C18</f>
        <v>971.24</v>
      </c>
      <c r="D44" s="18">
        <f>[1]Ratio_mensuel_2015!D18</f>
        <v>1295.1099999999999</v>
      </c>
      <c r="E44" s="18">
        <f>[1]Ratio_mensuel_2015!E18</f>
        <v>1143.51</v>
      </c>
      <c r="F44" s="18">
        <f>[1]Ratio_mensuel_2015!F18</f>
        <v>1140.6400000000001</v>
      </c>
      <c r="G44" s="18">
        <f>[1]Ratio_mensuel_2015!G18</f>
        <v>1880.81</v>
      </c>
      <c r="H44" s="18">
        <f>[1]Ratio_mensuel_2015!H18</f>
        <v>2050.8000000000002</v>
      </c>
      <c r="I44" s="18">
        <f>[1]Ratio_mensuel_2015!I18</f>
        <v>0</v>
      </c>
      <c r="J44" s="18">
        <f>[1]Ratio_mensuel_2015!J18</f>
        <v>0</v>
      </c>
      <c r="K44" s="18">
        <f>[1]Ratio_mensuel_2015!K18</f>
        <v>0</v>
      </c>
      <c r="L44" s="18">
        <f>[1]Ratio_mensuel_2015!L18</f>
        <v>0</v>
      </c>
      <c r="M44" s="18">
        <f>[1]Ratio_mensuel_2015!M18</f>
        <v>0</v>
      </c>
      <c r="N44" s="25">
        <f t="shared" si="5"/>
        <v>8828.39</v>
      </c>
    </row>
    <row r="45" spans="1:14" ht="16.5" thickTop="1" thickBot="1" x14ac:dyDescent="0.3">
      <c r="A45" s="14" t="s">
        <v>16</v>
      </c>
      <c r="B45" s="18">
        <f>[1]Ratio_mensuel_2015!B19</f>
        <v>0</v>
      </c>
      <c r="C45" s="18">
        <f>[1]Ratio_mensuel_2015!C19</f>
        <v>27.43</v>
      </c>
      <c r="D45" s="18">
        <f>[1]Ratio_mensuel_2015!D19</f>
        <v>9.17</v>
      </c>
      <c r="E45" s="18">
        <f>[1]Ratio_mensuel_2015!E19</f>
        <v>2.33</v>
      </c>
      <c r="F45" s="18">
        <f>[1]Ratio_mensuel_2015!F19</f>
        <v>0</v>
      </c>
      <c r="G45" s="18">
        <f>[1]Ratio_mensuel_2015!G19</f>
        <v>3.58</v>
      </c>
      <c r="H45" s="18">
        <f>[1]Ratio_mensuel_2015!H19</f>
        <v>12.5</v>
      </c>
      <c r="I45" s="18">
        <f>[1]Ratio_mensuel_2015!I19</f>
        <v>0</v>
      </c>
      <c r="J45" s="18">
        <f>[1]Ratio_mensuel_2015!J19</f>
        <v>0</v>
      </c>
      <c r="K45" s="18">
        <f>[1]Ratio_mensuel_2015!K19</f>
        <v>0</v>
      </c>
      <c r="L45" s="18">
        <f>[1]Ratio_mensuel_2015!L19</f>
        <v>0</v>
      </c>
      <c r="M45" s="18">
        <f>[1]Ratio_mensuel_2015!M19</f>
        <v>0</v>
      </c>
      <c r="N45" s="25">
        <f t="shared" si="5"/>
        <v>55.01</v>
      </c>
    </row>
    <row r="46" spans="1:14" ht="16.5" thickTop="1" thickBot="1" x14ac:dyDescent="0.3">
      <c r="A46" s="14" t="s">
        <v>12</v>
      </c>
      <c r="B46" s="18">
        <f>[1]Ratio_mensuel_2015!B20</f>
        <v>0</v>
      </c>
      <c r="C46" s="18">
        <f>[1]Ratio_mensuel_2015!C20</f>
        <v>1.9</v>
      </c>
      <c r="D46" s="18">
        <f>[1]Ratio_mensuel_2015!D20</f>
        <v>0</v>
      </c>
      <c r="E46" s="18">
        <f>[1]Ratio_mensuel_2015!E20</f>
        <v>0</v>
      </c>
      <c r="F46" s="18">
        <f>[1]Ratio_mensuel_2015!F20</f>
        <v>0</v>
      </c>
      <c r="G46" s="18">
        <f>[1]Ratio_mensuel_2015!G20</f>
        <v>0</v>
      </c>
      <c r="H46" s="18">
        <f>[1]Ratio_mensuel_2015!H20</f>
        <v>0</v>
      </c>
      <c r="I46" s="18">
        <f>[1]Ratio_mensuel_2015!I20</f>
        <v>0</v>
      </c>
      <c r="J46" s="18">
        <f>[1]Ratio_mensuel_2015!J20</f>
        <v>0</v>
      </c>
      <c r="K46" s="18">
        <f>[1]Ratio_mensuel_2015!K20</f>
        <v>0</v>
      </c>
      <c r="L46" s="18">
        <f>[1]Ratio_mensuel_2015!L20</f>
        <v>0</v>
      </c>
      <c r="M46" s="18">
        <f>[1]Ratio_mensuel_2015!M20</f>
        <v>0</v>
      </c>
      <c r="N46" s="25">
        <f t="shared" si="5"/>
        <v>1.9</v>
      </c>
    </row>
    <row r="47" spans="1:14" ht="16.5" thickTop="1" thickBot="1" x14ac:dyDescent="0.3">
      <c r="A47" s="11" t="s">
        <v>13</v>
      </c>
      <c r="B47" s="20">
        <f>[1]Ratio_mensuel_2015!B21</f>
        <v>118</v>
      </c>
      <c r="C47" s="20">
        <f>[1]Ratio_mensuel_2015!C21</f>
        <v>624.5</v>
      </c>
      <c r="D47" s="20">
        <v>150.91999999999999</v>
      </c>
      <c r="E47" s="20">
        <f>[1]Ratio_mensuel_2015!E21</f>
        <v>984.04</v>
      </c>
      <c r="F47" s="20">
        <f>[1]Ratio_mensuel_2015!F21</f>
        <v>1056.67</v>
      </c>
      <c r="G47" s="20">
        <f>[1]Ratio_mensuel_2015!G21</f>
        <v>891.75</v>
      </c>
      <c r="H47" s="20">
        <f>[1]Ratio_mensuel_2015!H21</f>
        <v>2291.67</v>
      </c>
      <c r="I47" s="20">
        <f>[1]Ratio_mensuel_2015!I21</f>
        <v>0</v>
      </c>
      <c r="J47" s="20">
        <v>151.91999999999999</v>
      </c>
      <c r="K47" s="20">
        <f>[1]Ratio_mensuel_2015!K21</f>
        <v>0</v>
      </c>
      <c r="L47" s="20">
        <f>[1]Ratio_mensuel_2015!L21</f>
        <v>0</v>
      </c>
      <c r="M47" s="20">
        <f>[1]Ratio_mensuel_2015!M21</f>
        <v>0</v>
      </c>
      <c r="N47" s="25">
        <f t="shared" si="5"/>
        <v>6269.47</v>
      </c>
    </row>
    <row r="48" spans="1:14" ht="16.5" thickTop="1" thickBot="1" x14ac:dyDescent="0.3">
      <c r="A48" s="21" t="s">
        <v>14</v>
      </c>
      <c r="B48" s="35">
        <f>SUM([1]Suvis_CA_HT_mensuel!B41:B47)</f>
        <v>25171.55</v>
      </c>
      <c r="C48" s="35">
        <f>SUM([1]Suvis_CA_HT_mensuel!C41:C47)</f>
        <v>52358.77</v>
      </c>
      <c r="D48" s="35">
        <f>SUM([1]Suvis_CA_HT_mensuel!D41:D47)</f>
        <v>67671.47</v>
      </c>
      <c r="E48" s="35">
        <f>SUM([1]Suvis_CA_HT_mensuel!E41:E47)</f>
        <v>90277.51999999999</v>
      </c>
      <c r="F48" s="35">
        <f>SUM([1]Suvis_CA_HT_mensuel!F41:F47)</f>
        <v>88748.849999999991</v>
      </c>
      <c r="G48" s="35">
        <f>SUM([1]Suvis_CA_HT_mensuel!G41:G47)</f>
        <v>99878.96</v>
      </c>
      <c r="H48" s="35">
        <f>SUM([1]Suvis_CA_HT_mensuel!H41:H47)</f>
        <v>123585.55</v>
      </c>
      <c r="I48" s="35">
        <f>SUM([1]Suvis_CA_HT_mensuel!I41:I47)</f>
        <v>0</v>
      </c>
      <c r="J48" s="35">
        <f>SUM([1]Suvis_CA_HT_mensuel!J41:J47)</f>
        <v>151.91999999999999</v>
      </c>
      <c r="K48" s="35">
        <f>SUM([1]Suvis_CA_HT_mensuel!K41:K47)</f>
        <v>0</v>
      </c>
      <c r="L48" s="35">
        <f>SUM([1]Suvis_CA_HT_mensuel!L41:L47)</f>
        <v>0</v>
      </c>
      <c r="M48" s="35">
        <f>SUM([1]Suvis_CA_HT_mensuel!M41:M47)</f>
        <v>0</v>
      </c>
      <c r="N48" s="36">
        <f>SUM(B48:M48)</f>
        <v>547844.59000000008</v>
      </c>
    </row>
    <row r="49" spans="1:14" ht="16.5" thickTop="1" thickBot="1" x14ac:dyDescent="0.3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</row>
    <row r="50" spans="1:14" ht="16.5" thickTop="1" thickBot="1" x14ac:dyDescent="0.3">
      <c r="A50" s="4"/>
      <c r="B50" s="4"/>
      <c r="C50" s="4"/>
      <c r="D50" s="4"/>
      <c r="E50" s="4"/>
      <c r="F50" s="4"/>
      <c r="G50" s="3">
        <v>2016</v>
      </c>
      <c r="H50" s="3"/>
      <c r="I50" s="3"/>
      <c r="J50" s="4"/>
      <c r="K50" s="4"/>
      <c r="L50" s="4"/>
      <c r="M50" s="4"/>
      <c r="N50" s="4"/>
    </row>
    <row r="51" spans="1:14" ht="16.5" thickTop="1" thickBot="1" x14ac:dyDescent="0.3">
      <c r="A51" s="33">
        <v>42</v>
      </c>
      <c r="B51" s="6">
        <v>42370</v>
      </c>
      <c r="C51" s="6">
        <v>42401</v>
      </c>
      <c r="D51" s="6">
        <v>42430</v>
      </c>
      <c r="E51" s="6">
        <v>42461</v>
      </c>
      <c r="F51" s="6">
        <v>42491</v>
      </c>
      <c r="G51" s="6">
        <v>42522</v>
      </c>
      <c r="H51" s="6">
        <v>42552</v>
      </c>
      <c r="I51" s="6">
        <v>42583</v>
      </c>
      <c r="J51" s="6">
        <v>42614</v>
      </c>
      <c r="K51" s="6">
        <v>42644</v>
      </c>
      <c r="L51" s="6">
        <v>42675</v>
      </c>
      <c r="M51" s="6">
        <v>42705</v>
      </c>
      <c r="N51" s="24" t="s">
        <v>0</v>
      </c>
    </row>
    <row r="52" spans="1:14" ht="15.75" thickTop="1" x14ac:dyDescent="0.25">
      <c r="A52" s="8" t="s">
        <v>1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25"/>
    </row>
    <row r="53" spans="1:14" ht="15.75" thickBot="1" x14ac:dyDescent="0.3">
      <c r="A53" s="11" t="s">
        <v>3</v>
      </c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26"/>
    </row>
    <row r="54" spans="1:14" ht="15.75" thickTop="1" x14ac:dyDescent="0.25">
      <c r="A54" s="8" t="s">
        <v>5</v>
      </c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27"/>
    </row>
    <row r="55" spans="1:14" x14ac:dyDescent="0.25">
      <c r="A55" s="14" t="s">
        <v>6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28"/>
    </row>
    <row r="56" spans="1:14" ht="15.75" thickBot="1" x14ac:dyDescent="0.3">
      <c r="A56" s="11" t="s">
        <v>7</v>
      </c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29"/>
    </row>
    <row r="57" spans="1:14" ht="39.75" thickTop="1" x14ac:dyDescent="0.25">
      <c r="A57" s="8" t="s">
        <v>8</v>
      </c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25"/>
    </row>
    <row r="58" spans="1:14" x14ac:dyDescent="0.25">
      <c r="A58" s="14" t="s">
        <v>9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39"/>
    </row>
    <row r="59" spans="1:14" x14ac:dyDescent="0.25">
      <c r="A59" s="14" t="s">
        <v>10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39"/>
    </row>
    <row r="60" spans="1:14" x14ac:dyDescent="0.25">
      <c r="A60" s="14" t="s">
        <v>11</v>
      </c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39"/>
    </row>
    <row r="61" spans="1:14" x14ac:dyDescent="0.25">
      <c r="A61" s="14" t="s">
        <v>16</v>
      </c>
      <c r="B61" s="18"/>
      <c r="C61" s="18"/>
      <c r="D61" s="18"/>
      <c r="E61" s="18"/>
      <c r="F61" s="18"/>
      <c r="G61" s="18"/>
      <c r="H61" s="18"/>
      <c r="I61" s="40"/>
      <c r="J61" s="40"/>
      <c r="K61" s="18"/>
      <c r="L61" s="18"/>
      <c r="M61" s="18"/>
      <c r="N61" s="39"/>
    </row>
    <row r="62" spans="1:14" x14ac:dyDescent="0.25">
      <c r="A62" s="14" t="s">
        <v>12</v>
      </c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39"/>
    </row>
    <row r="63" spans="1:14" ht="15.75" thickBot="1" x14ac:dyDescent="0.3">
      <c r="A63" s="11" t="s">
        <v>13</v>
      </c>
      <c r="B63" s="41"/>
      <c r="C63" s="41"/>
      <c r="D63" s="41"/>
      <c r="E63" s="41"/>
      <c r="F63" s="41"/>
      <c r="G63" s="41"/>
      <c r="H63" s="41"/>
      <c r="I63" s="41"/>
      <c r="J63" s="41"/>
      <c r="K63" s="20"/>
      <c r="L63" s="41"/>
      <c r="M63" s="41"/>
      <c r="N63" s="42"/>
    </row>
    <row r="64" spans="1:14" ht="16.5" thickTop="1" thickBot="1" x14ac:dyDescent="0.3">
      <c r="A64" s="21" t="s">
        <v>14</v>
      </c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43"/>
    </row>
    <row r="65" spans="1:14" ht="16.5" thickTop="1" thickBot="1" x14ac:dyDescent="0.3">
      <c r="A65" s="44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</row>
    <row r="66" spans="1:14" ht="16.5" thickTop="1" thickBot="1" x14ac:dyDescent="0.3">
      <c r="A66" s="4"/>
      <c r="B66" s="4"/>
      <c r="C66" s="4"/>
      <c r="D66" s="4"/>
      <c r="E66" s="4"/>
      <c r="F66" s="4"/>
      <c r="G66" s="3">
        <v>2017</v>
      </c>
      <c r="H66" s="3"/>
      <c r="I66" s="3"/>
      <c r="J66" s="4"/>
      <c r="K66" s="4"/>
      <c r="L66" s="4"/>
      <c r="M66" s="4"/>
      <c r="N66" s="4"/>
    </row>
    <row r="67" spans="1:14" ht="16.5" thickTop="1" thickBot="1" x14ac:dyDescent="0.3">
      <c r="A67" s="33">
        <v>42</v>
      </c>
      <c r="B67" s="6">
        <v>42736</v>
      </c>
      <c r="C67" s="6">
        <v>42767</v>
      </c>
      <c r="D67" s="6">
        <v>42795</v>
      </c>
      <c r="E67" s="6">
        <v>42826</v>
      </c>
      <c r="F67" s="6">
        <v>42856</v>
      </c>
      <c r="G67" s="6">
        <v>42887</v>
      </c>
      <c r="H67" s="6">
        <v>42917</v>
      </c>
      <c r="I67" s="6">
        <v>42948</v>
      </c>
      <c r="J67" s="6">
        <v>42979</v>
      </c>
      <c r="K67" s="6">
        <v>43009</v>
      </c>
      <c r="L67" s="6">
        <v>43040</v>
      </c>
      <c r="M67" s="6">
        <v>43070</v>
      </c>
      <c r="N67" s="24" t="s">
        <v>0</v>
      </c>
    </row>
    <row r="68" spans="1:14" ht="15.75" thickTop="1" x14ac:dyDescent="0.25">
      <c r="A68" s="8" t="s">
        <v>1</v>
      </c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25"/>
    </row>
    <row r="69" spans="1:14" ht="15.75" thickBot="1" x14ac:dyDescent="0.3">
      <c r="A69" s="11" t="s">
        <v>3</v>
      </c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26"/>
    </row>
    <row r="70" spans="1:14" ht="15.75" thickTop="1" x14ac:dyDescent="0.25">
      <c r="A70" s="8" t="s">
        <v>5</v>
      </c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27"/>
    </row>
    <row r="71" spans="1:14" x14ac:dyDescent="0.25">
      <c r="A71" s="14" t="s">
        <v>6</v>
      </c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28"/>
    </row>
    <row r="72" spans="1:14" ht="15.75" thickBot="1" x14ac:dyDescent="0.3">
      <c r="A72" s="11" t="s">
        <v>7</v>
      </c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29"/>
    </row>
    <row r="73" spans="1:14" ht="39.75" thickTop="1" x14ac:dyDescent="0.25">
      <c r="A73" s="8" t="s">
        <v>8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25"/>
    </row>
    <row r="74" spans="1:14" x14ac:dyDescent="0.25">
      <c r="A74" s="14" t="s">
        <v>9</v>
      </c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39"/>
    </row>
    <row r="75" spans="1:14" x14ac:dyDescent="0.25">
      <c r="A75" s="14" t="s">
        <v>10</v>
      </c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39"/>
    </row>
    <row r="76" spans="1:14" x14ac:dyDescent="0.25">
      <c r="A76" s="14" t="s">
        <v>11</v>
      </c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39"/>
    </row>
    <row r="77" spans="1:14" x14ac:dyDescent="0.25">
      <c r="A77" s="14" t="s">
        <v>16</v>
      </c>
      <c r="B77" s="18"/>
      <c r="C77" s="18"/>
      <c r="D77" s="18"/>
      <c r="E77" s="18"/>
      <c r="F77" s="18"/>
      <c r="G77" s="18"/>
      <c r="H77" s="18"/>
      <c r="I77" s="40"/>
      <c r="J77" s="40"/>
      <c r="K77" s="18"/>
      <c r="L77" s="18"/>
      <c r="M77" s="18"/>
      <c r="N77" s="39"/>
    </row>
    <row r="78" spans="1:14" x14ac:dyDescent="0.25">
      <c r="A78" s="14" t="s">
        <v>12</v>
      </c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39"/>
    </row>
    <row r="79" spans="1:14" ht="15.75" thickBot="1" x14ac:dyDescent="0.3">
      <c r="A79" s="11" t="s">
        <v>13</v>
      </c>
      <c r="B79" s="41"/>
      <c r="C79" s="41"/>
      <c r="D79" s="41"/>
      <c r="E79" s="41"/>
      <c r="F79" s="41"/>
      <c r="G79" s="41"/>
      <c r="H79" s="41"/>
      <c r="I79" s="41"/>
      <c r="J79" s="41"/>
      <c r="K79" s="20"/>
      <c r="L79" s="41"/>
      <c r="M79" s="41"/>
      <c r="N79" s="42"/>
    </row>
    <row r="80" spans="1:14" ht="16.5" thickTop="1" thickBot="1" x14ac:dyDescent="0.3">
      <c r="A80" s="21" t="s">
        <v>14</v>
      </c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43"/>
    </row>
    <row r="81" spans="1:14" ht="16.5" thickTop="1" thickBot="1" x14ac:dyDescent="0.3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</row>
    <row r="82" spans="1:14" ht="16.5" thickTop="1" thickBot="1" x14ac:dyDescent="0.3">
      <c r="A82" s="4"/>
      <c r="B82" s="4"/>
      <c r="C82" s="4"/>
      <c r="D82" s="4"/>
      <c r="E82" s="4"/>
      <c r="F82" s="4"/>
      <c r="G82" s="3">
        <v>2018</v>
      </c>
      <c r="H82" s="3"/>
      <c r="I82" s="3"/>
      <c r="J82" s="4"/>
      <c r="K82" s="4"/>
      <c r="L82" s="4"/>
      <c r="M82" s="4"/>
      <c r="N82" s="4"/>
    </row>
    <row r="83" spans="1:14" ht="16.5" thickTop="1" thickBot="1" x14ac:dyDescent="0.3">
      <c r="A83" s="5">
        <v>42</v>
      </c>
      <c r="B83" s="6">
        <v>43101</v>
      </c>
      <c r="C83" s="6">
        <v>43132</v>
      </c>
      <c r="D83" s="6">
        <v>43160</v>
      </c>
      <c r="E83" s="6">
        <v>43191</v>
      </c>
      <c r="F83" s="6">
        <v>43221</v>
      </c>
      <c r="G83" s="6">
        <v>43252</v>
      </c>
      <c r="H83" s="6">
        <v>43282</v>
      </c>
      <c r="I83" s="6">
        <v>43313</v>
      </c>
      <c r="J83" s="6">
        <v>43344</v>
      </c>
      <c r="K83" s="6">
        <v>43374</v>
      </c>
      <c r="L83" s="6">
        <v>43405</v>
      </c>
      <c r="M83" s="6">
        <v>43435</v>
      </c>
      <c r="N83" s="24" t="s">
        <v>0</v>
      </c>
    </row>
    <row r="84" spans="1:14" ht="15.75" thickTop="1" x14ac:dyDescent="0.25">
      <c r="A84" s="8" t="s">
        <v>1</v>
      </c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25"/>
    </row>
    <row r="85" spans="1:14" ht="15.75" thickBot="1" x14ac:dyDescent="0.3">
      <c r="A85" s="11" t="s">
        <v>3</v>
      </c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26"/>
    </row>
    <row r="86" spans="1:14" ht="15.75" thickTop="1" x14ac:dyDescent="0.25">
      <c r="A86" s="8" t="s">
        <v>5</v>
      </c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27"/>
    </row>
    <row r="87" spans="1:14" x14ac:dyDescent="0.25">
      <c r="A87" s="14" t="s">
        <v>6</v>
      </c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28"/>
    </row>
    <row r="88" spans="1:14" ht="15.75" thickBot="1" x14ac:dyDescent="0.3">
      <c r="A88" s="11" t="s">
        <v>7</v>
      </c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29"/>
    </row>
    <row r="89" spans="1:14" ht="39.75" thickTop="1" x14ac:dyDescent="0.25">
      <c r="A89" s="8" t="s">
        <v>8</v>
      </c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25"/>
    </row>
    <row r="90" spans="1:14" x14ac:dyDescent="0.25">
      <c r="A90" s="14" t="s">
        <v>9</v>
      </c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39"/>
    </row>
    <row r="91" spans="1:14" x14ac:dyDescent="0.25">
      <c r="A91" s="14" t="s">
        <v>10</v>
      </c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39"/>
    </row>
    <row r="92" spans="1:14" x14ac:dyDescent="0.25">
      <c r="A92" s="14" t="s">
        <v>11</v>
      </c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39"/>
    </row>
    <row r="93" spans="1:14" x14ac:dyDescent="0.25">
      <c r="A93" s="14" t="s">
        <v>16</v>
      </c>
      <c r="B93" s="18"/>
      <c r="C93" s="18"/>
      <c r="D93" s="18"/>
      <c r="E93" s="18"/>
      <c r="F93" s="18"/>
      <c r="G93" s="18"/>
      <c r="H93" s="18"/>
      <c r="I93" s="40"/>
      <c r="J93" s="40"/>
      <c r="K93" s="18"/>
      <c r="L93" s="18"/>
      <c r="M93" s="18"/>
      <c r="N93" s="39"/>
    </row>
    <row r="94" spans="1:14" x14ac:dyDescent="0.25">
      <c r="A94" s="14" t="s">
        <v>12</v>
      </c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39"/>
    </row>
    <row r="95" spans="1:14" ht="15.75" thickBot="1" x14ac:dyDescent="0.3">
      <c r="A95" s="11" t="s">
        <v>13</v>
      </c>
      <c r="B95" s="41"/>
      <c r="C95" s="41"/>
      <c r="D95" s="41"/>
      <c r="E95" s="41"/>
      <c r="F95" s="41"/>
      <c r="G95" s="41"/>
      <c r="H95" s="41"/>
      <c r="I95" s="41"/>
      <c r="J95" s="41"/>
      <c r="K95" s="20"/>
      <c r="L95" s="41"/>
      <c r="M95" s="41"/>
      <c r="N95" s="42"/>
    </row>
    <row r="96" spans="1:14" ht="16.5" thickTop="1" thickBot="1" x14ac:dyDescent="0.3">
      <c r="A96" s="21" t="s">
        <v>14</v>
      </c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43"/>
    </row>
    <row r="97" spans="1:14" ht="16.5" thickTop="1" thickBot="1" x14ac:dyDescent="0.3"/>
    <row r="98" spans="1:14" ht="16.5" thickTop="1" thickBot="1" x14ac:dyDescent="0.3">
      <c r="A98" s="45"/>
      <c r="B98" s="45"/>
      <c r="C98" s="45"/>
      <c r="D98" s="45"/>
      <c r="E98" s="45"/>
      <c r="F98" s="45"/>
      <c r="G98" s="3">
        <v>2019</v>
      </c>
      <c r="H98" s="3"/>
      <c r="I98" s="3"/>
      <c r="J98" s="45"/>
      <c r="K98" s="45"/>
      <c r="L98" s="45"/>
      <c r="M98" s="45"/>
      <c r="N98" s="45"/>
    </row>
    <row r="99" spans="1:14" ht="16.5" thickTop="1" thickBot="1" x14ac:dyDescent="0.3">
      <c r="A99" s="33">
        <v>42</v>
      </c>
      <c r="B99" s="6">
        <v>43466</v>
      </c>
      <c r="C99" s="6">
        <v>43497</v>
      </c>
      <c r="D99" s="6">
        <v>43525</v>
      </c>
      <c r="E99" s="6">
        <v>43556</v>
      </c>
      <c r="F99" s="6">
        <v>43586</v>
      </c>
      <c r="G99" s="6">
        <v>43617</v>
      </c>
      <c r="H99" s="6">
        <v>43647</v>
      </c>
      <c r="I99" s="6">
        <v>43678</v>
      </c>
      <c r="J99" s="6">
        <v>43709</v>
      </c>
      <c r="K99" s="6">
        <v>43739</v>
      </c>
      <c r="L99" s="6">
        <v>43770</v>
      </c>
      <c r="M99" s="6">
        <v>43800</v>
      </c>
      <c r="N99" s="24" t="s">
        <v>0</v>
      </c>
    </row>
    <row r="100" spans="1:14" ht="15.75" thickTop="1" x14ac:dyDescent="0.25">
      <c r="A100" s="8" t="s">
        <v>1</v>
      </c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25"/>
    </row>
    <row r="101" spans="1:14" ht="15.75" thickBot="1" x14ac:dyDescent="0.3">
      <c r="A101" s="11" t="s">
        <v>3</v>
      </c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26"/>
    </row>
    <row r="102" spans="1:14" ht="15.75" thickTop="1" x14ac:dyDescent="0.25">
      <c r="A102" s="8" t="s">
        <v>5</v>
      </c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27"/>
    </row>
    <row r="103" spans="1:14" x14ac:dyDescent="0.25">
      <c r="A103" s="14" t="s">
        <v>6</v>
      </c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28"/>
    </row>
    <row r="104" spans="1:14" ht="15.75" thickBot="1" x14ac:dyDescent="0.3">
      <c r="A104" s="11" t="s">
        <v>7</v>
      </c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29"/>
    </row>
    <row r="105" spans="1:14" ht="39.75" thickTop="1" x14ac:dyDescent="0.25">
      <c r="A105" s="8" t="s">
        <v>8</v>
      </c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25"/>
    </row>
    <row r="106" spans="1:14" x14ac:dyDescent="0.25">
      <c r="A106" s="14" t="s">
        <v>9</v>
      </c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39"/>
    </row>
    <row r="107" spans="1:14" x14ac:dyDescent="0.25">
      <c r="A107" s="14" t="s">
        <v>10</v>
      </c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39"/>
    </row>
    <row r="108" spans="1:14" x14ac:dyDescent="0.25">
      <c r="A108" s="14" t="s">
        <v>11</v>
      </c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39"/>
    </row>
    <row r="109" spans="1:14" x14ac:dyDescent="0.25">
      <c r="A109" s="14" t="s">
        <v>16</v>
      </c>
      <c r="B109" s="18"/>
      <c r="C109" s="18"/>
      <c r="D109" s="18"/>
      <c r="E109" s="18"/>
      <c r="F109" s="18"/>
      <c r="G109" s="18"/>
      <c r="H109" s="18"/>
      <c r="I109" s="40"/>
      <c r="J109" s="40"/>
      <c r="K109" s="18"/>
      <c r="L109" s="18"/>
      <c r="M109" s="18"/>
      <c r="N109" s="39"/>
    </row>
    <row r="110" spans="1:14" x14ac:dyDescent="0.25">
      <c r="A110" s="14" t="s">
        <v>12</v>
      </c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39"/>
    </row>
    <row r="111" spans="1:14" ht="15.75" thickBot="1" x14ac:dyDescent="0.3">
      <c r="A111" s="11" t="s">
        <v>13</v>
      </c>
      <c r="B111" s="41"/>
      <c r="C111" s="41"/>
      <c r="D111" s="41"/>
      <c r="E111" s="41"/>
      <c r="F111" s="41"/>
      <c r="G111" s="41"/>
      <c r="H111" s="41"/>
      <c r="I111" s="41"/>
      <c r="J111" s="41"/>
      <c r="K111" s="20"/>
      <c r="L111" s="41"/>
      <c r="M111" s="41"/>
      <c r="N111" s="42"/>
    </row>
    <row r="112" spans="1:14" ht="16.5" thickTop="1" thickBot="1" x14ac:dyDescent="0.3">
      <c r="A112" s="21" t="s">
        <v>14</v>
      </c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43"/>
    </row>
    <row r="113" spans="1:14" ht="16.5" thickTop="1" thickBot="1" x14ac:dyDescent="0.3">
      <c r="A113" s="38"/>
      <c r="B113" s="38"/>
      <c r="C113" s="38"/>
      <c r="D113" s="38"/>
      <c r="E113" s="38"/>
      <c r="F113" s="38"/>
      <c r="H113" s="38"/>
      <c r="I113" s="38"/>
      <c r="J113" s="38"/>
      <c r="K113" s="38"/>
      <c r="L113" s="38"/>
      <c r="M113" s="38"/>
      <c r="N113" s="38"/>
    </row>
    <row r="114" spans="1:14" ht="16.5" thickTop="1" thickBot="1" x14ac:dyDescent="0.3">
      <c r="A114" s="4"/>
      <c r="B114" s="4"/>
      <c r="C114" s="4"/>
      <c r="D114" s="4"/>
      <c r="E114" s="4"/>
      <c r="F114" s="4"/>
      <c r="G114" s="3">
        <v>2020</v>
      </c>
      <c r="H114" s="3"/>
      <c r="I114" s="3"/>
      <c r="J114" s="4"/>
      <c r="K114" s="4"/>
      <c r="L114" s="4"/>
      <c r="M114" s="4"/>
      <c r="N114" s="4"/>
    </row>
    <row r="115" spans="1:14" ht="16.5" thickTop="1" thickBot="1" x14ac:dyDescent="0.3">
      <c r="A115" s="33">
        <v>42</v>
      </c>
      <c r="B115" s="6">
        <v>43831</v>
      </c>
      <c r="C115" s="6">
        <v>43862</v>
      </c>
      <c r="D115" s="6">
        <v>43891</v>
      </c>
      <c r="E115" s="6">
        <v>43922</v>
      </c>
      <c r="F115" s="6">
        <v>43952</v>
      </c>
      <c r="G115" s="6">
        <v>43983</v>
      </c>
      <c r="H115" s="6">
        <v>44013</v>
      </c>
      <c r="I115" s="6">
        <v>44044</v>
      </c>
      <c r="J115" s="6">
        <v>44075</v>
      </c>
      <c r="K115" s="6">
        <v>44105</v>
      </c>
      <c r="L115" s="6">
        <v>44136</v>
      </c>
      <c r="M115" s="6">
        <v>44166</v>
      </c>
      <c r="N115" s="24" t="s">
        <v>0</v>
      </c>
    </row>
    <row r="116" spans="1:14" ht="15.75" thickTop="1" x14ac:dyDescent="0.25">
      <c r="A116" s="8" t="s">
        <v>1</v>
      </c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25"/>
    </row>
    <row r="117" spans="1:14" ht="15.75" thickBot="1" x14ac:dyDescent="0.3">
      <c r="A117" s="11" t="s">
        <v>3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26"/>
    </row>
    <row r="118" spans="1:14" ht="15.75" thickTop="1" x14ac:dyDescent="0.25">
      <c r="A118" s="8" t="s">
        <v>5</v>
      </c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27"/>
    </row>
    <row r="119" spans="1:14" x14ac:dyDescent="0.25">
      <c r="A119" s="14" t="s">
        <v>6</v>
      </c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28"/>
    </row>
    <row r="120" spans="1:14" ht="15.75" thickBot="1" x14ac:dyDescent="0.3">
      <c r="A120" s="11" t="s">
        <v>7</v>
      </c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29"/>
    </row>
    <row r="121" spans="1:14" ht="39.75" thickTop="1" x14ac:dyDescent="0.25">
      <c r="A121" s="8" t="s">
        <v>8</v>
      </c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25"/>
    </row>
    <row r="122" spans="1:14" x14ac:dyDescent="0.25">
      <c r="A122" s="14" t="s">
        <v>9</v>
      </c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39"/>
    </row>
    <row r="123" spans="1:14" x14ac:dyDescent="0.25">
      <c r="A123" s="14" t="s">
        <v>10</v>
      </c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39"/>
    </row>
    <row r="124" spans="1:14" x14ac:dyDescent="0.25">
      <c r="A124" s="14" t="s">
        <v>11</v>
      </c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39"/>
    </row>
    <row r="125" spans="1:14" x14ac:dyDescent="0.25">
      <c r="A125" s="14" t="s">
        <v>16</v>
      </c>
      <c r="B125" s="18"/>
      <c r="C125" s="18"/>
      <c r="D125" s="18"/>
      <c r="E125" s="18"/>
      <c r="F125" s="18"/>
      <c r="G125" s="18"/>
      <c r="H125" s="18"/>
      <c r="I125" s="40"/>
      <c r="J125" s="40"/>
      <c r="K125" s="18"/>
      <c r="L125" s="18"/>
      <c r="M125" s="18"/>
      <c r="N125" s="39"/>
    </row>
    <row r="126" spans="1:14" x14ac:dyDescent="0.25">
      <c r="A126" s="14" t="s">
        <v>12</v>
      </c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39"/>
    </row>
    <row r="127" spans="1:14" ht="15.75" thickBot="1" x14ac:dyDescent="0.3">
      <c r="A127" s="11" t="s">
        <v>13</v>
      </c>
      <c r="B127" s="41"/>
      <c r="C127" s="41"/>
      <c r="D127" s="41"/>
      <c r="E127" s="41"/>
      <c r="F127" s="41"/>
      <c r="G127" s="41"/>
      <c r="H127" s="41"/>
      <c r="I127" s="41"/>
      <c r="J127" s="41"/>
      <c r="K127" s="20"/>
      <c r="L127" s="41"/>
      <c r="M127" s="41"/>
      <c r="N127" s="42"/>
    </row>
    <row r="128" spans="1:14" ht="16.5" thickTop="1" thickBot="1" x14ac:dyDescent="0.3">
      <c r="A128" s="21" t="s">
        <v>14</v>
      </c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43"/>
    </row>
    <row r="129" spans="1:14" ht="16.5" thickTop="1" thickBot="1" x14ac:dyDescent="0.3"/>
    <row r="130" spans="1:14" ht="16.5" thickTop="1" thickBot="1" x14ac:dyDescent="0.3">
      <c r="A130" s="45"/>
      <c r="B130" s="45"/>
      <c r="C130" s="45"/>
      <c r="D130" s="45"/>
      <c r="E130" s="45"/>
      <c r="F130" s="45"/>
      <c r="G130" s="3">
        <v>2021</v>
      </c>
      <c r="H130" s="3"/>
      <c r="I130" s="3"/>
      <c r="J130" s="45"/>
      <c r="K130" s="45"/>
      <c r="L130" s="45"/>
      <c r="M130" s="45"/>
      <c r="N130" s="45"/>
    </row>
    <row r="131" spans="1:14" ht="16.5" thickTop="1" thickBot="1" x14ac:dyDescent="0.3">
      <c r="A131" s="33">
        <v>42</v>
      </c>
      <c r="B131" s="6">
        <v>44197</v>
      </c>
      <c r="C131" s="6">
        <v>44228</v>
      </c>
      <c r="D131" s="6">
        <v>44256</v>
      </c>
      <c r="E131" s="6">
        <v>44287</v>
      </c>
      <c r="F131" s="6">
        <v>44317</v>
      </c>
      <c r="G131" s="6">
        <v>44348</v>
      </c>
      <c r="H131" s="6">
        <v>44378</v>
      </c>
      <c r="I131" s="6">
        <v>44409</v>
      </c>
      <c r="J131" s="6">
        <v>44440</v>
      </c>
      <c r="K131" s="6">
        <v>44470</v>
      </c>
      <c r="L131" s="6">
        <v>44501</v>
      </c>
      <c r="M131" s="6">
        <v>44531</v>
      </c>
      <c r="N131" s="24" t="s">
        <v>0</v>
      </c>
    </row>
    <row r="132" spans="1:14" ht="15.75" thickTop="1" x14ac:dyDescent="0.25">
      <c r="A132" s="8" t="s">
        <v>1</v>
      </c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25"/>
    </row>
    <row r="133" spans="1:14" ht="15.75" thickBot="1" x14ac:dyDescent="0.3">
      <c r="A133" s="11" t="s">
        <v>3</v>
      </c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26"/>
    </row>
    <row r="134" spans="1:14" ht="15.75" thickTop="1" x14ac:dyDescent="0.25">
      <c r="A134" s="8" t="s">
        <v>5</v>
      </c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27"/>
    </row>
    <row r="135" spans="1:14" x14ac:dyDescent="0.25">
      <c r="A135" s="14" t="s">
        <v>6</v>
      </c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28"/>
    </row>
    <row r="136" spans="1:14" ht="15.75" thickBot="1" x14ac:dyDescent="0.3">
      <c r="A136" s="11" t="s">
        <v>7</v>
      </c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29"/>
    </row>
    <row r="137" spans="1:14" ht="39.75" thickTop="1" x14ac:dyDescent="0.25">
      <c r="A137" s="8" t="s">
        <v>8</v>
      </c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25"/>
    </row>
    <row r="138" spans="1:14" x14ac:dyDescent="0.25">
      <c r="A138" s="14" t="s">
        <v>9</v>
      </c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39"/>
    </row>
    <row r="139" spans="1:14" x14ac:dyDescent="0.25">
      <c r="A139" s="14" t="s">
        <v>10</v>
      </c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39"/>
    </row>
    <row r="140" spans="1:14" x14ac:dyDescent="0.25">
      <c r="A140" s="14" t="s">
        <v>11</v>
      </c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39"/>
    </row>
    <row r="141" spans="1:14" x14ac:dyDescent="0.25">
      <c r="A141" s="14" t="s">
        <v>16</v>
      </c>
      <c r="B141" s="18"/>
      <c r="C141" s="18"/>
      <c r="D141" s="18"/>
      <c r="E141" s="18"/>
      <c r="F141" s="18"/>
      <c r="G141" s="18"/>
      <c r="H141" s="18"/>
      <c r="I141" s="40"/>
      <c r="J141" s="40"/>
      <c r="K141" s="18"/>
      <c r="L141" s="18"/>
      <c r="M141" s="18"/>
      <c r="N141" s="39"/>
    </row>
    <row r="142" spans="1:14" x14ac:dyDescent="0.25">
      <c r="A142" s="14" t="s">
        <v>12</v>
      </c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39"/>
    </row>
    <row r="143" spans="1:14" ht="15.75" thickBot="1" x14ac:dyDescent="0.3">
      <c r="A143" s="11" t="s">
        <v>13</v>
      </c>
      <c r="B143" s="41"/>
      <c r="C143" s="41"/>
      <c r="D143" s="41"/>
      <c r="E143" s="41"/>
      <c r="F143" s="41"/>
      <c r="G143" s="41"/>
      <c r="H143" s="41"/>
      <c r="I143" s="41"/>
      <c r="J143" s="41"/>
      <c r="K143" s="20"/>
      <c r="L143" s="41"/>
      <c r="M143" s="41"/>
      <c r="N143" s="42"/>
    </row>
    <row r="144" spans="1:14" ht="16.5" thickTop="1" thickBot="1" x14ac:dyDescent="0.3">
      <c r="A144" s="21" t="s">
        <v>14</v>
      </c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43"/>
    </row>
    <row r="145" spans="1:14" ht="16.5" thickTop="1" thickBot="1" x14ac:dyDescent="0.3">
      <c r="A145" s="38"/>
      <c r="B145" s="38"/>
      <c r="C145" s="38"/>
      <c r="D145" s="38"/>
      <c r="E145" s="38"/>
      <c r="F145" s="38"/>
      <c r="G145" s="38"/>
      <c r="H145" s="38"/>
      <c r="I145" s="38"/>
      <c r="J145" s="38"/>
      <c r="K145" s="38"/>
      <c r="L145" s="38"/>
      <c r="M145" s="38"/>
      <c r="N145" s="38"/>
    </row>
    <row r="146" spans="1:14" ht="16.5" thickTop="1" thickBot="1" x14ac:dyDescent="0.3">
      <c r="A146" s="4"/>
      <c r="B146" s="4"/>
      <c r="C146" s="4"/>
      <c r="D146" s="4"/>
      <c r="E146" s="4"/>
      <c r="F146" s="4"/>
      <c r="G146" s="3">
        <v>2022</v>
      </c>
      <c r="H146" s="3"/>
      <c r="I146" s="3"/>
      <c r="J146" s="4"/>
      <c r="K146" s="4"/>
      <c r="L146" s="4"/>
      <c r="M146" s="4"/>
      <c r="N146" s="4"/>
    </row>
    <row r="147" spans="1:14" ht="16.5" thickTop="1" thickBot="1" x14ac:dyDescent="0.3">
      <c r="A147" s="5">
        <v>42</v>
      </c>
      <c r="B147" s="6">
        <v>44562</v>
      </c>
      <c r="C147" s="6">
        <v>44593</v>
      </c>
      <c r="D147" s="6">
        <v>44621</v>
      </c>
      <c r="E147" s="6">
        <v>44652</v>
      </c>
      <c r="F147" s="6">
        <v>44682</v>
      </c>
      <c r="G147" s="6">
        <v>44713</v>
      </c>
      <c r="H147" s="6">
        <v>44743</v>
      </c>
      <c r="I147" s="6">
        <v>44774</v>
      </c>
      <c r="J147" s="6">
        <v>44805</v>
      </c>
      <c r="K147" s="6">
        <v>44835</v>
      </c>
      <c r="L147" s="6">
        <v>44866</v>
      </c>
      <c r="M147" s="6">
        <v>44896</v>
      </c>
      <c r="N147" s="24" t="s">
        <v>0</v>
      </c>
    </row>
    <row r="148" spans="1:14" ht="15.75" thickTop="1" x14ac:dyDescent="0.25">
      <c r="A148" s="8" t="s">
        <v>1</v>
      </c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25"/>
    </row>
    <row r="149" spans="1:14" ht="15.75" thickBot="1" x14ac:dyDescent="0.3">
      <c r="A149" s="11" t="s">
        <v>3</v>
      </c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26"/>
    </row>
    <row r="150" spans="1:14" ht="15.75" thickTop="1" x14ac:dyDescent="0.25">
      <c r="A150" s="8" t="s">
        <v>5</v>
      </c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27"/>
    </row>
    <row r="151" spans="1:14" x14ac:dyDescent="0.25">
      <c r="A151" s="14" t="s">
        <v>6</v>
      </c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28"/>
    </row>
    <row r="152" spans="1:14" ht="15.75" thickBot="1" x14ac:dyDescent="0.3">
      <c r="A152" s="11" t="s">
        <v>7</v>
      </c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29"/>
    </row>
    <row r="153" spans="1:14" ht="39.75" thickTop="1" x14ac:dyDescent="0.25">
      <c r="A153" s="8" t="s">
        <v>8</v>
      </c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25"/>
    </row>
    <row r="154" spans="1:14" x14ac:dyDescent="0.25">
      <c r="A154" s="14" t="s">
        <v>9</v>
      </c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39"/>
    </row>
    <row r="155" spans="1:14" x14ac:dyDescent="0.25">
      <c r="A155" s="14" t="s">
        <v>10</v>
      </c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39"/>
    </row>
    <row r="156" spans="1:14" x14ac:dyDescent="0.25">
      <c r="A156" s="14" t="s">
        <v>11</v>
      </c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39"/>
    </row>
    <row r="157" spans="1:14" x14ac:dyDescent="0.25">
      <c r="A157" s="14" t="s">
        <v>16</v>
      </c>
      <c r="B157" s="18"/>
      <c r="C157" s="18"/>
      <c r="D157" s="18"/>
      <c r="E157" s="18"/>
      <c r="F157" s="18"/>
      <c r="G157" s="18"/>
      <c r="H157" s="18"/>
      <c r="I157" s="40"/>
      <c r="J157" s="40"/>
      <c r="K157" s="18"/>
      <c r="L157" s="18"/>
      <c r="M157" s="18"/>
      <c r="N157" s="39"/>
    </row>
    <row r="158" spans="1:14" x14ac:dyDescent="0.25">
      <c r="A158" s="14" t="s">
        <v>12</v>
      </c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39"/>
    </row>
    <row r="159" spans="1:14" ht="15.75" thickBot="1" x14ac:dyDescent="0.3">
      <c r="A159" s="11" t="s">
        <v>13</v>
      </c>
      <c r="B159" s="41"/>
      <c r="C159" s="41"/>
      <c r="D159" s="41"/>
      <c r="E159" s="41"/>
      <c r="F159" s="41"/>
      <c r="G159" s="41"/>
      <c r="H159" s="41"/>
      <c r="I159" s="41"/>
      <c r="J159" s="41"/>
      <c r="K159" s="20"/>
      <c r="L159" s="41"/>
      <c r="M159" s="41"/>
      <c r="N159" s="42"/>
    </row>
    <row r="160" spans="1:14" ht="16.5" thickTop="1" thickBot="1" x14ac:dyDescent="0.3">
      <c r="A160" s="21" t="s">
        <v>14</v>
      </c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43"/>
    </row>
    <row r="161" spans="1:14" ht="15.75" thickTop="1" x14ac:dyDescent="0.25">
      <c r="A161" s="38"/>
      <c r="B161" s="38"/>
      <c r="C161" s="38"/>
      <c r="D161" s="38"/>
      <c r="E161" s="38"/>
      <c r="F161" s="38"/>
      <c r="G161" s="38"/>
      <c r="H161" s="38"/>
      <c r="I161" s="38"/>
      <c r="J161" s="38"/>
      <c r="K161" s="38"/>
      <c r="L161" s="38"/>
      <c r="M161" s="38"/>
      <c r="N161" s="38"/>
    </row>
    <row r="162" spans="1:14" ht="15.75" thickBot="1" x14ac:dyDescent="0.3">
      <c r="A162" s="38"/>
      <c r="B162" s="38"/>
      <c r="C162" s="38"/>
      <c r="D162" s="38"/>
      <c r="E162" s="38"/>
      <c r="F162" s="38"/>
      <c r="G162" s="38"/>
      <c r="H162" s="38"/>
      <c r="I162" s="38"/>
      <c r="J162" s="38"/>
      <c r="K162" s="38"/>
      <c r="L162" s="38"/>
      <c r="M162" s="38"/>
      <c r="N162" s="38"/>
    </row>
    <row r="163" spans="1:14" ht="16.5" thickTop="1" thickBot="1" x14ac:dyDescent="0.3">
      <c r="A163" s="4"/>
      <c r="B163" s="4"/>
      <c r="C163" s="4"/>
      <c r="D163" s="4"/>
      <c r="E163" s="4"/>
      <c r="F163" s="4"/>
      <c r="G163" s="3">
        <v>2023</v>
      </c>
      <c r="H163" s="3"/>
      <c r="I163" s="3"/>
      <c r="J163" s="4"/>
      <c r="K163" s="4"/>
      <c r="L163" s="4"/>
      <c r="M163" s="4"/>
      <c r="N163" s="4"/>
    </row>
    <row r="164" spans="1:14" ht="16.5" thickTop="1" thickBot="1" x14ac:dyDescent="0.3">
      <c r="A164" s="33">
        <v>42</v>
      </c>
      <c r="B164" s="6">
        <v>44927</v>
      </c>
      <c r="C164" s="6">
        <v>44958</v>
      </c>
      <c r="D164" s="6">
        <v>44986</v>
      </c>
      <c r="E164" s="6">
        <v>45017</v>
      </c>
      <c r="F164" s="6">
        <v>45047</v>
      </c>
      <c r="G164" s="6">
        <v>45078</v>
      </c>
      <c r="H164" s="6">
        <v>45108</v>
      </c>
      <c r="I164" s="6">
        <v>45139</v>
      </c>
      <c r="J164" s="6">
        <v>45170</v>
      </c>
      <c r="K164" s="6">
        <v>45200</v>
      </c>
      <c r="L164" s="6">
        <v>45231</v>
      </c>
      <c r="M164" s="6">
        <v>45261</v>
      </c>
      <c r="N164" s="24" t="s">
        <v>0</v>
      </c>
    </row>
    <row r="165" spans="1:14" ht="15.75" thickTop="1" x14ac:dyDescent="0.25">
      <c r="A165" s="8" t="s">
        <v>1</v>
      </c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25"/>
    </row>
    <row r="166" spans="1:14" ht="15.75" thickBot="1" x14ac:dyDescent="0.3">
      <c r="A166" s="11" t="s">
        <v>3</v>
      </c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26"/>
    </row>
    <row r="167" spans="1:14" ht="15.75" thickTop="1" x14ac:dyDescent="0.25">
      <c r="A167" s="8" t="s">
        <v>5</v>
      </c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27"/>
    </row>
    <row r="168" spans="1:14" x14ac:dyDescent="0.25">
      <c r="A168" s="14" t="s">
        <v>6</v>
      </c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28"/>
    </row>
    <row r="169" spans="1:14" ht="15.75" thickBot="1" x14ac:dyDescent="0.3">
      <c r="A169" s="11" t="s">
        <v>7</v>
      </c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29"/>
    </row>
    <row r="170" spans="1:14" ht="39.75" thickTop="1" x14ac:dyDescent="0.25">
      <c r="A170" s="8" t="s">
        <v>8</v>
      </c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25"/>
    </row>
    <row r="171" spans="1:14" x14ac:dyDescent="0.25">
      <c r="A171" s="14" t="s">
        <v>9</v>
      </c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39"/>
    </row>
    <row r="172" spans="1:14" x14ac:dyDescent="0.25">
      <c r="A172" s="14" t="s">
        <v>10</v>
      </c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39"/>
    </row>
    <row r="173" spans="1:14" x14ac:dyDescent="0.25">
      <c r="A173" s="14" t="s">
        <v>11</v>
      </c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39"/>
    </row>
    <row r="174" spans="1:14" x14ac:dyDescent="0.25">
      <c r="A174" s="14" t="s">
        <v>16</v>
      </c>
      <c r="B174" s="18"/>
      <c r="C174" s="18"/>
      <c r="D174" s="18"/>
      <c r="E174" s="18"/>
      <c r="F174" s="18"/>
      <c r="G174" s="18"/>
      <c r="H174" s="18"/>
      <c r="I174" s="40"/>
      <c r="J174" s="40"/>
      <c r="K174" s="18"/>
      <c r="L174" s="18"/>
      <c r="M174" s="18"/>
      <c r="N174" s="39"/>
    </row>
    <row r="175" spans="1:14" x14ac:dyDescent="0.25">
      <c r="A175" s="14" t="s">
        <v>12</v>
      </c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39"/>
    </row>
    <row r="176" spans="1:14" ht="15.75" thickBot="1" x14ac:dyDescent="0.3">
      <c r="A176" s="11" t="s">
        <v>13</v>
      </c>
      <c r="B176" s="41"/>
      <c r="C176" s="41"/>
      <c r="D176" s="41"/>
      <c r="E176" s="41"/>
      <c r="F176" s="41"/>
      <c r="G176" s="41"/>
      <c r="H176" s="41"/>
      <c r="I176" s="41"/>
      <c r="J176" s="41"/>
      <c r="K176" s="20"/>
      <c r="L176" s="41"/>
      <c r="M176" s="41"/>
      <c r="N176" s="42"/>
    </row>
    <row r="177" spans="1:14" ht="16.5" thickTop="1" thickBot="1" x14ac:dyDescent="0.3">
      <c r="A177" s="21" t="s">
        <v>14</v>
      </c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43"/>
    </row>
    <row r="178" spans="1:14" ht="15.75" thickTop="1" x14ac:dyDescent="0.25">
      <c r="A178" s="38"/>
      <c r="B178" s="38"/>
      <c r="C178" s="38"/>
      <c r="D178" s="38"/>
      <c r="E178" s="38"/>
      <c r="F178" s="38"/>
      <c r="G178" s="38"/>
      <c r="H178" s="38"/>
      <c r="I178" s="38"/>
      <c r="J178" s="38"/>
      <c r="K178" s="38"/>
      <c r="L178" s="38"/>
      <c r="M178" s="38"/>
      <c r="N178" s="38"/>
    </row>
    <row r="179" spans="1:14" x14ac:dyDescent="0.25">
      <c r="A179" s="38"/>
      <c r="B179" s="38"/>
      <c r="C179" s="38"/>
      <c r="D179" s="38"/>
      <c r="E179" s="38"/>
      <c r="F179" s="38"/>
      <c r="G179" s="38"/>
      <c r="H179" s="38"/>
      <c r="I179" s="38"/>
      <c r="J179" s="38"/>
      <c r="K179" s="38"/>
      <c r="L179" s="38"/>
      <c r="M179" s="38"/>
      <c r="N179" s="38"/>
    </row>
    <row r="180" spans="1:14" ht="15.75" thickBot="1" x14ac:dyDescent="0.3">
      <c r="A180" s="46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</row>
    <row r="181" spans="1:14" ht="16.5" thickTop="1" thickBot="1" x14ac:dyDescent="0.3">
      <c r="A181" s="4"/>
      <c r="B181" s="4"/>
      <c r="C181" s="4"/>
      <c r="D181" s="4"/>
      <c r="E181" s="4"/>
      <c r="F181" s="4"/>
      <c r="G181" s="3">
        <v>2024</v>
      </c>
      <c r="H181" s="3"/>
      <c r="I181" s="3"/>
      <c r="J181" s="4"/>
      <c r="K181" s="4"/>
      <c r="L181" s="4"/>
      <c r="M181" s="4"/>
      <c r="N181" s="4"/>
    </row>
    <row r="182" spans="1:14" ht="16.5" thickTop="1" thickBot="1" x14ac:dyDescent="0.3">
      <c r="A182" s="33">
        <v>42</v>
      </c>
      <c r="B182" s="6">
        <v>45292</v>
      </c>
      <c r="C182" s="6">
        <v>45323</v>
      </c>
      <c r="D182" s="6">
        <v>45352</v>
      </c>
      <c r="E182" s="6">
        <v>45383</v>
      </c>
      <c r="F182" s="6">
        <v>45413</v>
      </c>
      <c r="G182" s="6">
        <v>45444</v>
      </c>
      <c r="H182" s="6">
        <v>45474</v>
      </c>
      <c r="I182" s="6">
        <v>45505</v>
      </c>
      <c r="J182" s="6">
        <v>45536</v>
      </c>
      <c r="K182" s="6">
        <v>45566</v>
      </c>
      <c r="L182" s="6">
        <v>45597</v>
      </c>
      <c r="M182" s="6">
        <v>45627</v>
      </c>
      <c r="N182" s="24" t="s">
        <v>0</v>
      </c>
    </row>
    <row r="183" spans="1:14" ht="15.75" thickTop="1" x14ac:dyDescent="0.25">
      <c r="A183" s="8" t="s">
        <v>1</v>
      </c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25"/>
    </row>
    <row r="184" spans="1:14" ht="15.75" thickBot="1" x14ac:dyDescent="0.3">
      <c r="A184" s="11" t="s">
        <v>3</v>
      </c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26"/>
    </row>
    <row r="185" spans="1:14" ht="15.75" thickTop="1" x14ac:dyDescent="0.25">
      <c r="A185" s="8" t="s">
        <v>5</v>
      </c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27"/>
    </row>
    <row r="186" spans="1:14" x14ac:dyDescent="0.25">
      <c r="A186" s="14" t="s">
        <v>6</v>
      </c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28"/>
    </row>
    <row r="187" spans="1:14" ht="15.75" thickBot="1" x14ac:dyDescent="0.3">
      <c r="A187" s="11" t="s">
        <v>7</v>
      </c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29"/>
    </row>
    <row r="188" spans="1:14" ht="39.75" thickTop="1" x14ac:dyDescent="0.25">
      <c r="A188" s="8" t="s">
        <v>8</v>
      </c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25"/>
    </row>
    <row r="189" spans="1:14" x14ac:dyDescent="0.25">
      <c r="A189" s="14" t="s">
        <v>9</v>
      </c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39"/>
    </row>
    <row r="190" spans="1:14" x14ac:dyDescent="0.25">
      <c r="A190" s="14" t="s">
        <v>10</v>
      </c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39"/>
    </row>
    <row r="191" spans="1:14" x14ac:dyDescent="0.25">
      <c r="A191" s="14" t="s">
        <v>11</v>
      </c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39"/>
    </row>
    <row r="192" spans="1:14" x14ac:dyDescent="0.25">
      <c r="A192" s="14" t="s">
        <v>16</v>
      </c>
      <c r="B192" s="18"/>
      <c r="C192" s="18"/>
      <c r="D192" s="18"/>
      <c r="E192" s="18"/>
      <c r="F192" s="18"/>
      <c r="G192" s="18"/>
      <c r="H192" s="18"/>
      <c r="I192" s="40"/>
      <c r="J192" s="40"/>
      <c r="K192" s="18"/>
      <c r="L192" s="18"/>
      <c r="M192" s="18"/>
      <c r="N192" s="39"/>
    </row>
    <row r="193" spans="1:14" x14ac:dyDescent="0.25">
      <c r="A193" s="14" t="s">
        <v>12</v>
      </c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39"/>
    </row>
    <row r="194" spans="1:14" ht="15.75" thickBot="1" x14ac:dyDescent="0.3">
      <c r="A194" s="11" t="s">
        <v>13</v>
      </c>
      <c r="B194" s="41"/>
      <c r="C194" s="41"/>
      <c r="D194" s="41"/>
      <c r="E194" s="41"/>
      <c r="F194" s="41"/>
      <c r="G194" s="41"/>
      <c r="H194" s="41"/>
      <c r="I194" s="41"/>
      <c r="J194" s="41"/>
      <c r="K194" s="20"/>
      <c r="L194" s="41"/>
      <c r="M194" s="41"/>
      <c r="N194" s="42"/>
    </row>
    <row r="195" spans="1:14" ht="16.5" thickTop="1" thickBot="1" x14ac:dyDescent="0.3">
      <c r="A195" s="21" t="s">
        <v>14</v>
      </c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43"/>
    </row>
    <row r="196" spans="1:14" ht="16.5" thickTop="1" thickBot="1" x14ac:dyDescent="0.3">
      <c r="A196" s="46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</row>
    <row r="197" spans="1:14" ht="16.5" thickTop="1" thickBot="1" x14ac:dyDescent="0.3">
      <c r="A197" s="4"/>
      <c r="B197" s="4"/>
      <c r="C197" s="4"/>
      <c r="D197" s="4"/>
      <c r="E197" s="4"/>
      <c r="F197" s="4"/>
      <c r="G197" s="3">
        <v>2025</v>
      </c>
      <c r="H197" s="3"/>
      <c r="I197" s="3"/>
      <c r="J197" s="4"/>
      <c r="K197" s="4"/>
      <c r="L197" s="4"/>
      <c r="M197" s="4"/>
      <c r="N197" s="4"/>
    </row>
    <row r="198" spans="1:14" ht="16.5" thickTop="1" thickBot="1" x14ac:dyDescent="0.3">
      <c r="A198" s="33">
        <v>42</v>
      </c>
      <c r="B198" s="6">
        <v>45658</v>
      </c>
      <c r="C198" s="6">
        <v>45689</v>
      </c>
      <c r="D198" s="6">
        <v>45717</v>
      </c>
      <c r="E198" s="6">
        <v>45748</v>
      </c>
      <c r="F198" s="6">
        <v>45778</v>
      </c>
      <c r="G198" s="6">
        <v>45809</v>
      </c>
      <c r="H198" s="6">
        <v>45839</v>
      </c>
      <c r="I198" s="6">
        <v>45870</v>
      </c>
      <c r="J198" s="6">
        <v>45901</v>
      </c>
      <c r="K198" s="6">
        <v>45931</v>
      </c>
      <c r="L198" s="6">
        <v>45962</v>
      </c>
      <c r="M198" s="6">
        <v>45992</v>
      </c>
      <c r="N198" s="24" t="s">
        <v>0</v>
      </c>
    </row>
    <row r="199" spans="1:14" ht="15.75" thickTop="1" x14ac:dyDescent="0.25">
      <c r="A199" s="8" t="s">
        <v>1</v>
      </c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25"/>
    </row>
    <row r="200" spans="1:14" ht="15.75" thickBot="1" x14ac:dyDescent="0.3">
      <c r="A200" s="11" t="s">
        <v>3</v>
      </c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26"/>
    </row>
    <row r="201" spans="1:14" ht="15.75" thickTop="1" x14ac:dyDescent="0.25">
      <c r="A201" s="8" t="s">
        <v>5</v>
      </c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27"/>
    </row>
    <row r="202" spans="1:14" x14ac:dyDescent="0.25">
      <c r="A202" s="14" t="s">
        <v>6</v>
      </c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28"/>
    </row>
    <row r="203" spans="1:14" ht="15.75" thickBot="1" x14ac:dyDescent="0.3">
      <c r="A203" s="11" t="s">
        <v>7</v>
      </c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29"/>
    </row>
    <row r="204" spans="1:14" ht="39.75" thickTop="1" x14ac:dyDescent="0.25">
      <c r="A204" s="8" t="s">
        <v>8</v>
      </c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25"/>
    </row>
    <row r="205" spans="1:14" x14ac:dyDescent="0.25">
      <c r="A205" s="14" t="s">
        <v>9</v>
      </c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39"/>
    </row>
    <row r="206" spans="1:14" x14ac:dyDescent="0.25">
      <c r="A206" s="14" t="s">
        <v>10</v>
      </c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39"/>
    </row>
    <row r="207" spans="1:14" x14ac:dyDescent="0.25">
      <c r="A207" s="14" t="s">
        <v>11</v>
      </c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39"/>
    </row>
    <row r="208" spans="1:14" x14ac:dyDescent="0.25">
      <c r="A208" s="14" t="s">
        <v>16</v>
      </c>
      <c r="B208" s="18"/>
      <c r="C208" s="18"/>
      <c r="D208" s="18"/>
      <c r="E208" s="18"/>
      <c r="F208" s="18"/>
      <c r="G208" s="18"/>
      <c r="H208" s="18"/>
      <c r="I208" s="40"/>
      <c r="J208" s="40"/>
      <c r="K208" s="18"/>
      <c r="L208" s="18"/>
      <c r="M208" s="18"/>
      <c r="N208" s="39"/>
    </row>
    <row r="209" spans="1:14" x14ac:dyDescent="0.25">
      <c r="A209" s="14" t="s">
        <v>12</v>
      </c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39"/>
    </row>
    <row r="210" spans="1:14" ht="15.75" thickBot="1" x14ac:dyDescent="0.3">
      <c r="A210" s="11" t="s">
        <v>13</v>
      </c>
      <c r="B210" s="41"/>
      <c r="C210" s="41"/>
      <c r="D210" s="41"/>
      <c r="E210" s="41"/>
      <c r="F210" s="41"/>
      <c r="G210" s="41"/>
      <c r="H210" s="41"/>
      <c r="I210" s="41"/>
      <c r="J210" s="41"/>
      <c r="K210" s="20"/>
      <c r="L210" s="41"/>
      <c r="M210" s="41"/>
      <c r="N210" s="42"/>
    </row>
    <row r="211" spans="1:14" ht="16.5" thickTop="1" thickBot="1" x14ac:dyDescent="0.3">
      <c r="A211" s="21" t="s">
        <v>14</v>
      </c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43"/>
    </row>
    <row r="212" spans="1:14" ht="16.5" thickTop="1" thickBot="1" x14ac:dyDescent="0.3">
      <c r="A212" s="46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</row>
    <row r="213" spans="1:14" ht="16.5" thickTop="1" thickBot="1" x14ac:dyDescent="0.3">
      <c r="A213" s="4"/>
      <c r="B213" s="4"/>
      <c r="C213" s="4"/>
      <c r="D213" s="4"/>
      <c r="E213" s="4"/>
      <c r="F213" s="4"/>
      <c r="G213" s="3">
        <v>2026</v>
      </c>
      <c r="H213" s="3"/>
      <c r="I213" s="3"/>
      <c r="J213" s="4"/>
      <c r="K213" s="4"/>
      <c r="L213" s="4"/>
      <c r="M213" s="4"/>
      <c r="N213" s="4"/>
    </row>
    <row r="214" spans="1:14" ht="16.5" thickTop="1" thickBot="1" x14ac:dyDescent="0.3">
      <c r="A214" s="33">
        <v>42</v>
      </c>
      <c r="B214" s="6">
        <v>46023</v>
      </c>
      <c r="C214" s="6">
        <v>46054</v>
      </c>
      <c r="D214" s="6">
        <v>46082</v>
      </c>
      <c r="E214" s="6">
        <v>46113</v>
      </c>
      <c r="F214" s="6">
        <v>46143</v>
      </c>
      <c r="G214" s="6">
        <v>46174</v>
      </c>
      <c r="H214" s="6">
        <v>46204</v>
      </c>
      <c r="I214" s="6">
        <v>46235</v>
      </c>
      <c r="J214" s="6">
        <v>46266</v>
      </c>
      <c r="K214" s="6">
        <v>46296</v>
      </c>
      <c r="L214" s="6">
        <v>46327</v>
      </c>
      <c r="M214" s="6">
        <v>46357</v>
      </c>
      <c r="N214" s="24" t="s">
        <v>0</v>
      </c>
    </row>
    <row r="215" spans="1:14" ht="15.75" thickTop="1" x14ac:dyDescent="0.25">
      <c r="A215" s="8" t="s">
        <v>1</v>
      </c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25"/>
    </row>
    <row r="216" spans="1:14" ht="15.75" thickBot="1" x14ac:dyDescent="0.3">
      <c r="A216" s="11" t="s">
        <v>3</v>
      </c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26"/>
    </row>
    <row r="217" spans="1:14" ht="15.75" thickTop="1" x14ac:dyDescent="0.25">
      <c r="A217" s="8" t="s">
        <v>5</v>
      </c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27"/>
    </row>
    <row r="218" spans="1:14" x14ac:dyDescent="0.25">
      <c r="A218" s="14" t="s">
        <v>6</v>
      </c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28"/>
    </row>
    <row r="219" spans="1:14" ht="15.75" thickBot="1" x14ac:dyDescent="0.3">
      <c r="A219" s="11" t="s">
        <v>7</v>
      </c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29"/>
    </row>
    <row r="220" spans="1:14" ht="39.75" thickTop="1" x14ac:dyDescent="0.25">
      <c r="A220" s="8" t="s">
        <v>8</v>
      </c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25"/>
    </row>
    <row r="221" spans="1:14" x14ac:dyDescent="0.25">
      <c r="A221" s="14" t="s">
        <v>9</v>
      </c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39"/>
    </row>
    <row r="222" spans="1:14" x14ac:dyDescent="0.25">
      <c r="A222" s="14" t="s">
        <v>10</v>
      </c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39"/>
    </row>
    <row r="223" spans="1:14" x14ac:dyDescent="0.25">
      <c r="A223" s="14" t="s">
        <v>11</v>
      </c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39"/>
    </row>
    <row r="224" spans="1:14" x14ac:dyDescent="0.25">
      <c r="A224" s="14" t="s">
        <v>16</v>
      </c>
      <c r="B224" s="18"/>
      <c r="C224" s="18"/>
      <c r="D224" s="18"/>
      <c r="E224" s="18"/>
      <c r="F224" s="18"/>
      <c r="G224" s="18"/>
      <c r="H224" s="18"/>
      <c r="I224" s="40"/>
      <c r="J224" s="40"/>
      <c r="K224" s="18"/>
      <c r="L224" s="18"/>
      <c r="M224" s="18"/>
      <c r="N224" s="39"/>
    </row>
    <row r="225" spans="1:14" x14ac:dyDescent="0.25">
      <c r="A225" s="14" t="s">
        <v>12</v>
      </c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39"/>
    </row>
    <row r="226" spans="1:14" ht="15.75" thickBot="1" x14ac:dyDescent="0.3">
      <c r="A226" s="11" t="s">
        <v>13</v>
      </c>
      <c r="B226" s="41"/>
      <c r="C226" s="41"/>
      <c r="D226" s="41"/>
      <c r="E226" s="41"/>
      <c r="F226" s="41"/>
      <c r="G226" s="41"/>
      <c r="H226" s="41"/>
      <c r="I226" s="41"/>
      <c r="J226" s="41"/>
      <c r="K226" s="20"/>
      <c r="L226" s="41"/>
      <c r="M226" s="41"/>
      <c r="N226" s="42"/>
    </row>
    <row r="227" spans="1:14" ht="16.5" thickTop="1" thickBot="1" x14ac:dyDescent="0.3">
      <c r="A227" s="21" t="s">
        <v>14</v>
      </c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43"/>
    </row>
    <row r="228" spans="1:14" ht="16.5" thickTop="1" thickBot="1" x14ac:dyDescent="0.3">
      <c r="A228" s="46"/>
      <c r="B228" s="46"/>
      <c r="C228" s="46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</row>
    <row r="229" spans="1:14" ht="16.5" thickTop="1" thickBot="1" x14ac:dyDescent="0.3">
      <c r="A229" s="4"/>
      <c r="B229" s="4"/>
      <c r="C229" s="4"/>
      <c r="D229" s="4"/>
      <c r="E229" s="4"/>
      <c r="F229" s="4"/>
      <c r="G229" s="3">
        <v>2027</v>
      </c>
      <c r="H229" s="3"/>
      <c r="I229" s="3"/>
      <c r="J229" s="4"/>
      <c r="K229" s="4"/>
      <c r="L229" s="4"/>
      <c r="M229" s="4"/>
      <c r="N229" s="4"/>
    </row>
    <row r="230" spans="1:14" ht="16.5" thickTop="1" thickBot="1" x14ac:dyDescent="0.3">
      <c r="A230" s="33">
        <v>42</v>
      </c>
      <c r="B230" s="7" t="s">
        <v>30</v>
      </c>
      <c r="C230" s="7" t="s">
        <v>31</v>
      </c>
      <c r="D230" s="7" t="s">
        <v>32</v>
      </c>
      <c r="E230" s="7" t="s">
        <v>33</v>
      </c>
      <c r="F230" s="7" t="s">
        <v>34</v>
      </c>
      <c r="G230" s="7" t="s">
        <v>35</v>
      </c>
      <c r="H230" s="7" t="s">
        <v>36</v>
      </c>
      <c r="I230" s="7" t="s">
        <v>37</v>
      </c>
      <c r="J230" s="7" t="s">
        <v>38</v>
      </c>
      <c r="K230" s="7" t="s">
        <v>39</v>
      </c>
      <c r="L230" s="7" t="s">
        <v>40</v>
      </c>
      <c r="M230" s="7" t="s">
        <v>41</v>
      </c>
      <c r="N230" s="24" t="s">
        <v>0</v>
      </c>
    </row>
    <row r="231" spans="1:14" ht="15.75" thickTop="1" x14ac:dyDescent="0.25">
      <c r="A231" s="8" t="s">
        <v>1</v>
      </c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25"/>
    </row>
    <row r="232" spans="1:14" ht="15.75" thickBot="1" x14ac:dyDescent="0.3">
      <c r="A232" s="11" t="s">
        <v>3</v>
      </c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26"/>
    </row>
    <row r="233" spans="1:14" ht="15.75" thickTop="1" x14ac:dyDescent="0.25">
      <c r="A233" s="8" t="s">
        <v>5</v>
      </c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27"/>
    </row>
    <row r="234" spans="1:14" x14ac:dyDescent="0.25">
      <c r="A234" s="14" t="s">
        <v>6</v>
      </c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28"/>
    </row>
    <row r="235" spans="1:14" ht="15.75" thickBot="1" x14ac:dyDescent="0.3">
      <c r="A235" s="11" t="s">
        <v>7</v>
      </c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29"/>
    </row>
    <row r="236" spans="1:14" ht="39.75" thickTop="1" x14ac:dyDescent="0.25">
      <c r="A236" s="8" t="s">
        <v>8</v>
      </c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25"/>
    </row>
    <row r="237" spans="1:14" x14ac:dyDescent="0.25">
      <c r="A237" s="14" t="s">
        <v>9</v>
      </c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39"/>
    </row>
    <row r="238" spans="1:14" x14ac:dyDescent="0.25">
      <c r="A238" s="14" t="s">
        <v>10</v>
      </c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39"/>
    </row>
    <row r="239" spans="1:14" x14ac:dyDescent="0.25">
      <c r="A239" s="14" t="s">
        <v>11</v>
      </c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39"/>
    </row>
    <row r="240" spans="1:14" x14ac:dyDescent="0.25">
      <c r="A240" s="14" t="s">
        <v>16</v>
      </c>
      <c r="B240" s="18"/>
      <c r="C240" s="18"/>
      <c r="D240" s="18"/>
      <c r="E240" s="18"/>
      <c r="F240" s="18"/>
      <c r="G240" s="18"/>
      <c r="H240" s="18"/>
      <c r="I240" s="40"/>
      <c r="J240" s="40"/>
      <c r="K240" s="18"/>
      <c r="L240" s="18"/>
      <c r="M240" s="18"/>
      <c r="N240" s="39"/>
    </row>
    <row r="241" spans="1:14" x14ac:dyDescent="0.25">
      <c r="A241" s="14" t="s">
        <v>12</v>
      </c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39"/>
    </row>
    <row r="242" spans="1:14" ht="15.75" thickBot="1" x14ac:dyDescent="0.3">
      <c r="A242" s="11" t="s">
        <v>13</v>
      </c>
      <c r="B242" s="41"/>
      <c r="C242" s="41"/>
      <c r="D242" s="41"/>
      <c r="E242" s="41"/>
      <c r="F242" s="41"/>
      <c r="G242" s="41"/>
      <c r="H242" s="41"/>
      <c r="I242" s="41"/>
      <c r="J242" s="41"/>
      <c r="K242" s="20"/>
      <c r="L242" s="41"/>
      <c r="M242" s="41"/>
      <c r="N242" s="42"/>
    </row>
    <row r="243" spans="1:14" ht="16.5" thickTop="1" thickBot="1" x14ac:dyDescent="0.3">
      <c r="A243" s="21" t="s">
        <v>14</v>
      </c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43"/>
    </row>
    <row r="244" spans="1:14" ht="16.5" thickTop="1" thickBot="1" x14ac:dyDescent="0.3">
      <c r="A244" s="46"/>
      <c r="B244" s="46"/>
      <c r="C244" s="46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</row>
    <row r="245" spans="1:14" ht="16.5" thickTop="1" thickBot="1" x14ac:dyDescent="0.3">
      <c r="A245" s="4"/>
      <c r="B245" s="4"/>
      <c r="C245" s="4"/>
      <c r="D245" s="4"/>
      <c r="E245" s="4"/>
      <c r="F245" s="4"/>
      <c r="G245" s="3">
        <v>2028</v>
      </c>
      <c r="H245" s="3"/>
      <c r="I245" s="3"/>
      <c r="J245" s="4"/>
      <c r="K245" s="4"/>
      <c r="L245" s="4"/>
      <c r="M245" s="4"/>
      <c r="N245" s="4"/>
    </row>
    <row r="246" spans="1:14" ht="16.5" thickTop="1" thickBot="1" x14ac:dyDescent="0.3">
      <c r="A246" s="33">
        <v>42</v>
      </c>
      <c r="B246" s="6">
        <v>46753</v>
      </c>
      <c r="C246" s="6">
        <v>46784</v>
      </c>
      <c r="D246" s="6">
        <v>46813</v>
      </c>
      <c r="E246" s="6">
        <v>46844</v>
      </c>
      <c r="F246" s="6">
        <v>46874</v>
      </c>
      <c r="G246" s="6">
        <v>46905</v>
      </c>
      <c r="H246" s="6">
        <v>46935</v>
      </c>
      <c r="I246" s="6">
        <v>46966</v>
      </c>
      <c r="J246" s="6">
        <v>46997</v>
      </c>
      <c r="K246" s="6">
        <v>47027</v>
      </c>
      <c r="L246" s="6">
        <v>47058</v>
      </c>
      <c r="M246" s="6">
        <v>47088</v>
      </c>
      <c r="N246" s="24" t="s">
        <v>0</v>
      </c>
    </row>
    <row r="247" spans="1:14" ht="15.75" thickTop="1" x14ac:dyDescent="0.25">
      <c r="A247" s="8" t="s">
        <v>1</v>
      </c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25"/>
    </row>
    <row r="248" spans="1:14" ht="15.75" thickBot="1" x14ac:dyDescent="0.3">
      <c r="A248" s="11" t="s">
        <v>3</v>
      </c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26"/>
    </row>
    <row r="249" spans="1:14" ht="15.75" thickTop="1" x14ac:dyDescent="0.25">
      <c r="A249" s="8" t="s">
        <v>5</v>
      </c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27"/>
    </row>
    <row r="250" spans="1:14" x14ac:dyDescent="0.25">
      <c r="A250" s="14" t="s">
        <v>6</v>
      </c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28"/>
    </row>
    <row r="251" spans="1:14" ht="15.75" thickBot="1" x14ac:dyDescent="0.3">
      <c r="A251" s="11" t="s">
        <v>7</v>
      </c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29"/>
    </row>
    <row r="252" spans="1:14" ht="39.75" thickTop="1" x14ac:dyDescent="0.25">
      <c r="A252" s="8" t="s">
        <v>8</v>
      </c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25"/>
    </row>
    <row r="253" spans="1:14" x14ac:dyDescent="0.25">
      <c r="A253" s="14" t="s">
        <v>9</v>
      </c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39"/>
    </row>
    <row r="254" spans="1:14" x14ac:dyDescent="0.25">
      <c r="A254" s="14" t="s">
        <v>10</v>
      </c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39"/>
    </row>
    <row r="255" spans="1:14" x14ac:dyDescent="0.25">
      <c r="A255" s="14" t="s">
        <v>11</v>
      </c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39"/>
    </row>
    <row r="256" spans="1:14" x14ac:dyDescent="0.25">
      <c r="A256" s="14" t="s">
        <v>16</v>
      </c>
      <c r="B256" s="18"/>
      <c r="C256" s="18"/>
      <c r="D256" s="18"/>
      <c r="E256" s="18"/>
      <c r="F256" s="18"/>
      <c r="G256" s="18"/>
      <c r="H256" s="18"/>
      <c r="I256" s="40"/>
      <c r="J256" s="40"/>
      <c r="K256" s="18"/>
      <c r="L256" s="18"/>
      <c r="M256" s="18"/>
      <c r="N256" s="39"/>
    </row>
    <row r="257" spans="1:14" x14ac:dyDescent="0.25">
      <c r="A257" s="14" t="s">
        <v>12</v>
      </c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39"/>
    </row>
    <row r="258" spans="1:14" ht="15.75" thickBot="1" x14ac:dyDescent="0.3">
      <c r="A258" s="11" t="s">
        <v>13</v>
      </c>
      <c r="B258" s="41"/>
      <c r="C258" s="41"/>
      <c r="D258" s="41"/>
      <c r="E258" s="41"/>
      <c r="F258" s="41"/>
      <c r="G258" s="41"/>
      <c r="H258" s="41"/>
      <c r="I258" s="41"/>
      <c r="J258" s="41"/>
      <c r="K258" s="20"/>
      <c r="L258" s="41"/>
      <c r="M258" s="41"/>
      <c r="N258" s="42"/>
    </row>
    <row r="259" spans="1:14" ht="16.5" thickTop="1" thickBot="1" x14ac:dyDescent="0.3">
      <c r="A259" s="21" t="s">
        <v>14</v>
      </c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43"/>
    </row>
    <row r="260" spans="1:14" ht="16.5" thickTop="1" thickBot="1" x14ac:dyDescent="0.3">
      <c r="A260" s="46"/>
      <c r="B260" s="46"/>
      <c r="C260" s="46"/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</row>
    <row r="261" spans="1:14" ht="16.5" thickTop="1" thickBot="1" x14ac:dyDescent="0.3">
      <c r="A261" s="4"/>
      <c r="B261" s="4"/>
      <c r="C261" s="4"/>
      <c r="D261" s="4"/>
      <c r="E261" s="4"/>
      <c r="F261" s="4"/>
      <c r="G261" s="3">
        <v>2029</v>
      </c>
      <c r="H261" s="3"/>
      <c r="I261" s="3"/>
      <c r="J261" s="4"/>
      <c r="K261" s="4"/>
      <c r="L261" s="4"/>
      <c r="M261" s="4"/>
      <c r="N261" s="4"/>
    </row>
    <row r="262" spans="1:14" ht="16.5" thickTop="1" thickBot="1" x14ac:dyDescent="0.3">
      <c r="A262" s="33">
        <v>42</v>
      </c>
      <c r="B262" s="6">
        <v>47119</v>
      </c>
      <c r="C262" s="6">
        <v>47150</v>
      </c>
      <c r="D262" s="6">
        <v>47178</v>
      </c>
      <c r="E262" s="6">
        <v>47209</v>
      </c>
      <c r="F262" s="6">
        <v>47239</v>
      </c>
      <c r="G262" s="6">
        <v>47270</v>
      </c>
      <c r="H262" s="6">
        <v>47300</v>
      </c>
      <c r="I262" s="6">
        <v>47331</v>
      </c>
      <c r="J262" s="6">
        <v>47362</v>
      </c>
      <c r="K262" s="6">
        <v>47392</v>
      </c>
      <c r="L262" s="6">
        <v>47423</v>
      </c>
      <c r="M262" s="6">
        <v>47453</v>
      </c>
      <c r="N262" s="24" t="s">
        <v>0</v>
      </c>
    </row>
    <row r="263" spans="1:14" ht="15.75" thickTop="1" x14ac:dyDescent="0.25">
      <c r="A263" s="8" t="s">
        <v>1</v>
      </c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25"/>
    </row>
    <row r="264" spans="1:14" ht="15.75" thickBot="1" x14ac:dyDescent="0.3">
      <c r="A264" s="11" t="s">
        <v>3</v>
      </c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26"/>
    </row>
    <row r="265" spans="1:14" ht="15.75" thickTop="1" x14ac:dyDescent="0.25">
      <c r="A265" s="8" t="s">
        <v>5</v>
      </c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27"/>
    </row>
    <row r="266" spans="1:14" x14ac:dyDescent="0.25">
      <c r="A266" s="14" t="s">
        <v>6</v>
      </c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28"/>
    </row>
    <row r="267" spans="1:14" ht="15.75" thickBot="1" x14ac:dyDescent="0.3">
      <c r="A267" s="11" t="s">
        <v>7</v>
      </c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29"/>
    </row>
    <row r="268" spans="1:14" ht="39.75" thickTop="1" x14ac:dyDescent="0.25">
      <c r="A268" s="8" t="s">
        <v>8</v>
      </c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25"/>
    </row>
    <row r="269" spans="1:14" x14ac:dyDescent="0.25">
      <c r="A269" s="14" t="s">
        <v>9</v>
      </c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39"/>
    </row>
    <row r="270" spans="1:14" x14ac:dyDescent="0.25">
      <c r="A270" s="14" t="s">
        <v>10</v>
      </c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39"/>
    </row>
    <row r="271" spans="1:14" x14ac:dyDescent="0.25">
      <c r="A271" s="14" t="s">
        <v>11</v>
      </c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39"/>
    </row>
    <row r="272" spans="1:14" x14ac:dyDescent="0.25">
      <c r="A272" s="14" t="s">
        <v>16</v>
      </c>
      <c r="B272" s="18"/>
      <c r="C272" s="18"/>
      <c r="D272" s="18"/>
      <c r="E272" s="18"/>
      <c r="F272" s="18"/>
      <c r="G272" s="18"/>
      <c r="H272" s="18"/>
      <c r="I272" s="40"/>
      <c r="J272" s="40"/>
      <c r="K272" s="18"/>
      <c r="L272" s="18"/>
      <c r="M272" s="18"/>
      <c r="N272" s="39"/>
    </row>
    <row r="273" spans="1:14" x14ac:dyDescent="0.25">
      <c r="A273" s="14" t="s">
        <v>12</v>
      </c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39"/>
    </row>
    <row r="274" spans="1:14" ht="15.75" thickBot="1" x14ac:dyDescent="0.3">
      <c r="A274" s="11" t="s">
        <v>13</v>
      </c>
      <c r="B274" s="41"/>
      <c r="C274" s="41"/>
      <c r="D274" s="41"/>
      <c r="E274" s="41"/>
      <c r="F274" s="41"/>
      <c r="G274" s="41"/>
      <c r="H274" s="41"/>
      <c r="I274" s="41"/>
      <c r="J274" s="41"/>
      <c r="K274" s="20"/>
      <c r="L274" s="41"/>
      <c r="M274" s="41"/>
      <c r="N274" s="42"/>
    </row>
    <row r="275" spans="1:14" ht="16.5" thickTop="1" thickBot="1" x14ac:dyDescent="0.3">
      <c r="A275" s="21" t="s">
        <v>14</v>
      </c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43"/>
    </row>
    <row r="276" spans="1:14" ht="16.5" thickTop="1" thickBot="1" x14ac:dyDescent="0.3">
      <c r="A276" s="46"/>
      <c r="B276" s="46"/>
      <c r="C276" s="46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</row>
    <row r="277" spans="1:14" ht="16.5" thickTop="1" thickBot="1" x14ac:dyDescent="0.3">
      <c r="A277" s="4"/>
      <c r="B277" s="4"/>
      <c r="C277" s="4"/>
      <c r="D277" s="4"/>
      <c r="E277" s="4"/>
      <c r="F277" s="4"/>
      <c r="G277" s="3">
        <v>2030</v>
      </c>
      <c r="H277" s="3"/>
      <c r="I277" s="3"/>
      <c r="J277" s="4"/>
      <c r="K277" s="4"/>
      <c r="L277" s="4"/>
      <c r="M277" s="4"/>
      <c r="N277" s="4"/>
    </row>
    <row r="278" spans="1:14" ht="16.5" thickTop="1" thickBot="1" x14ac:dyDescent="0.3">
      <c r="A278" s="33">
        <v>42</v>
      </c>
      <c r="B278" s="6">
        <v>47484</v>
      </c>
      <c r="C278" s="6">
        <v>47515</v>
      </c>
      <c r="D278" s="6">
        <v>47543</v>
      </c>
      <c r="E278" s="6">
        <v>47574</v>
      </c>
      <c r="F278" s="6">
        <v>47604</v>
      </c>
      <c r="G278" s="6">
        <v>47635</v>
      </c>
      <c r="H278" s="6">
        <v>47665</v>
      </c>
      <c r="I278" s="6">
        <v>47696</v>
      </c>
      <c r="J278" s="6">
        <v>47727</v>
      </c>
      <c r="K278" s="6">
        <v>47757</v>
      </c>
      <c r="L278" s="6">
        <v>47788</v>
      </c>
      <c r="M278" s="6">
        <v>47818</v>
      </c>
      <c r="N278" s="24" t="s">
        <v>0</v>
      </c>
    </row>
    <row r="279" spans="1:14" ht="15.75" thickTop="1" x14ac:dyDescent="0.25">
      <c r="A279" s="8" t="s">
        <v>1</v>
      </c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25"/>
    </row>
    <row r="280" spans="1:14" ht="15.75" thickBot="1" x14ac:dyDescent="0.3">
      <c r="A280" s="11" t="s">
        <v>3</v>
      </c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26"/>
    </row>
    <row r="281" spans="1:14" ht="15.75" thickTop="1" x14ac:dyDescent="0.25">
      <c r="A281" s="8" t="s">
        <v>5</v>
      </c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27"/>
    </row>
    <row r="282" spans="1:14" x14ac:dyDescent="0.25">
      <c r="A282" s="14" t="s">
        <v>6</v>
      </c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28"/>
    </row>
    <row r="283" spans="1:14" ht="15.75" thickBot="1" x14ac:dyDescent="0.3">
      <c r="A283" s="11" t="s">
        <v>7</v>
      </c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29"/>
    </row>
    <row r="284" spans="1:14" ht="39.75" thickTop="1" x14ac:dyDescent="0.25">
      <c r="A284" s="8" t="s">
        <v>8</v>
      </c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25"/>
    </row>
    <row r="285" spans="1:14" x14ac:dyDescent="0.25">
      <c r="A285" s="14" t="s">
        <v>9</v>
      </c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39"/>
    </row>
    <row r="286" spans="1:14" x14ac:dyDescent="0.25">
      <c r="A286" s="14" t="s">
        <v>10</v>
      </c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39"/>
    </row>
    <row r="287" spans="1:14" x14ac:dyDescent="0.25">
      <c r="A287" s="14" t="s">
        <v>11</v>
      </c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39"/>
    </row>
    <row r="288" spans="1:14" x14ac:dyDescent="0.25">
      <c r="A288" s="14" t="s">
        <v>16</v>
      </c>
      <c r="B288" s="18"/>
      <c r="C288" s="18"/>
      <c r="D288" s="18"/>
      <c r="E288" s="18"/>
      <c r="F288" s="18"/>
      <c r="G288" s="18"/>
      <c r="H288" s="18"/>
      <c r="I288" s="40"/>
      <c r="J288" s="40"/>
      <c r="K288" s="18"/>
      <c r="L288" s="18"/>
      <c r="M288" s="18"/>
      <c r="N288" s="39"/>
    </row>
    <row r="289" spans="1:14" x14ac:dyDescent="0.25">
      <c r="A289" s="14" t="s">
        <v>12</v>
      </c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39"/>
    </row>
    <row r="290" spans="1:14" ht="15.75" thickBot="1" x14ac:dyDescent="0.3">
      <c r="A290" s="11" t="s">
        <v>13</v>
      </c>
      <c r="B290" s="41"/>
      <c r="C290" s="41"/>
      <c r="D290" s="41"/>
      <c r="E290" s="41"/>
      <c r="F290" s="41"/>
      <c r="G290" s="41"/>
      <c r="H290" s="41"/>
      <c r="I290" s="41"/>
      <c r="J290" s="41"/>
      <c r="K290" s="20"/>
      <c r="L290" s="41"/>
      <c r="M290" s="41"/>
      <c r="N290" s="42"/>
    </row>
    <row r="291" spans="1:14" ht="16.5" thickTop="1" thickBot="1" x14ac:dyDescent="0.3">
      <c r="A291" s="21" t="s">
        <v>14</v>
      </c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43"/>
    </row>
    <row r="292" spans="1:14" ht="15.75" thickTop="1" x14ac:dyDescent="0.25"/>
  </sheetData>
  <mergeCells count="20">
    <mergeCell ref="G261:I261"/>
    <mergeCell ref="G277:I277"/>
    <mergeCell ref="G163:I163"/>
    <mergeCell ref="G181:I181"/>
    <mergeCell ref="G197:I197"/>
    <mergeCell ref="G213:I213"/>
    <mergeCell ref="G229:I229"/>
    <mergeCell ref="G245:I245"/>
    <mergeCell ref="G66:I66"/>
    <mergeCell ref="G82:I82"/>
    <mergeCell ref="G98:I98"/>
    <mergeCell ref="G114:I114"/>
    <mergeCell ref="G130:I130"/>
    <mergeCell ref="G146:I146"/>
    <mergeCell ref="A1:N1"/>
    <mergeCell ref="A2:F2"/>
    <mergeCell ref="G2:I2"/>
    <mergeCell ref="G18:I18"/>
    <mergeCell ref="G34:I34"/>
    <mergeCell ref="G50:I5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Suivis_CA_TTC_mensuel</vt:lpstr>
      <vt:lpstr>Suivis_CA_HT_mensuel</vt:lpstr>
      <vt:lpstr>Suivis_CA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Jessie Carlier</dc:creator>
  <cp:lastModifiedBy>Jessie Carlier</cp:lastModifiedBy>
  <dcterms:created xsi:type="dcterms:W3CDTF">2015-08-09T12:19:20Z</dcterms:created>
  <dcterms:modified xsi:type="dcterms:W3CDTF">2015-08-09T12:23:56Z</dcterms:modified>
</cp:coreProperties>
</file>