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iagrams/data3.xml" ContentType="application/vnd.openxmlformats-officedocument.drawingml.diagramData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xl/diagrams/colors3.xml" ContentType="application/vnd.openxmlformats-officedocument.drawingml.diagramColors+xml"/>
  <Override PartName="/xl/diagrams/drawing3.xml" ContentType="application/vnd.ms-office.drawingml.diagram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diagrams/data4.xml" ContentType="application/vnd.openxmlformats-officedocument.drawingml.diagramData+xml"/>
  <Override PartName="/xl/diagrams/layout4.xml" ContentType="application/vnd.openxmlformats-officedocument.drawingml.diagramLayout+xml"/>
  <Override PartName="/xl/diagrams/quickStyle4.xml" ContentType="application/vnd.openxmlformats-officedocument.drawingml.diagramStyle+xml"/>
  <Override PartName="/xl/diagrams/colors4.xml" ContentType="application/vnd.openxmlformats-officedocument.drawingml.diagramColors+xml"/>
  <Override PartName="/xl/diagrams/drawing4.xml" ContentType="application/vnd.ms-office.drawingml.diagramDrawing+xml"/>
  <Override PartName="/xl/diagrams/data5.xml" ContentType="application/vnd.openxmlformats-officedocument.drawingml.diagramData+xml"/>
  <Override PartName="/xl/diagrams/layout5.xml" ContentType="application/vnd.openxmlformats-officedocument.drawingml.diagramLayout+xml"/>
  <Override PartName="/xl/diagrams/quickStyle5.xml" ContentType="application/vnd.openxmlformats-officedocument.drawingml.diagramStyle+xml"/>
  <Override PartName="/xl/diagrams/colors5.xml" ContentType="application/vnd.openxmlformats-officedocument.drawingml.diagramColors+xml"/>
  <Override PartName="/xl/diagrams/drawing5.xml" ContentType="application/vnd.ms-office.drawingml.diagramDrawing+xml"/>
  <Override PartName="/xl/diagrams/data6.xml" ContentType="application/vnd.openxmlformats-officedocument.drawingml.diagramData+xml"/>
  <Override PartName="/xl/diagrams/layout6.xml" ContentType="application/vnd.openxmlformats-officedocument.drawingml.diagramLayout+xml"/>
  <Override PartName="/xl/diagrams/quickStyle6.xml" ContentType="application/vnd.openxmlformats-officedocument.drawingml.diagramStyle+xml"/>
  <Override PartName="/xl/diagrams/colors6.xml" ContentType="application/vnd.openxmlformats-officedocument.drawingml.diagramColors+xml"/>
  <Override PartName="/xl/diagrams/drawing6.xml" ContentType="application/vnd.ms-office.drawingml.diagramDrawing+xml"/>
  <Override PartName="/xl/drawings/drawing4.xml" ContentType="application/vnd.openxmlformats-officedocument.drawing+xml"/>
  <Override PartName="/xl/diagrams/data7.xml" ContentType="application/vnd.openxmlformats-officedocument.drawingml.diagramData+xml"/>
  <Override PartName="/xl/diagrams/layout7.xml" ContentType="application/vnd.openxmlformats-officedocument.drawingml.diagramLayout+xml"/>
  <Override PartName="/xl/diagrams/quickStyle7.xml" ContentType="application/vnd.openxmlformats-officedocument.drawingml.diagramStyle+xml"/>
  <Override PartName="/xl/diagrams/colors7.xml" ContentType="application/vnd.openxmlformats-officedocument.drawingml.diagramColors+xml"/>
  <Override PartName="/xl/diagrams/drawing7.xml" ContentType="application/vnd.ms-office.drawingml.diagramDrawing+xml"/>
  <Override PartName="/xl/diagrams/data8.xml" ContentType="application/vnd.openxmlformats-officedocument.drawingml.diagramData+xml"/>
  <Override PartName="/xl/diagrams/layout8.xml" ContentType="application/vnd.openxmlformats-officedocument.drawingml.diagramLayout+xml"/>
  <Override PartName="/xl/diagrams/quickStyle8.xml" ContentType="application/vnd.openxmlformats-officedocument.drawingml.diagramStyle+xml"/>
  <Override PartName="/xl/diagrams/colors8.xml" ContentType="application/vnd.openxmlformats-officedocument.drawingml.diagramColors+xml"/>
  <Override PartName="/xl/diagrams/drawing8.xml" ContentType="application/vnd.ms-office.drawingml.diagramDrawing+xml"/>
  <Override PartName="/xl/diagrams/data9.xml" ContentType="application/vnd.openxmlformats-officedocument.drawingml.diagramData+xml"/>
  <Override PartName="/xl/diagrams/layout9.xml" ContentType="application/vnd.openxmlformats-officedocument.drawingml.diagramLayout+xml"/>
  <Override PartName="/xl/diagrams/quickStyle9.xml" ContentType="application/vnd.openxmlformats-officedocument.drawingml.diagramStyle+xml"/>
  <Override PartName="/xl/diagrams/colors9.xml" ContentType="application/vnd.openxmlformats-officedocument.drawingml.diagramColors+xml"/>
  <Override PartName="/xl/diagrams/drawing9.xml" ContentType="application/vnd.ms-office.drawingml.diagramDrawing+xml"/>
  <Override PartName="/xl/drawings/drawing5.xml" ContentType="application/vnd.openxmlformats-officedocument.drawing+xml"/>
  <Override PartName="/xl/diagrams/data10.xml" ContentType="application/vnd.openxmlformats-officedocument.drawingml.diagramData+xml"/>
  <Override PartName="/xl/diagrams/layout10.xml" ContentType="application/vnd.openxmlformats-officedocument.drawingml.diagramLayout+xml"/>
  <Override PartName="/xl/diagrams/quickStyle10.xml" ContentType="application/vnd.openxmlformats-officedocument.drawingml.diagramStyle+xml"/>
  <Override PartName="/xl/diagrams/colors10.xml" ContentType="application/vnd.openxmlformats-officedocument.drawingml.diagramColors+xml"/>
  <Override PartName="/xl/diagrams/drawing10.xml" ContentType="application/vnd.ms-office.drawingml.diagramDrawing+xml"/>
  <Override PartName="/xl/diagrams/data11.xml" ContentType="application/vnd.openxmlformats-officedocument.drawingml.diagramData+xml"/>
  <Override PartName="/xl/diagrams/layout11.xml" ContentType="application/vnd.openxmlformats-officedocument.drawingml.diagramLayout+xml"/>
  <Override PartName="/xl/diagrams/quickStyle11.xml" ContentType="application/vnd.openxmlformats-officedocument.drawingml.diagramStyle+xml"/>
  <Override PartName="/xl/diagrams/colors11.xml" ContentType="application/vnd.openxmlformats-officedocument.drawingml.diagramColors+xml"/>
  <Override PartName="/xl/diagrams/drawing11.xml" ContentType="application/vnd.ms-office.drawingml.diagramDrawing+xml"/>
  <Override PartName="/xl/diagrams/data12.xml" ContentType="application/vnd.openxmlformats-officedocument.drawingml.diagramData+xml"/>
  <Override PartName="/xl/diagrams/layout12.xml" ContentType="application/vnd.openxmlformats-officedocument.drawingml.diagramLayout+xml"/>
  <Override PartName="/xl/diagrams/quickStyle12.xml" ContentType="application/vnd.openxmlformats-officedocument.drawingml.diagramStyle+xml"/>
  <Override PartName="/xl/diagrams/colors12.xml" ContentType="application/vnd.openxmlformats-officedocument.drawingml.diagramColors+xml"/>
  <Override PartName="/xl/diagrams/drawing12.xml" ContentType="application/vnd.ms-office.drawingml.diagramDrawing+xml"/>
  <Override PartName="/xl/drawings/drawing6.xml" ContentType="application/vnd.openxmlformats-officedocument.drawing+xml"/>
  <Override PartName="/xl/diagrams/data13.xml" ContentType="application/vnd.openxmlformats-officedocument.drawingml.diagramData+xml"/>
  <Override PartName="/xl/diagrams/layout13.xml" ContentType="application/vnd.openxmlformats-officedocument.drawingml.diagramLayout+xml"/>
  <Override PartName="/xl/diagrams/quickStyle13.xml" ContentType="application/vnd.openxmlformats-officedocument.drawingml.diagramStyle+xml"/>
  <Override PartName="/xl/diagrams/colors13.xml" ContentType="application/vnd.openxmlformats-officedocument.drawingml.diagramColors+xml"/>
  <Override PartName="/xl/diagrams/drawing13.xml" ContentType="application/vnd.ms-office.drawingml.diagramDrawing+xml"/>
  <Override PartName="/xl/diagrams/data14.xml" ContentType="application/vnd.openxmlformats-officedocument.drawingml.diagramData+xml"/>
  <Override PartName="/xl/diagrams/layout14.xml" ContentType="application/vnd.openxmlformats-officedocument.drawingml.diagramLayout+xml"/>
  <Override PartName="/xl/diagrams/quickStyle14.xml" ContentType="application/vnd.openxmlformats-officedocument.drawingml.diagramStyle+xml"/>
  <Override PartName="/xl/diagrams/colors14.xml" ContentType="application/vnd.openxmlformats-officedocument.drawingml.diagramColors+xml"/>
  <Override PartName="/xl/diagrams/drawing14.xml" ContentType="application/vnd.ms-office.drawingml.diagramDrawing+xml"/>
  <Override PartName="/xl/diagrams/data15.xml" ContentType="application/vnd.openxmlformats-officedocument.drawingml.diagramData+xml"/>
  <Override PartName="/xl/diagrams/layout15.xml" ContentType="application/vnd.openxmlformats-officedocument.drawingml.diagramLayout+xml"/>
  <Override PartName="/xl/diagrams/quickStyle15.xml" ContentType="application/vnd.openxmlformats-officedocument.drawingml.diagramStyle+xml"/>
  <Override PartName="/xl/diagrams/colors15.xml" ContentType="application/vnd.openxmlformats-officedocument.drawingml.diagramColors+xml"/>
  <Override PartName="/xl/diagrams/drawing15.xml" ContentType="application/vnd.ms-office.drawingml.diagram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rod\Documents\Projets Excel\forum excel pratique\message ouverture\"/>
    </mc:Choice>
  </mc:AlternateContent>
  <bookViews>
    <workbookView xWindow="0" yWindow="0" windowWidth="21600" windowHeight="9630" tabRatio="534" firstSheet="1" activeTab="1"/>
  </bookViews>
  <sheets>
    <sheet name="Chantier vierge" sheetId="6" r:id="rId1"/>
    <sheet name="RECAP" sheetId="3" r:id="rId2"/>
    <sheet name="MPC CAT S20" sheetId="1" r:id="rId3"/>
    <sheet name="MPC CAT S21" sheetId="4" r:id="rId4"/>
    <sheet name="VG CAT S23" sheetId="5" r:id="rId5"/>
    <sheet name="toto" sheetId="16" r:id="rId6"/>
  </sheets>
  <definedNames>
    <definedName name="_xlnm.Print_Area" localSheetId="0">'Chantier vierge'!$A$1:$Z$45</definedName>
    <definedName name="_xlnm.Print_Area" localSheetId="2">'MPC CAT S20'!$A$1:$Z$45</definedName>
    <definedName name="_xlnm.Print_Area" localSheetId="3">'MPC CAT S21'!$A$1:$Z$45</definedName>
    <definedName name="_xlnm.Print_Area" localSheetId="5">toto!$A$1:$Z$45</definedName>
    <definedName name="_xlnm.Print_Area" localSheetId="4">'VG CAT S23'!$A$1:$Z$45</definedName>
  </definedNames>
  <calcPr calcId="162913"/>
</workbook>
</file>

<file path=xl/calcChain.xml><?xml version="1.0" encoding="utf-8"?>
<calcChain xmlns="http://schemas.openxmlformats.org/spreadsheetml/2006/main">
  <c r="J44" i="16" l="1"/>
  <c r="G44" i="16"/>
  <c r="G43" i="16"/>
  <c r="G42" i="16"/>
  <c r="J41" i="16"/>
  <c r="G41" i="16"/>
  <c r="J40" i="16"/>
  <c r="G40" i="16"/>
  <c r="J39" i="16"/>
  <c r="G39" i="16"/>
  <c r="J38" i="16"/>
  <c r="G38" i="16"/>
  <c r="G37" i="16"/>
  <c r="J36" i="16"/>
  <c r="G36" i="16"/>
  <c r="J35" i="16"/>
  <c r="G35" i="16"/>
  <c r="J34" i="16"/>
  <c r="G34" i="16"/>
  <c r="J33" i="16"/>
  <c r="G33" i="16"/>
  <c r="L33" i="16" s="1"/>
  <c r="J32" i="16"/>
  <c r="G32" i="16"/>
  <c r="L32" i="16" s="1"/>
  <c r="J31" i="16"/>
  <c r="G31" i="16"/>
  <c r="L31" i="16" s="1"/>
  <c r="J30" i="16"/>
  <c r="J42" i="16" s="1"/>
  <c r="F30" i="16"/>
  <c r="M29" i="16" s="1"/>
  <c r="C28" i="16"/>
  <c r="M33" i="16" s="1"/>
  <c r="A28" i="16"/>
  <c r="M38" i="16" l="1"/>
  <c r="M39" i="16"/>
  <c r="M40" i="16"/>
  <c r="M41" i="16"/>
  <c r="M42" i="16"/>
  <c r="M44" i="16"/>
  <c r="M34" i="16"/>
  <c r="M35" i="16"/>
  <c r="M36" i="16"/>
  <c r="M37" i="16"/>
  <c r="M43" i="16"/>
  <c r="M31" i="16"/>
  <c r="M32" i="16"/>
  <c r="L37" i="16"/>
  <c r="L40" i="16"/>
  <c r="L41" i="16"/>
  <c r="J43" i="16"/>
  <c r="J37" i="16"/>
  <c r="J44" i="6"/>
  <c r="G44" i="6"/>
  <c r="G43" i="6"/>
  <c r="G42" i="6"/>
  <c r="G41" i="6"/>
  <c r="L41" i="6" s="1"/>
  <c r="G40" i="6"/>
  <c r="L40" i="6" s="1"/>
  <c r="J39" i="6"/>
  <c r="G39" i="6"/>
  <c r="J38" i="6"/>
  <c r="G38" i="6"/>
  <c r="J37" i="6"/>
  <c r="G37" i="6"/>
  <c r="L37" i="6" s="1"/>
  <c r="J36" i="6"/>
  <c r="G36" i="6"/>
  <c r="J35" i="6"/>
  <c r="G35" i="6"/>
  <c r="J34" i="6"/>
  <c r="G34" i="6"/>
  <c r="J33" i="6"/>
  <c r="G33" i="6"/>
  <c r="L33" i="6" s="1"/>
  <c r="J32" i="6"/>
  <c r="G32" i="6"/>
  <c r="L32" i="6" s="1"/>
  <c r="J31" i="6"/>
  <c r="G31" i="6"/>
  <c r="L31" i="6" s="1"/>
  <c r="J30" i="6"/>
  <c r="J43" i="6" s="1"/>
  <c r="F30" i="6"/>
  <c r="M29" i="6" s="1"/>
  <c r="C28" i="6"/>
  <c r="M44" i="6" s="1"/>
  <c r="A28" i="6"/>
  <c r="J28" i="5"/>
  <c r="J28" i="4"/>
  <c r="M28" i="16" l="1"/>
  <c r="M42" i="6"/>
  <c r="M35" i="6"/>
  <c r="M43" i="6"/>
  <c r="M36" i="6"/>
  <c r="M38" i="6"/>
  <c r="M34" i="6"/>
  <c r="M39" i="6"/>
  <c r="M40" i="6"/>
  <c r="M41" i="6"/>
  <c r="M31" i="6"/>
  <c r="M32" i="6"/>
  <c r="M33" i="6"/>
  <c r="M37" i="6"/>
  <c r="J40" i="6"/>
  <c r="J41" i="6"/>
  <c r="J42" i="6"/>
  <c r="J38" i="5"/>
  <c r="J36" i="5"/>
  <c r="J38" i="4"/>
  <c r="J36" i="4"/>
  <c r="G39" i="5"/>
  <c r="G39" i="4"/>
  <c r="G39" i="1"/>
  <c r="J44" i="5"/>
  <c r="G44" i="5"/>
  <c r="G43" i="5"/>
  <c r="G42" i="5"/>
  <c r="G41" i="5"/>
  <c r="L41" i="5" s="1"/>
  <c r="G40" i="5"/>
  <c r="L40" i="5" s="1"/>
  <c r="J39" i="5"/>
  <c r="G38" i="5"/>
  <c r="G37" i="5"/>
  <c r="L37" i="5" s="1"/>
  <c r="G36" i="5"/>
  <c r="J35" i="5"/>
  <c r="G35" i="5"/>
  <c r="J34" i="5"/>
  <c r="G34" i="5"/>
  <c r="G33" i="5"/>
  <c r="J33" i="5" s="1"/>
  <c r="L32" i="5"/>
  <c r="G32" i="5"/>
  <c r="J32" i="5" s="1"/>
  <c r="G31" i="5"/>
  <c r="J31" i="5" s="1"/>
  <c r="J30" i="5"/>
  <c r="J43" i="5" s="1"/>
  <c r="F30" i="5"/>
  <c r="M29" i="5" s="1"/>
  <c r="C28" i="5"/>
  <c r="M44" i="5" s="1"/>
  <c r="A28" i="5"/>
  <c r="J44" i="4"/>
  <c r="G44" i="4"/>
  <c r="G43" i="4"/>
  <c r="G42" i="4"/>
  <c r="G41" i="4"/>
  <c r="L41" i="4" s="1"/>
  <c r="G40" i="4"/>
  <c r="L40" i="4" s="1"/>
  <c r="J39" i="4"/>
  <c r="G38" i="4"/>
  <c r="G37" i="4"/>
  <c r="L37" i="4" s="1"/>
  <c r="G36" i="4"/>
  <c r="J35" i="4"/>
  <c r="G35" i="4"/>
  <c r="J34" i="4"/>
  <c r="G34" i="4"/>
  <c r="G33" i="4"/>
  <c r="J33" i="4" s="1"/>
  <c r="G32" i="4"/>
  <c r="G31" i="4"/>
  <c r="J30" i="4"/>
  <c r="J43" i="4" s="1"/>
  <c r="F30" i="4"/>
  <c r="M29" i="4" s="1"/>
  <c r="C28" i="4"/>
  <c r="A28" i="4"/>
  <c r="G44" i="1"/>
  <c r="G43" i="1"/>
  <c r="G42" i="1"/>
  <c r="G38" i="1"/>
  <c r="G40" i="1"/>
  <c r="G36" i="1"/>
  <c r="G35" i="1"/>
  <c r="G34" i="1"/>
  <c r="G33" i="1"/>
  <c r="J40" i="5" l="1"/>
  <c r="J41" i="5"/>
  <c r="M28" i="6"/>
  <c r="J37" i="5"/>
  <c r="J37" i="4"/>
  <c r="M44" i="4"/>
  <c r="C18" i="3" s="1"/>
  <c r="L31" i="5"/>
  <c r="L33" i="5"/>
  <c r="M31" i="5"/>
  <c r="M34" i="5"/>
  <c r="M42" i="5"/>
  <c r="M33" i="5"/>
  <c r="M35" i="5"/>
  <c r="M43" i="5"/>
  <c r="M36" i="5"/>
  <c r="M32" i="5"/>
  <c r="M37" i="5"/>
  <c r="J42" i="5"/>
  <c r="M39" i="5"/>
  <c r="M40" i="5"/>
  <c r="M41" i="5"/>
  <c r="M38" i="5"/>
  <c r="M41" i="4"/>
  <c r="C15" i="3" s="1"/>
  <c r="M40" i="4"/>
  <c r="C14" i="3" s="1"/>
  <c r="M36" i="4"/>
  <c r="C10" i="3" s="1"/>
  <c r="M38" i="4"/>
  <c r="C12" i="3" s="1"/>
  <c r="L33" i="4"/>
  <c r="M32" i="4"/>
  <c r="C6" i="3" s="1"/>
  <c r="M35" i="4"/>
  <c r="C9" i="3" s="1"/>
  <c r="M42" i="4"/>
  <c r="C16" i="3" s="1"/>
  <c r="M31" i="4"/>
  <c r="M43" i="4"/>
  <c r="C17" i="3" s="1"/>
  <c r="M37" i="4"/>
  <c r="C11" i="3" s="1"/>
  <c r="J40" i="4"/>
  <c r="J41" i="4"/>
  <c r="J42" i="4"/>
  <c r="J31" i="4"/>
  <c r="J32" i="4"/>
  <c r="L31" i="4"/>
  <c r="L32" i="4"/>
  <c r="M34" i="4"/>
  <c r="C8" i="3" s="1"/>
  <c r="M39" i="4"/>
  <c r="C13" i="3" s="1"/>
  <c r="M33" i="4"/>
  <c r="C7" i="3" s="1"/>
  <c r="C28" i="1"/>
  <c r="A28" i="1"/>
  <c r="M28" i="5" l="1"/>
  <c r="B33" i="3" s="1"/>
  <c r="M28" i="4"/>
  <c r="B32" i="3" s="1"/>
  <c r="M40" i="1"/>
  <c r="B14" i="3" s="1"/>
  <c r="M38" i="1"/>
  <c r="B12" i="3" s="1"/>
  <c r="M36" i="1"/>
  <c r="B10" i="3" s="1"/>
  <c r="M44" i="1"/>
  <c r="B18" i="3" s="1"/>
  <c r="M42" i="1"/>
  <c r="B16" i="3" s="1"/>
  <c r="M43" i="1"/>
  <c r="B17" i="3" s="1"/>
  <c r="M39" i="1"/>
  <c r="B13" i="3" s="1"/>
  <c r="M33" i="1"/>
  <c r="B7" i="3" s="1"/>
  <c r="M34" i="1"/>
  <c r="B8" i="3" s="1"/>
  <c r="M35" i="1"/>
  <c r="B9" i="3" s="1"/>
  <c r="J39" i="1"/>
  <c r="J38" i="1"/>
  <c r="J36" i="1"/>
  <c r="G31" i="1"/>
  <c r="L31" i="1" s="1"/>
  <c r="M31" i="1" l="1"/>
  <c r="J44" i="1"/>
  <c r="J35" i="1"/>
  <c r="J34" i="1"/>
  <c r="J30" i="1"/>
  <c r="J42" i="1" s="1"/>
  <c r="G41" i="1"/>
  <c r="G32" i="1"/>
  <c r="M32" i="1" s="1"/>
  <c r="B6" i="3" s="1"/>
  <c r="J31" i="1"/>
  <c r="F30" i="1"/>
  <c r="M29" i="1" s="1"/>
  <c r="G37" i="1"/>
  <c r="M37" i="1" s="1"/>
  <c r="B11" i="3" s="1"/>
  <c r="M41" i="1" l="1"/>
  <c r="M28" i="1" s="1"/>
  <c r="B31" i="3" s="1"/>
  <c r="J37" i="1"/>
  <c r="J40" i="1"/>
  <c r="L40" i="1"/>
  <c r="J32" i="1"/>
  <c r="L32" i="1"/>
  <c r="J41" i="1"/>
  <c r="L41" i="1"/>
  <c r="J33" i="1"/>
  <c r="L33" i="1"/>
  <c r="J43" i="1"/>
  <c r="B15" i="3" l="1"/>
  <c r="J28" i="1"/>
</calcChain>
</file>

<file path=xl/sharedStrings.xml><?xml version="1.0" encoding="utf-8"?>
<sst xmlns="http://schemas.openxmlformats.org/spreadsheetml/2006/main" count="748" uniqueCount="114">
  <si>
    <t>M-2</t>
  </si>
  <si>
    <t>RMUP</t>
  </si>
  <si>
    <t>RMPP</t>
  </si>
  <si>
    <t>S-5</t>
  </si>
  <si>
    <t>Échéance</t>
  </si>
  <si>
    <t>Tous les mercredis 14h</t>
  </si>
  <si>
    <t>Vers le 20 du mois</t>
  </si>
  <si>
    <t>Vers le 25 de mois</t>
  </si>
  <si>
    <t>S-3</t>
  </si>
  <si>
    <t>Rédaction des documents d'organisation et de sécurité</t>
  </si>
  <si>
    <t>Réalisation du chantier</t>
  </si>
  <si>
    <t>Jour J</t>
  </si>
  <si>
    <t>J-1</t>
  </si>
  <si>
    <t>AJT</t>
  </si>
  <si>
    <t>Briefing</t>
  </si>
  <si>
    <t>Réunion 5'</t>
  </si>
  <si>
    <t>Suivi de la production</t>
  </si>
  <si>
    <t>S+1</t>
  </si>
  <si>
    <t>REX PROD LAPLACE</t>
  </si>
  <si>
    <t>Retour documents d'organisation</t>
  </si>
  <si>
    <t>Jour de réalisation du chantier</t>
  </si>
  <si>
    <t>Prépartion du chantier</t>
  </si>
  <si>
    <t>M-3</t>
  </si>
  <si>
    <t>Création de la brique dans LAPLACE</t>
  </si>
  <si>
    <t>Demande de personnel</t>
  </si>
  <si>
    <t>Demande des engins</t>
  </si>
  <si>
    <t>Demande CORTE en attente</t>
  </si>
  <si>
    <t>Validation CORTE</t>
  </si>
  <si>
    <t>Demande CCTT</t>
  </si>
  <si>
    <t>Demande ouverture de gare</t>
  </si>
  <si>
    <t>Demande renfort COTRA</t>
  </si>
  <si>
    <t>S-1</t>
  </si>
  <si>
    <t>Réunion hebdo</t>
  </si>
  <si>
    <t>Confirmation ouverture de poste</t>
  </si>
  <si>
    <t>Confirmation CCTT</t>
  </si>
  <si>
    <t>Organisation et coordination</t>
  </si>
  <si>
    <t>Entente préalable</t>
  </si>
  <si>
    <t>Restitution des capacités</t>
  </si>
  <si>
    <t>Bilan mensuel production</t>
  </si>
  <si>
    <t>Fin de mois</t>
  </si>
  <si>
    <t>Avancement prod avant le 10 de M+1</t>
  </si>
  <si>
    <t>Envoi du CTx à l'EIC pour signature</t>
  </si>
  <si>
    <t>Phase</t>
  </si>
  <si>
    <t>Organisateur</t>
  </si>
  <si>
    <t>DPx</t>
  </si>
  <si>
    <t>Assistant Prod</t>
  </si>
  <si>
    <t>Coordinateur</t>
  </si>
  <si>
    <t>ASMTE</t>
  </si>
  <si>
    <t>UP contributrice</t>
  </si>
  <si>
    <t>RPTx</t>
  </si>
  <si>
    <t>ASP</t>
  </si>
  <si>
    <t>Réponse au fichier des besoins détaillés</t>
  </si>
  <si>
    <t>Entre M-2 et S-5</t>
  </si>
  <si>
    <t>Distribution et commentaire des documents</t>
  </si>
  <si>
    <t>RSO</t>
  </si>
  <si>
    <t>Demande des ressources</t>
  </si>
  <si>
    <t>Avant M-3</t>
  </si>
  <si>
    <t>Expression du besoin</t>
  </si>
  <si>
    <t>Réponse aux demandes dans LAPLACE</t>
  </si>
  <si>
    <t>M-1</t>
  </si>
  <si>
    <t>Réponse aux demandes dans LAPLACE (validation)</t>
  </si>
  <si>
    <t>Désignation des agents dans LAPLACE (nominatif)</t>
  </si>
  <si>
    <t>Acteur</t>
  </si>
  <si>
    <t>Processus</t>
  </si>
  <si>
    <t>Confirmation CORTE et restitution capacité</t>
  </si>
  <si>
    <t>Figeage de la planification opérationnelle</t>
  </si>
  <si>
    <t>Confirmation des ressources, figeage de la commande de porduction</t>
  </si>
  <si>
    <t>RCM (Coordination)</t>
  </si>
  <si>
    <t>Commentaire des documents d'organisation et de sécurité</t>
  </si>
  <si>
    <t>Demande d'étude</t>
  </si>
  <si>
    <t>Recherche de capacités</t>
  </si>
  <si>
    <t>Edition du Programme Opérationnel</t>
  </si>
  <si>
    <t>Entité concernée</t>
  </si>
  <si>
    <t>Pointage dans SOPHIE</t>
  </si>
  <si>
    <t>Confirmation des périodes et consignations</t>
  </si>
  <si>
    <t>CSS</t>
  </si>
  <si>
    <t>Agent circulation</t>
  </si>
  <si>
    <t>Planification des chantiers</t>
  </si>
  <si>
    <t>Organisation de la tournée de chantier (si Entreprise Extérieure)</t>
  </si>
  <si>
    <t>Réalisation de l'ICP</t>
  </si>
  <si>
    <t>Date de réalisation</t>
  </si>
  <si>
    <t>PROCESSUS</t>
  </si>
  <si>
    <t>Semaine</t>
  </si>
  <si>
    <t>Confirmation des capacités</t>
  </si>
  <si>
    <t>Demande de moyen dans LAPLACE avant le</t>
  </si>
  <si>
    <t>Saisir la brique dans LAPLACE avant le</t>
  </si>
  <si>
    <t>Validation des périodes dans CORTE avant le</t>
  </si>
  <si>
    <t>Convocation à l'ICP avant le</t>
  </si>
  <si>
    <t>Envoi du CTx à l'EIC au plus tard le</t>
  </si>
  <si>
    <t>Commentaire des documents d'organisation et de sécurité au plus tard le</t>
  </si>
  <si>
    <t>TLK Hebdo</t>
  </si>
  <si>
    <t>Pointage dans SOPHIE pour fin</t>
  </si>
  <si>
    <t>Réponse au fichier des besoins détaillés ou RMUP</t>
  </si>
  <si>
    <t>Dpx</t>
  </si>
  <si>
    <t>REX PROD dans LAPLACE pour fin</t>
  </si>
  <si>
    <t xml:space="preserve">Mise à jour des avancements prod </t>
  </si>
  <si>
    <t>MPC CAT S20</t>
  </si>
  <si>
    <t>MPC CAT S21</t>
  </si>
  <si>
    <t>Acteurs</t>
  </si>
  <si>
    <t>Type de chantier :</t>
  </si>
  <si>
    <t>SNCF</t>
  </si>
  <si>
    <t>VG CAT S23</t>
  </si>
  <si>
    <t>VG CAT S24</t>
  </si>
  <si>
    <t>Essais cables S25</t>
  </si>
  <si>
    <t>MPC CAT S29</t>
  </si>
  <si>
    <t>MPC CAT S30</t>
  </si>
  <si>
    <t>Tableau de bord Planification des chantiers</t>
  </si>
  <si>
    <t>RECAP</t>
  </si>
  <si>
    <t>VG CAT S25</t>
  </si>
  <si>
    <t>MPC CAT S31</t>
  </si>
  <si>
    <t>Chantiers</t>
  </si>
  <si>
    <t>Date de début de chantier</t>
  </si>
  <si>
    <t>NE PAS DEPLACER LES ONGLETS "Chantier vierge" et "RECAP"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</si>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</sst>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 mmmm\ yyyy;@"/>
  </numFmts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theme="3" tint="0.59999389629810485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rgb="FF0000FF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26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/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/>
      <diagonal/>
    </border>
    <border>
      <left style="thin">
        <color indexed="64"/>
      </left>
      <right style="dashDot">
        <color indexed="64"/>
      </right>
      <top/>
      <bottom/>
      <diagonal/>
    </border>
    <border>
      <left style="dashDot">
        <color indexed="64"/>
      </left>
      <right style="thin">
        <color indexed="64"/>
      </right>
      <top style="thin">
        <color indexed="64"/>
      </top>
      <bottom/>
      <diagonal/>
    </border>
    <border>
      <left style="dashDot">
        <color indexed="64"/>
      </left>
      <right style="thin">
        <color indexed="64"/>
      </right>
      <top/>
      <bottom style="thin">
        <color indexed="64"/>
      </bottom>
      <diagonal/>
    </border>
    <border>
      <left style="dashDot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1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0" fillId="0" borderId="0" xfId="0" applyBorder="1"/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0" fillId="0" borderId="21" xfId="0" applyBorder="1"/>
    <xf numFmtId="0" fontId="1" fillId="0" borderId="23" xfId="0" applyFont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 wrapText="1"/>
    </xf>
    <xf numFmtId="0" fontId="0" fillId="2" borderId="25" xfId="0" applyFill="1" applyBorder="1"/>
    <xf numFmtId="0" fontId="10" fillId="2" borderId="25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2" fontId="0" fillId="0" borderId="0" xfId="0" applyNumberFormat="1"/>
    <xf numFmtId="0" fontId="2" fillId="0" borderId="0" xfId="0" applyFont="1" applyFill="1" applyBorder="1" applyAlignment="1">
      <alignment horizontal="center" vertical="center" textRotation="45" wrapText="1"/>
    </xf>
    <xf numFmtId="0" fontId="0" fillId="0" borderId="0" xfId="0" applyFill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/>
    <xf numFmtId="1" fontId="12" fillId="0" borderId="0" xfId="0" applyNumberFormat="1" applyFont="1"/>
    <xf numFmtId="2" fontId="13" fillId="0" borderId="0" xfId="0" applyNumberFormat="1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2" fillId="0" borderId="0" xfId="0" applyFont="1"/>
    <xf numFmtId="164" fontId="12" fillId="0" borderId="0" xfId="0" applyNumberFormat="1" applyFont="1"/>
    <xf numFmtId="0" fontId="14" fillId="0" borderId="11" xfId="0" applyFont="1" applyBorder="1" applyAlignment="1">
      <alignment horizontal="center" vertical="center" wrapText="1"/>
    </xf>
    <xf numFmtId="164" fontId="14" fillId="0" borderId="11" xfId="0" applyNumberFormat="1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14" fontId="14" fillId="7" borderId="29" xfId="0" applyNumberFormat="1" applyFont="1" applyFill="1" applyBorder="1" applyAlignment="1">
      <alignment horizontal="center" vertical="center"/>
    </xf>
    <xf numFmtId="14" fontId="14" fillId="6" borderId="30" xfId="0" applyNumberFormat="1" applyFont="1" applyFill="1" applyBorder="1" applyAlignment="1" applyProtection="1">
      <alignment horizontal="center" vertical="center"/>
      <protection locked="0"/>
    </xf>
    <xf numFmtId="14" fontId="14" fillId="6" borderId="31" xfId="0" applyNumberFormat="1" applyFont="1" applyFill="1" applyBorder="1" applyAlignment="1" applyProtection="1">
      <alignment horizontal="center" vertical="center"/>
      <protection locked="0"/>
    </xf>
    <xf numFmtId="14" fontId="14" fillId="6" borderId="32" xfId="0" applyNumberFormat="1" applyFont="1" applyFill="1" applyBorder="1" applyAlignment="1" applyProtection="1">
      <alignment horizontal="center" vertical="center"/>
      <protection locked="0"/>
    </xf>
    <xf numFmtId="14" fontId="14" fillId="6" borderId="33" xfId="0" applyNumberFormat="1" applyFont="1" applyFill="1" applyBorder="1" applyAlignment="1" applyProtection="1">
      <alignment horizontal="center" vertical="center"/>
      <protection locked="0"/>
    </xf>
    <xf numFmtId="0" fontId="10" fillId="2" borderId="26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Alignment="1">
      <alignment horizontal="left"/>
    </xf>
    <xf numFmtId="0" fontId="1" fillId="8" borderId="0" xfId="0" applyFont="1" applyFill="1" applyAlignment="1">
      <alignment horizontal="left" vertical="center"/>
    </xf>
    <xf numFmtId="0" fontId="0" fillId="0" borderId="1" xfId="0" applyBorder="1"/>
    <xf numFmtId="0" fontId="3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0" fillId="8" borderId="0" xfId="0" applyFill="1"/>
    <xf numFmtId="0" fontId="1" fillId="8" borderId="0" xfId="0" applyFont="1" applyFill="1"/>
    <xf numFmtId="0" fontId="10" fillId="2" borderId="26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textRotation="45" wrapText="1"/>
    </xf>
    <xf numFmtId="0" fontId="2" fillId="5" borderId="4" xfId="0" applyFont="1" applyFill="1" applyBorder="1" applyAlignment="1">
      <alignment horizontal="center" vertical="center" textRotation="45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textRotation="45" wrapText="1"/>
    </xf>
    <xf numFmtId="0" fontId="2" fillId="3" borderId="3" xfId="0" applyFont="1" applyFill="1" applyBorder="1" applyAlignment="1">
      <alignment horizontal="center" vertical="center" textRotation="45" wrapText="1"/>
    </xf>
    <xf numFmtId="0" fontId="2" fillId="3" borderId="4" xfId="0" applyFont="1" applyFill="1" applyBorder="1" applyAlignment="1">
      <alignment horizontal="center" vertical="center" textRotation="45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textRotation="45" wrapText="1"/>
    </xf>
    <xf numFmtId="0" fontId="2" fillId="0" borderId="3" xfId="0" applyFont="1" applyBorder="1" applyAlignment="1">
      <alignment horizontal="center" vertical="center" textRotation="45" wrapText="1"/>
    </xf>
    <xf numFmtId="0" fontId="2" fillId="0" borderId="4" xfId="0" applyFont="1" applyBorder="1" applyAlignment="1">
      <alignment horizontal="center" vertical="center" textRotation="45" wrapText="1"/>
    </xf>
    <xf numFmtId="164" fontId="10" fillId="6" borderId="24" xfId="0" applyNumberFormat="1" applyFont="1" applyFill="1" applyBorder="1" applyAlignment="1" applyProtection="1">
      <alignment horizontal="center" vertical="center" wrapText="1"/>
      <protection locked="0"/>
    </xf>
    <xf numFmtId="164" fontId="10" fillId="6" borderId="27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>
      <alignment horizontal="center" vertical="center" textRotation="45" wrapText="1"/>
    </xf>
    <xf numFmtId="0" fontId="2" fillId="4" borderId="3" xfId="0" applyFont="1" applyFill="1" applyBorder="1" applyAlignment="1">
      <alignment horizontal="center" vertical="center" textRotation="45" wrapText="1"/>
    </xf>
    <xf numFmtId="0" fontId="2" fillId="4" borderId="4" xfId="0" applyFont="1" applyFill="1" applyBorder="1" applyAlignment="1">
      <alignment horizontal="center" vertical="center" textRotation="45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164" fontId="14" fillId="0" borderId="1" xfId="0" applyNumberFormat="1" applyFont="1" applyBorder="1" applyAlignment="1">
      <alignment horizontal="center" vertical="center" wrapText="1"/>
    </xf>
    <xf numFmtId="164" fontId="14" fillId="0" borderId="4" xfId="0" applyNumberFormat="1" applyFont="1" applyBorder="1" applyAlignment="1">
      <alignment horizontal="center" vertical="center" wrapText="1"/>
    </xf>
    <xf numFmtId="0" fontId="14" fillId="0" borderId="22" xfId="0" applyFont="1" applyBorder="1" applyAlignment="1">
      <alignment horizontal="left" vertical="center" wrapText="1"/>
    </xf>
    <xf numFmtId="164" fontId="14" fillId="0" borderId="22" xfId="0" applyNumberFormat="1" applyFont="1" applyBorder="1" applyAlignment="1">
      <alignment horizontal="center" vertical="center" wrapText="1"/>
    </xf>
    <xf numFmtId="164" fontId="14" fillId="8" borderId="1" xfId="0" applyNumberFormat="1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9" fillId="0" borderId="34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38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</cellXfs>
  <cellStyles count="1">
    <cellStyle name="Normal" xfId="0" builtinId="0"/>
  </cellStyles>
  <dxfs count="133"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rgb="FFFF0000"/>
      </font>
    </dxf>
    <dxf>
      <fill>
        <patternFill>
          <bgColor theme="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rgb="FFFF0000"/>
      </font>
    </dxf>
    <dxf>
      <fill>
        <patternFill>
          <bgColor theme="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rgb="FFFF0000"/>
      </font>
    </dxf>
    <dxf>
      <fill>
        <patternFill>
          <bgColor theme="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ont>
        <b/>
        <i val="0"/>
        <color rgb="FFFF000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b/>
        <i val="0"/>
        <color rgb="FFFF0000"/>
      </font>
    </dxf>
    <dxf>
      <fill>
        <patternFill>
          <bgColor theme="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  <color rgb="FF009900"/>
      <color rgb="FF9BBB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2_4">
  <dgm:title val=""/>
  <dgm:desc val=""/>
  <dgm:catLst>
    <dgm:cat type="accent2" pri="11400"/>
  </dgm:catLst>
  <dgm:styleLbl name="node0">
    <dgm:fillClrLst meth="cycle">
      <a:schemeClr val="accent2">
        <a:shade val="6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cycle">
      <a:schemeClr val="accent2">
        <a:shade val="50000"/>
      </a:schemeClr>
      <a:schemeClr val="accent2">
        <a:tint val="45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cycle">
      <a:schemeClr val="accent2">
        <a:shade val="50000"/>
      </a:schemeClr>
      <a:schemeClr val="accent2">
        <a:tint val="45000"/>
      </a:schemeClr>
    </dgm:fillClrLst>
    <dgm:linClrLst meth="cycle">
      <a:schemeClr val="accent2">
        <a:shade val="50000"/>
      </a:schemeClr>
      <a:schemeClr val="accent2">
        <a:tint val="45000"/>
      </a:schemeClr>
    </dgm:linClrLst>
    <dgm:effectClrLst/>
    <dgm:txLinClrLst/>
    <dgm:txFillClrLst/>
    <dgm:txEffectClrLst/>
  </dgm:styleLbl>
  <dgm:styleLbl name="lnNode1">
    <dgm:fillClrLst meth="cycle">
      <a:schemeClr val="accent2">
        <a:shade val="50000"/>
      </a:schemeClr>
      <a:schemeClr val="accent2">
        <a:tint val="45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cycle">
      <a:schemeClr val="accent2">
        <a:shade val="80000"/>
        <a:alpha val="50000"/>
      </a:schemeClr>
      <a:schemeClr val="accent2">
        <a:tint val="45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2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2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2">
        <a:tint val="50000"/>
      </a:schemeClr>
      <a:schemeClr val="accent2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2">
        <a:tint val="50000"/>
      </a:schemeClr>
      <a:schemeClr val="accent2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2">
        <a:tint val="50000"/>
      </a:schemeClr>
      <a:schemeClr val="accent2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cycle">
      <a:schemeClr val="accent2">
        <a:shade val="90000"/>
      </a:schemeClr>
      <a:schemeClr val="accent2">
        <a:tint val="50000"/>
      </a:schemeClr>
    </dgm:fillClrLst>
    <dgm:linClrLst meth="cycle"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2">
        <a:shade val="90000"/>
      </a:schemeClr>
      <a:schemeClr val="accent2">
        <a:tint val="50000"/>
      </a:schemeClr>
    </dgm:fillClrLst>
    <dgm:linClrLst meth="cycle"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bgSibTrans2D1">
    <dgm:fillClrLst meth="cycle">
      <a:schemeClr val="accent2">
        <a:shade val="90000"/>
      </a:schemeClr>
      <a:schemeClr val="accent2">
        <a:tint val="50000"/>
      </a:schemeClr>
    </dgm:fillClrLst>
    <dgm:linClrLst meth="cycle"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sibTrans1D1">
    <dgm:fillClrLst meth="cycle">
      <a:schemeClr val="accent2">
        <a:shade val="90000"/>
      </a:schemeClr>
      <a:schemeClr val="accent2">
        <a:tint val="50000"/>
      </a:schemeClr>
    </dgm:fillClrLst>
    <dgm:linClrLst meth="cycle">
      <a:schemeClr val="accent2">
        <a:shade val="90000"/>
      </a:schemeClr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2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2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2">
        <a:tint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2"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>
        <a:tint val="60000"/>
      </a:schemeClr>
    </dgm:fillClrLst>
    <dgm:linClrLst meth="repeat">
      <a:schemeClr val="accent2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2">
        <a:tint val="90000"/>
      </a:schemeClr>
    </dgm:fillClrLst>
    <dgm:linClrLst meth="repeat">
      <a:schemeClr val="accent2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2">
        <a:tint val="70000"/>
      </a:schemeClr>
    </dgm:fillClrLst>
    <dgm:linClrLst meth="repeat">
      <a:schemeClr val="accent2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2">
        <a:tint val="5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2">
        <a:shade val="80000"/>
      </a:schemeClr>
    </dgm:fillClrLst>
    <dgm:linClrLst meth="repeat">
      <a:schemeClr val="accent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2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2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2">
        <a:tint val="5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55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2">
        <a:alpha val="90000"/>
        <a:tint val="55000"/>
      </a:schemeClr>
    </dgm:fillClrLst>
    <dgm:linClrLst meth="repeat">
      <a:schemeClr val="accent2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2">
        <a:alpha val="90000"/>
        <a:tint val="55000"/>
      </a:schemeClr>
    </dgm:fillClrLst>
    <dgm:linClrLst meth="repeat">
      <a:schemeClr val="accent2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2">
        <a:alpha val="90000"/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2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2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2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2">
        <a:tint val="55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2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55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2"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accent3_4">
  <dgm:title val=""/>
  <dgm:desc val=""/>
  <dgm:catLst>
    <dgm:cat type="accent3" pri="11400"/>
  </dgm:catLst>
  <dgm:styleLbl name="node0">
    <dgm:fillClrLst meth="cycle">
      <a:schemeClr val="accent3">
        <a:shade val="6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cycle">
      <a:schemeClr val="accent3">
        <a:shade val="50000"/>
      </a:schemeClr>
      <a:schemeClr val="accent3">
        <a:tint val="55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/>
    <dgm:txEffectClrLst/>
  </dgm:styleLbl>
  <dgm:styleLbl name="ln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cycle">
      <a:schemeClr val="accent3">
        <a:shade val="80000"/>
        <a:alpha val="50000"/>
      </a:schemeClr>
      <a:schemeClr val="accent3">
        <a:tint val="5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3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b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sibTrans1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3">
        <a:tint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3">
        <a:tint val="60000"/>
      </a:schemeClr>
    </dgm:fillClrLst>
    <dgm:linClrLst meth="repeat">
      <a:schemeClr val="accent3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3">
        <a:shade val="8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55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3">
        <a:alpha val="90000"/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55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3">
        <a:tint val="50000"/>
        <a:alpha val="55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accent3_4">
  <dgm:title val=""/>
  <dgm:desc val=""/>
  <dgm:catLst>
    <dgm:cat type="accent3" pri="11400"/>
  </dgm:catLst>
  <dgm:styleLbl name="node0">
    <dgm:fillClrLst meth="cycle">
      <a:schemeClr val="accent3">
        <a:shade val="6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cycle">
      <a:schemeClr val="accent3">
        <a:shade val="50000"/>
      </a:schemeClr>
      <a:schemeClr val="accent3">
        <a:tint val="55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/>
    <dgm:txEffectClrLst/>
  </dgm:styleLbl>
  <dgm:styleLbl name="ln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cycle">
      <a:schemeClr val="accent3">
        <a:shade val="80000"/>
        <a:alpha val="50000"/>
      </a:schemeClr>
      <a:schemeClr val="accent3">
        <a:tint val="5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3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b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sibTrans1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3">
        <a:tint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3">
        <a:tint val="60000"/>
      </a:schemeClr>
    </dgm:fillClrLst>
    <dgm:linClrLst meth="repeat">
      <a:schemeClr val="accent3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3">
        <a:shade val="8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55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3">
        <a:alpha val="90000"/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55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3">
        <a:tint val="50000"/>
        <a:alpha val="55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4.xml><?xml version="1.0" encoding="utf-8"?>
<dgm:colorsDef xmlns:dgm="http://schemas.openxmlformats.org/drawingml/2006/diagram" xmlns:a="http://schemas.openxmlformats.org/drawingml/2006/main" uniqueId="urn:microsoft.com/office/officeart/2005/8/colors/accent2_4">
  <dgm:title val=""/>
  <dgm:desc val=""/>
  <dgm:catLst>
    <dgm:cat type="accent2" pri="11400"/>
  </dgm:catLst>
  <dgm:styleLbl name="node0">
    <dgm:fillClrLst meth="cycle">
      <a:schemeClr val="accent2">
        <a:shade val="6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cycle">
      <a:schemeClr val="accent2">
        <a:shade val="50000"/>
      </a:schemeClr>
      <a:schemeClr val="accent2">
        <a:tint val="45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cycle">
      <a:schemeClr val="accent2">
        <a:shade val="50000"/>
      </a:schemeClr>
      <a:schemeClr val="accent2">
        <a:tint val="45000"/>
      </a:schemeClr>
    </dgm:fillClrLst>
    <dgm:linClrLst meth="cycle">
      <a:schemeClr val="accent2">
        <a:shade val="50000"/>
      </a:schemeClr>
      <a:schemeClr val="accent2">
        <a:tint val="45000"/>
      </a:schemeClr>
    </dgm:linClrLst>
    <dgm:effectClrLst/>
    <dgm:txLinClrLst/>
    <dgm:txFillClrLst/>
    <dgm:txEffectClrLst/>
  </dgm:styleLbl>
  <dgm:styleLbl name="lnNode1">
    <dgm:fillClrLst meth="cycle">
      <a:schemeClr val="accent2">
        <a:shade val="50000"/>
      </a:schemeClr>
      <a:schemeClr val="accent2">
        <a:tint val="45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cycle">
      <a:schemeClr val="accent2">
        <a:shade val="80000"/>
        <a:alpha val="50000"/>
      </a:schemeClr>
      <a:schemeClr val="accent2">
        <a:tint val="45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2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2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2">
        <a:tint val="50000"/>
      </a:schemeClr>
      <a:schemeClr val="accent2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2">
        <a:tint val="50000"/>
      </a:schemeClr>
      <a:schemeClr val="accent2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2">
        <a:tint val="50000"/>
      </a:schemeClr>
      <a:schemeClr val="accent2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cycle">
      <a:schemeClr val="accent2">
        <a:shade val="90000"/>
      </a:schemeClr>
      <a:schemeClr val="accent2">
        <a:tint val="50000"/>
      </a:schemeClr>
    </dgm:fillClrLst>
    <dgm:linClrLst meth="cycle"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2">
        <a:shade val="90000"/>
      </a:schemeClr>
      <a:schemeClr val="accent2">
        <a:tint val="50000"/>
      </a:schemeClr>
    </dgm:fillClrLst>
    <dgm:linClrLst meth="cycle"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bgSibTrans2D1">
    <dgm:fillClrLst meth="cycle">
      <a:schemeClr val="accent2">
        <a:shade val="90000"/>
      </a:schemeClr>
      <a:schemeClr val="accent2">
        <a:tint val="50000"/>
      </a:schemeClr>
    </dgm:fillClrLst>
    <dgm:linClrLst meth="cycle"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sibTrans1D1">
    <dgm:fillClrLst meth="cycle">
      <a:schemeClr val="accent2">
        <a:shade val="90000"/>
      </a:schemeClr>
      <a:schemeClr val="accent2">
        <a:tint val="50000"/>
      </a:schemeClr>
    </dgm:fillClrLst>
    <dgm:linClrLst meth="cycle">
      <a:schemeClr val="accent2">
        <a:shade val="90000"/>
      </a:schemeClr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2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2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2">
        <a:tint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2"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>
        <a:tint val="60000"/>
      </a:schemeClr>
    </dgm:fillClrLst>
    <dgm:linClrLst meth="repeat">
      <a:schemeClr val="accent2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2">
        <a:tint val="90000"/>
      </a:schemeClr>
    </dgm:fillClrLst>
    <dgm:linClrLst meth="repeat">
      <a:schemeClr val="accent2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2">
        <a:tint val="70000"/>
      </a:schemeClr>
    </dgm:fillClrLst>
    <dgm:linClrLst meth="repeat">
      <a:schemeClr val="accent2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2">
        <a:tint val="5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2">
        <a:shade val="80000"/>
      </a:schemeClr>
    </dgm:fillClrLst>
    <dgm:linClrLst meth="repeat">
      <a:schemeClr val="accent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2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2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2">
        <a:tint val="5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55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2">
        <a:alpha val="90000"/>
        <a:tint val="55000"/>
      </a:schemeClr>
    </dgm:fillClrLst>
    <dgm:linClrLst meth="repeat">
      <a:schemeClr val="accent2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2">
        <a:alpha val="90000"/>
        <a:tint val="55000"/>
      </a:schemeClr>
    </dgm:fillClrLst>
    <dgm:linClrLst meth="repeat">
      <a:schemeClr val="accent2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2">
        <a:alpha val="90000"/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2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2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2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2">
        <a:tint val="55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2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55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2"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5.xml><?xml version="1.0" encoding="utf-8"?>
<dgm:colorsDef xmlns:dgm="http://schemas.openxmlformats.org/drawingml/2006/diagram" xmlns:a="http://schemas.openxmlformats.org/drawingml/2006/main" uniqueId="urn:microsoft.com/office/officeart/2005/8/colors/accent3_4">
  <dgm:title val=""/>
  <dgm:desc val=""/>
  <dgm:catLst>
    <dgm:cat type="accent3" pri="11400"/>
  </dgm:catLst>
  <dgm:styleLbl name="node0">
    <dgm:fillClrLst meth="cycle">
      <a:schemeClr val="accent3">
        <a:shade val="6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cycle">
      <a:schemeClr val="accent3">
        <a:shade val="50000"/>
      </a:schemeClr>
      <a:schemeClr val="accent3">
        <a:tint val="55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/>
    <dgm:txEffectClrLst/>
  </dgm:styleLbl>
  <dgm:styleLbl name="ln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cycle">
      <a:schemeClr val="accent3">
        <a:shade val="80000"/>
        <a:alpha val="50000"/>
      </a:schemeClr>
      <a:schemeClr val="accent3">
        <a:tint val="5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3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b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sibTrans1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3">
        <a:tint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3">
        <a:tint val="60000"/>
      </a:schemeClr>
    </dgm:fillClrLst>
    <dgm:linClrLst meth="repeat">
      <a:schemeClr val="accent3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3">
        <a:shade val="8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55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3">
        <a:alpha val="90000"/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55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3">
        <a:tint val="50000"/>
        <a:alpha val="55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6.xml><?xml version="1.0" encoding="utf-8"?>
<dgm:colorsDef xmlns:dgm="http://schemas.openxmlformats.org/drawingml/2006/diagram" xmlns:a="http://schemas.openxmlformats.org/drawingml/2006/main" uniqueId="urn:microsoft.com/office/officeart/2005/8/colors/accent3_4">
  <dgm:title val=""/>
  <dgm:desc val=""/>
  <dgm:catLst>
    <dgm:cat type="accent3" pri="11400"/>
  </dgm:catLst>
  <dgm:styleLbl name="node0">
    <dgm:fillClrLst meth="cycle">
      <a:schemeClr val="accent3">
        <a:shade val="6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cycle">
      <a:schemeClr val="accent3">
        <a:shade val="50000"/>
      </a:schemeClr>
      <a:schemeClr val="accent3">
        <a:tint val="55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/>
    <dgm:txEffectClrLst/>
  </dgm:styleLbl>
  <dgm:styleLbl name="ln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cycle">
      <a:schemeClr val="accent3">
        <a:shade val="80000"/>
        <a:alpha val="50000"/>
      </a:schemeClr>
      <a:schemeClr val="accent3">
        <a:tint val="5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3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b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sibTrans1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3">
        <a:tint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3">
        <a:tint val="60000"/>
      </a:schemeClr>
    </dgm:fillClrLst>
    <dgm:linClrLst meth="repeat">
      <a:schemeClr val="accent3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3">
        <a:shade val="8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55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3">
        <a:alpha val="90000"/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55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3">
        <a:tint val="50000"/>
        <a:alpha val="55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7.xml><?xml version="1.0" encoding="utf-8"?>
<dgm:colorsDef xmlns:dgm="http://schemas.openxmlformats.org/drawingml/2006/diagram" xmlns:a="http://schemas.openxmlformats.org/drawingml/2006/main" uniqueId="urn:microsoft.com/office/officeart/2005/8/colors/accent2_4">
  <dgm:title val=""/>
  <dgm:desc val=""/>
  <dgm:catLst>
    <dgm:cat type="accent2" pri="11400"/>
  </dgm:catLst>
  <dgm:styleLbl name="node0">
    <dgm:fillClrLst meth="cycle">
      <a:schemeClr val="accent2">
        <a:shade val="6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cycle">
      <a:schemeClr val="accent2">
        <a:shade val="50000"/>
      </a:schemeClr>
      <a:schemeClr val="accent2">
        <a:tint val="45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cycle">
      <a:schemeClr val="accent2">
        <a:shade val="50000"/>
      </a:schemeClr>
      <a:schemeClr val="accent2">
        <a:tint val="45000"/>
      </a:schemeClr>
    </dgm:fillClrLst>
    <dgm:linClrLst meth="cycle">
      <a:schemeClr val="accent2">
        <a:shade val="50000"/>
      </a:schemeClr>
      <a:schemeClr val="accent2">
        <a:tint val="45000"/>
      </a:schemeClr>
    </dgm:linClrLst>
    <dgm:effectClrLst/>
    <dgm:txLinClrLst/>
    <dgm:txFillClrLst/>
    <dgm:txEffectClrLst/>
  </dgm:styleLbl>
  <dgm:styleLbl name="lnNode1">
    <dgm:fillClrLst meth="cycle">
      <a:schemeClr val="accent2">
        <a:shade val="50000"/>
      </a:schemeClr>
      <a:schemeClr val="accent2">
        <a:tint val="45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cycle">
      <a:schemeClr val="accent2">
        <a:shade val="80000"/>
        <a:alpha val="50000"/>
      </a:schemeClr>
      <a:schemeClr val="accent2">
        <a:tint val="45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2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2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2">
        <a:tint val="50000"/>
      </a:schemeClr>
      <a:schemeClr val="accent2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2">
        <a:tint val="50000"/>
      </a:schemeClr>
      <a:schemeClr val="accent2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2">
        <a:tint val="50000"/>
      </a:schemeClr>
      <a:schemeClr val="accent2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cycle">
      <a:schemeClr val="accent2">
        <a:shade val="90000"/>
      </a:schemeClr>
      <a:schemeClr val="accent2">
        <a:tint val="50000"/>
      </a:schemeClr>
    </dgm:fillClrLst>
    <dgm:linClrLst meth="cycle"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2">
        <a:shade val="90000"/>
      </a:schemeClr>
      <a:schemeClr val="accent2">
        <a:tint val="50000"/>
      </a:schemeClr>
    </dgm:fillClrLst>
    <dgm:linClrLst meth="cycle"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bgSibTrans2D1">
    <dgm:fillClrLst meth="cycle">
      <a:schemeClr val="accent2">
        <a:shade val="90000"/>
      </a:schemeClr>
      <a:schemeClr val="accent2">
        <a:tint val="50000"/>
      </a:schemeClr>
    </dgm:fillClrLst>
    <dgm:linClrLst meth="cycle"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sibTrans1D1">
    <dgm:fillClrLst meth="cycle">
      <a:schemeClr val="accent2">
        <a:shade val="90000"/>
      </a:schemeClr>
      <a:schemeClr val="accent2">
        <a:tint val="50000"/>
      </a:schemeClr>
    </dgm:fillClrLst>
    <dgm:linClrLst meth="cycle">
      <a:schemeClr val="accent2">
        <a:shade val="90000"/>
      </a:schemeClr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2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2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2">
        <a:tint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2"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>
        <a:tint val="60000"/>
      </a:schemeClr>
    </dgm:fillClrLst>
    <dgm:linClrLst meth="repeat">
      <a:schemeClr val="accent2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2">
        <a:tint val="90000"/>
      </a:schemeClr>
    </dgm:fillClrLst>
    <dgm:linClrLst meth="repeat">
      <a:schemeClr val="accent2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2">
        <a:tint val="70000"/>
      </a:schemeClr>
    </dgm:fillClrLst>
    <dgm:linClrLst meth="repeat">
      <a:schemeClr val="accent2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2">
        <a:tint val="5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2">
        <a:shade val="80000"/>
      </a:schemeClr>
    </dgm:fillClrLst>
    <dgm:linClrLst meth="repeat">
      <a:schemeClr val="accent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2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2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2">
        <a:tint val="5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55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2">
        <a:alpha val="90000"/>
        <a:tint val="55000"/>
      </a:schemeClr>
    </dgm:fillClrLst>
    <dgm:linClrLst meth="repeat">
      <a:schemeClr val="accent2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2">
        <a:alpha val="90000"/>
        <a:tint val="55000"/>
      </a:schemeClr>
    </dgm:fillClrLst>
    <dgm:linClrLst meth="repeat">
      <a:schemeClr val="accent2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2">
        <a:alpha val="90000"/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2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2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2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2">
        <a:tint val="55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2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55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2"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8.xml><?xml version="1.0" encoding="utf-8"?>
<dgm:colorsDef xmlns:dgm="http://schemas.openxmlformats.org/drawingml/2006/diagram" xmlns:a="http://schemas.openxmlformats.org/drawingml/2006/main" uniqueId="urn:microsoft.com/office/officeart/2005/8/colors/accent3_4">
  <dgm:title val=""/>
  <dgm:desc val=""/>
  <dgm:catLst>
    <dgm:cat type="accent3" pri="11400"/>
  </dgm:catLst>
  <dgm:styleLbl name="node0">
    <dgm:fillClrLst meth="cycle">
      <a:schemeClr val="accent3">
        <a:shade val="6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cycle">
      <a:schemeClr val="accent3">
        <a:shade val="50000"/>
      </a:schemeClr>
      <a:schemeClr val="accent3">
        <a:tint val="55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/>
    <dgm:txEffectClrLst/>
  </dgm:styleLbl>
  <dgm:styleLbl name="ln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cycle">
      <a:schemeClr val="accent3">
        <a:shade val="80000"/>
        <a:alpha val="50000"/>
      </a:schemeClr>
      <a:schemeClr val="accent3">
        <a:tint val="5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3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b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sibTrans1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3">
        <a:tint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3">
        <a:tint val="60000"/>
      </a:schemeClr>
    </dgm:fillClrLst>
    <dgm:linClrLst meth="repeat">
      <a:schemeClr val="accent3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3">
        <a:shade val="8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55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3">
        <a:alpha val="90000"/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55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3">
        <a:tint val="50000"/>
        <a:alpha val="55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9.xml><?xml version="1.0" encoding="utf-8"?>
<dgm:colorsDef xmlns:dgm="http://schemas.openxmlformats.org/drawingml/2006/diagram" xmlns:a="http://schemas.openxmlformats.org/drawingml/2006/main" uniqueId="urn:microsoft.com/office/officeart/2005/8/colors/accent3_4">
  <dgm:title val=""/>
  <dgm:desc val=""/>
  <dgm:catLst>
    <dgm:cat type="accent3" pri="11400"/>
  </dgm:catLst>
  <dgm:styleLbl name="node0">
    <dgm:fillClrLst meth="cycle">
      <a:schemeClr val="accent3">
        <a:shade val="6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cycle">
      <a:schemeClr val="accent3">
        <a:shade val="50000"/>
      </a:schemeClr>
      <a:schemeClr val="accent3">
        <a:tint val="55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/>
    <dgm:txEffectClrLst/>
  </dgm:styleLbl>
  <dgm:styleLbl name="ln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cycle">
      <a:schemeClr val="accent3">
        <a:shade val="80000"/>
        <a:alpha val="50000"/>
      </a:schemeClr>
      <a:schemeClr val="accent3">
        <a:tint val="5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3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b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sibTrans1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3">
        <a:tint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3">
        <a:tint val="60000"/>
      </a:schemeClr>
    </dgm:fillClrLst>
    <dgm:linClrLst meth="repeat">
      <a:schemeClr val="accent3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3">
        <a:shade val="8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55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3">
        <a:alpha val="90000"/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55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3">
        <a:tint val="50000"/>
        <a:alpha val="55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0.xml><?xml version="1.0" encoding="utf-8"?>
<dgm:colorsDef xmlns:dgm="http://schemas.openxmlformats.org/drawingml/2006/diagram" xmlns:a="http://schemas.openxmlformats.org/drawingml/2006/main" uniqueId="urn:microsoft.com/office/officeart/2005/8/colors/accent2_4">
  <dgm:title val=""/>
  <dgm:desc val=""/>
  <dgm:catLst>
    <dgm:cat type="accent2" pri="11400"/>
  </dgm:catLst>
  <dgm:styleLbl name="node0">
    <dgm:fillClrLst meth="cycle">
      <a:schemeClr val="accent2">
        <a:shade val="6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cycle">
      <a:schemeClr val="accent2">
        <a:shade val="50000"/>
      </a:schemeClr>
      <a:schemeClr val="accent2">
        <a:tint val="45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cycle">
      <a:schemeClr val="accent2">
        <a:shade val="50000"/>
      </a:schemeClr>
      <a:schemeClr val="accent2">
        <a:tint val="45000"/>
      </a:schemeClr>
    </dgm:fillClrLst>
    <dgm:linClrLst meth="cycle">
      <a:schemeClr val="accent2">
        <a:shade val="50000"/>
      </a:schemeClr>
      <a:schemeClr val="accent2">
        <a:tint val="45000"/>
      </a:schemeClr>
    </dgm:linClrLst>
    <dgm:effectClrLst/>
    <dgm:txLinClrLst/>
    <dgm:txFillClrLst/>
    <dgm:txEffectClrLst/>
  </dgm:styleLbl>
  <dgm:styleLbl name="lnNode1">
    <dgm:fillClrLst meth="cycle">
      <a:schemeClr val="accent2">
        <a:shade val="50000"/>
      </a:schemeClr>
      <a:schemeClr val="accent2">
        <a:tint val="45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cycle">
      <a:schemeClr val="accent2">
        <a:shade val="80000"/>
        <a:alpha val="50000"/>
      </a:schemeClr>
      <a:schemeClr val="accent2">
        <a:tint val="45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2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2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2">
        <a:tint val="50000"/>
      </a:schemeClr>
      <a:schemeClr val="accent2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2">
        <a:tint val="50000"/>
      </a:schemeClr>
      <a:schemeClr val="accent2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2">
        <a:tint val="50000"/>
      </a:schemeClr>
      <a:schemeClr val="accent2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cycle">
      <a:schemeClr val="accent2">
        <a:shade val="90000"/>
      </a:schemeClr>
      <a:schemeClr val="accent2">
        <a:tint val="50000"/>
      </a:schemeClr>
    </dgm:fillClrLst>
    <dgm:linClrLst meth="cycle"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2">
        <a:shade val="90000"/>
      </a:schemeClr>
      <a:schemeClr val="accent2">
        <a:tint val="50000"/>
      </a:schemeClr>
    </dgm:fillClrLst>
    <dgm:linClrLst meth="cycle"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bgSibTrans2D1">
    <dgm:fillClrLst meth="cycle">
      <a:schemeClr val="accent2">
        <a:shade val="90000"/>
      </a:schemeClr>
      <a:schemeClr val="accent2">
        <a:tint val="50000"/>
      </a:schemeClr>
    </dgm:fillClrLst>
    <dgm:linClrLst meth="cycle"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sibTrans1D1">
    <dgm:fillClrLst meth="cycle">
      <a:schemeClr val="accent2">
        <a:shade val="90000"/>
      </a:schemeClr>
      <a:schemeClr val="accent2">
        <a:tint val="50000"/>
      </a:schemeClr>
    </dgm:fillClrLst>
    <dgm:linClrLst meth="cycle">
      <a:schemeClr val="accent2">
        <a:shade val="90000"/>
      </a:schemeClr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2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2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2">
        <a:tint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2"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>
        <a:tint val="60000"/>
      </a:schemeClr>
    </dgm:fillClrLst>
    <dgm:linClrLst meth="repeat">
      <a:schemeClr val="accent2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2">
        <a:tint val="90000"/>
      </a:schemeClr>
    </dgm:fillClrLst>
    <dgm:linClrLst meth="repeat">
      <a:schemeClr val="accent2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2">
        <a:tint val="70000"/>
      </a:schemeClr>
    </dgm:fillClrLst>
    <dgm:linClrLst meth="repeat">
      <a:schemeClr val="accent2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2">
        <a:tint val="5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2">
        <a:shade val="80000"/>
      </a:schemeClr>
    </dgm:fillClrLst>
    <dgm:linClrLst meth="repeat">
      <a:schemeClr val="accent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2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2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2">
        <a:tint val="5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55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2">
        <a:alpha val="90000"/>
        <a:tint val="55000"/>
      </a:schemeClr>
    </dgm:fillClrLst>
    <dgm:linClrLst meth="repeat">
      <a:schemeClr val="accent2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2">
        <a:alpha val="90000"/>
        <a:tint val="55000"/>
      </a:schemeClr>
    </dgm:fillClrLst>
    <dgm:linClrLst meth="repeat">
      <a:schemeClr val="accent2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2">
        <a:alpha val="90000"/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2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2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2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2">
        <a:tint val="55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2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55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2"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1.xml><?xml version="1.0" encoding="utf-8"?>
<dgm:colorsDef xmlns:dgm="http://schemas.openxmlformats.org/drawingml/2006/diagram" xmlns:a="http://schemas.openxmlformats.org/drawingml/2006/main" uniqueId="urn:microsoft.com/office/officeart/2005/8/colors/accent3_4">
  <dgm:title val=""/>
  <dgm:desc val=""/>
  <dgm:catLst>
    <dgm:cat type="accent3" pri="11400"/>
  </dgm:catLst>
  <dgm:styleLbl name="node0">
    <dgm:fillClrLst meth="cycle">
      <a:schemeClr val="accent3">
        <a:shade val="6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cycle">
      <a:schemeClr val="accent3">
        <a:shade val="50000"/>
      </a:schemeClr>
      <a:schemeClr val="accent3">
        <a:tint val="55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/>
    <dgm:txEffectClrLst/>
  </dgm:styleLbl>
  <dgm:styleLbl name="ln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cycle">
      <a:schemeClr val="accent3">
        <a:shade val="80000"/>
        <a:alpha val="50000"/>
      </a:schemeClr>
      <a:schemeClr val="accent3">
        <a:tint val="5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3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b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sibTrans1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3">
        <a:tint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3">
        <a:tint val="60000"/>
      </a:schemeClr>
    </dgm:fillClrLst>
    <dgm:linClrLst meth="repeat">
      <a:schemeClr val="accent3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3">
        <a:shade val="8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55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3">
        <a:alpha val="90000"/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55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3">
        <a:tint val="50000"/>
        <a:alpha val="55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2.xml><?xml version="1.0" encoding="utf-8"?>
<dgm:colorsDef xmlns:dgm="http://schemas.openxmlformats.org/drawingml/2006/diagram" xmlns:a="http://schemas.openxmlformats.org/drawingml/2006/main" uniqueId="urn:microsoft.com/office/officeart/2005/8/colors/accent3_4">
  <dgm:title val=""/>
  <dgm:desc val=""/>
  <dgm:catLst>
    <dgm:cat type="accent3" pri="11400"/>
  </dgm:catLst>
  <dgm:styleLbl name="node0">
    <dgm:fillClrLst meth="cycle">
      <a:schemeClr val="accent3">
        <a:shade val="6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cycle">
      <a:schemeClr val="accent3">
        <a:shade val="50000"/>
      </a:schemeClr>
      <a:schemeClr val="accent3">
        <a:tint val="55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/>
    <dgm:txEffectClrLst/>
  </dgm:styleLbl>
  <dgm:styleLbl name="ln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cycle">
      <a:schemeClr val="accent3">
        <a:shade val="80000"/>
        <a:alpha val="50000"/>
      </a:schemeClr>
      <a:schemeClr val="accent3">
        <a:tint val="5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3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b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sibTrans1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3">
        <a:tint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3">
        <a:tint val="60000"/>
      </a:schemeClr>
    </dgm:fillClrLst>
    <dgm:linClrLst meth="repeat">
      <a:schemeClr val="accent3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3">
        <a:shade val="8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55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3">
        <a:alpha val="90000"/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55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3">
        <a:tint val="50000"/>
        <a:alpha val="55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3.xml><?xml version="1.0" encoding="utf-8"?>
<dgm:colorsDef xmlns:dgm="http://schemas.openxmlformats.org/drawingml/2006/diagram" xmlns:a="http://schemas.openxmlformats.org/drawingml/2006/main" uniqueId="urn:microsoft.com/office/officeart/2005/8/colors/accent2_4">
  <dgm:title val=""/>
  <dgm:desc val=""/>
  <dgm:catLst>
    <dgm:cat type="accent2" pri="11400"/>
  </dgm:catLst>
  <dgm:styleLbl name="node0">
    <dgm:fillClrLst meth="cycle">
      <a:schemeClr val="accent2">
        <a:shade val="6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cycle">
      <a:schemeClr val="accent2">
        <a:shade val="50000"/>
      </a:schemeClr>
      <a:schemeClr val="accent2">
        <a:tint val="45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cycle">
      <a:schemeClr val="accent2">
        <a:shade val="50000"/>
      </a:schemeClr>
      <a:schemeClr val="accent2">
        <a:tint val="45000"/>
      </a:schemeClr>
    </dgm:fillClrLst>
    <dgm:linClrLst meth="cycle">
      <a:schemeClr val="accent2">
        <a:shade val="50000"/>
      </a:schemeClr>
      <a:schemeClr val="accent2">
        <a:tint val="45000"/>
      </a:schemeClr>
    </dgm:linClrLst>
    <dgm:effectClrLst/>
    <dgm:txLinClrLst/>
    <dgm:txFillClrLst/>
    <dgm:txEffectClrLst/>
  </dgm:styleLbl>
  <dgm:styleLbl name="lnNode1">
    <dgm:fillClrLst meth="cycle">
      <a:schemeClr val="accent2">
        <a:shade val="50000"/>
      </a:schemeClr>
      <a:schemeClr val="accent2">
        <a:tint val="45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cycle">
      <a:schemeClr val="accent2">
        <a:shade val="80000"/>
        <a:alpha val="50000"/>
      </a:schemeClr>
      <a:schemeClr val="accent2">
        <a:tint val="45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2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2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2">
        <a:tint val="50000"/>
      </a:schemeClr>
      <a:schemeClr val="accent2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2">
        <a:tint val="50000"/>
      </a:schemeClr>
      <a:schemeClr val="accent2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2">
        <a:tint val="50000"/>
      </a:schemeClr>
      <a:schemeClr val="accent2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cycle">
      <a:schemeClr val="accent2">
        <a:shade val="90000"/>
      </a:schemeClr>
      <a:schemeClr val="accent2">
        <a:tint val="50000"/>
      </a:schemeClr>
    </dgm:fillClrLst>
    <dgm:linClrLst meth="cycle"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2">
        <a:shade val="90000"/>
      </a:schemeClr>
      <a:schemeClr val="accent2">
        <a:tint val="50000"/>
      </a:schemeClr>
    </dgm:fillClrLst>
    <dgm:linClrLst meth="cycle"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bgSibTrans2D1">
    <dgm:fillClrLst meth="cycle">
      <a:schemeClr val="accent2">
        <a:shade val="90000"/>
      </a:schemeClr>
      <a:schemeClr val="accent2">
        <a:tint val="50000"/>
      </a:schemeClr>
    </dgm:fillClrLst>
    <dgm:linClrLst meth="cycle">
      <a:schemeClr val="accent2">
        <a:shade val="90000"/>
      </a:schemeClr>
      <a:schemeClr val="accent2">
        <a:tint val="50000"/>
      </a:schemeClr>
    </dgm:linClrLst>
    <dgm:effectClrLst/>
    <dgm:txLinClrLst/>
    <dgm:txFillClrLst/>
    <dgm:txEffectClrLst/>
  </dgm:styleLbl>
  <dgm:styleLbl name="sibTrans1D1">
    <dgm:fillClrLst meth="cycle">
      <a:schemeClr val="accent2">
        <a:shade val="90000"/>
      </a:schemeClr>
      <a:schemeClr val="accent2">
        <a:tint val="50000"/>
      </a:schemeClr>
    </dgm:fillClrLst>
    <dgm:linClrLst meth="cycle">
      <a:schemeClr val="accent2">
        <a:shade val="90000"/>
      </a:schemeClr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2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2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2">
        <a:tint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2"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>
        <a:tint val="60000"/>
      </a:schemeClr>
    </dgm:fillClrLst>
    <dgm:linClrLst meth="repeat">
      <a:schemeClr val="accent2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2">
        <a:tint val="90000"/>
      </a:schemeClr>
    </dgm:fillClrLst>
    <dgm:linClrLst meth="repeat">
      <a:schemeClr val="accent2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2">
        <a:tint val="70000"/>
      </a:schemeClr>
    </dgm:fillClrLst>
    <dgm:linClrLst meth="repeat">
      <a:schemeClr val="accent2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2">
        <a:tint val="5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2">
        <a:shade val="80000"/>
      </a:schemeClr>
    </dgm:fillClrLst>
    <dgm:linClrLst meth="repeat">
      <a:schemeClr val="accent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2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2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2">
        <a:tint val="5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55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cycle">
      <a:schemeClr val="accent2">
        <a:shade val="50000"/>
      </a:schemeClr>
      <a:schemeClr val="accent2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2">
        <a:alpha val="90000"/>
        <a:tint val="55000"/>
      </a:schemeClr>
    </dgm:fillClrLst>
    <dgm:linClrLst meth="repeat">
      <a:schemeClr val="accent2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2">
        <a:alpha val="90000"/>
        <a:tint val="55000"/>
      </a:schemeClr>
    </dgm:fillClrLst>
    <dgm:linClrLst meth="repeat">
      <a:schemeClr val="accent2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2">
        <a:alpha val="90000"/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2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2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2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2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2">
        <a:tint val="55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2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55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2"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4.xml><?xml version="1.0" encoding="utf-8"?>
<dgm:colorsDef xmlns:dgm="http://schemas.openxmlformats.org/drawingml/2006/diagram" xmlns:a="http://schemas.openxmlformats.org/drawingml/2006/main" uniqueId="urn:microsoft.com/office/officeart/2005/8/colors/accent3_4">
  <dgm:title val=""/>
  <dgm:desc val=""/>
  <dgm:catLst>
    <dgm:cat type="accent3" pri="11400"/>
  </dgm:catLst>
  <dgm:styleLbl name="node0">
    <dgm:fillClrLst meth="cycle">
      <a:schemeClr val="accent3">
        <a:shade val="6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cycle">
      <a:schemeClr val="accent3">
        <a:shade val="50000"/>
      </a:schemeClr>
      <a:schemeClr val="accent3">
        <a:tint val="55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/>
    <dgm:txEffectClrLst/>
  </dgm:styleLbl>
  <dgm:styleLbl name="ln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cycle">
      <a:schemeClr val="accent3">
        <a:shade val="80000"/>
        <a:alpha val="50000"/>
      </a:schemeClr>
      <a:schemeClr val="accent3">
        <a:tint val="5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3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b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sibTrans1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3">
        <a:tint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3">
        <a:tint val="60000"/>
      </a:schemeClr>
    </dgm:fillClrLst>
    <dgm:linClrLst meth="repeat">
      <a:schemeClr val="accent3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3">
        <a:shade val="8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55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3">
        <a:alpha val="90000"/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55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3">
        <a:tint val="50000"/>
        <a:alpha val="55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5.xml><?xml version="1.0" encoding="utf-8"?>
<dgm:colorsDef xmlns:dgm="http://schemas.openxmlformats.org/drawingml/2006/diagram" xmlns:a="http://schemas.openxmlformats.org/drawingml/2006/main" uniqueId="urn:microsoft.com/office/officeart/2005/8/colors/accent3_4">
  <dgm:title val=""/>
  <dgm:desc val=""/>
  <dgm:catLst>
    <dgm:cat type="accent3" pri="11400"/>
  </dgm:catLst>
  <dgm:styleLbl name="node0">
    <dgm:fillClrLst meth="cycle">
      <a:schemeClr val="accent3">
        <a:shade val="6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cycle">
      <a:schemeClr val="accent3">
        <a:shade val="50000"/>
      </a:schemeClr>
      <a:schemeClr val="accent3">
        <a:tint val="55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/>
    <dgm:txEffectClrLst/>
  </dgm:styleLbl>
  <dgm:styleLbl name="ln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cycle">
      <a:schemeClr val="accent3">
        <a:shade val="80000"/>
        <a:alpha val="50000"/>
      </a:schemeClr>
      <a:schemeClr val="accent3">
        <a:tint val="5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3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b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sibTrans1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3">
        <a:tint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3">
        <a:tint val="60000"/>
      </a:schemeClr>
    </dgm:fillClrLst>
    <dgm:linClrLst meth="repeat">
      <a:schemeClr val="accent3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3">
        <a:shade val="8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55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3">
        <a:alpha val="90000"/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55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3">
        <a:tint val="50000"/>
        <a:alpha val="55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A96B24BA-BC9D-46D3-91EB-49578069D678}" type="doc">
      <dgm:prSet loTypeId="urn:microsoft.com/office/officeart/2005/8/layout/chevron1" loCatId="process" qsTypeId="urn:microsoft.com/office/officeart/2005/8/quickstyle/simple3" qsCatId="simple" csTypeId="urn:microsoft.com/office/officeart/2005/8/colors/accent2_4" csCatId="accent2" phldr="1"/>
      <dgm:spPr/>
    </dgm:pt>
    <dgm:pt modelId="{25C1FD70-7E4A-45F7-94B5-92CB1AF082C5}">
      <dgm:prSet phldrT="[Texte]"/>
      <dgm:spPr>
        <a:gradFill flip="none" rotWithShape="1">
          <a:gsLst>
            <a:gs pos="0">
              <a:schemeClr val="accent2">
                <a:lumMod val="20000"/>
                <a:lumOff val="80000"/>
                <a:alpha val="30000"/>
              </a:schemeClr>
            </a:gs>
            <a:gs pos="71000">
              <a:schemeClr val="accent2">
                <a:lumMod val="40000"/>
                <a:lumOff val="60000"/>
                <a:alpha val="30000"/>
              </a:schemeClr>
            </a:gs>
            <a:gs pos="100000">
              <a:schemeClr val="accent2">
                <a:lumMod val="60000"/>
                <a:lumOff val="40000"/>
                <a:alpha val="30000"/>
              </a:scheme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A1575ECE-27DC-4DD9-8543-07118ADD3287}" type="parTrans" cxnId="{75C14325-2769-4A28-A2F0-CA88897BCAA4}">
      <dgm:prSet/>
      <dgm:spPr/>
      <dgm:t>
        <a:bodyPr/>
        <a:lstStyle/>
        <a:p>
          <a:endParaRPr lang="fr-FR"/>
        </a:p>
      </dgm:t>
    </dgm:pt>
    <dgm:pt modelId="{F68058D8-CD18-4179-9FAF-1FB8A0B13D7B}" type="sibTrans" cxnId="{75C14325-2769-4A28-A2F0-CA88897BCAA4}">
      <dgm:prSet/>
      <dgm:spPr/>
      <dgm:t>
        <a:bodyPr/>
        <a:lstStyle/>
        <a:p>
          <a:endParaRPr lang="fr-FR"/>
        </a:p>
      </dgm:t>
    </dgm:pt>
    <dgm:pt modelId="{95B77B90-5113-4C52-BB49-519BBCBC9BEF}">
      <dgm:prSet phldrT="[Texte]"/>
      <dgm:spPr>
        <a:gradFill flip="none" rotWithShape="1">
          <a:gsLst>
            <a:gs pos="0">
              <a:schemeClr val="accent2">
                <a:lumMod val="60000"/>
                <a:lumOff val="40000"/>
                <a:alpha val="30000"/>
              </a:schemeClr>
            </a:gs>
            <a:gs pos="100000">
              <a:srgbClr val="FF0000">
                <a:alpha val="30000"/>
                <a:lumMod val="10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3925600A-FE0E-4E95-A805-24F3198AE27F}" type="parTrans" cxnId="{2BCBA389-6CD4-4F5C-BF5B-17E6D283175D}">
      <dgm:prSet/>
      <dgm:spPr/>
      <dgm:t>
        <a:bodyPr/>
        <a:lstStyle/>
        <a:p>
          <a:endParaRPr lang="fr-FR"/>
        </a:p>
      </dgm:t>
    </dgm:pt>
    <dgm:pt modelId="{9C5BE264-A940-4F67-8589-607B053748BB}" type="sibTrans" cxnId="{2BCBA389-6CD4-4F5C-BF5B-17E6D283175D}">
      <dgm:prSet/>
      <dgm:spPr/>
      <dgm:t>
        <a:bodyPr/>
        <a:lstStyle/>
        <a:p>
          <a:endParaRPr lang="fr-FR"/>
        </a:p>
      </dgm:t>
    </dgm:pt>
    <dgm:pt modelId="{B3B5F182-B759-4246-ACAE-0FADAFC874EF}">
      <dgm:prSet phldrT="[Texte]"/>
      <dgm:spPr>
        <a:gradFill rotWithShape="0">
          <a:gsLst>
            <a:gs pos="0">
              <a:srgbClr val="FF0000">
                <a:alpha val="30000"/>
              </a:srgbClr>
            </a:gs>
            <a:gs pos="100000">
              <a:srgbClr val="FF0000">
                <a:alpha val="30000"/>
              </a:srgbClr>
            </a:gs>
          </a:gsLst>
        </a:gradFill>
      </dgm:spPr>
      <dgm:t>
        <a:bodyPr/>
        <a:lstStyle/>
        <a:p>
          <a:r>
            <a:rPr lang="fr-FR"/>
            <a:t> </a:t>
          </a:r>
        </a:p>
      </dgm:t>
    </dgm:pt>
    <dgm:pt modelId="{318FDC3C-6693-48D7-8036-4A902E73F48E}" type="parTrans" cxnId="{7C25FB7E-73B4-4E18-B13C-C2DEB18A0129}">
      <dgm:prSet/>
      <dgm:spPr/>
      <dgm:t>
        <a:bodyPr/>
        <a:lstStyle/>
        <a:p>
          <a:endParaRPr lang="fr-FR"/>
        </a:p>
      </dgm:t>
    </dgm:pt>
    <dgm:pt modelId="{966ADD94-F19A-460A-8940-F52A0D471065}" type="sibTrans" cxnId="{7C25FB7E-73B4-4E18-B13C-C2DEB18A0129}">
      <dgm:prSet/>
      <dgm:spPr/>
      <dgm:t>
        <a:bodyPr/>
        <a:lstStyle/>
        <a:p>
          <a:endParaRPr lang="fr-FR"/>
        </a:p>
      </dgm:t>
    </dgm:pt>
    <dgm:pt modelId="{87B62889-698A-4831-8A3C-FF3757CF30FB}">
      <dgm:prSet phldrT="[Texte]"/>
      <dgm:spPr>
        <a:gradFill flip="none" rotWithShape="0">
          <a:gsLst>
            <a:gs pos="0">
              <a:srgbClr val="FF0000">
                <a:alpha val="30000"/>
              </a:srgbClr>
            </a:gs>
            <a:gs pos="100000">
              <a:srgbClr val="FF0000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8053B79C-2180-46B1-949B-E25062929B25}" type="parTrans" cxnId="{9C9DAB19-5B9E-4586-BC3B-CC36AFC6DDD0}">
      <dgm:prSet/>
      <dgm:spPr/>
      <dgm:t>
        <a:bodyPr/>
        <a:lstStyle/>
        <a:p>
          <a:endParaRPr lang="fr-FR"/>
        </a:p>
      </dgm:t>
    </dgm:pt>
    <dgm:pt modelId="{3577CCEC-FE82-4DAA-9946-77D64833B362}" type="sibTrans" cxnId="{9C9DAB19-5B9E-4586-BC3B-CC36AFC6DDD0}">
      <dgm:prSet/>
      <dgm:spPr/>
      <dgm:t>
        <a:bodyPr/>
        <a:lstStyle/>
        <a:p>
          <a:endParaRPr lang="fr-FR"/>
        </a:p>
      </dgm:t>
    </dgm:pt>
    <dgm:pt modelId="{82C7100E-5E11-4951-B6BA-5FD9097AF863}">
      <dgm:prSet phldrT="[Texte]"/>
      <dgm:spPr>
        <a:gradFill flip="none" rotWithShape="1">
          <a:gsLst>
            <a:gs pos="0">
              <a:srgbClr val="FF0000">
                <a:alpha val="30000"/>
              </a:srgbClr>
            </a:gs>
            <a:gs pos="100000">
              <a:srgbClr val="C00000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E0B1763C-9E04-4F44-9680-A98B84441AC8}" type="parTrans" cxnId="{BC7BE2BE-9AAD-4991-99FD-1228EBDD4245}">
      <dgm:prSet/>
      <dgm:spPr/>
      <dgm:t>
        <a:bodyPr/>
        <a:lstStyle/>
        <a:p>
          <a:endParaRPr lang="fr-FR"/>
        </a:p>
      </dgm:t>
    </dgm:pt>
    <dgm:pt modelId="{2B83CBE0-005B-4F55-AD45-EAC54353103B}" type="sibTrans" cxnId="{BC7BE2BE-9AAD-4991-99FD-1228EBDD4245}">
      <dgm:prSet/>
      <dgm:spPr/>
      <dgm:t>
        <a:bodyPr/>
        <a:lstStyle/>
        <a:p>
          <a:endParaRPr lang="fr-FR"/>
        </a:p>
      </dgm:t>
    </dgm:pt>
    <dgm:pt modelId="{57743368-5FDB-4209-9BCF-8025B7AE5669}">
      <dgm:prSet phldrT="[Texte]"/>
      <dgm:spPr>
        <a:gradFill flip="none" rotWithShape="1">
          <a:gsLst>
            <a:gs pos="0">
              <a:srgbClr val="C00000">
                <a:alpha val="30000"/>
              </a:srgbClr>
            </a:gs>
            <a:gs pos="49000">
              <a:srgbClr val="C00000">
                <a:alpha val="50000"/>
              </a:srgbClr>
            </a:gs>
            <a:gs pos="76000">
              <a:srgbClr val="E00000">
                <a:alpha val="30000"/>
              </a:srgbClr>
            </a:gs>
            <a:gs pos="100000">
              <a:srgbClr val="92D050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F3E7F86E-4CD9-4801-BEDE-9E982BAE57B5}" type="parTrans" cxnId="{CC13CC1F-95F7-4495-8D14-99BC130BE9A3}">
      <dgm:prSet/>
      <dgm:spPr/>
      <dgm:t>
        <a:bodyPr/>
        <a:lstStyle/>
        <a:p>
          <a:endParaRPr lang="fr-FR"/>
        </a:p>
      </dgm:t>
    </dgm:pt>
    <dgm:pt modelId="{57013EDA-03DC-4C4B-852D-EC91CEAA1F60}" type="sibTrans" cxnId="{CC13CC1F-95F7-4495-8D14-99BC130BE9A3}">
      <dgm:prSet/>
      <dgm:spPr/>
      <dgm:t>
        <a:bodyPr/>
        <a:lstStyle/>
        <a:p>
          <a:endParaRPr lang="fr-FR"/>
        </a:p>
      </dgm:t>
    </dgm:pt>
    <dgm:pt modelId="{E7B79EE2-53B5-47D3-9B26-6BCD0AE451F2}" type="pres">
      <dgm:prSet presAssocID="{A96B24BA-BC9D-46D3-91EB-49578069D678}" presName="Name0" presStyleCnt="0">
        <dgm:presLayoutVars>
          <dgm:dir/>
          <dgm:animLvl val="lvl"/>
          <dgm:resizeHandles val="exact"/>
        </dgm:presLayoutVars>
      </dgm:prSet>
      <dgm:spPr/>
    </dgm:pt>
    <dgm:pt modelId="{ED7BBFBB-3C1A-49AF-9551-E400930CC4CA}" type="pres">
      <dgm:prSet presAssocID="{25C1FD70-7E4A-45F7-94B5-92CB1AF082C5}" presName="parTxOnly" presStyleLbl="node1" presStyleIdx="0" presStyleCnt="6" custScaleX="126698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B5DF4EE-1445-4693-8C0B-7BD0C96DEB35}" type="pres">
      <dgm:prSet presAssocID="{F68058D8-CD18-4179-9FAF-1FB8A0B13D7B}" presName="parTxOnlySpace" presStyleCnt="0"/>
      <dgm:spPr/>
    </dgm:pt>
    <dgm:pt modelId="{6A141FB9-CF6E-48C8-BA59-9D9C52CDB8F5}" type="pres">
      <dgm:prSet presAssocID="{95B77B90-5113-4C52-BB49-519BBCBC9BEF}" presName="parTxOnly" presStyleLbl="node1" presStyleIdx="1" presStyleCnt="6" custScaleX="78079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D512DCC-88F2-44C8-B4D1-494C8249323B}" type="pres">
      <dgm:prSet presAssocID="{9C5BE264-A940-4F67-8589-607B053748BB}" presName="parTxOnlySpace" presStyleCnt="0"/>
      <dgm:spPr/>
    </dgm:pt>
    <dgm:pt modelId="{1C3F5E82-4E1F-432F-915B-4047A53165E3}" type="pres">
      <dgm:prSet presAssocID="{B3B5F182-B759-4246-ACAE-0FADAFC874EF}" presName="parTxOnly" presStyleLbl="node1" presStyleIdx="2" presStyleCnt="6" custScaleX="71702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628124D-8168-4077-82F2-4607170D7214}" type="pres">
      <dgm:prSet presAssocID="{966ADD94-F19A-460A-8940-F52A0D471065}" presName="parTxOnlySpace" presStyleCnt="0"/>
      <dgm:spPr/>
    </dgm:pt>
    <dgm:pt modelId="{8C2FD611-CA07-4401-A2EA-ECE344F7131C}" type="pres">
      <dgm:prSet presAssocID="{87B62889-698A-4831-8A3C-FF3757CF30FB}" presName="parTxOnly" presStyleLbl="node1" presStyleIdx="3" presStyleCnt="6" custScaleX="71799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513D4341-6599-4E7C-B901-C2FB0186099B}" type="pres">
      <dgm:prSet presAssocID="{3577CCEC-FE82-4DAA-9946-77D64833B362}" presName="parTxOnlySpace" presStyleCnt="0"/>
      <dgm:spPr/>
    </dgm:pt>
    <dgm:pt modelId="{139858AF-5629-478E-A808-96F2B33762AF}" type="pres">
      <dgm:prSet presAssocID="{82C7100E-5E11-4951-B6BA-5FD9097AF863}" presName="parTxOnly" presStyleLbl="node1" presStyleIdx="4" presStyleCnt="6" custScaleX="75731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51292E08-2039-4CD0-94BB-BA245DA34A4E}" type="pres">
      <dgm:prSet presAssocID="{2B83CBE0-005B-4F55-AD45-EAC54353103B}" presName="parTxOnlySpace" presStyleCnt="0"/>
      <dgm:spPr/>
    </dgm:pt>
    <dgm:pt modelId="{B2BFEB98-F8EC-4B06-BB58-B621BE37439E}" type="pres">
      <dgm:prSet presAssocID="{57743368-5FDB-4209-9BCF-8025B7AE5669}" presName="parTxOnly" presStyleLbl="node1" presStyleIdx="5" presStyleCnt="6" custScaleX="73309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32E2EC80-B86E-44A3-944C-A958AB43F4DE}" type="presOf" srcId="{25C1FD70-7E4A-45F7-94B5-92CB1AF082C5}" destId="{ED7BBFBB-3C1A-49AF-9551-E400930CC4CA}" srcOrd="0" destOrd="0" presId="urn:microsoft.com/office/officeart/2005/8/layout/chevron1"/>
    <dgm:cxn modelId="{CC13CC1F-95F7-4495-8D14-99BC130BE9A3}" srcId="{A96B24BA-BC9D-46D3-91EB-49578069D678}" destId="{57743368-5FDB-4209-9BCF-8025B7AE5669}" srcOrd="5" destOrd="0" parTransId="{F3E7F86E-4CD9-4801-BEDE-9E982BAE57B5}" sibTransId="{57013EDA-03DC-4C4B-852D-EC91CEAA1F60}"/>
    <dgm:cxn modelId="{42056DFB-1D04-4E62-9A9E-0CE59C3EED94}" type="presOf" srcId="{A96B24BA-BC9D-46D3-91EB-49578069D678}" destId="{E7B79EE2-53B5-47D3-9B26-6BCD0AE451F2}" srcOrd="0" destOrd="0" presId="urn:microsoft.com/office/officeart/2005/8/layout/chevron1"/>
    <dgm:cxn modelId="{1DE1DBEB-FA61-4105-BD79-D9986C616AA8}" type="presOf" srcId="{82C7100E-5E11-4951-B6BA-5FD9097AF863}" destId="{139858AF-5629-478E-A808-96F2B33762AF}" srcOrd="0" destOrd="0" presId="urn:microsoft.com/office/officeart/2005/8/layout/chevron1"/>
    <dgm:cxn modelId="{ED5FEF1C-9CA7-4063-9693-5CDB02B1F0A5}" type="presOf" srcId="{B3B5F182-B759-4246-ACAE-0FADAFC874EF}" destId="{1C3F5E82-4E1F-432F-915B-4047A53165E3}" srcOrd="0" destOrd="0" presId="urn:microsoft.com/office/officeart/2005/8/layout/chevron1"/>
    <dgm:cxn modelId="{BC7BE2BE-9AAD-4991-99FD-1228EBDD4245}" srcId="{A96B24BA-BC9D-46D3-91EB-49578069D678}" destId="{82C7100E-5E11-4951-B6BA-5FD9097AF863}" srcOrd="4" destOrd="0" parTransId="{E0B1763C-9E04-4F44-9680-A98B84441AC8}" sibTransId="{2B83CBE0-005B-4F55-AD45-EAC54353103B}"/>
    <dgm:cxn modelId="{D621159D-AAC5-408E-8E51-6E2BE9A218A1}" type="presOf" srcId="{57743368-5FDB-4209-9BCF-8025B7AE5669}" destId="{B2BFEB98-F8EC-4B06-BB58-B621BE37439E}" srcOrd="0" destOrd="0" presId="urn:microsoft.com/office/officeart/2005/8/layout/chevron1"/>
    <dgm:cxn modelId="{9C9DAB19-5B9E-4586-BC3B-CC36AFC6DDD0}" srcId="{A96B24BA-BC9D-46D3-91EB-49578069D678}" destId="{87B62889-698A-4831-8A3C-FF3757CF30FB}" srcOrd="3" destOrd="0" parTransId="{8053B79C-2180-46B1-949B-E25062929B25}" sibTransId="{3577CCEC-FE82-4DAA-9946-77D64833B362}"/>
    <dgm:cxn modelId="{2BCBA389-6CD4-4F5C-BF5B-17E6D283175D}" srcId="{A96B24BA-BC9D-46D3-91EB-49578069D678}" destId="{95B77B90-5113-4C52-BB49-519BBCBC9BEF}" srcOrd="1" destOrd="0" parTransId="{3925600A-FE0E-4E95-A805-24F3198AE27F}" sibTransId="{9C5BE264-A940-4F67-8589-607B053748BB}"/>
    <dgm:cxn modelId="{7C25FB7E-73B4-4E18-B13C-C2DEB18A0129}" srcId="{A96B24BA-BC9D-46D3-91EB-49578069D678}" destId="{B3B5F182-B759-4246-ACAE-0FADAFC874EF}" srcOrd="2" destOrd="0" parTransId="{318FDC3C-6693-48D7-8036-4A902E73F48E}" sibTransId="{966ADD94-F19A-460A-8940-F52A0D471065}"/>
    <dgm:cxn modelId="{DF982BA9-1337-4B4D-8F91-03A7D69A5062}" type="presOf" srcId="{87B62889-698A-4831-8A3C-FF3757CF30FB}" destId="{8C2FD611-CA07-4401-A2EA-ECE344F7131C}" srcOrd="0" destOrd="0" presId="urn:microsoft.com/office/officeart/2005/8/layout/chevron1"/>
    <dgm:cxn modelId="{77EB3B57-4A31-445C-9AD7-D29DD6B1AD53}" type="presOf" srcId="{95B77B90-5113-4C52-BB49-519BBCBC9BEF}" destId="{6A141FB9-CF6E-48C8-BA59-9D9C52CDB8F5}" srcOrd="0" destOrd="0" presId="urn:microsoft.com/office/officeart/2005/8/layout/chevron1"/>
    <dgm:cxn modelId="{75C14325-2769-4A28-A2F0-CA88897BCAA4}" srcId="{A96B24BA-BC9D-46D3-91EB-49578069D678}" destId="{25C1FD70-7E4A-45F7-94B5-92CB1AF082C5}" srcOrd="0" destOrd="0" parTransId="{A1575ECE-27DC-4DD9-8543-07118ADD3287}" sibTransId="{F68058D8-CD18-4179-9FAF-1FB8A0B13D7B}"/>
    <dgm:cxn modelId="{B7447D44-B7A1-4813-A21F-DE9916305007}" type="presParOf" srcId="{E7B79EE2-53B5-47D3-9B26-6BCD0AE451F2}" destId="{ED7BBFBB-3C1A-49AF-9551-E400930CC4CA}" srcOrd="0" destOrd="0" presId="urn:microsoft.com/office/officeart/2005/8/layout/chevron1"/>
    <dgm:cxn modelId="{1DD461B8-9E31-41A3-8EF7-80D2945573E2}" type="presParOf" srcId="{E7B79EE2-53B5-47D3-9B26-6BCD0AE451F2}" destId="{2B5DF4EE-1445-4693-8C0B-7BD0C96DEB35}" srcOrd="1" destOrd="0" presId="urn:microsoft.com/office/officeart/2005/8/layout/chevron1"/>
    <dgm:cxn modelId="{DF32C1DA-AE56-490E-AF57-BF560231C0AC}" type="presParOf" srcId="{E7B79EE2-53B5-47D3-9B26-6BCD0AE451F2}" destId="{6A141FB9-CF6E-48C8-BA59-9D9C52CDB8F5}" srcOrd="2" destOrd="0" presId="urn:microsoft.com/office/officeart/2005/8/layout/chevron1"/>
    <dgm:cxn modelId="{5B4B0886-82D0-42B3-8D13-A56330E50751}" type="presParOf" srcId="{E7B79EE2-53B5-47D3-9B26-6BCD0AE451F2}" destId="{3D512DCC-88F2-44C8-B4D1-494C8249323B}" srcOrd="3" destOrd="0" presId="urn:microsoft.com/office/officeart/2005/8/layout/chevron1"/>
    <dgm:cxn modelId="{53B8BB81-E4F8-4B15-AC4E-0204B5A20853}" type="presParOf" srcId="{E7B79EE2-53B5-47D3-9B26-6BCD0AE451F2}" destId="{1C3F5E82-4E1F-432F-915B-4047A53165E3}" srcOrd="4" destOrd="0" presId="urn:microsoft.com/office/officeart/2005/8/layout/chevron1"/>
    <dgm:cxn modelId="{5908C82E-D1D3-4B93-905D-0A1FBE121324}" type="presParOf" srcId="{E7B79EE2-53B5-47D3-9B26-6BCD0AE451F2}" destId="{0628124D-8168-4077-82F2-4607170D7214}" srcOrd="5" destOrd="0" presId="urn:microsoft.com/office/officeart/2005/8/layout/chevron1"/>
    <dgm:cxn modelId="{9302DB50-DB80-448D-A0CD-2AAB966AD39C}" type="presParOf" srcId="{E7B79EE2-53B5-47D3-9B26-6BCD0AE451F2}" destId="{8C2FD611-CA07-4401-A2EA-ECE344F7131C}" srcOrd="6" destOrd="0" presId="urn:microsoft.com/office/officeart/2005/8/layout/chevron1"/>
    <dgm:cxn modelId="{853A6802-1338-427A-9195-3F9AAD5156C1}" type="presParOf" srcId="{E7B79EE2-53B5-47D3-9B26-6BCD0AE451F2}" destId="{513D4341-6599-4E7C-B901-C2FB0186099B}" srcOrd="7" destOrd="0" presId="urn:microsoft.com/office/officeart/2005/8/layout/chevron1"/>
    <dgm:cxn modelId="{C49F5688-0640-445E-A2ED-2244B6FDBEBC}" type="presParOf" srcId="{E7B79EE2-53B5-47D3-9B26-6BCD0AE451F2}" destId="{139858AF-5629-478E-A808-96F2B33762AF}" srcOrd="8" destOrd="0" presId="urn:microsoft.com/office/officeart/2005/8/layout/chevron1"/>
    <dgm:cxn modelId="{3952B46F-DB39-4801-B58A-922CFF09FCCE}" type="presParOf" srcId="{E7B79EE2-53B5-47D3-9B26-6BCD0AE451F2}" destId="{51292E08-2039-4CD0-94BB-BA245DA34A4E}" srcOrd="9" destOrd="0" presId="urn:microsoft.com/office/officeart/2005/8/layout/chevron1"/>
    <dgm:cxn modelId="{A0B9B207-DD09-4E03-850C-48C37F28BCA6}" type="presParOf" srcId="{E7B79EE2-53B5-47D3-9B26-6BCD0AE451F2}" destId="{B2BFEB98-F8EC-4B06-BB58-B621BE37439E}" srcOrd="10" destOrd="0" presId="urn:microsoft.com/office/officeart/2005/8/layout/chevron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A96B24BA-BC9D-46D3-91EB-49578069D678}" type="doc">
      <dgm:prSet loTypeId="urn:microsoft.com/office/officeart/2005/8/layout/chevron1" loCatId="process" qsTypeId="urn:microsoft.com/office/officeart/2005/8/quickstyle/simple3" qsCatId="simple" csTypeId="urn:microsoft.com/office/officeart/2005/8/colors/accent3_4" csCatId="accent3" phldr="1"/>
      <dgm:spPr/>
    </dgm:pt>
    <dgm:pt modelId="{25C1FD70-7E4A-45F7-94B5-92CB1AF082C5}">
      <dgm:prSet phldrT="[Texte]"/>
      <dgm:spPr>
        <a:gradFill flip="none" rotWithShape="0">
          <a:gsLst>
            <a:gs pos="0">
              <a:srgbClr val="9BBB59">
                <a:alpha val="30000"/>
              </a:srgbClr>
            </a:gs>
            <a:gs pos="100000">
              <a:srgbClr val="009900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A1575ECE-27DC-4DD9-8543-07118ADD3287}" type="parTrans" cxnId="{75C14325-2769-4A28-A2F0-CA88897BCAA4}">
      <dgm:prSet/>
      <dgm:spPr/>
      <dgm:t>
        <a:bodyPr/>
        <a:lstStyle/>
        <a:p>
          <a:endParaRPr lang="fr-FR"/>
        </a:p>
      </dgm:t>
    </dgm:pt>
    <dgm:pt modelId="{F68058D8-CD18-4179-9FAF-1FB8A0B13D7B}" type="sibTrans" cxnId="{75C14325-2769-4A28-A2F0-CA88897BCAA4}">
      <dgm:prSet/>
      <dgm:spPr/>
      <dgm:t>
        <a:bodyPr/>
        <a:lstStyle/>
        <a:p>
          <a:endParaRPr lang="fr-FR"/>
        </a:p>
      </dgm:t>
    </dgm:pt>
    <dgm:pt modelId="{95B77B90-5113-4C52-BB49-519BBCBC9BEF}">
      <dgm:prSet phldrT="[Texte]"/>
      <dgm:spPr>
        <a:gradFill flip="none" rotWithShape="0">
          <a:gsLst>
            <a:gs pos="0">
              <a:srgbClr val="009900">
                <a:alpha val="30000"/>
              </a:srgbClr>
            </a:gs>
            <a:gs pos="100000">
              <a:srgbClr val="009900">
                <a:alpha val="4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3925600A-FE0E-4E95-A805-24F3198AE27F}" type="parTrans" cxnId="{2BCBA389-6CD4-4F5C-BF5B-17E6D283175D}">
      <dgm:prSet/>
      <dgm:spPr/>
      <dgm:t>
        <a:bodyPr/>
        <a:lstStyle/>
        <a:p>
          <a:endParaRPr lang="fr-FR"/>
        </a:p>
      </dgm:t>
    </dgm:pt>
    <dgm:pt modelId="{9C5BE264-A940-4F67-8589-607B053748BB}" type="sibTrans" cxnId="{2BCBA389-6CD4-4F5C-BF5B-17E6D283175D}">
      <dgm:prSet/>
      <dgm:spPr/>
      <dgm:t>
        <a:bodyPr/>
        <a:lstStyle/>
        <a:p>
          <a:endParaRPr lang="fr-FR"/>
        </a:p>
      </dgm:t>
    </dgm:pt>
    <dgm:pt modelId="{E7B79EE2-53B5-47D3-9B26-6BCD0AE451F2}" type="pres">
      <dgm:prSet presAssocID="{A96B24BA-BC9D-46D3-91EB-49578069D678}" presName="Name0" presStyleCnt="0">
        <dgm:presLayoutVars>
          <dgm:dir/>
          <dgm:animLvl val="lvl"/>
          <dgm:resizeHandles val="exact"/>
        </dgm:presLayoutVars>
      </dgm:prSet>
      <dgm:spPr/>
    </dgm:pt>
    <dgm:pt modelId="{ED7BBFBB-3C1A-49AF-9551-E400930CC4CA}" type="pres">
      <dgm:prSet presAssocID="{25C1FD70-7E4A-45F7-94B5-92CB1AF082C5}" presName="parTxOnly" presStyleLbl="node1" presStyleIdx="0" presStyleCnt="2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B5DF4EE-1445-4693-8C0B-7BD0C96DEB35}" type="pres">
      <dgm:prSet presAssocID="{F68058D8-CD18-4179-9FAF-1FB8A0B13D7B}" presName="parTxOnlySpace" presStyleCnt="0"/>
      <dgm:spPr/>
    </dgm:pt>
    <dgm:pt modelId="{6A141FB9-CF6E-48C8-BA59-9D9C52CDB8F5}" type="pres">
      <dgm:prSet presAssocID="{95B77B90-5113-4C52-BB49-519BBCBC9BEF}" presName="parTxOnly" presStyleLbl="node1" presStyleIdx="1" presStyleCnt="2" custScaleX="68417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4CFC372F-3265-4475-9FFB-050665DA75C3}" type="presOf" srcId="{A96B24BA-BC9D-46D3-91EB-49578069D678}" destId="{E7B79EE2-53B5-47D3-9B26-6BCD0AE451F2}" srcOrd="0" destOrd="0" presId="urn:microsoft.com/office/officeart/2005/8/layout/chevron1"/>
    <dgm:cxn modelId="{F23E5016-D807-442F-902C-F89FC4ABB3C1}" type="presOf" srcId="{25C1FD70-7E4A-45F7-94B5-92CB1AF082C5}" destId="{ED7BBFBB-3C1A-49AF-9551-E400930CC4CA}" srcOrd="0" destOrd="0" presId="urn:microsoft.com/office/officeart/2005/8/layout/chevron1"/>
    <dgm:cxn modelId="{75C14325-2769-4A28-A2F0-CA88897BCAA4}" srcId="{A96B24BA-BC9D-46D3-91EB-49578069D678}" destId="{25C1FD70-7E4A-45F7-94B5-92CB1AF082C5}" srcOrd="0" destOrd="0" parTransId="{A1575ECE-27DC-4DD9-8543-07118ADD3287}" sibTransId="{F68058D8-CD18-4179-9FAF-1FB8A0B13D7B}"/>
    <dgm:cxn modelId="{2BCBA389-6CD4-4F5C-BF5B-17E6D283175D}" srcId="{A96B24BA-BC9D-46D3-91EB-49578069D678}" destId="{95B77B90-5113-4C52-BB49-519BBCBC9BEF}" srcOrd="1" destOrd="0" parTransId="{3925600A-FE0E-4E95-A805-24F3198AE27F}" sibTransId="{9C5BE264-A940-4F67-8589-607B053748BB}"/>
    <dgm:cxn modelId="{F4454AD2-7B12-45E3-9023-B167C21C4480}" type="presOf" srcId="{95B77B90-5113-4C52-BB49-519BBCBC9BEF}" destId="{6A141FB9-CF6E-48C8-BA59-9D9C52CDB8F5}" srcOrd="0" destOrd="0" presId="urn:microsoft.com/office/officeart/2005/8/layout/chevron1"/>
    <dgm:cxn modelId="{9A1B757A-C6B5-4206-A36D-895C136AE449}" type="presParOf" srcId="{E7B79EE2-53B5-47D3-9B26-6BCD0AE451F2}" destId="{ED7BBFBB-3C1A-49AF-9551-E400930CC4CA}" srcOrd="0" destOrd="0" presId="urn:microsoft.com/office/officeart/2005/8/layout/chevron1"/>
    <dgm:cxn modelId="{586969ED-A97A-404B-A7BA-574451B31649}" type="presParOf" srcId="{E7B79EE2-53B5-47D3-9B26-6BCD0AE451F2}" destId="{2B5DF4EE-1445-4693-8C0B-7BD0C96DEB35}" srcOrd="1" destOrd="0" presId="urn:microsoft.com/office/officeart/2005/8/layout/chevron1"/>
    <dgm:cxn modelId="{BE92B9DA-8AFB-4155-B695-6D8E3648EB66}" type="presParOf" srcId="{E7B79EE2-53B5-47D3-9B26-6BCD0AE451F2}" destId="{6A141FB9-CF6E-48C8-BA59-9D9C52CDB8F5}" srcOrd="2" destOrd="0" presId="urn:microsoft.com/office/officeart/2005/8/layout/chevron1"/>
  </dgm:cxnLst>
  <dgm:bg/>
  <dgm:whole/>
  <dgm:extLst>
    <a:ext uri="http://schemas.microsoft.com/office/drawing/2008/diagram">
      <dsp:dataModelExt xmlns:dsp="http://schemas.microsoft.com/office/drawing/2008/diagram" relId="rId10" minVer="http://schemas.openxmlformats.org/drawingml/2006/diagram"/>
    </a:ext>
  </dgm:extLst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A96B24BA-BC9D-46D3-91EB-49578069D678}" type="doc">
      <dgm:prSet loTypeId="urn:microsoft.com/office/officeart/2005/8/layout/chevron1" loCatId="process" qsTypeId="urn:microsoft.com/office/officeart/2005/8/quickstyle/simple3" qsCatId="simple" csTypeId="urn:microsoft.com/office/officeart/2005/8/colors/accent3_4" csCatId="accent3" phldr="1"/>
      <dgm:spPr/>
    </dgm:pt>
    <dgm:pt modelId="{25C1FD70-7E4A-45F7-94B5-92CB1AF082C5}">
      <dgm:prSet phldrT="[Texte]"/>
      <dgm:spPr>
        <a:gradFill flip="none" rotWithShape="0">
          <a:gsLst>
            <a:gs pos="0">
              <a:srgbClr val="009900">
                <a:alpha val="30000"/>
              </a:srgbClr>
            </a:gs>
            <a:gs pos="100000">
              <a:srgbClr val="9BBB59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A1575ECE-27DC-4DD9-8543-07118ADD3287}" type="parTrans" cxnId="{75C14325-2769-4A28-A2F0-CA88897BCAA4}">
      <dgm:prSet/>
      <dgm:spPr/>
      <dgm:t>
        <a:bodyPr/>
        <a:lstStyle/>
        <a:p>
          <a:endParaRPr lang="fr-FR"/>
        </a:p>
      </dgm:t>
    </dgm:pt>
    <dgm:pt modelId="{F68058D8-CD18-4179-9FAF-1FB8A0B13D7B}" type="sibTrans" cxnId="{75C14325-2769-4A28-A2F0-CA88897BCAA4}">
      <dgm:prSet/>
      <dgm:spPr/>
      <dgm:t>
        <a:bodyPr/>
        <a:lstStyle/>
        <a:p>
          <a:endParaRPr lang="fr-FR"/>
        </a:p>
      </dgm:t>
    </dgm:pt>
    <dgm:pt modelId="{95B77B90-5113-4C52-BB49-519BBCBC9BEF}">
      <dgm:prSet phldrT="[Texte]"/>
      <dgm:spPr>
        <a:gradFill flip="none" rotWithShape="0">
          <a:gsLst>
            <a:gs pos="0">
              <a:srgbClr val="9BBB59">
                <a:alpha val="30000"/>
              </a:srgbClr>
            </a:gs>
            <a:gs pos="100000">
              <a:schemeClr val="accent3">
                <a:lumMod val="20000"/>
                <a:lumOff val="80000"/>
                <a:alpha val="30000"/>
              </a:scheme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3925600A-FE0E-4E95-A805-24F3198AE27F}" type="parTrans" cxnId="{2BCBA389-6CD4-4F5C-BF5B-17E6D283175D}">
      <dgm:prSet/>
      <dgm:spPr/>
      <dgm:t>
        <a:bodyPr/>
        <a:lstStyle/>
        <a:p>
          <a:endParaRPr lang="fr-FR"/>
        </a:p>
      </dgm:t>
    </dgm:pt>
    <dgm:pt modelId="{9C5BE264-A940-4F67-8589-607B053748BB}" type="sibTrans" cxnId="{2BCBA389-6CD4-4F5C-BF5B-17E6D283175D}">
      <dgm:prSet/>
      <dgm:spPr/>
      <dgm:t>
        <a:bodyPr/>
        <a:lstStyle/>
        <a:p>
          <a:endParaRPr lang="fr-FR"/>
        </a:p>
      </dgm:t>
    </dgm:pt>
    <dgm:pt modelId="{EE0F7C2E-A5E2-4EDB-8750-FF4085B25757}">
      <dgm:prSet phldrT="[Texte]"/>
      <dgm:spPr>
        <a:gradFill flip="none" rotWithShape="0">
          <a:gsLst>
            <a:gs pos="0">
              <a:schemeClr val="accent3">
                <a:lumMod val="20000"/>
                <a:lumOff val="80000"/>
                <a:alpha val="30000"/>
              </a:schemeClr>
            </a:gs>
            <a:gs pos="100000">
              <a:schemeClr val="accent2">
                <a:lumMod val="20000"/>
                <a:lumOff val="80000"/>
                <a:alpha val="30000"/>
              </a:scheme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B57D82AF-7366-4D7F-89DA-A7C111814630}" type="parTrans" cxnId="{8E8E524C-CCF5-422C-94A5-FD5B6052FDC5}">
      <dgm:prSet/>
      <dgm:spPr/>
      <dgm:t>
        <a:bodyPr/>
        <a:lstStyle/>
        <a:p>
          <a:endParaRPr lang="fr-FR"/>
        </a:p>
      </dgm:t>
    </dgm:pt>
    <dgm:pt modelId="{F3F62F34-E3C7-426B-AAC4-3443CD188FBC}" type="sibTrans" cxnId="{8E8E524C-CCF5-422C-94A5-FD5B6052FDC5}">
      <dgm:prSet/>
      <dgm:spPr/>
      <dgm:t>
        <a:bodyPr/>
        <a:lstStyle/>
        <a:p>
          <a:endParaRPr lang="fr-FR"/>
        </a:p>
      </dgm:t>
    </dgm:pt>
    <dgm:pt modelId="{E7B79EE2-53B5-47D3-9B26-6BCD0AE451F2}" type="pres">
      <dgm:prSet presAssocID="{A96B24BA-BC9D-46D3-91EB-49578069D678}" presName="Name0" presStyleCnt="0">
        <dgm:presLayoutVars>
          <dgm:dir/>
          <dgm:animLvl val="lvl"/>
          <dgm:resizeHandles val="exact"/>
        </dgm:presLayoutVars>
      </dgm:prSet>
      <dgm:spPr/>
    </dgm:pt>
    <dgm:pt modelId="{ED7BBFBB-3C1A-49AF-9551-E400930CC4CA}" type="pres">
      <dgm:prSet presAssocID="{25C1FD70-7E4A-45F7-94B5-92CB1AF082C5}" presName="parTxOnly" presStyleLbl="node1" presStyleIdx="0" presStyleCnt="3" custScaleX="55439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B5DF4EE-1445-4693-8C0B-7BD0C96DEB35}" type="pres">
      <dgm:prSet presAssocID="{F68058D8-CD18-4179-9FAF-1FB8A0B13D7B}" presName="parTxOnlySpace" presStyleCnt="0"/>
      <dgm:spPr/>
    </dgm:pt>
    <dgm:pt modelId="{6A141FB9-CF6E-48C8-BA59-9D9C52CDB8F5}" type="pres">
      <dgm:prSet presAssocID="{95B77B90-5113-4C52-BB49-519BBCBC9BEF}" presName="parTxOnly" presStyleLbl="node1" presStyleIdx="1" presStyleCnt="3" custScaleX="47551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D512DCC-88F2-44C8-B4D1-494C8249323B}" type="pres">
      <dgm:prSet presAssocID="{9C5BE264-A940-4F67-8589-607B053748BB}" presName="parTxOnlySpace" presStyleCnt="0"/>
      <dgm:spPr/>
    </dgm:pt>
    <dgm:pt modelId="{79097440-D180-44D7-B8EE-DF98EBE4D8D2}" type="pres">
      <dgm:prSet presAssocID="{EE0F7C2E-A5E2-4EDB-8750-FF4085B25757}" presName="parTxOnly" presStyleLbl="node1" presStyleIdx="2" presStyleCnt="3" custScaleX="96011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2BCBA389-6CD4-4F5C-BF5B-17E6D283175D}" srcId="{A96B24BA-BC9D-46D3-91EB-49578069D678}" destId="{95B77B90-5113-4C52-BB49-519BBCBC9BEF}" srcOrd="1" destOrd="0" parTransId="{3925600A-FE0E-4E95-A805-24F3198AE27F}" sibTransId="{9C5BE264-A940-4F67-8589-607B053748BB}"/>
    <dgm:cxn modelId="{596E0EA3-73F5-402B-B80B-62AB41DA75E4}" type="presOf" srcId="{25C1FD70-7E4A-45F7-94B5-92CB1AF082C5}" destId="{ED7BBFBB-3C1A-49AF-9551-E400930CC4CA}" srcOrd="0" destOrd="0" presId="urn:microsoft.com/office/officeart/2005/8/layout/chevron1"/>
    <dgm:cxn modelId="{AB0DD643-E8A3-4C8C-9A20-66FB3D9A510A}" type="presOf" srcId="{A96B24BA-BC9D-46D3-91EB-49578069D678}" destId="{E7B79EE2-53B5-47D3-9B26-6BCD0AE451F2}" srcOrd="0" destOrd="0" presId="urn:microsoft.com/office/officeart/2005/8/layout/chevron1"/>
    <dgm:cxn modelId="{1A6C8FB4-E6EC-48DB-9480-F7ECD2DD5EFA}" type="presOf" srcId="{95B77B90-5113-4C52-BB49-519BBCBC9BEF}" destId="{6A141FB9-CF6E-48C8-BA59-9D9C52CDB8F5}" srcOrd="0" destOrd="0" presId="urn:microsoft.com/office/officeart/2005/8/layout/chevron1"/>
    <dgm:cxn modelId="{75C14325-2769-4A28-A2F0-CA88897BCAA4}" srcId="{A96B24BA-BC9D-46D3-91EB-49578069D678}" destId="{25C1FD70-7E4A-45F7-94B5-92CB1AF082C5}" srcOrd="0" destOrd="0" parTransId="{A1575ECE-27DC-4DD9-8543-07118ADD3287}" sibTransId="{F68058D8-CD18-4179-9FAF-1FB8A0B13D7B}"/>
    <dgm:cxn modelId="{8E8E524C-CCF5-422C-94A5-FD5B6052FDC5}" srcId="{A96B24BA-BC9D-46D3-91EB-49578069D678}" destId="{EE0F7C2E-A5E2-4EDB-8750-FF4085B25757}" srcOrd="2" destOrd="0" parTransId="{B57D82AF-7366-4D7F-89DA-A7C111814630}" sibTransId="{F3F62F34-E3C7-426B-AAC4-3443CD188FBC}"/>
    <dgm:cxn modelId="{ECC2BE4E-C158-438C-9163-38A9C42A6E9B}" type="presOf" srcId="{EE0F7C2E-A5E2-4EDB-8750-FF4085B25757}" destId="{79097440-D180-44D7-B8EE-DF98EBE4D8D2}" srcOrd="0" destOrd="0" presId="urn:microsoft.com/office/officeart/2005/8/layout/chevron1"/>
    <dgm:cxn modelId="{B2898505-B7EC-4E5D-829D-AD3C8BC8C8EA}" type="presParOf" srcId="{E7B79EE2-53B5-47D3-9B26-6BCD0AE451F2}" destId="{ED7BBFBB-3C1A-49AF-9551-E400930CC4CA}" srcOrd="0" destOrd="0" presId="urn:microsoft.com/office/officeart/2005/8/layout/chevron1"/>
    <dgm:cxn modelId="{2C7DD914-EECE-4D93-B0F8-5EF953B36B55}" type="presParOf" srcId="{E7B79EE2-53B5-47D3-9B26-6BCD0AE451F2}" destId="{2B5DF4EE-1445-4693-8C0B-7BD0C96DEB35}" srcOrd="1" destOrd="0" presId="urn:microsoft.com/office/officeart/2005/8/layout/chevron1"/>
    <dgm:cxn modelId="{66B9C391-9FEE-4EC0-B797-A3A519B48C01}" type="presParOf" srcId="{E7B79EE2-53B5-47D3-9B26-6BCD0AE451F2}" destId="{6A141FB9-CF6E-48C8-BA59-9D9C52CDB8F5}" srcOrd="2" destOrd="0" presId="urn:microsoft.com/office/officeart/2005/8/layout/chevron1"/>
    <dgm:cxn modelId="{46770F8C-F03D-4A0E-9655-3EC7260A4A8B}" type="presParOf" srcId="{E7B79EE2-53B5-47D3-9B26-6BCD0AE451F2}" destId="{3D512DCC-88F2-44C8-B4D1-494C8249323B}" srcOrd="3" destOrd="0" presId="urn:microsoft.com/office/officeart/2005/8/layout/chevron1"/>
    <dgm:cxn modelId="{B116C30C-FEB9-4E6C-ABE0-79A7B49446D8}" type="presParOf" srcId="{E7B79EE2-53B5-47D3-9B26-6BCD0AE451F2}" destId="{79097440-D180-44D7-B8EE-DF98EBE4D8D2}" srcOrd="4" destOrd="0" presId="urn:microsoft.com/office/officeart/2005/8/layout/chevron1"/>
  </dgm:cxnLst>
  <dgm:bg/>
  <dgm:whole/>
  <dgm:extLst>
    <a:ext uri="http://schemas.microsoft.com/office/drawing/2008/diagram">
      <dsp:dataModelExt xmlns:dsp="http://schemas.microsoft.com/office/drawing/2008/diagram" relId="rId15" minVer="http://schemas.openxmlformats.org/drawingml/2006/diagram"/>
    </a:ext>
  </dgm:extLst>
</dgm:dataModel>
</file>

<file path=xl/diagrams/data4.xml><?xml version="1.0" encoding="utf-8"?>
<dgm:dataModel xmlns:dgm="http://schemas.openxmlformats.org/drawingml/2006/diagram" xmlns:a="http://schemas.openxmlformats.org/drawingml/2006/main">
  <dgm:ptLst>
    <dgm:pt modelId="{A96B24BA-BC9D-46D3-91EB-49578069D678}" type="doc">
      <dgm:prSet loTypeId="urn:microsoft.com/office/officeart/2005/8/layout/chevron1" loCatId="process" qsTypeId="urn:microsoft.com/office/officeart/2005/8/quickstyle/simple3" qsCatId="simple" csTypeId="urn:microsoft.com/office/officeart/2005/8/colors/accent2_4" csCatId="accent2" phldr="1"/>
      <dgm:spPr/>
    </dgm:pt>
    <dgm:pt modelId="{25C1FD70-7E4A-45F7-94B5-92CB1AF082C5}">
      <dgm:prSet phldrT="[Texte]"/>
      <dgm:spPr>
        <a:gradFill flip="none" rotWithShape="1">
          <a:gsLst>
            <a:gs pos="0">
              <a:schemeClr val="accent2">
                <a:lumMod val="20000"/>
                <a:lumOff val="80000"/>
                <a:alpha val="30000"/>
              </a:schemeClr>
            </a:gs>
            <a:gs pos="71000">
              <a:schemeClr val="accent2">
                <a:lumMod val="40000"/>
                <a:lumOff val="60000"/>
                <a:alpha val="30000"/>
              </a:schemeClr>
            </a:gs>
            <a:gs pos="100000">
              <a:schemeClr val="accent2">
                <a:lumMod val="60000"/>
                <a:lumOff val="40000"/>
                <a:alpha val="30000"/>
              </a:scheme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A1575ECE-27DC-4DD9-8543-07118ADD3287}" type="parTrans" cxnId="{75C14325-2769-4A28-A2F0-CA88897BCAA4}">
      <dgm:prSet/>
      <dgm:spPr/>
      <dgm:t>
        <a:bodyPr/>
        <a:lstStyle/>
        <a:p>
          <a:endParaRPr lang="fr-FR"/>
        </a:p>
      </dgm:t>
    </dgm:pt>
    <dgm:pt modelId="{F68058D8-CD18-4179-9FAF-1FB8A0B13D7B}" type="sibTrans" cxnId="{75C14325-2769-4A28-A2F0-CA88897BCAA4}">
      <dgm:prSet/>
      <dgm:spPr/>
      <dgm:t>
        <a:bodyPr/>
        <a:lstStyle/>
        <a:p>
          <a:endParaRPr lang="fr-FR"/>
        </a:p>
      </dgm:t>
    </dgm:pt>
    <dgm:pt modelId="{95B77B90-5113-4C52-BB49-519BBCBC9BEF}">
      <dgm:prSet phldrT="[Texte]"/>
      <dgm:spPr>
        <a:gradFill flip="none" rotWithShape="1">
          <a:gsLst>
            <a:gs pos="0">
              <a:schemeClr val="accent2">
                <a:lumMod val="60000"/>
                <a:lumOff val="40000"/>
                <a:alpha val="30000"/>
              </a:schemeClr>
            </a:gs>
            <a:gs pos="100000">
              <a:srgbClr val="FF0000">
                <a:alpha val="30000"/>
                <a:lumMod val="10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3925600A-FE0E-4E95-A805-24F3198AE27F}" type="parTrans" cxnId="{2BCBA389-6CD4-4F5C-BF5B-17E6D283175D}">
      <dgm:prSet/>
      <dgm:spPr/>
      <dgm:t>
        <a:bodyPr/>
        <a:lstStyle/>
        <a:p>
          <a:endParaRPr lang="fr-FR"/>
        </a:p>
      </dgm:t>
    </dgm:pt>
    <dgm:pt modelId="{9C5BE264-A940-4F67-8589-607B053748BB}" type="sibTrans" cxnId="{2BCBA389-6CD4-4F5C-BF5B-17E6D283175D}">
      <dgm:prSet/>
      <dgm:spPr/>
      <dgm:t>
        <a:bodyPr/>
        <a:lstStyle/>
        <a:p>
          <a:endParaRPr lang="fr-FR"/>
        </a:p>
      </dgm:t>
    </dgm:pt>
    <dgm:pt modelId="{B3B5F182-B759-4246-ACAE-0FADAFC874EF}">
      <dgm:prSet phldrT="[Texte]"/>
      <dgm:spPr>
        <a:gradFill rotWithShape="0">
          <a:gsLst>
            <a:gs pos="0">
              <a:srgbClr val="FF0000">
                <a:alpha val="30000"/>
              </a:srgbClr>
            </a:gs>
            <a:gs pos="100000">
              <a:srgbClr val="FF0000">
                <a:alpha val="30000"/>
              </a:srgbClr>
            </a:gs>
          </a:gsLst>
        </a:gradFill>
      </dgm:spPr>
      <dgm:t>
        <a:bodyPr/>
        <a:lstStyle/>
        <a:p>
          <a:r>
            <a:rPr lang="fr-FR"/>
            <a:t> </a:t>
          </a:r>
        </a:p>
      </dgm:t>
    </dgm:pt>
    <dgm:pt modelId="{318FDC3C-6693-48D7-8036-4A902E73F48E}" type="parTrans" cxnId="{7C25FB7E-73B4-4E18-B13C-C2DEB18A0129}">
      <dgm:prSet/>
      <dgm:spPr/>
      <dgm:t>
        <a:bodyPr/>
        <a:lstStyle/>
        <a:p>
          <a:endParaRPr lang="fr-FR"/>
        </a:p>
      </dgm:t>
    </dgm:pt>
    <dgm:pt modelId="{966ADD94-F19A-460A-8940-F52A0D471065}" type="sibTrans" cxnId="{7C25FB7E-73B4-4E18-B13C-C2DEB18A0129}">
      <dgm:prSet/>
      <dgm:spPr/>
      <dgm:t>
        <a:bodyPr/>
        <a:lstStyle/>
        <a:p>
          <a:endParaRPr lang="fr-FR"/>
        </a:p>
      </dgm:t>
    </dgm:pt>
    <dgm:pt modelId="{87B62889-698A-4831-8A3C-FF3757CF30FB}">
      <dgm:prSet phldrT="[Texte]"/>
      <dgm:spPr>
        <a:gradFill flip="none" rotWithShape="0">
          <a:gsLst>
            <a:gs pos="0">
              <a:srgbClr val="FF0000">
                <a:alpha val="30000"/>
              </a:srgbClr>
            </a:gs>
            <a:gs pos="100000">
              <a:srgbClr val="FF0000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8053B79C-2180-46B1-949B-E25062929B25}" type="parTrans" cxnId="{9C9DAB19-5B9E-4586-BC3B-CC36AFC6DDD0}">
      <dgm:prSet/>
      <dgm:spPr/>
      <dgm:t>
        <a:bodyPr/>
        <a:lstStyle/>
        <a:p>
          <a:endParaRPr lang="fr-FR"/>
        </a:p>
      </dgm:t>
    </dgm:pt>
    <dgm:pt modelId="{3577CCEC-FE82-4DAA-9946-77D64833B362}" type="sibTrans" cxnId="{9C9DAB19-5B9E-4586-BC3B-CC36AFC6DDD0}">
      <dgm:prSet/>
      <dgm:spPr/>
      <dgm:t>
        <a:bodyPr/>
        <a:lstStyle/>
        <a:p>
          <a:endParaRPr lang="fr-FR"/>
        </a:p>
      </dgm:t>
    </dgm:pt>
    <dgm:pt modelId="{82C7100E-5E11-4951-B6BA-5FD9097AF863}">
      <dgm:prSet phldrT="[Texte]"/>
      <dgm:spPr>
        <a:gradFill flip="none" rotWithShape="1">
          <a:gsLst>
            <a:gs pos="0">
              <a:srgbClr val="FF0000">
                <a:alpha val="30000"/>
              </a:srgbClr>
            </a:gs>
            <a:gs pos="100000">
              <a:srgbClr val="C00000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E0B1763C-9E04-4F44-9680-A98B84441AC8}" type="parTrans" cxnId="{BC7BE2BE-9AAD-4991-99FD-1228EBDD4245}">
      <dgm:prSet/>
      <dgm:spPr/>
      <dgm:t>
        <a:bodyPr/>
        <a:lstStyle/>
        <a:p>
          <a:endParaRPr lang="fr-FR"/>
        </a:p>
      </dgm:t>
    </dgm:pt>
    <dgm:pt modelId="{2B83CBE0-005B-4F55-AD45-EAC54353103B}" type="sibTrans" cxnId="{BC7BE2BE-9AAD-4991-99FD-1228EBDD4245}">
      <dgm:prSet/>
      <dgm:spPr/>
      <dgm:t>
        <a:bodyPr/>
        <a:lstStyle/>
        <a:p>
          <a:endParaRPr lang="fr-FR"/>
        </a:p>
      </dgm:t>
    </dgm:pt>
    <dgm:pt modelId="{57743368-5FDB-4209-9BCF-8025B7AE5669}">
      <dgm:prSet phldrT="[Texte]"/>
      <dgm:spPr>
        <a:gradFill flip="none" rotWithShape="1">
          <a:gsLst>
            <a:gs pos="0">
              <a:srgbClr val="C00000">
                <a:alpha val="30000"/>
              </a:srgbClr>
            </a:gs>
            <a:gs pos="49000">
              <a:srgbClr val="C00000">
                <a:alpha val="50000"/>
              </a:srgbClr>
            </a:gs>
            <a:gs pos="76000">
              <a:srgbClr val="E00000">
                <a:alpha val="30000"/>
              </a:srgbClr>
            </a:gs>
            <a:gs pos="100000">
              <a:srgbClr val="92D050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F3E7F86E-4CD9-4801-BEDE-9E982BAE57B5}" type="parTrans" cxnId="{CC13CC1F-95F7-4495-8D14-99BC130BE9A3}">
      <dgm:prSet/>
      <dgm:spPr/>
      <dgm:t>
        <a:bodyPr/>
        <a:lstStyle/>
        <a:p>
          <a:endParaRPr lang="fr-FR"/>
        </a:p>
      </dgm:t>
    </dgm:pt>
    <dgm:pt modelId="{57013EDA-03DC-4C4B-852D-EC91CEAA1F60}" type="sibTrans" cxnId="{CC13CC1F-95F7-4495-8D14-99BC130BE9A3}">
      <dgm:prSet/>
      <dgm:spPr/>
      <dgm:t>
        <a:bodyPr/>
        <a:lstStyle/>
        <a:p>
          <a:endParaRPr lang="fr-FR"/>
        </a:p>
      </dgm:t>
    </dgm:pt>
    <dgm:pt modelId="{E7B79EE2-53B5-47D3-9B26-6BCD0AE451F2}" type="pres">
      <dgm:prSet presAssocID="{A96B24BA-BC9D-46D3-91EB-49578069D678}" presName="Name0" presStyleCnt="0">
        <dgm:presLayoutVars>
          <dgm:dir/>
          <dgm:animLvl val="lvl"/>
          <dgm:resizeHandles val="exact"/>
        </dgm:presLayoutVars>
      </dgm:prSet>
      <dgm:spPr/>
    </dgm:pt>
    <dgm:pt modelId="{ED7BBFBB-3C1A-49AF-9551-E400930CC4CA}" type="pres">
      <dgm:prSet presAssocID="{25C1FD70-7E4A-45F7-94B5-92CB1AF082C5}" presName="parTxOnly" presStyleLbl="node1" presStyleIdx="0" presStyleCnt="6" custScaleX="126698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B5DF4EE-1445-4693-8C0B-7BD0C96DEB35}" type="pres">
      <dgm:prSet presAssocID="{F68058D8-CD18-4179-9FAF-1FB8A0B13D7B}" presName="parTxOnlySpace" presStyleCnt="0"/>
      <dgm:spPr/>
    </dgm:pt>
    <dgm:pt modelId="{6A141FB9-CF6E-48C8-BA59-9D9C52CDB8F5}" type="pres">
      <dgm:prSet presAssocID="{95B77B90-5113-4C52-BB49-519BBCBC9BEF}" presName="parTxOnly" presStyleLbl="node1" presStyleIdx="1" presStyleCnt="6" custScaleX="78079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D512DCC-88F2-44C8-B4D1-494C8249323B}" type="pres">
      <dgm:prSet presAssocID="{9C5BE264-A940-4F67-8589-607B053748BB}" presName="parTxOnlySpace" presStyleCnt="0"/>
      <dgm:spPr/>
    </dgm:pt>
    <dgm:pt modelId="{1C3F5E82-4E1F-432F-915B-4047A53165E3}" type="pres">
      <dgm:prSet presAssocID="{B3B5F182-B759-4246-ACAE-0FADAFC874EF}" presName="parTxOnly" presStyleLbl="node1" presStyleIdx="2" presStyleCnt="6" custScaleX="71702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628124D-8168-4077-82F2-4607170D7214}" type="pres">
      <dgm:prSet presAssocID="{966ADD94-F19A-460A-8940-F52A0D471065}" presName="parTxOnlySpace" presStyleCnt="0"/>
      <dgm:spPr/>
    </dgm:pt>
    <dgm:pt modelId="{8C2FD611-CA07-4401-A2EA-ECE344F7131C}" type="pres">
      <dgm:prSet presAssocID="{87B62889-698A-4831-8A3C-FF3757CF30FB}" presName="parTxOnly" presStyleLbl="node1" presStyleIdx="3" presStyleCnt="6" custScaleX="71799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513D4341-6599-4E7C-B901-C2FB0186099B}" type="pres">
      <dgm:prSet presAssocID="{3577CCEC-FE82-4DAA-9946-77D64833B362}" presName="parTxOnlySpace" presStyleCnt="0"/>
      <dgm:spPr/>
    </dgm:pt>
    <dgm:pt modelId="{139858AF-5629-478E-A808-96F2B33762AF}" type="pres">
      <dgm:prSet presAssocID="{82C7100E-5E11-4951-B6BA-5FD9097AF863}" presName="parTxOnly" presStyleLbl="node1" presStyleIdx="4" presStyleCnt="6" custScaleX="75731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51292E08-2039-4CD0-94BB-BA245DA34A4E}" type="pres">
      <dgm:prSet presAssocID="{2B83CBE0-005B-4F55-AD45-EAC54353103B}" presName="parTxOnlySpace" presStyleCnt="0"/>
      <dgm:spPr/>
    </dgm:pt>
    <dgm:pt modelId="{B2BFEB98-F8EC-4B06-BB58-B621BE37439E}" type="pres">
      <dgm:prSet presAssocID="{57743368-5FDB-4209-9BCF-8025B7AE5669}" presName="parTxOnly" presStyleLbl="node1" presStyleIdx="5" presStyleCnt="6" custScaleX="73309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CC13CC1F-95F7-4495-8D14-99BC130BE9A3}" srcId="{A96B24BA-BC9D-46D3-91EB-49578069D678}" destId="{57743368-5FDB-4209-9BCF-8025B7AE5669}" srcOrd="5" destOrd="0" parTransId="{F3E7F86E-4CD9-4801-BEDE-9E982BAE57B5}" sibTransId="{57013EDA-03DC-4C4B-852D-EC91CEAA1F60}"/>
    <dgm:cxn modelId="{535EEDF9-E54C-4054-897C-7951654081B6}" type="presOf" srcId="{25C1FD70-7E4A-45F7-94B5-92CB1AF082C5}" destId="{ED7BBFBB-3C1A-49AF-9551-E400930CC4CA}" srcOrd="0" destOrd="0" presId="urn:microsoft.com/office/officeart/2005/8/layout/chevron1"/>
    <dgm:cxn modelId="{00B5DABF-E0ED-4F13-8BF5-EB9F82B767E6}" type="presOf" srcId="{A96B24BA-BC9D-46D3-91EB-49578069D678}" destId="{E7B79EE2-53B5-47D3-9B26-6BCD0AE451F2}" srcOrd="0" destOrd="0" presId="urn:microsoft.com/office/officeart/2005/8/layout/chevron1"/>
    <dgm:cxn modelId="{18D36E85-B558-4BD7-B7DE-F80F10CF8ABF}" type="presOf" srcId="{57743368-5FDB-4209-9BCF-8025B7AE5669}" destId="{B2BFEB98-F8EC-4B06-BB58-B621BE37439E}" srcOrd="0" destOrd="0" presId="urn:microsoft.com/office/officeart/2005/8/layout/chevron1"/>
    <dgm:cxn modelId="{9C9DAB19-5B9E-4586-BC3B-CC36AFC6DDD0}" srcId="{A96B24BA-BC9D-46D3-91EB-49578069D678}" destId="{87B62889-698A-4831-8A3C-FF3757CF30FB}" srcOrd="3" destOrd="0" parTransId="{8053B79C-2180-46B1-949B-E25062929B25}" sibTransId="{3577CCEC-FE82-4DAA-9946-77D64833B362}"/>
    <dgm:cxn modelId="{F6FD0A59-AEC5-42EC-955E-FFD4BB7DF1BF}" type="presOf" srcId="{82C7100E-5E11-4951-B6BA-5FD9097AF863}" destId="{139858AF-5629-478E-A808-96F2B33762AF}" srcOrd="0" destOrd="0" presId="urn:microsoft.com/office/officeart/2005/8/layout/chevron1"/>
    <dgm:cxn modelId="{BC7BE2BE-9AAD-4991-99FD-1228EBDD4245}" srcId="{A96B24BA-BC9D-46D3-91EB-49578069D678}" destId="{82C7100E-5E11-4951-B6BA-5FD9097AF863}" srcOrd="4" destOrd="0" parTransId="{E0B1763C-9E04-4F44-9680-A98B84441AC8}" sibTransId="{2B83CBE0-005B-4F55-AD45-EAC54353103B}"/>
    <dgm:cxn modelId="{1DED4FEB-AA20-46A6-928A-33EDA94DECA3}" type="presOf" srcId="{B3B5F182-B759-4246-ACAE-0FADAFC874EF}" destId="{1C3F5E82-4E1F-432F-915B-4047A53165E3}" srcOrd="0" destOrd="0" presId="urn:microsoft.com/office/officeart/2005/8/layout/chevron1"/>
    <dgm:cxn modelId="{2BCBA389-6CD4-4F5C-BF5B-17E6D283175D}" srcId="{A96B24BA-BC9D-46D3-91EB-49578069D678}" destId="{95B77B90-5113-4C52-BB49-519BBCBC9BEF}" srcOrd="1" destOrd="0" parTransId="{3925600A-FE0E-4E95-A805-24F3198AE27F}" sibTransId="{9C5BE264-A940-4F67-8589-607B053748BB}"/>
    <dgm:cxn modelId="{7C25FB7E-73B4-4E18-B13C-C2DEB18A0129}" srcId="{A96B24BA-BC9D-46D3-91EB-49578069D678}" destId="{B3B5F182-B759-4246-ACAE-0FADAFC874EF}" srcOrd="2" destOrd="0" parTransId="{318FDC3C-6693-48D7-8036-4A902E73F48E}" sibTransId="{966ADD94-F19A-460A-8940-F52A0D471065}"/>
    <dgm:cxn modelId="{F1EA75B8-9BD1-47D1-83C5-CA8CBD5C60CB}" type="presOf" srcId="{87B62889-698A-4831-8A3C-FF3757CF30FB}" destId="{8C2FD611-CA07-4401-A2EA-ECE344F7131C}" srcOrd="0" destOrd="0" presId="urn:microsoft.com/office/officeart/2005/8/layout/chevron1"/>
    <dgm:cxn modelId="{C958626D-D1D4-4B81-BAEB-42D6EFFE66F1}" type="presOf" srcId="{95B77B90-5113-4C52-BB49-519BBCBC9BEF}" destId="{6A141FB9-CF6E-48C8-BA59-9D9C52CDB8F5}" srcOrd="0" destOrd="0" presId="urn:microsoft.com/office/officeart/2005/8/layout/chevron1"/>
    <dgm:cxn modelId="{75C14325-2769-4A28-A2F0-CA88897BCAA4}" srcId="{A96B24BA-BC9D-46D3-91EB-49578069D678}" destId="{25C1FD70-7E4A-45F7-94B5-92CB1AF082C5}" srcOrd="0" destOrd="0" parTransId="{A1575ECE-27DC-4DD9-8543-07118ADD3287}" sibTransId="{F68058D8-CD18-4179-9FAF-1FB8A0B13D7B}"/>
    <dgm:cxn modelId="{C3080659-87AE-4C2B-A51C-958A36F44FAF}" type="presParOf" srcId="{E7B79EE2-53B5-47D3-9B26-6BCD0AE451F2}" destId="{ED7BBFBB-3C1A-49AF-9551-E400930CC4CA}" srcOrd="0" destOrd="0" presId="urn:microsoft.com/office/officeart/2005/8/layout/chevron1"/>
    <dgm:cxn modelId="{C6A2DC32-2241-4758-9A54-00B99B3B0ACB}" type="presParOf" srcId="{E7B79EE2-53B5-47D3-9B26-6BCD0AE451F2}" destId="{2B5DF4EE-1445-4693-8C0B-7BD0C96DEB35}" srcOrd="1" destOrd="0" presId="urn:microsoft.com/office/officeart/2005/8/layout/chevron1"/>
    <dgm:cxn modelId="{A5DAA608-70CF-44CF-B585-56F6C6E37DFD}" type="presParOf" srcId="{E7B79EE2-53B5-47D3-9B26-6BCD0AE451F2}" destId="{6A141FB9-CF6E-48C8-BA59-9D9C52CDB8F5}" srcOrd="2" destOrd="0" presId="urn:microsoft.com/office/officeart/2005/8/layout/chevron1"/>
    <dgm:cxn modelId="{D094297C-D8B3-48D6-8F0F-0D4B665283ED}" type="presParOf" srcId="{E7B79EE2-53B5-47D3-9B26-6BCD0AE451F2}" destId="{3D512DCC-88F2-44C8-B4D1-494C8249323B}" srcOrd="3" destOrd="0" presId="urn:microsoft.com/office/officeart/2005/8/layout/chevron1"/>
    <dgm:cxn modelId="{505413EC-D9C4-45BA-81F8-F2639266A409}" type="presParOf" srcId="{E7B79EE2-53B5-47D3-9B26-6BCD0AE451F2}" destId="{1C3F5E82-4E1F-432F-915B-4047A53165E3}" srcOrd="4" destOrd="0" presId="urn:microsoft.com/office/officeart/2005/8/layout/chevron1"/>
    <dgm:cxn modelId="{74939EE4-A4E9-4283-9758-C76B990FBACF}" type="presParOf" srcId="{E7B79EE2-53B5-47D3-9B26-6BCD0AE451F2}" destId="{0628124D-8168-4077-82F2-4607170D7214}" srcOrd="5" destOrd="0" presId="urn:microsoft.com/office/officeart/2005/8/layout/chevron1"/>
    <dgm:cxn modelId="{AB4709D5-6FC5-4507-B4F8-703739024B8F}" type="presParOf" srcId="{E7B79EE2-53B5-47D3-9B26-6BCD0AE451F2}" destId="{8C2FD611-CA07-4401-A2EA-ECE344F7131C}" srcOrd="6" destOrd="0" presId="urn:microsoft.com/office/officeart/2005/8/layout/chevron1"/>
    <dgm:cxn modelId="{C6786385-F845-4F6C-A9D2-472563791408}" type="presParOf" srcId="{E7B79EE2-53B5-47D3-9B26-6BCD0AE451F2}" destId="{513D4341-6599-4E7C-B901-C2FB0186099B}" srcOrd="7" destOrd="0" presId="urn:microsoft.com/office/officeart/2005/8/layout/chevron1"/>
    <dgm:cxn modelId="{33B5F483-AB8F-4612-8DD3-013D1F90A7E1}" type="presParOf" srcId="{E7B79EE2-53B5-47D3-9B26-6BCD0AE451F2}" destId="{139858AF-5629-478E-A808-96F2B33762AF}" srcOrd="8" destOrd="0" presId="urn:microsoft.com/office/officeart/2005/8/layout/chevron1"/>
    <dgm:cxn modelId="{CE75039A-BAA5-4897-B3B7-1D07356993A1}" type="presParOf" srcId="{E7B79EE2-53B5-47D3-9B26-6BCD0AE451F2}" destId="{51292E08-2039-4CD0-94BB-BA245DA34A4E}" srcOrd="9" destOrd="0" presId="urn:microsoft.com/office/officeart/2005/8/layout/chevron1"/>
    <dgm:cxn modelId="{C979BA25-0111-43D5-9EFA-409C7D2FB81D}" type="presParOf" srcId="{E7B79EE2-53B5-47D3-9B26-6BCD0AE451F2}" destId="{B2BFEB98-F8EC-4B06-BB58-B621BE37439E}" srcOrd="10" destOrd="0" presId="urn:microsoft.com/office/officeart/2005/8/layout/chevron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5.xml><?xml version="1.0" encoding="utf-8"?>
<dgm:dataModel xmlns:dgm="http://schemas.openxmlformats.org/drawingml/2006/diagram" xmlns:a="http://schemas.openxmlformats.org/drawingml/2006/main">
  <dgm:ptLst>
    <dgm:pt modelId="{A96B24BA-BC9D-46D3-91EB-49578069D678}" type="doc">
      <dgm:prSet loTypeId="urn:microsoft.com/office/officeart/2005/8/layout/chevron1" loCatId="process" qsTypeId="urn:microsoft.com/office/officeart/2005/8/quickstyle/simple3" qsCatId="simple" csTypeId="urn:microsoft.com/office/officeart/2005/8/colors/accent3_4" csCatId="accent3" phldr="1"/>
      <dgm:spPr/>
    </dgm:pt>
    <dgm:pt modelId="{25C1FD70-7E4A-45F7-94B5-92CB1AF082C5}">
      <dgm:prSet phldrT="[Texte]"/>
      <dgm:spPr>
        <a:gradFill flip="none" rotWithShape="0">
          <a:gsLst>
            <a:gs pos="0">
              <a:srgbClr val="9BBB59">
                <a:alpha val="30000"/>
              </a:srgbClr>
            </a:gs>
            <a:gs pos="100000">
              <a:srgbClr val="009900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A1575ECE-27DC-4DD9-8543-07118ADD3287}" type="parTrans" cxnId="{75C14325-2769-4A28-A2F0-CA88897BCAA4}">
      <dgm:prSet/>
      <dgm:spPr/>
      <dgm:t>
        <a:bodyPr/>
        <a:lstStyle/>
        <a:p>
          <a:endParaRPr lang="fr-FR"/>
        </a:p>
      </dgm:t>
    </dgm:pt>
    <dgm:pt modelId="{F68058D8-CD18-4179-9FAF-1FB8A0B13D7B}" type="sibTrans" cxnId="{75C14325-2769-4A28-A2F0-CA88897BCAA4}">
      <dgm:prSet/>
      <dgm:spPr/>
      <dgm:t>
        <a:bodyPr/>
        <a:lstStyle/>
        <a:p>
          <a:endParaRPr lang="fr-FR"/>
        </a:p>
      </dgm:t>
    </dgm:pt>
    <dgm:pt modelId="{95B77B90-5113-4C52-BB49-519BBCBC9BEF}">
      <dgm:prSet phldrT="[Texte]"/>
      <dgm:spPr>
        <a:gradFill flip="none" rotWithShape="0">
          <a:gsLst>
            <a:gs pos="0">
              <a:srgbClr val="009900">
                <a:alpha val="30000"/>
              </a:srgbClr>
            </a:gs>
            <a:gs pos="100000">
              <a:srgbClr val="009900">
                <a:alpha val="4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3925600A-FE0E-4E95-A805-24F3198AE27F}" type="parTrans" cxnId="{2BCBA389-6CD4-4F5C-BF5B-17E6D283175D}">
      <dgm:prSet/>
      <dgm:spPr/>
      <dgm:t>
        <a:bodyPr/>
        <a:lstStyle/>
        <a:p>
          <a:endParaRPr lang="fr-FR"/>
        </a:p>
      </dgm:t>
    </dgm:pt>
    <dgm:pt modelId="{9C5BE264-A940-4F67-8589-607B053748BB}" type="sibTrans" cxnId="{2BCBA389-6CD4-4F5C-BF5B-17E6D283175D}">
      <dgm:prSet/>
      <dgm:spPr/>
      <dgm:t>
        <a:bodyPr/>
        <a:lstStyle/>
        <a:p>
          <a:endParaRPr lang="fr-FR"/>
        </a:p>
      </dgm:t>
    </dgm:pt>
    <dgm:pt modelId="{E7B79EE2-53B5-47D3-9B26-6BCD0AE451F2}" type="pres">
      <dgm:prSet presAssocID="{A96B24BA-BC9D-46D3-91EB-49578069D678}" presName="Name0" presStyleCnt="0">
        <dgm:presLayoutVars>
          <dgm:dir/>
          <dgm:animLvl val="lvl"/>
          <dgm:resizeHandles val="exact"/>
        </dgm:presLayoutVars>
      </dgm:prSet>
      <dgm:spPr/>
    </dgm:pt>
    <dgm:pt modelId="{ED7BBFBB-3C1A-49AF-9551-E400930CC4CA}" type="pres">
      <dgm:prSet presAssocID="{25C1FD70-7E4A-45F7-94B5-92CB1AF082C5}" presName="parTxOnly" presStyleLbl="node1" presStyleIdx="0" presStyleCnt="2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B5DF4EE-1445-4693-8C0B-7BD0C96DEB35}" type="pres">
      <dgm:prSet presAssocID="{F68058D8-CD18-4179-9FAF-1FB8A0B13D7B}" presName="parTxOnlySpace" presStyleCnt="0"/>
      <dgm:spPr/>
    </dgm:pt>
    <dgm:pt modelId="{6A141FB9-CF6E-48C8-BA59-9D9C52CDB8F5}" type="pres">
      <dgm:prSet presAssocID="{95B77B90-5113-4C52-BB49-519BBCBC9BEF}" presName="parTxOnly" presStyleLbl="node1" presStyleIdx="1" presStyleCnt="2" custScaleX="68417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480BD1A2-DC33-4A0A-BE32-603D9BF264CD}" type="presOf" srcId="{25C1FD70-7E4A-45F7-94B5-92CB1AF082C5}" destId="{ED7BBFBB-3C1A-49AF-9551-E400930CC4CA}" srcOrd="0" destOrd="0" presId="urn:microsoft.com/office/officeart/2005/8/layout/chevron1"/>
    <dgm:cxn modelId="{75C14325-2769-4A28-A2F0-CA88897BCAA4}" srcId="{A96B24BA-BC9D-46D3-91EB-49578069D678}" destId="{25C1FD70-7E4A-45F7-94B5-92CB1AF082C5}" srcOrd="0" destOrd="0" parTransId="{A1575ECE-27DC-4DD9-8543-07118ADD3287}" sibTransId="{F68058D8-CD18-4179-9FAF-1FB8A0B13D7B}"/>
    <dgm:cxn modelId="{BF036CC9-8648-423F-809B-6CC350230A38}" type="presOf" srcId="{95B77B90-5113-4C52-BB49-519BBCBC9BEF}" destId="{6A141FB9-CF6E-48C8-BA59-9D9C52CDB8F5}" srcOrd="0" destOrd="0" presId="urn:microsoft.com/office/officeart/2005/8/layout/chevron1"/>
    <dgm:cxn modelId="{2BCBA389-6CD4-4F5C-BF5B-17E6D283175D}" srcId="{A96B24BA-BC9D-46D3-91EB-49578069D678}" destId="{95B77B90-5113-4C52-BB49-519BBCBC9BEF}" srcOrd="1" destOrd="0" parTransId="{3925600A-FE0E-4E95-A805-24F3198AE27F}" sibTransId="{9C5BE264-A940-4F67-8589-607B053748BB}"/>
    <dgm:cxn modelId="{9EB64BCE-90A5-4487-82AE-414317B5C0A6}" type="presOf" srcId="{A96B24BA-BC9D-46D3-91EB-49578069D678}" destId="{E7B79EE2-53B5-47D3-9B26-6BCD0AE451F2}" srcOrd="0" destOrd="0" presId="urn:microsoft.com/office/officeart/2005/8/layout/chevron1"/>
    <dgm:cxn modelId="{4098EBA1-92D7-4685-B09B-44A053433470}" type="presParOf" srcId="{E7B79EE2-53B5-47D3-9B26-6BCD0AE451F2}" destId="{ED7BBFBB-3C1A-49AF-9551-E400930CC4CA}" srcOrd="0" destOrd="0" presId="urn:microsoft.com/office/officeart/2005/8/layout/chevron1"/>
    <dgm:cxn modelId="{5FA98F54-69CD-418D-B598-CFD222496890}" type="presParOf" srcId="{E7B79EE2-53B5-47D3-9B26-6BCD0AE451F2}" destId="{2B5DF4EE-1445-4693-8C0B-7BD0C96DEB35}" srcOrd="1" destOrd="0" presId="urn:microsoft.com/office/officeart/2005/8/layout/chevron1"/>
    <dgm:cxn modelId="{80DB2F27-3B21-4418-8328-CAC31E087261}" type="presParOf" srcId="{E7B79EE2-53B5-47D3-9B26-6BCD0AE451F2}" destId="{6A141FB9-CF6E-48C8-BA59-9D9C52CDB8F5}" srcOrd="2" destOrd="0" presId="urn:microsoft.com/office/officeart/2005/8/layout/chevron1"/>
  </dgm:cxnLst>
  <dgm:bg/>
  <dgm:whole/>
  <dgm:extLst>
    <a:ext uri="http://schemas.microsoft.com/office/drawing/2008/diagram">
      <dsp:dataModelExt xmlns:dsp="http://schemas.microsoft.com/office/drawing/2008/diagram" relId="rId10" minVer="http://schemas.openxmlformats.org/drawingml/2006/diagram"/>
    </a:ext>
  </dgm:extLst>
</dgm:dataModel>
</file>

<file path=xl/diagrams/data6.xml><?xml version="1.0" encoding="utf-8"?>
<dgm:dataModel xmlns:dgm="http://schemas.openxmlformats.org/drawingml/2006/diagram" xmlns:a="http://schemas.openxmlformats.org/drawingml/2006/main">
  <dgm:ptLst>
    <dgm:pt modelId="{A96B24BA-BC9D-46D3-91EB-49578069D678}" type="doc">
      <dgm:prSet loTypeId="urn:microsoft.com/office/officeart/2005/8/layout/chevron1" loCatId="process" qsTypeId="urn:microsoft.com/office/officeart/2005/8/quickstyle/simple3" qsCatId="simple" csTypeId="urn:microsoft.com/office/officeart/2005/8/colors/accent3_4" csCatId="accent3" phldr="1"/>
      <dgm:spPr/>
    </dgm:pt>
    <dgm:pt modelId="{25C1FD70-7E4A-45F7-94B5-92CB1AF082C5}">
      <dgm:prSet phldrT="[Texte]"/>
      <dgm:spPr>
        <a:gradFill flip="none" rotWithShape="0">
          <a:gsLst>
            <a:gs pos="0">
              <a:srgbClr val="009900">
                <a:alpha val="30000"/>
              </a:srgbClr>
            </a:gs>
            <a:gs pos="100000">
              <a:srgbClr val="9BBB59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A1575ECE-27DC-4DD9-8543-07118ADD3287}" type="parTrans" cxnId="{75C14325-2769-4A28-A2F0-CA88897BCAA4}">
      <dgm:prSet/>
      <dgm:spPr/>
      <dgm:t>
        <a:bodyPr/>
        <a:lstStyle/>
        <a:p>
          <a:endParaRPr lang="fr-FR"/>
        </a:p>
      </dgm:t>
    </dgm:pt>
    <dgm:pt modelId="{F68058D8-CD18-4179-9FAF-1FB8A0B13D7B}" type="sibTrans" cxnId="{75C14325-2769-4A28-A2F0-CA88897BCAA4}">
      <dgm:prSet/>
      <dgm:spPr/>
      <dgm:t>
        <a:bodyPr/>
        <a:lstStyle/>
        <a:p>
          <a:endParaRPr lang="fr-FR"/>
        </a:p>
      </dgm:t>
    </dgm:pt>
    <dgm:pt modelId="{95B77B90-5113-4C52-BB49-519BBCBC9BEF}">
      <dgm:prSet phldrT="[Texte]"/>
      <dgm:spPr>
        <a:gradFill flip="none" rotWithShape="0">
          <a:gsLst>
            <a:gs pos="0">
              <a:srgbClr val="9BBB59">
                <a:alpha val="30000"/>
              </a:srgbClr>
            </a:gs>
            <a:gs pos="100000">
              <a:schemeClr val="accent3">
                <a:lumMod val="20000"/>
                <a:lumOff val="80000"/>
                <a:alpha val="30000"/>
              </a:scheme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3925600A-FE0E-4E95-A805-24F3198AE27F}" type="parTrans" cxnId="{2BCBA389-6CD4-4F5C-BF5B-17E6D283175D}">
      <dgm:prSet/>
      <dgm:spPr/>
      <dgm:t>
        <a:bodyPr/>
        <a:lstStyle/>
        <a:p>
          <a:endParaRPr lang="fr-FR"/>
        </a:p>
      </dgm:t>
    </dgm:pt>
    <dgm:pt modelId="{9C5BE264-A940-4F67-8589-607B053748BB}" type="sibTrans" cxnId="{2BCBA389-6CD4-4F5C-BF5B-17E6D283175D}">
      <dgm:prSet/>
      <dgm:spPr/>
      <dgm:t>
        <a:bodyPr/>
        <a:lstStyle/>
        <a:p>
          <a:endParaRPr lang="fr-FR"/>
        </a:p>
      </dgm:t>
    </dgm:pt>
    <dgm:pt modelId="{EE0F7C2E-A5E2-4EDB-8750-FF4085B25757}">
      <dgm:prSet phldrT="[Texte]"/>
      <dgm:spPr>
        <a:gradFill flip="none" rotWithShape="0">
          <a:gsLst>
            <a:gs pos="0">
              <a:schemeClr val="accent3">
                <a:lumMod val="20000"/>
                <a:lumOff val="80000"/>
                <a:alpha val="30000"/>
              </a:schemeClr>
            </a:gs>
            <a:gs pos="100000">
              <a:schemeClr val="accent2">
                <a:lumMod val="20000"/>
                <a:lumOff val="80000"/>
                <a:alpha val="30000"/>
              </a:scheme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B57D82AF-7366-4D7F-89DA-A7C111814630}" type="parTrans" cxnId="{8E8E524C-CCF5-422C-94A5-FD5B6052FDC5}">
      <dgm:prSet/>
      <dgm:spPr/>
      <dgm:t>
        <a:bodyPr/>
        <a:lstStyle/>
        <a:p>
          <a:endParaRPr lang="fr-FR"/>
        </a:p>
      </dgm:t>
    </dgm:pt>
    <dgm:pt modelId="{F3F62F34-E3C7-426B-AAC4-3443CD188FBC}" type="sibTrans" cxnId="{8E8E524C-CCF5-422C-94A5-FD5B6052FDC5}">
      <dgm:prSet/>
      <dgm:spPr/>
      <dgm:t>
        <a:bodyPr/>
        <a:lstStyle/>
        <a:p>
          <a:endParaRPr lang="fr-FR"/>
        </a:p>
      </dgm:t>
    </dgm:pt>
    <dgm:pt modelId="{E7B79EE2-53B5-47D3-9B26-6BCD0AE451F2}" type="pres">
      <dgm:prSet presAssocID="{A96B24BA-BC9D-46D3-91EB-49578069D678}" presName="Name0" presStyleCnt="0">
        <dgm:presLayoutVars>
          <dgm:dir/>
          <dgm:animLvl val="lvl"/>
          <dgm:resizeHandles val="exact"/>
        </dgm:presLayoutVars>
      </dgm:prSet>
      <dgm:spPr/>
    </dgm:pt>
    <dgm:pt modelId="{ED7BBFBB-3C1A-49AF-9551-E400930CC4CA}" type="pres">
      <dgm:prSet presAssocID="{25C1FD70-7E4A-45F7-94B5-92CB1AF082C5}" presName="parTxOnly" presStyleLbl="node1" presStyleIdx="0" presStyleCnt="3" custScaleX="55439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B5DF4EE-1445-4693-8C0B-7BD0C96DEB35}" type="pres">
      <dgm:prSet presAssocID="{F68058D8-CD18-4179-9FAF-1FB8A0B13D7B}" presName="parTxOnlySpace" presStyleCnt="0"/>
      <dgm:spPr/>
    </dgm:pt>
    <dgm:pt modelId="{6A141FB9-CF6E-48C8-BA59-9D9C52CDB8F5}" type="pres">
      <dgm:prSet presAssocID="{95B77B90-5113-4C52-BB49-519BBCBC9BEF}" presName="parTxOnly" presStyleLbl="node1" presStyleIdx="1" presStyleCnt="3" custScaleX="47551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D512DCC-88F2-44C8-B4D1-494C8249323B}" type="pres">
      <dgm:prSet presAssocID="{9C5BE264-A940-4F67-8589-607B053748BB}" presName="parTxOnlySpace" presStyleCnt="0"/>
      <dgm:spPr/>
    </dgm:pt>
    <dgm:pt modelId="{79097440-D180-44D7-B8EE-DF98EBE4D8D2}" type="pres">
      <dgm:prSet presAssocID="{EE0F7C2E-A5E2-4EDB-8750-FF4085B25757}" presName="parTxOnly" presStyleLbl="node1" presStyleIdx="2" presStyleCnt="3" custScaleX="96011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2BCBA389-6CD4-4F5C-BF5B-17E6D283175D}" srcId="{A96B24BA-BC9D-46D3-91EB-49578069D678}" destId="{95B77B90-5113-4C52-BB49-519BBCBC9BEF}" srcOrd="1" destOrd="0" parTransId="{3925600A-FE0E-4E95-A805-24F3198AE27F}" sibTransId="{9C5BE264-A940-4F67-8589-607B053748BB}"/>
    <dgm:cxn modelId="{02F4D684-0F0C-43E5-B972-CCA6C23F5F82}" type="presOf" srcId="{95B77B90-5113-4C52-BB49-519BBCBC9BEF}" destId="{6A141FB9-CF6E-48C8-BA59-9D9C52CDB8F5}" srcOrd="0" destOrd="0" presId="urn:microsoft.com/office/officeart/2005/8/layout/chevron1"/>
    <dgm:cxn modelId="{1D5B1876-F623-483E-BE76-D12FF4697F48}" type="presOf" srcId="{EE0F7C2E-A5E2-4EDB-8750-FF4085B25757}" destId="{79097440-D180-44D7-B8EE-DF98EBE4D8D2}" srcOrd="0" destOrd="0" presId="urn:microsoft.com/office/officeart/2005/8/layout/chevron1"/>
    <dgm:cxn modelId="{363EC4F9-9C78-4A2C-8B9F-AB200C1E7E15}" type="presOf" srcId="{A96B24BA-BC9D-46D3-91EB-49578069D678}" destId="{E7B79EE2-53B5-47D3-9B26-6BCD0AE451F2}" srcOrd="0" destOrd="0" presId="urn:microsoft.com/office/officeart/2005/8/layout/chevron1"/>
    <dgm:cxn modelId="{2228339D-590D-4863-B27C-46EFE3DA6C8C}" type="presOf" srcId="{25C1FD70-7E4A-45F7-94B5-92CB1AF082C5}" destId="{ED7BBFBB-3C1A-49AF-9551-E400930CC4CA}" srcOrd="0" destOrd="0" presId="urn:microsoft.com/office/officeart/2005/8/layout/chevron1"/>
    <dgm:cxn modelId="{75C14325-2769-4A28-A2F0-CA88897BCAA4}" srcId="{A96B24BA-BC9D-46D3-91EB-49578069D678}" destId="{25C1FD70-7E4A-45F7-94B5-92CB1AF082C5}" srcOrd="0" destOrd="0" parTransId="{A1575ECE-27DC-4DD9-8543-07118ADD3287}" sibTransId="{F68058D8-CD18-4179-9FAF-1FB8A0B13D7B}"/>
    <dgm:cxn modelId="{8E8E524C-CCF5-422C-94A5-FD5B6052FDC5}" srcId="{A96B24BA-BC9D-46D3-91EB-49578069D678}" destId="{EE0F7C2E-A5E2-4EDB-8750-FF4085B25757}" srcOrd="2" destOrd="0" parTransId="{B57D82AF-7366-4D7F-89DA-A7C111814630}" sibTransId="{F3F62F34-E3C7-426B-AAC4-3443CD188FBC}"/>
    <dgm:cxn modelId="{3F9F0525-D04D-4EF0-85E2-C7E1AB355F04}" type="presParOf" srcId="{E7B79EE2-53B5-47D3-9B26-6BCD0AE451F2}" destId="{ED7BBFBB-3C1A-49AF-9551-E400930CC4CA}" srcOrd="0" destOrd="0" presId="urn:microsoft.com/office/officeart/2005/8/layout/chevron1"/>
    <dgm:cxn modelId="{FD4B4102-A0AE-4AD5-9466-EA4F6E739A43}" type="presParOf" srcId="{E7B79EE2-53B5-47D3-9B26-6BCD0AE451F2}" destId="{2B5DF4EE-1445-4693-8C0B-7BD0C96DEB35}" srcOrd="1" destOrd="0" presId="urn:microsoft.com/office/officeart/2005/8/layout/chevron1"/>
    <dgm:cxn modelId="{AF7F705C-AC18-4270-A0AE-39E80189F8C0}" type="presParOf" srcId="{E7B79EE2-53B5-47D3-9B26-6BCD0AE451F2}" destId="{6A141FB9-CF6E-48C8-BA59-9D9C52CDB8F5}" srcOrd="2" destOrd="0" presId="urn:microsoft.com/office/officeart/2005/8/layout/chevron1"/>
    <dgm:cxn modelId="{1D3C31C9-BD36-48BB-8755-166058018B99}" type="presParOf" srcId="{E7B79EE2-53B5-47D3-9B26-6BCD0AE451F2}" destId="{3D512DCC-88F2-44C8-B4D1-494C8249323B}" srcOrd="3" destOrd="0" presId="urn:microsoft.com/office/officeart/2005/8/layout/chevron1"/>
    <dgm:cxn modelId="{1B3BADF4-34D4-4081-A10C-72461CBE6B25}" type="presParOf" srcId="{E7B79EE2-53B5-47D3-9B26-6BCD0AE451F2}" destId="{79097440-D180-44D7-B8EE-DF98EBE4D8D2}" srcOrd="4" destOrd="0" presId="urn:microsoft.com/office/officeart/2005/8/layout/chevron1"/>
  </dgm:cxnLst>
  <dgm:bg/>
  <dgm:whole/>
  <dgm:extLst>
    <a:ext uri="http://schemas.microsoft.com/office/drawing/2008/diagram">
      <dsp:dataModelExt xmlns:dsp="http://schemas.microsoft.com/office/drawing/2008/diagram" relId="rId15" minVer="http://schemas.openxmlformats.org/drawingml/2006/diagram"/>
    </a:ext>
  </dgm:extLst>
</dgm:dataModel>
</file>

<file path=xl/diagrams/data7.xml><?xml version="1.0" encoding="utf-8"?>
<dgm:dataModel xmlns:dgm="http://schemas.openxmlformats.org/drawingml/2006/diagram" xmlns:a="http://schemas.openxmlformats.org/drawingml/2006/main">
  <dgm:ptLst>
    <dgm:pt modelId="{A96B24BA-BC9D-46D3-91EB-49578069D678}" type="doc">
      <dgm:prSet loTypeId="urn:microsoft.com/office/officeart/2005/8/layout/chevron1" loCatId="process" qsTypeId="urn:microsoft.com/office/officeart/2005/8/quickstyle/simple3" qsCatId="simple" csTypeId="urn:microsoft.com/office/officeart/2005/8/colors/accent2_4" csCatId="accent2" phldr="1"/>
      <dgm:spPr/>
    </dgm:pt>
    <dgm:pt modelId="{25C1FD70-7E4A-45F7-94B5-92CB1AF082C5}">
      <dgm:prSet phldrT="[Texte]"/>
      <dgm:spPr>
        <a:gradFill flip="none" rotWithShape="1">
          <a:gsLst>
            <a:gs pos="0">
              <a:schemeClr val="accent2">
                <a:lumMod val="20000"/>
                <a:lumOff val="80000"/>
                <a:alpha val="30000"/>
              </a:schemeClr>
            </a:gs>
            <a:gs pos="71000">
              <a:schemeClr val="accent2">
                <a:lumMod val="40000"/>
                <a:lumOff val="60000"/>
                <a:alpha val="30000"/>
              </a:schemeClr>
            </a:gs>
            <a:gs pos="100000">
              <a:schemeClr val="accent2">
                <a:lumMod val="60000"/>
                <a:lumOff val="40000"/>
                <a:alpha val="30000"/>
              </a:scheme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A1575ECE-27DC-4DD9-8543-07118ADD3287}" type="parTrans" cxnId="{75C14325-2769-4A28-A2F0-CA88897BCAA4}">
      <dgm:prSet/>
      <dgm:spPr/>
      <dgm:t>
        <a:bodyPr/>
        <a:lstStyle/>
        <a:p>
          <a:endParaRPr lang="fr-FR"/>
        </a:p>
      </dgm:t>
    </dgm:pt>
    <dgm:pt modelId="{F68058D8-CD18-4179-9FAF-1FB8A0B13D7B}" type="sibTrans" cxnId="{75C14325-2769-4A28-A2F0-CA88897BCAA4}">
      <dgm:prSet/>
      <dgm:spPr/>
      <dgm:t>
        <a:bodyPr/>
        <a:lstStyle/>
        <a:p>
          <a:endParaRPr lang="fr-FR"/>
        </a:p>
      </dgm:t>
    </dgm:pt>
    <dgm:pt modelId="{95B77B90-5113-4C52-BB49-519BBCBC9BEF}">
      <dgm:prSet phldrT="[Texte]"/>
      <dgm:spPr>
        <a:gradFill flip="none" rotWithShape="1">
          <a:gsLst>
            <a:gs pos="0">
              <a:schemeClr val="accent2">
                <a:lumMod val="60000"/>
                <a:lumOff val="40000"/>
                <a:alpha val="30000"/>
              </a:schemeClr>
            </a:gs>
            <a:gs pos="100000">
              <a:srgbClr val="FF0000">
                <a:alpha val="30000"/>
                <a:lumMod val="10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3925600A-FE0E-4E95-A805-24F3198AE27F}" type="parTrans" cxnId="{2BCBA389-6CD4-4F5C-BF5B-17E6D283175D}">
      <dgm:prSet/>
      <dgm:spPr/>
      <dgm:t>
        <a:bodyPr/>
        <a:lstStyle/>
        <a:p>
          <a:endParaRPr lang="fr-FR"/>
        </a:p>
      </dgm:t>
    </dgm:pt>
    <dgm:pt modelId="{9C5BE264-A940-4F67-8589-607B053748BB}" type="sibTrans" cxnId="{2BCBA389-6CD4-4F5C-BF5B-17E6D283175D}">
      <dgm:prSet/>
      <dgm:spPr/>
      <dgm:t>
        <a:bodyPr/>
        <a:lstStyle/>
        <a:p>
          <a:endParaRPr lang="fr-FR"/>
        </a:p>
      </dgm:t>
    </dgm:pt>
    <dgm:pt modelId="{B3B5F182-B759-4246-ACAE-0FADAFC874EF}">
      <dgm:prSet phldrT="[Texte]"/>
      <dgm:spPr>
        <a:gradFill rotWithShape="0">
          <a:gsLst>
            <a:gs pos="0">
              <a:srgbClr val="FF0000">
                <a:alpha val="30000"/>
              </a:srgbClr>
            </a:gs>
            <a:gs pos="100000">
              <a:srgbClr val="FF0000">
                <a:alpha val="30000"/>
              </a:srgbClr>
            </a:gs>
          </a:gsLst>
        </a:gradFill>
      </dgm:spPr>
      <dgm:t>
        <a:bodyPr/>
        <a:lstStyle/>
        <a:p>
          <a:r>
            <a:rPr lang="fr-FR"/>
            <a:t> </a:t>
          </a:r>
        </a:p>
      </dgm:t>
    </dgm:pt>
    <dgm:pt modelId="{318FDC3C-6693-48D7-8036-4A902E73F48E}" type="parTrans" cxnId="{7C25FB7E-73B4-4E18-B13C-C2DEB18A0129}">
      <dgm:prSet/>
      <dgm:spPr/>
      <dgm:t>
        <a:bodyPr/>
        <a:lstStyle/>
        <a:p>
          <a:endParaRPr lang="fr-FR"/>
        </a:p>
      </dgm:t>
    </dgm:pt>
    <dgm:pt modelId="{966ADD94-F19A-460A-8940-F52A0D471065}" type="sibTrans" cxnId="{7C25FB7E-73B4-4E18-B13C-C2DEB18A0129}">
      <dgm:prSet/>
      <dgm:spPr/>
      <dgm:t>
        <a:bodyPr/>
        <a:lstStyle/>
        <a:p>
          <a:endParaRPr lang="fr-FR"/>
        </a:p>
      </dgm:t>
    </dgm:pt>
    <dgm:pt modelId="{87B62889-698A-4831-8A3C-FF3757CF30FB}">
      <dgm:prSet phldrT="[Texte]"/>
      <dgm:spPr>
        <a:gradFill flip="none" rotWithShape="0">
          <a:gsLst>
            <a:gs pos="0">
              <a:srgbClr val="FF0000">
                <a:alpha val="30000"/>
              </a:srgbClr>
            </a:gs>
            <a:gs pos="100000">
              <a:srgbClr val="FF0000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8053B79C-2180-46B1-949B-E25062929B25}" type="parTrans" cxnId="{9C9DAB19-5B9E-4586-BC3B-CC36AFC6DDD0}">
      <dgm:prSet/>
      <dgm:spPr/>
      <dgm:t>
        <a:bodyPr/>
        <a:lstStyle/>
        <a:p>
          <a:endParaRPr lang="fr-FR"/>
        </a:p>
      </dgm:t>
    </dgm:pt>
    <dgm:pt modelId="{3577CCEC-FE82-4DAA-9946-77D64833B362}" type="sibTrans" cxnId="{9C9DAB19-5B9E-4586-BC3B-CC36AFC6DDD0}">
      <dgm:prSet/>
      <dgm:spPr/>
      <dgm:t>
        <a:bodyPr/>
        <a:lstStyle/>
        <a:p>
          <a:endParaRPr lang="fr-FR"/>
        </a:p>
      </dgm:t>
    </dgm:pt>
    <dgm:pt modelId="{82C7100E-5E11-4951-B6BA-5FD9097AF863}">
      <dgm:prSet phldrT="[Texte]"/>
      <dgm:spPr>
        <a:gradFill flip="none" rotWithShape="1">
          <a:gsLst>
            <a:gs pos="0">
              <a:srgbClr val="FF0000">
                <a:alpha val="30000"/>
              </a:srgbClr>
            </a:gs>
            <a:gs pos="100000">
              <a:srgbClr val="C00000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E0B1763C-9E04-4F44-9680-A98B84441AC8}" type="parTrans" cxnId="{BC7BE2BE-9AAD-4991-99FD-1228EBDD4245}">
      <dgm:prSet/>
      <dgm:spPr/>
      <dgm:t>
        <a:bodyPr/>
        <a:lstStyle/>
        <a:p>
          <a:endParaRPr lang="fr-FR"/>
        </a:p>
      </dgm:t>
    </dgm:pt>
    <dgm:pt modelId="{2B83CBE0-005B-4F55-AD45-EAC54353103B}" type="sibTrans" cxnId="{BC7BE2BE-9AAD-4991-99FD-1228EBDD4245}">
      <dgm:prSet/>
      <dgm:spPr/>
      <dgm:t>
        <a:bodyPr/>
        <a:lstStyle/>
        <a:p>
          <a:endParaRPr lang="fr-FR"/>
        </a:p>
      </dgm:t>
    </dgm:pt>
    <dgm:pt modelId="{57743368-5FDB-4209-9BCF-8025B7AE5669}">
      <dgm:prSet phldrT="[Texte]"/>
      <dgm:spPr>
        <a:gradFill flip="none" rotWithShape="1">
          <a:gsLst>
            <a:gs pos="0">
              <a:srgbClr val="C00000">
                <a:alpha val="30000"/>
              </a:srgbClr>
            </a:gs>
            <a:gs pos="49000">
              <a:srgbClr val="C00000">
                <a:alpha val="50000"/>
              </a:srgbClr>
            </a:gs>
            <a:gs pos="76000">
              <a:srgbClr val="E00000">
                <a:alpha val="30000"/>
              </a:srgbClr>
            </a:gs>
            <a:gs pos="100000">
              <a:srgbClr val="92D050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F3E7F86E-4CD9-4801-BEDE-9E982BAE57B5}" type="parTrans" cxnId="{CC13CC1F-95F7-4495-8D14-99BC130BE9A3}">
      <dgm:prSet/>
      <dgm:spPr/>
      <dgm:t>
        <a:bodyPr/>
        <a:lstStyle/>
        <a:p>
          <a:endParaRPr lang="fr-FR"/>
        </a:p>
      </dgm:t>
    </dgm:pt>
    <dgm:pt modelId="{57013EDA-03DC-4C4B-852D-EC91CEAA1F60}" type="sibTrans" cxnId="{CC13CC1F-95F7-4495-8D14-99BC130BE9A3}">
      <dgm:prSet/>
      <dgm:spPr/>
      <dgm:t>
        <a:bodyPr/>
        <a:lstStyle/>
        <a:p>
          <a:endParaRPr lang="fr-FR"/>
        </a:p>
      </dgm:t>
    </dgm:pt>
    <dgm:pt modelId="{E7B79EE2-53B5-47D3-9B26-6BCD0AE451F2}" type="pres">
      <dgm:prSet presAssocID="{A96B24BA-BC9D-46D3-91EB-49578069D678}" presName="Name0" presStyleCnt="0">
        <dgm:presLayoutVars>
          <dgm:dir/>
          <dgm:animLvl val="lvl"/>
          <dgm:resizeHandles val="exact"/>
        </dgm:presLayoutVars>
      </dgm:prSet>
      <dgm:spPr/>
    </dgm:pt>
    <dgm:pt modelId="{ED7BBFBB-3C1A-49AF-9551-E400930CC4CA}" type="pres">
      <dgm:prSet presAssocID="{25C1FD70-7E4A-45F7-94B5-92CB1AF082C5}" presName="parTxOnly" presStyleLbl="node1" presStyleIdx="0" presStyleCnt="6" custScaleX="126698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B5DF4EE-1445-4693-8C0B-7BD0C96DEB35}" type="pres">
      <dgm:prSet presAssocID="{F68058D8-CD18-4179-9FAF-1FB8A0B13D7B}" presName="parTxOnlySpace" presStyleCnt="0"/>
      <dgm:spPr/>
    </dgm:pt>
    <dgm:pt modelId="{6A141FB9-CF6E-48C8-BA59-9D9C52CDB8F5}" type="pres">
      <dgm:prSet presAssocID="{95B77B90-5113-4C52-BB49-519BBCBC9BEF}" presName="parTxOnly" presStyleLbl="node1" presStyleIdx="1" presStyleCnt="6" custScaleX="78079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D512DCC-88F2-44C8-B4D1-494C8249323B}" type="pres">
      <dgm:prSet presAssocID="{9C5BE264-A940-4F67-8589-607B053748BB}" presName="parTxOnlySpace" presStyleCnt="0"/>
      <dgm:spPr/>
    </dgm:pt>
    <dgm:pt modelId="{1C3F5E82-4E1F-432F-915B-4047A53165E3}" type="pres">
      <dgm:prSet presAssocID="{B3B5F182-B759-4246-ACAE-0FADAFC874EF}" presName="parTxOnly" presStyleLbl="node1" presStyleIdx="2" presStyleCnt="6" custScaleX="71702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628124D-8168-4077-82F2-4607170D7214}" type="pres">
      <dgm:prSet presAssocID="{966ADD94-F19A-460A-8940-F52A0D471065}" presName="parTxOnlySpace" presStyleCnt="0"/>
      <dgm:spPr/>
    </dgm:pt>
    <dgm:pt modelId="{8C2FD611-CA07-4401-A2EA-ECE344F7131C}" type="pres">
      <dgm:prSet presAssocID="{87B62889-698A-4831-8A3C-FF3757CF30FB}" presName="parTxOnly" presStyleLbl="node1" presStyleIdx="3" presStyleCnt="6" custScaleX="71799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513D4341-6599-4E7C-B901-C2FB0186099B}" type="pres">
      <dgm:prSet presAssocID="{3577CCEC-FE82-4DAA-9946-77D64833B362}" presName="parTxOnlySpace" presStyleCnt="0"/>
      <dgm:spPr/>
    </dgm:pt>
    <dgm:pt modelId="{139858AF-5629-478E-A808-96F2B33762AF}" type="pres">
      <dgm:prSet presAssocID="{82C7100E-5E11-4951-B6BA-5FD9097AF863}" presName="parTxOnly" presStyleLbl="node1" presStyleIdx="4" presStyleCnt="6" custScaleX="75731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51292E08-2039-4CD0-94BB-BA245DA34A4E}" type="pres">
      <dgm:prSet presAssocID="{2B83CBE0-005B-4F55-AD45-EAC54353103B}" presName="parTxOnlySpace" presStyleCnt="0"/>
      <dgm:spPr/>
    </dgm:pt>
    <dgm:pt modelId="{B2BFEB98-F8EC-4B06-BB58-B621BE37439E}" type="pres">
      <dgm:prSet presAssocID="{57743368-5FDB-4209-9BCF-8025B7AE5669}" presName="parTxOnly" presStyleLbl="node1" presStyleIdx="5" presStyleCnt="6" custScaleX="73309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450FD1B3-18BE-4215-81BC-831C03F88822}" type="presOf" srcId="{87B62889-698A-4831-8A3C-FF3757CF30FB}" destId="{8C2FD611-CA07-4401-A2EA-ECE344F7131C}" srcOrd="0" destOrd="0" presId="urn:microsoft.com/office/officeart/2005/8/layout/chevron1"/>
    <dgm:cxn modelId="{CC13CC1F-95F7-4495-8D14-99BC130BE9A3}" srcId="{A96B24BA-BC9D-46D3-91EB-49578069D678}" destId="{57743368-5FDB-4209-9BCF-8025B7AE5669}" srcOrd="5" destOrd="0" parTransId="{F3E7F86E-4CD9-4801-BEDE-9E982BAE57B5}" sibTransId="{57013EDA-03DC-4C4B-852D-EC91CEAA1F60}"/>
    <dgm:cxn modelId="{8B1FA5A5-6BE4-4CB0-90EC-C2194D81C766}" type="presOf" srcId="{95B77B90-5113-4C52-BB49-519BBCBC9BEF}" destId="{6A141FB9-CF6E-48C8-BA59-9D9C52CDB8F5}" srcOrd="0" destOrd="0" presId="urn:microsoft.com/office/officeart/2005/8/layout/chevron1"/>
    <dgm:cxn modelId="{9C9DAB19-5B9E-4586-BC3B-CC36AFC6DDD0}" srcId="{A96B24BA-BC9D-46D3-91EB-49578069D678}" destId="{87B62889-698A-4831-8A3C-FF3757CF30FB}" srcOrd="3" destOrd="0" parTransId="{8053B79C-2180-46B1-949B-E25062929B25}" sibTransId="{3577CCEC-FE82-4DAA-9946-77D64833B362}"/>
    <dgm:cxn modelId="{BC7BE2BE-9AAD-4991-99FD-1228EBDD4245}" srcId="{A96B24BA-BC9D-46D3-91EB-49578069D678}" destId="{82C7100E-5E11-4951-B6BA-5FD9097AF863}" srcOrd="4" destOrd="0" parTransId="{E0B1763C-9E04-4F44-9680-A98B84441AC8}" sibTransId="{2B83CBE0-005B-4F55-AD45-EAC54353103B}"/>
    <dgm:cxn modelId="{D60E3DFA-E22E-4348-9F32-4EA01D8851FA}" type="presOf" srcId="{B3B5F182-B759-4246-ACAE-0FADAFC874EF}" destId="{1C3F5E82-4E1F-432F-915B-4047A53165E3}" srcOrd="0" destOrd="0" presId="urn:microsoft.com/office/officeart/2005/8/layout/chevron1"/>
    <dgm:cxn modelId="{2BCBA389-6CD4-4F5C-BF5B-17E6D283175D}" srcId="{A96B24BA-BC9D-46D3-91EB-49578069D678}" destId="{95B77B90-5113-4C52-BB49-519BBCBC9BEF}" srcOrd="1" destOrd="0" parTransId="{3925600A-FE0E-4E95-A805-24F3198AE27F}" sibTransId="{9C5BE264-A940-4F67-8589-607B053748BB}"/>
    <dgm:cxn modelId="{7C25FB7E-73B4-4E18-B13C-C2DEB18A0129}" srcId="{A96B24BA-BC9D-46D3-91EB-49578069D678}" destId="{B3B5F182-B759-4246-ACAE-0FADAFC874EF}" srcOrd="2" destOrd="0" parTransId="{318FDC3C-6693-48D7-8036-4A902E73F48E}" sibTransId="{966ADD94-F19A-460A-8940-F52A0D471065}"/>
    <dgm:cxn modelId="{AAE37678-2CB3-4F2D-9F5C-A9091A26C44B}" type="presOf" srcId="{57743368-5FDB-4209-9BCF-8025B7AE5669}" destId="{B2BFEB98-F8EC-4B06-BB58-B621BE37439E}" srcOrd="0" destOrd="0" presId="urn:microsoft.com/office/officeart/2005/8/layout/chevron1"/>
    <dgm:cxn modelId="{1E6035AA-0F7C-44A3-9B82-EE4624108D5A}" type="presOf" srcId="{A96B24BA-BC9D-46D3-91EB-49578069D678}" destId="{E7B79EE2-53B5-47D3-9B26-6BCD0AE451F2}" srcOrd="0" destOrd="0" presId="urn:microsoft.com/office/officeart/2005/8/layout/chevron1"/>
    <dgm:cxn modelId="{03DA0A46-46B8-4D32-A261-4A6E05D464EF}" type="presOf" srcId="{25C1FD70-7E4A-45F7-94B5-92CB1AF082C5}" destId="{ED7BBFBB-3C1A-49AF-9551-E400930CC4CA}" srcOrd="0" destOrd="0" presId="urn:microsoft.com/office/officeart/2005/8/layout/chevron1"/>
    <dgm:cxn modelId="{BA8E3AAD-3685-42A4-BDC8-72B0C6A42EE7}" type="presOf" srcId="{82C7100E-5E11-4951-B6BA-5FD9097AF863}" destId="{139858AF-5629-478E-A808-96F2B33762AF}" srcOrd="0" destOrd="0" presId="urn:microsoft.com/office/officeart/2005/8/layout/chevron1"/>
    <dgm:cxn modelId="{75C14325-2769-4A28-A2F0-CA88897BCAA4}" srcId="{A96B24BA-BC9D-46D3-91EB-49578069D678}" destId="{25C1FD70-7E4A-45F7-94B5-92CB1AF082C5}" srcOrd="0" destOrd="0" parTransId="{A1575ECE-27DC-4DD9-8543-07118ADD3287}" sibTransId="{F68058D8-CD18-4179-9FAF-1FB8A0B13D7B}"/>
    <dgm:cxn modelId="{4C96BA0C-5C62-438E-97A9-5836FBCC986B}" type="presParOf" srcId="{E7B79EE2-53B5-47D3-9B26-6BCD0AE451F2}" destId="{ED7BBFBB-3C1A-49AF-9551-E400930CC4CA}" srcOrd="0" destOrd="0" presId="urn:microsoft.com/office/officeart/2005/8/layout/chevron1"/>
    <dgm:cxn modelId="{D50E4254-E7A1-438A-8FD6-A848C18DB9A0}" type="presParOf" srcId="{E7B79EE2-53B5-47D3-9B26-6BCD0AE451F2}" destId="{2B5DF4EE-1445-4693-8C0B-7BD0C96DEB35}" srcOrd="1" destOrd="0" presId="urn:microsoft.com/office/officeart/2005/8/layout/chevron1"/>
    <dgm:cxn modelId="{A0EA22B7-21B5-4E7A-A3BF-2362DCD53024}" type="presParOf" srcId="{E7B79EE2-53B5-47D3-9B26-6BCD0AE451F2}" destId="{6A141FB9-CF6E-48C8-BA59-9D9C52CDB8F5}" srcOrd="2" destOrd="0" presId="urn:microsoft.com/office/officeart/2005/8/layout/chevron1"/>
    <dgm:cxn modelId="{5A7B6AFD-5B4C-428A-99C2-7AF7F23F4483}" type="presParOf" srcId="{E7B79EE2-53B5-47D3-9B26-6BCD0AE451F2}" destId="{3D512DCC-88F2-44C8-B4D1-494C8249323B}" srcOrd="3" destOrd="0" presId="urn:microsoft.com/office/officeart/2005/8/layout/chevron1"/>
    <dgm:cxn modelId="{1C42EBCB-3444-479C-9620-7921A67FF5A7}" type="presParOf" srcId="{E7B79EE2-53B5-47D3-9B26-6BCD0AE451F2}" destId="{1C3F5E82-4E1F-432F-915B-4047A53165E3}" srcOrd="4" destOrd="0" presId="urn:microsoft.com/office/officeart/2005/8/layout/chevron1"/>
    <dgm:cxn modelId="{45C17CBC-DCA7-4ECB-9C6B-0A1FCA8BB737}" type="presParOf" srcId="{E7B79EE2-53B5-47D3-9B26-6BCD0AE451F2}" destId="{0628124D-8168-4077-82F2-4607170D7214}" srcOrd="5" destOrd="0" presId="urn:microsoft.com/office/officeart/2005/8/layout/chevron1"/>
    <dgm:cxn modelId="{6B2F93AD-AE60-4C65-9C66-7736A05FC768}" type="presParOf" srcId="{E7B79EE2-53B5-47D3-9B26-6BCD0AE451F2}" destId="{8C2FD611-CA07-4401-A2EA-ECE344F7131C}" srcOrd="6" destOrd="0" presId="urn:microsoft.com/office/officeart/2005/8/layout/chevron1"/>
    <dgm:cxn modelId="{ACBDBBF6-C3E6-4469-815B-2DA1AD3F1754}" type="presParOf" srcId="{E7B79EE2-53B5-47D3-9B26-6BCD0AE451F2}" destId="{513D4341-6599-4E7C-B901-C2FB0186099B}" srcOrd="7" destOrd="0" presId="urn:microsoft.com/office/officeart/2005/8/layout/chevron1"/>
    <dgm:cxn modelId="{D2FE591F-F286-4EC1-892D-DFB53255592B}" type="presParOf" srcId="{E7B79EE2-53B5-47D3-9B26-6BCD0AE451F2}" destId="{139858AF-5629-478E-A808-96F2B33762AF}" srcOrd="8" destOrd="0" presId="urn:microsoft.com/office/officeart/2005/8/layout/chevron1"/>
    <dgm:cxn modelId="{5D85621C-73B0-4A30-B367-4094E97B540E}" type="presParOf" srcId="{E7B79EE2-53B5-47D3-9B26-6BCD0AE451F2}" destId="{51292E08-2039-4CD0-94BB-BA245DA34A4E}" srcOrd="9" destOrd="0" presId="urn:microsoft.com/office/officeart/2005/8/layout/chevron1"/>
    <dgm:cxn modelId="{F2A6667D-ACDC-47E9-B651-1605C524BFB0}" type="presParOf" srcId="{E7B79EE2-53B5-47D3-9B26-6BCD0AE451F2}" destId="{B2BFEB98-F8EC-4B06-BB58-B621BE37439E}" srcOrd="10" destOrd="0" presId="urn:microsoft.com/office/officeart/2005/8/layout/chevron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8.xml><?xml version="1.0" encoding="utf-8"?>
<dgm:dataModel xmlns:dgm="http://schemas.openxmlformats.org/drawingml/2006/diagram" xmlns:a="http://schemas.openxmlformats.org/drawingml/2006/main">
  <dgm:ptLst>
    <dgm:pt modelId="{A96B24BA-BC9D-46D3-91EB-49578069D678}" type="doc">
      <dgm:prSet loTypeId="urn:microsoft.com/office/officeart/2005/8/layout/chevron1" loCatId="process" qsTypeId="urn:microsoft.com/office/officeart/2005/8/quickstyle/simple3" qsCatId="simple" csTypeId="urn:microsoft.com/office/officeart/2005/8/colors/accent3_4" csCatId="accent3" phldr="1"/>
      <dgm:spPr/>
    </dgm:pt>
    <dgm:pt modelId="{25C1FD70-7E4A-45F7-94B5-92CB1AF082C5}">
      <dgm:prSet phldrT="[Texte]"/>
      <dgm:spPr>
        <a:gradFill flip="none" rotWithShape="0">
          <a:gsLst>
            <a:gs pos="0">
              <a:srgbClr val="9BBB59">
                <a:alpha val="30000"/>
              </a:srgbClr>
            </a:gs>
            <a:gs pos="100000">
              <a:srgbClr val="009900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A1575ECE-27DC-4DD9-8543-07118ADD3287}" type="parTrans" cxnId="{75C14325-2769-4A28-A2F0-CA88897BCAA4}">
      <dgm:prSet/>
      <dgm:spPr/>
      <dgm:t>
        <a:bodyPr/>
        <a:lstStyle/>
        <a:p>
          <a:endParaRPr lang="fr-FR"/>
        </a:p>
      </dgm:t>
    </dgm:pt>
    <dgm:pt modelId="{F68058D8-CD18-4179-9FAF-1FB8A0B13D7B}" type="sibTrans" cxnId="{75C14325-2769-4A28-A2F0-CA88897BCAA4}">
      <dgm:prSet/>
      <dgm:spPr/>
      <dgm:t>
        <a:bodyPr/>
        <a:lstStyle/>
        <a:p>
          <a:endParaRPr lang="fr-FR"/>
        </a:p>
      </dgm:t>
    </dgm:pt>
    <dgm:pt modelId="{95B77B90-5113-4C52-BB49-519BBCBC9BEF}">
      <dgm:prSet phldrT="[Texte]"/>
      <dgm:spPr>
        <a:gradFill flip="none" rotWithShape="0">
          <a:gsLst>
            <a:gs pos="0">
              <a:srgbClr val="009900">
                <a:alpha val="30000"/>
              </a:srgbClr>
            </a:gs>
            <a:gs pos="100000">
              <a:srgbClr val="009900">
                <a:alpha val="4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3925600A-FE0E-4E95-A805-24F3198AE27F}" type="parTrans" cxnId="{2BCBA389-6CD4-4F5C-BF5B-17E6D283175D}">
      <dgm:prSet/>
      <dgm:spPr/>
      <dgm:t>
        <a:bodyPr/>
        <a:lstStyle/>
        <a:p>
          <a:endParaRPr lang="fr-FR"/>
        </a:p>
      </dgm:t>
    </dgm:pt>
    <dgm:pt modelId="{9C5BE264-A940-4F67-8589-607B053748BB}" type="sibTrans" cxnId="{2BCBA389-6CD4-4F5C-BF5B-17E6D283175D}">
      <dgm:prSet/>
      <dgm:spPr/>
      <dgm:t>
        <a:bodyPr/>
        <a:lstStyle/>
        <a:p>
          <a:endParaRPr lang="fr-FR"/>
        </a:p>
      </dgm:t>
    </dgm:pt>
    <dgm:pt modelId="{E7B79EE2-53B5-47D3-9B26-6BCD0AE451F2}" type="pres">
      <dgm:prSet presAssocID="{A96B24BA-BC9D-46D3-91EB-49578069D678}" presName="Name0" presStyleCnt="0">
        <dgm:presLayoutVars>
          <dgm:dir/>
          <dgm:animLvl val="lvl"/>
          <dgm:resizeHandles val="exact"/>
        </dgm:presLayoutVars>
      </dgm:prSet>
      <dgm:spPr/>
    </dgm:pt>
    <dgm:pt modelId="{ED7BBFBB-3C1A-49AF-9551-E400930CC4CA}" type="pres">
      <dgm:prSet presAssocID="{25C1FD70-7E4A-45F7-94B5-92CB1AF082C5}" presName="parTxOnly" presStyleLbl="node1" presStyleIdx="0" presStyleCnt="2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B5DF4EE-1445-4693-8C0B-7BD0C96DEB35}" type="pres">
      <dgm:prSet presAssocID="{F68058D8-CD18-4179-9FAF-1FB8A0B13D7B}" presName="parTxOnlySpace" presStyleCnt="0"/>
      <dgm:spPr/>
    </dgm:pt>
    <dgm:pt modelId="{6A141FB9-CF6E-48C8-BA59-9D9C52CDB8F5}" type="pres">
      <dgm:prSet presAssocID="{95B77B90-5113-4C52-BB49-519BBCBC9BEF}" presName="parTxOnly" presStyleLbl="node1" presStyleIdx="1" presStyleCnt="2" custScaleX="68417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01510945-4D05-4E36-A43F-ADC5C7FBFB07}" type="presOf" srcId="{95B77B90-5113-4C52-BB49-519BBCBC9BEF}" destId="{6A141FB9-CF6E-48C8-BA59-9D9C52CDB8F5}" srcOrd="0" destOrd="0" presId="urn:microsoft.com/office/officeart/2005/8/layout/chevron1"/>
    <dgm:cxn modelId="{75C14325-2769-4A28-A2F0-CA88897BCAA4}" srcId="{A96B24BA-BC9D-46D3-91EB-49578069D678}" destId="{25C1FD70-7E4A-45F7-94B5-92CB1AF082C5}" srcOrd="0" destOrd="0" parTransId="{A1575ECE-27DC-4DD9-8543-07118ADD3287}" sibTransId="{F68058D8-CD18-4179-9FAF-1FB8A0B13D7B}"/>
    <dgm:cxn modelId="{37A35933-E1DA-43AF-9520-309F4031CEF9}" type="presOf" srcId="{25C1FD70-7E4A-45F7-94B5-92CB1AF082C5}" destId="{ED7BBFBB-3C1A-49AF-9551-E400930CC4CA}" srcOrd="0" destOrd="0" presId="urn:microsoft.com/office/officeart/2005/8/layout/chevron1"/>
    <dgm:cxn modelId="{806B9C28-581E-4CDA-95EE-16AB992B2F8B}" type="presOf" srcId="{A96B24BA-BC9D-46D3-91EB-49578069D678}" destId="{E7B79EE2-53B5-47D3-9B26-6BCD0AE451F2}" srcOrd="0" destOrd="0" presId="urn:microsoft.com/office/officeart/2005/8/layout/chevron1"/>
    <dgm:cxn modelId="{2BCBA389-6CD4-4F5C-BF5B-17E6D283175D}" srcId="{A96B24BA-BC9D-46D3-91EB-49578069D678}" destId="{95B77B90-5113-4C52-BB49-519BBCBC9BEF}" srcOrd="1" destOrd="0" parTransId="{3925600A-FE0E-4E95-A805-24F3198AE27F}" sibTransId="{9C5BE264-A940-4F67-8589-607B053748BB}"/>
    <dgm:cxn modelId="{BD9D578C-2F61-4FE0-A131-8A6A918378D8}" type="presParOf" srcId="{E7B79EE2-53B5-47D3-9B26-6BCD0AE451F2}" destId="{ED7BBFBB-3C1A-49AF-9551-E400930CC4CA}" srcOrd="0" destOrd="0" presId="urn:microsoft.com/office/officeart/2005/8/layout/chevron1"/>
    <dgm:cxn modelId="{EA2A4D87-6090-4507-A503-A39A1CFD2552}" type="presParOf" srcId="{E7B79EE2-53B5-47D3-9B26-6BCD0AE451F2}" destId="{2B5DF4EE-1445-4693-8C0B-7BD0C96DEB35}" srcOrd="1" destOrd="0" presId="urn:microsoft.com/office/officeart/2005/8/layout/chevron1"/>
    <dgm:cxn modelId="{A5471AEE-60E0-49D7-983D-65DDA1F2917C}" type="presParOf" srcId="{E7B79EE2-53B5-47D3-9B26-6BCD0AE451F2}" destId="{6A141FB9-CF6E-48C8-BA59-9D9C52CDB8F5}" srcOrd="2" destOrd="0" presId="urn:microsoft.com/office/officeart/2005/8/layout/chevron1"/>
  </dgm:cxnLst>
  <dgm:bg/>
  <dgm:whole/>
  <dgm:extLst>
    <a:ext uri="http://schemas.microsoft.com/office/drawing/2008/diagram">
      <dsp:dataModelExt xmlns:dsp="http://schemas.microsoft.com/office/drawing/2008/diagram" relId="rId10" minVer="http://schemas.openxmlformats.org/drawingml/2006/diagram"/>
    </a:ext>
  </dgm:extLst>
</dgm:dataModel>
</file>

<file path=xl/diagrams/data9.xml><?xml version="1.0" encoding="utf-8"?>
<dgm:dataModel xmlns:dgm="http://schemas.openxmlformats.org/drawingml/2006/diagram" xmlns:a="http://schemas.openxmlformats.org/drawingml/2006/main">
  <dgm:ptLst>
    <dgm:pt modelId="{A96B24BA-BC9D-46D3-91EB-49578069D678}" type="doc">
      <dgm:prSet loTypeId="urn:microsoft.com/office/officeart/2005/8/layout/chevron1" loCatId="process" qsTypeId="urn:microsoft.com/office/officeart/2005/8/quickstyle/simple3" qsCatId="simple" csTypeId="urn:microsoft.com/office/officeart/2005/8/colors/accent3_4" csCatId="accent3" phldr="1"/>
      <dgm:spPr/>
    </dgm:pt>
    <dgm:pt modelId="{25C1FD70-7E4A-45F7-94B5-92CB1AF082C5}">
      <dgm:prSet phldrT="[Texte]"/>
      <dgm:spPr>
        <a:gradFill flip="none" rotWithShape="0">
          <a:gsLst>
            <a:gs pos="0">
              <a:srgbClr val="009900">
                <a:alpha val="30000"/>
              </a:srgbClr>
            </a:gs>
            <a:gs pos="100000">
              <a:srgbClr val="9BBB59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A1575ECE-27DC-4DD9-8543-07118ADD3287}" type="parTrans" cxnId="{75C14325-2769-4A28-A2F0-CA88897BCAA4}">
      <dgm:prSet/>
      <dgm:spPr/>
      <dgm:t>
        <a:bodyPr/>
        <a:lstStyle/>
        <a:p>
          <a:endParaRPr lang="fr-FR"/>
        </a:p>
      </dgm:t>
    </dgm:pt>
    <dgm:pt modelId="{F68058D8-CD18-4179-9FAF-1FB8A0B13D7B}" type="sibTrans" cxnId="{75C14325-2769-4A28-A2F0-CA88897BCAA4}">
      <dgm:prSet/>
      <dgm:spPr/>
      <dgm:t>
        <a:bodyPr/>
        <a:lstStyle/>
        <a:p>
          <a:endParaRPr lang="fr-FR"/>
        </a:p>
      </dgm:t>
    </dgm:pt>
    <dgm:pt modelId="{95B77B90-5113-4C52-BB49-519BBCBC9BEF}">
      <dgm:prSet phldrT="[Texte]"/>
      <dgm:spPr>
        <a:gradFill flip="none" rotWithShape="0">
          <a:gsLst>
            <a:gs pos="0">
              <a:srgbClr val="9BBB59">
                <a:alpha val="30000"/>
              </a:srgbClr>
            </a:gs>
            <a:gs pos="100000">
              <a:schemeClr val="accent3">
                <a:lumMod val="20000"/>
                <a:lumOff val="80000"/>
                <a:alpha val="30000"/>
              </a:scheme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3925600A-FE0E-4E95-A805-24F3198AE27F}" type="parTrans" cxnId="{2BCBA389-6CD4-4F5C-BF5B-17E6D283175D}">
      <dgm:prSet/>
      <dgm:spPr/>
      <dgm:t>
        <a:bodyPr/>
        <a:lstStyle/>
        <a:p>
          <a:endParaRPr lang="fr-FR"/>
        </a:p>
      </dgm:t>
    </dgm:pt>
    <dgm:pt modelId="{9C5BE264-A940-4F67-8589-607B053748BB}" type="sibTrans" cxnId="{2BCBA389-6CD4-4F5C-BF5B-17E6D283175D}">
      <dgm:prSet/>
      <dgm:spPr/>
      <dgm:t>
        <a:bodyPr/>
        <a:lstStyle/>
        <a:p>
          <a:endParaRPr lang="fr-FR"/>
        </a:p>
      </dgm:t>
    </dgm:pt>
    <dgm:pt modelId="{EE0F7C2E-A5E2-4EDB-8750-FF4085B25757}">
      <dgm:prSet phldrT="[Texte]"/>
      <dgm:spPr>
        <a:gradFill flip="none" rotWithShape="0">
          <a:gsLst>
            <a:gs pos="0">
              <a:schemeClr val="accent3">
                <a:lumMod val="20000"/>
                <a:lumOff val="80000"/>
                <a:alpha val="30000"/>
              </a:schemeClr>
            </a:gs>
            <a:gs pos="100000">
              <a:schemeClr val="accent2">
                <a:lumMod val="20000"/>
                <a:lumOff val="80000"/>
                <a:alpha val="30000"/>
              </a:scheme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B57D82AF-7366-4D7F-89DA-A7C111814630}" type="parTrans" cxnId="{8E8E524C-CCF5-422C-94A5-FD5B6052FDC5}">
      <dgm:prSet/>
      <dgm:spPr/>
      <dgm:t>
        <a:bodyPr/>
        <a:lstStyle/>
        <a:p>
          <a:endParaRPr lang="fr-FR"/>
        </a:p>
      </dgm:t>
    </dgm:pt>
    <dgm:pt modelId="{F3F62F34-E3C7-426B-AAC4-3443CD188FBC}" type="sibTrans" cxnId="{8E8E524C-CCF5-422C-94A5-FD5B6052FDC5}">
      <dgm:prSet/>
      <dgm:spPr/>
      <dgm:t>
        <a:bodyPr/>
        <a:lstStyle/>
        <a:p>
          <a:endParaRPr lang="fr-FR"/>
        </a:p>
      </dgm:t>
    </dgm:pt>
    <dgm:pt modelId="{E7B79EE2-53B5-47D3-9B26-6BCD0AE451F2}" type="pres">
      <dgm:prSet presAssocID="{A96B24BA-BC9D-46D3-91EB-49578069D678}" presName="Name0" presStyleCnt="0">
        <dgm:presLayoutVars>
          <dgm:dir/>
          <dgm:animLvl val="lvl"/>
          <dgm:resizeHandles val="exact"/>
        </dgm:presLayoutVars>
      </dgm:prSet>
      <dgm:spPr/>
    </dgm:pt>
    <dgm:pt modelId="{ED7BBFBB-3C1A-49AF-9551-E400930CC4CA}" type="pres">
      <dgm:prSet presAssocID="{25C1FD70-7E4A-45F7-94B5-92CB1AF082C5}" presName="parTxOnly" presStyleLbl="node1" presStyleIdx="0" presStyleCnt="3" custScaleX="55439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B5DF4EE-1445-4693-8C0B-7BD0C96DEB35}" type="pres">
      <dgm:prSet presAssocID="{F68058D8-CD18-4179-9FAF-1FB8A0B13D7B}" presName="parTxOnlySpace" presStyleCnt="0"/>
      <dgm:spPr/>
    </dgm:pt>
    <dgm:pt modelId="{6A141FB9-CF6E-48C8-BA59-9D9C52CDB8F5}" type="pres">
      <dgm:prSet presAssocID="{95B77B90-5113-4C52-BB49-519BBCBC9BEF}" presName="parTxOnly" presStyleLbl="node1" presStyleIdx="1" presStyleCnt="3" custScaleX="47551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D512DCC-88F2-44C8-B4D1-494C8249323B}" type="pres">
      <dgm:prSet presAssocID="{9C5BE264-A940-4F67-8589-607B053748BB}" presName="parTxOnlySpace" presStyleCnt="0"/>
      <dgm:spPr/>
    </dgm:pt>
    <dgm:pt modelId="{79097440-D180-44D7-B8EE-DF98EBE4D8D2}" type="pres">
      <dgm:prSet presAssocID="{EE0F7C2E-A5E2-4EDB-8750-FF4085B25757}" presName="parTxOnly" presStyleLbl="node1" presStyleIdx="2" presStyleCnt="3" custScaleX="96011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A29C4985-22D6-4AEF-B6E8-A5E0EE6009FF}" type="presOf" srcId="{A96B24BA-BC9D-46D3-91EB-49578069D678}" destId="{E7B79EE2-53B5-47D3-9B26-6BCD0AE451F2}" srcOrd="0" destOrd="0" presId="urn:microsoft.com/office/officeart/2005/8/layout/chevron1"/>
    <dgm:cxn modelId="{2BCBA389-6CD4-4F5C-BF5B-17E6D283175D}" srcId="{A96B24BA-BC9D-46D3-91EB-49578069D678}" destId="{95B77B90-5113-4C52-BB49-519BBCBC9BEF}" srcOrd="1" destOrd="0" parTransId="{3925600A-FE0E-4E95-A805-24F3198AE27F}" sibTransId="{9C5BE264-A940-4F67-8589-607B053748BB}"/>
    <dgm:cxn modelId="{75C14325-2769-4A28-A2F0-CA88897BCAA4}" srcId="{A96B24BA-BC9D-46D3-91EB-49578069D678}" destId="{25C1FD70-7E4A-45F7-94B5-92CB1AF082C5}" srcOrd="0" destOrd="0" parTransId="{A1575ECE-27DC-4DD9-8543-07118ADD3287}" sibTransId="{F68058D8-CD18-4179-9FAF-1FB8A0B13D7B}"/>
    <dgm:cxn modelId="{8E8E524C-CCF5-422C-94A5-FD5B6052FDC5}" srcId="{A96B24BA-BC9D-46D3-91EB-49578069D678}" destId="{EE0F7C2E-A5E2-4EDB-8750-FF4085B25757}" srcOrd="2" destOrd="0" parTransId="{B57D82AF-7366-4D7F-89DA-A7C111814630}" sibTransId="{F3F62F34-E3C7-426B-AAC4-3443CD188FBC}"/>
    <dgm:cxn modelId="{1EE7245E-77D1-4370-B0C3-FCC64FB8A2B7}" type="presOf" srcId="{EE0F7C2E-A5E2-4EDB-8750-FF4085B25757}" destId="{79097440-D180-44D7-B8EE-DF98EBE4D8D2}" srcOrd="0" destOrd="0" presId="urn:microsoft.com/office/officeart/2005/8/layout/chevron1"/>
    <dgm:cxn modelId="{DB7AC23D-3686-4704-BBF7-1C08952C1C73}" type="presOf" srcId="{25C1FD70-7E4A-45F7-94B5-92CB1AF082C5}" destId="{ED7BBFBB-3C1A-49AF-9551-E400930CC4CA}" srcOrd="0" destOrd="0" presId="urn:microsoft.com/office/officeart/2005/8/layout/chevron1"/>
    <dgm:cxn modelId="{1E29BFC6-C28E-43C8-AD74-2022293FAEDE}" type="presOf" srcId="{95B77B90-5113-4C52-BB49-519BBCBC9BEF}" destId="{6A141FB9-CF6E-48C8-BA59-9D9C52CDB8F5}" srcOrd="0" destOrd="0" presId="urn:microsoft.com/office/officeart/2005/8/layout/chevron1"/>
    <dgm:cxn modelId="{285F3AD9-90B1-46EA-8F1C-CA017D587143}" type="presParOf" srcId="{E7B79EE2-53B5-47D3-9B26-6BCD0AE451F2}" destId="{ED7BBFBB-3C1A-49AF-9551-E400930CC4CA}" srcOrd="0" destOrd="0" presId="urn:microsoft.com/office/officeart/2005/8/layout/chevron1"/>
    <dgm:cxn modelId="{F45D1FC2-1DC0-40AC-A583-5029BD880DC7}" type="presParOf" srcId="{E7B79EE2-53B5-47D3-9B26-6BCD0AE451F2}" destId="{2B5DF4EE-1445-4693-8C0B-7BD0C96DEB35}" srcOrd="1" destOrd="0" presId="urn:microsoft.com/office/officeart/2005/8/layout/chevron1"/>
    <dgm:cxn modelId="{1020573B-70C7-4A3C-A917-24DD74F1A177}" type="presParOf" srcId="{E7B79EE2-53B5-47D3-9B26-6BCD0AE451F2}" destId="{6A141FB9-CF6E-48C8-BA59-9D9C52CDB8F5}" srcOrd="2" destOrd="0" presId="urn:microsoft.com/office/officeart/2005/8/layout/chevron1"/>
    <dgm:cxn modelId="{3B28F52F-9755-4A05-8EE9-B48D0B8D1CCE}" type="presParOf" srcId="{E7B79EE2-53B5-47D3-9B26-6BCD0AE451F2}" destId="{3D512DCC-88F2-44C8-B4D1-494C8249323B}" srcOrd="3" destOrd="0" presId="urn:microsoft.com/office/officeart/2005/8/layout/chevron1"/>
    <dgm:cxn modelId="{68B9182B-5945-447B-94F8-720E2DC496B5}" type="presParOf" srcId="{E7B79EE2-53B5-47D3-9B26-6BCD0AE451F2}" destId="{79097440-D180-44D7-B8EE-DF98EBE4D8D2}" srcOrd="4" destOrd="0" presId="urn:microsoft.com/office/officeart/2005/8/layout/chevron1"/>
  </dgm:cxnLst>
  <dgm:bg/>
  <dgm:whole/>
  <dgm:extLst>
    <a:ext uri="http://schemas.microsoft.com/office/drawing/2008/diagram">
      <dsp:dataModelExt xmlns:dsp="http://schemas.microsoft.com/office/drawing/2008/diagram" relId="rId15" minVer="http://schemas.openxmlformats.org/drawingml/2006/diagram"/>
    </a:ext>
  </dgm:extLst>
</dgm:dataModel>
</file>

<file path=xl/diagrams/data10.xml><?xml version="1.0" encoding="utf-8"?>
<dgm:dataModel xmlns:dgm="http://schemas.openxmlformats.org/drawingml/2006/diagram" xmlns:a="http://schemas.openxmlformats.org/drawingml/2006/main">
  <dgm:ptLst>
    <dgm:pt modelId="{A96B24BA-BC9D-46D3-91EB-49578069D678}" type="doc">
      <dgm:prSet loTypeId="urn:microsoft.com/office/officeart/2005/8/layout/chevron1" loCatId="process" qsTypeId="urn:microsoft.com/office/officeart/2005/8/quickstyle/simple3" qsCatId="simple" csTypeId="urn:microsoft.com/office/officeart/2005/8/colors/accent2_4" csCatId="accent2" phldr="1"/>
      <dgm:spPr/>
    </dgm:pt>
    <dgm:pt modelId="{25C1FD70-7E4A-45F7-94B5-92CB1AF082C5}">
      <dgm:prSet phldrT="[Texte]"/>
      <dgm:spPr>
        <a:gradFill flip="none" rotWithShape="1">
          <a:gsLst>
            <a:gs pos="0">
              <a:schemeClr val="accent2">
                <a:lumMod val="20000"/>
                <a:lumOff val="80000"/>
                <a:alpha val="30000"/>
              </a:schemeClr>
            </a:gs>
            <a:gs pos="71000">
              <a:schemeClr val="accent2">
                <a:lumMod val="40000"/>
                <a:lumOff val="60000"/>
                <a:alpha val="30000"/>
              </a:schemeClr>
            </a:gs>
            <a:gs pos="100000">
              <a:schemeClr val="accent2">
                <a:lumMod val="60000"/>
                <a:lumOff val="40000"/>
                <a:alpha val="30000"/>
              </a:scheme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A1575ECE-27DC-4DD9-8543-07118ADD3287}" type="parTrans" cxnId="{75C14325-2769-4A28-A2F0-CA88897BCAA4}">
      <dgm:prSet/>
      <dgm:spPr/>
      <dgm:t>
        <a:bodyPr/>
        <a:lstStyle/>
        <a:p>
          <a:endParaRPr lang="fr-FR"/>
        </a:p>
      </dgm:t>
    </dgm:pt>
    <dgm:pt modelId="{F68058D8-CD18-4179-9FAF-1FB8A0B13D7B}" type="sibTrans" cxnId="{75C14325-2769-4A28-A2F0-CA88897BCAA4}">
      <dgm:prSet/>
      <dgm:spPr/>
      <dgm:t>
        <a:bodyPr/>
        <a:lstStyle/>
        <a:p>
          <a:endParaRPr lang="fr-FR"/>
        </a:p>
      </dgm:t>
    </dgm:pt>
    <dgm:pt modelId="{95B77B90-5113-4C52-BB49-519BBCBC9BEF}">
      <dgm:prSet phldrT="[Texte]"/>
      <dgm:spPr>
        <a:gradFill flip="none" rotWithShape="1">
          <a:gsLst>
            <a:gs pos="0">
              <a:schemeClr val="accent2">
                <a:lumMod val="60000"/>
                <a:lumOff val="40000"/>
                <a:alpha val="30000"/>
              </a:schemeClr>
            </a:gs>
            <a:gs pos="100000">
              <a:srgbClr val="FF0000">
                <a:alpha val="30000"/>
                <a:lumMod val="10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3925600A-FE0E-4E95-A805-24F3198AE27F}" type="parTrans" cxnId="{2BCBA389-6CD4-4F5C-BF5B-17E6D283175D}">
      <dgm:prSet/>
      <dgm:spPr/>
      <dgm:t>
        <a:bodyPr/>
        <a:lstStyle/>
        <a:p>
          <a:endParaRPr lang="fr-FR"/>
        </a:p>
      </dgm:t>
    </dgm:pt>
    <dgm:pt modelId="{9C5BE264-A940-4F67-8589-607B053748BB}" type="sibTrans" cxnId="{2BCBA389-6CD4-4F5C-BF5B-17E6D283175D}">
      <dgm:prSet/>
      <dgm:spPr/>
      <dgm:t>
        <a:bodyPr/>
        <a:lstStyle/>
        <a:p>
          <a:endParaRPr lang="fr-FR"/>
        </a:p>
      </dgm:t>
    </dgm:pt>
    <dgm:pt modelId="{B3B5F182-B759-4246-ACAE-0FADAFC874EF}">
      <dgm:prSet phldrT="[Texte]"/>
      <dgm:spPr>
        <a:gradFill rotWithShape="0">
          <a:gsLst>
            <a:gs pos="0">
              <a:srgbClr val="FF0000">
                <a:alpha val="30000"/>
              </a:srgbClr>
            </a:gs>
            <a:gs pos="100000">
              <a:srgbClr val="FF0000">
                <a:alpha val="30000"/>
              </a:srgbClr>
            </a:gs>
          </a:gsLst>
        </a:gradFill>
      </dgm:spPr>
      <dgm:t>
        <a:bodyPr/>
        <a:lstStyle/>
        <a:p>
          <a:r>
            <a:rPr lang="fr-FR"/>
            <a:t> </a:t>
          </a:r>
        </a:p>
      </dgm:t>
    </dgm:pt>
    <dgm:pt modelId="{318FDC3C-6693-48D7-8036-4A902E73F48E}" type="parTrans" cxnId="{7C25FB7E-73B4-4E18-B13C-C2DEB18A0129}">
      <dgm:prSet/>
      <dgm:spPr/>
      <dgm:t>
        <a:bodyPr/>
        <a:lstStyle/>
        <a:p>
          <a:endParaRPr lang="fr-FR"/>
        </a:p>
      </dgm:t>
    </dgm:pt>
    <dgm:pt modelId="{966ADD94-F19A-460A-8940-F52A0D471065}" type="sibTrans" cxnId="{7C25FB7E-73B4-4E18-B13C-C2DEB18A0129}">
      <dgm:prSet/>
      <dgm:spPr/>
      <dgm:t>
        <a:bodyPr/>
        <a:lstStyle/>
        <a:p>
          <a:endParaRPr lang="fr-FR"/>
        </a:p>
      </dgm:t>
    </dgm:pt>
    <dgm:pt modelId="{87B62889-698A-4831-8A3C-FF3757CF30FB}">
      <dgm:prSet phldrT="[Texte]"/>
      <dgm:spPr>
        <a:gradFill flip="none" rotWithShape="0">
          <a:gsLst>
            <a:gs pos="0">
              <a:srgbClr val="FF0000">
                <a:alpha val="30000"/>
              </a:srgbClr>
            </a:gs>
            <a:gs pos="100000">
              <a:srgbClr val="FF0000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8053B79C-2180-46B1-949B-E25062929B25}" type="parTrans" cxnId="{9C9DAB19-5B9E-4586-BC3B-CC36AFC6DDD0}">
      <dgm:prSet/>
      <dgm:spPr/>
      <dgm:t>
        <a:bodyPr/>
        <a:lstStyle/>
        <a:p>
          <a:endParaRPr lang="fr-FR"/>
        </a:p>
      </dgm:t>
    </dgm:pt>
    <dgm:pt modelId="{3577CCEC-FE82-4DAA-9946-77D64833B362}" type="sibTrans" cxnId="{9C9DAB19-5B9E-4586-BC3B-CC36AFC6DDD0}">
      <dgm:prSet/>
      <dgm:spPr/>
      <dgm:t>
        <a:bodyPr/>
        <a:lstStyle/>
        <a:p>
          <a:endParaRPr lang="fr-FR"/>
        </a:p>
      </dgm:t>
    </dgm:pt>
    <dgm:pt modelId="{82C7100E-5E11-4951-B6BA-5FD9097AF863}">
      <dgm:prSet phldrT="[Texte]"/>
      <dgm:spPr>
        <a:gradFill flip="none" rotWithShape="1">
          <a:gsLst>
            <a:gs pos="0">
              <a:srgbClr val="FF0000">
                <a:alpha val="30000"/>
              </a:srgbClr>
            </a:gs>
            <a:gs pos="100000">
              <a:srgbClr val="C00000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E0B1763C-9E04-4F44-9680-A98B84441AC8}" type="parTrans" cxnId="{BC7BE2BE-9AAD-4991-99FD-1228EBDD4245}">
      <dgm:prSet/>
      <dgm:spPr/>
      <dgm:t>
        <a:bodyPr/>
        <a:lstStyle/>
        <a:p>
          <a:endParaRPr lang="fr-FR"/>
        </a:p>
      </dgm:t>
    </dgm:pt>
    <dgm:pt modelId="{2B83CBE0-005B-4F55-AD45-EAC54353103B}" type="sibTrans" cxnId="{BC7BE2BE-9AAD-4991-99FD-1228EBDD4245}">
      <dgm:prSet/>
      <dgm:spPr/>
      <dgm:t>
        <a:bodyPr/>
        <a:lstStyle/>
        <a:p>
          <a:endParaRPr lang="fr-FR"/>
        </a:p>
      </dgm:t>
    </dgm:pt>
    <dgm:pt modelId="{57743368-5FDB-4209-9BCF-8025B7AE5669}">
      <dgm:prSet phldrT="[Texte]"/>
      <dgm:spPr>
        <a:gradFill flip="none" rotWithShape="1">
          <a:gsLst>
            <a:gs pos="0">
              <a:srgbClr val="C00000">
                <a:alpha val="30000"/>
              </a:srgbClr>
            </a:gs>
            <a:gs pos="49000">
              <a:srgbClr val="C00000">
                <a:alpha val="50000"/>
              </a:srgbClr>
            </a:gs>
            <a:gs pos="76000">
              <a:srgbClr val="E00000">
                <a:alpha val="30000"/>
              </a:srgbClr>
            </a:gs>
            <a:gs pos="100000">
              <a:srgbClr val="92D050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F3E7F86E-4CD9-4801-BEDE-9E982BAE57B5}" type="parTrans" cxnId="{CC13CC1F-95F7-4495-8D14-99BC130BE9A3}">
      <dgm:prSet/>
      <dgm:spPr/>
      <dgm:t>
        <a:bodyPr/>
        <a:lstStyle/>
        <a:p>
          <a:endParaRPr lang="fr-FR"/>
        </a:p>
      </dgm:t>
    </dgm:pt>
    <dgm:pt modelId="{57013EDA-03DC-4C4B-852D-EC91CEAA1F60}" type="sibTrans" cxnId="{CC13CC1F-95F7-4495-8D14-99BC130BE9A3}">
      <dgm:prSet/>
      <dgm:spPr/>
      <dgm:t>
        <a:bodyPr/>
        <a:lstStyle/>
        <a:p>
          <a:endParaRPr lang="fr-FR"/>
        </a:p>
      </dgm:t>
    </dgm:pt>
    <dgm:pt modelId="{E7B79EE2-53B5-47D3-9B26-6BCD0AE451F2}" type="pres">
      <dgm:prSet presAssocID="{A96B24BA-BC9D-46D3-91EB-49578069D678}" presName="Name0" presStyleCnt="0">
        <dgm:presLayoutVars>
          <dgm:dir/>
          <dgm:animLvl val="lvl"/>
          <dgm:resizeHandles val="exact"/>
        </dgm:presLayoutVars>
      </dgm:prSet>
      <dgm:spPr/>
    </dgm:pt>
    <dgm:pt modelId="{ED7BBFBB-3C1A-49AF-9551-E400930CC4CA}" type="pres">
      <dgm:prSet presAssocID="{25C1FD70-7E4A-45F7-94B5-92CB1AF082C5}" presName="parTxOnly" presStyleLbl="node1" presStyleIdx="0" presStyleCnt="6" custScaleX="126698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B5DF4EE-1445-4693-8C0B-7BD0C96DEB35}" type="pres">
      <dgm:prSet presAssocID="{F68058D8-CD18-4179-9FAF-1FB8A0B13D7B}" presName="parTxOnlySpace" presStyleCnt="0"/>
      <dgm:spPr/>
    </dgm:pt>
    <dgm:pt modelId="{6A141FB9-CF6E-48C8-BA59-9D9C52CDB8F5}" type="pres">
      <dgm:prSet presAssocID="{95B77B90-5113-4C52-BB49-519BBCBC9BEF}" presName="parTxOnly" presStyleLbl="node1" presStyleIdx="1" presStyleCnt="6" custScaleX="78079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D512DCC-88F2-44C8-B4D1-494C8249323B}" type="pres">
      <dgm:prSet presAssocID="{9C5BE264-A940-4F67-8589-607B053748BB}" presName="parTxOnlySpace" presStyleCnt="0"/>
      <dgm:spPr/>
    </dgm:pt>
    <dgm:pt modelId="{1C3F5E82-4E1F-432F-915B-4047A53165E3}" type="pres">
      <dgm:prSet presAssocID="{B3B5F182-B759-4246-ACAE-0FADAFC874EF}" presName="parTxOnly" presStyleLbl="node1" presStyleIdx="2" presStyleCnt="6" custScaleX="71702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628124D-8168-4077-82F2-4607170D7214}" type="pres">
      <dgm:prSet presAssocID="{966ADD94-F19A-460A-8940-F52A0D471065}" presName="parTxOnlySpace" presStyleCnt="0"/>
      <dgm:spPr/>
    </dgm:pt>
    <dgm:pt modelId="{8C2FD611-CA07-4401-A2EA-ECE344F7131C}" type="pres">
      <dgm:prSet presAssocID="{87B62889-698A-4831-8A3C-FF3757CF30FB}" presName="parTxOnly" presStyleLbl="node1" presStyleIdx="3" presStyleCnt="6" custScaleX="71799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513D4341-6599-4E7C-B901-C2FB0186099B}" type="pres">
      <dgm:prSet presAssocID="{3577CCEC-FE82-4DAA-9946-77D64833B362}" presName="parTxOnlySpace" presStyleCnt="0"/>
      <dgm:spPr/>
    </dgm:pt>
    <dgm:pt modelId="{139858AF-5629-478E-A808-96F2B33762AF}" type="pres">
      <dgm:prSet presAssocID="{82C7100E-5E11-4951-B6BA-5FD9097AF863}" presName="parTxOnly" presStyleLbl="node1" presStyleIdx="4" presStyleCnt="6" custScaleX="75731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51292E08-2039-4CD0-94BB-BA245DA34A4E}" type="pres">
      <dgm:prSet presAssocID="{2B83CBE0-005B-4F55-AD45-EAC54353103B}" presName="parTxOnlySpace" presStyleCnt="0"/>
      <dgm:spPr/>
    </dgm:pt>
    <dgm:pt modelId="{B2BFEB98-F8EC-4B06-BB58-B621BE37439E}" type="pres">
      <dgm:prSet presAssocID="{57743368-5FDB-4209-9BCF-8025B7AE5669}" presName="parTxOnly" presStyleLbl="node1" presStyleIdx="5" presStyleCnt="6" custScaleX="73309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CC13CC1F-95F7-4495-8D14-99BC130BE9A3}" srcId="{A96B24BA-BC9D-46D3-91EB-49578069D678}" destId="{57743368-5FDB-4209-9BCF-8025B7AE5669}" srcOrd="5" destOrd="0" parTransId="{F3E7F86E-4CD9-4801-BEDE-9E982BAE57B5}" sibTransId="{57013EDA-03DC-4C4B-852D-EC91CEAA1F60}"/>
    <dgm:cxn modelId="{1A1529BD-C54E-461A-8093-A8EEB2F9A4AC}" type="presOf" srcId="{82C7100E-5E11-4951-B6BA-5FD9097AF863}" destId="{139858AF-5629-478E-A808-96F2B33762AF}" srcOrd="0" destOrd="0" presId="urn:microsoft.com/office/officeart/2005/8/layout/chevron1"/>
    <dgm:cxn modelId="{BC7BE2BE-9AAD-4991-99FD-1228EBDD4245}" srcId="{A96B24BA-BC9D-46D3-91EB-49578069D678}" destId="{82C7100E-5E11-4951-B6BA-5FD9097AF863}" srcOrd="4" destOrd="0" parTransId="{E0B1763C-9E04-4F44-9680-A98B84441AC8}" sibTransId="{2B83CBE0-005B-4F55-AD45-EAC54353103B}"/>
    <dgm:cxn modelId="{6FB8BDA3-DD57-4AF2-A60C-F8C378C64B1A}" type="presOf" srcId="{B3B5F182-B759-4246-ACAE-0FADAFC874EF}" destId="{1C3F5E82-4E1F-432F-915B-4047A53165E3}" srcOrd="0" destOrd="0" presId="urn:microsoft.com/office/officeart/2005/8/layout/chevron1"/>
    <dgm:cxn modelId="{3D27A9BF-E4DC-4806-9B35-023C9C17B3CF}" type="presOf" srcId="{A96B24BA-BC9D-46D3-91EB-49578069D678}" destId="{E7B79EE2-53B5-47D3-9B26-6BCD0AE451F2}" srcOrd="0" destOrd="0" presId="urn:microsoft.com/office/officeart/2005/8/layout/chevron1"/>
    <dgm:cxn modelId="{EF330810-0CB6-44AA-9902-3C169A3C1F78}" type="presOf" srcId="{25C1FD70-7E4A-45F7-94B5-92CB1AF082C5}" destId="{ED7BBFBB-3C1A-49AF-9551-E400930CC4CA}" srcOrd="0" destOrd="0" presId="urn:microsoft.com/office/officeart/2005/8/layout/chevron1"/>
    <dgm:cxn modelId="{A8B94DF7-5C88-4986-A2C0-B8FC93657C2C}" type="presOf" srcId="{95B77B90-5113-4C52-BB49-519BBCBC9BEF}" destId="{6A141FB9-CF6E-48C8-BA59-9D9C52CDB8F5}" srcOrd="0" destOrd="0" presId="urn:microsoft.com/office/officeart/2005/8/layout/chevron1"/>
    <dgm:cxn modelId="{C812CA7D-9184-482A-853A-0648910CA8CE}" type="presOf" srcId="{87B62889-698A-4831-8A3C-FF3757CF30FB}" destId="{8C2FD611-CA07-4401-A2EA-ECE344F7131C}" srcOrd="0" destOrd="0" presId="urn:microsoft.com/office/officeart/2005/8/layout/chevron1"/>
    <dgm:cxn modelId="{9C9DAB19-5B9E-4586-BC3B-CC36AFC6DDD0}" srcId="{A96B24BA-BC9D-46D3-91EB-49578069D678}" destId="{87B62889-698A-4831-8A3C-FF3757CF30FB}" srcOrd="3" destOrd="0" parTransId="{8053B79C-2180-46B1-949B-E25062929B25}" sibTransId="{3577CCEC-FE82-4DAA-9946-77D64833B362}"/>
    <dgm:cxn modelId="{2BCBA389-6CD4-4F5C-BF5B-17E6D283175D}" srcId="{A96B24BA-BC9D-46D3-91EB-49578069D678}" destId="{95B77B90-5113-4C52-BB49-519BBCBC9BEF}" srcOrd="1" destOrd="0" parTransId="{3925600A-FE0E-4E95-A805-24F3198AE27F}" sibTransId="{9C5BE264-A940-4F67-8589-607B053748BB}"/>
    <dgm:cxn modelId="{7C25FB7E-73B4-4E18-B13C-C2DEB18A0129}" srcId="{A96B24BA-BC9D-46D3-91EB-49578069D678}" destId="{B3B5F182-B759-4246-ACAE-0FADAFC874EF}" srcOrd="2" destOrd="0" parTransId="{318FDC3C-6693-48D7-8036-4A902E73F48E}" sibTransId="{966ADD94-F19A-460A-8940-F52A0D471065}"/>
    <dgm:cxn modelId="{A7E9861D-1312-4A49-880E-EDD82C36C137}" type="presOf" srcId="{57743368-5FDB-4209-9BCF-8025B7AE5669}" destId="{B2BFEB98-F8EC-4B06-BB58-B621BE37439E}" srcOrd="0" destOrd="0" presId="urn:microsoft.com/office/officeart/2005/8/layout/chevron1"/>
    <dgm:cxn modelId="{75C14325-2769-4A28-A2F0-CA88897BCAA4}" srcId="{A96B24BA-BC9D-46D3-91EB-49578069D678}" destId="{25C1FD70-7E4A-45F7-94B5-92CB1AF082C5}" srcOrd="0" destOrd="0" parTransId="{A1575ECE-27DC-4DD9-8543-07118ADD3287}" sibTransId="{F68058D8-CD18-4179-9FAF-1FB8A0B13D7B}"/>
    <dgm:cxn modelId="{E910E27D-2A9E-4521-BC4B-4D7BC7E7F876}" type="presParOf" srcId="{E7B79EE2-53B5-47D3-9B26-6BCD0AE451F2}" destId="{ED7BBFBB-3C1A-49AF-9551-E400930CC4CA}" srcOrd="0" destOrd="0" presId="urn:microsoft.com/office/officeart/2005/8/layout/chevron1"/>
    <dgm:cxn modelId="{5E276396-ABC8-443A-91C4-59F937FAB52B}" type="presParOf" srcId="{E7B79EE2-53B5-47D3-9B26-6BCD0AE451F2}" destId="{2B5DF4EE-1445-4693-8C0B-7BD0C96DEB35}" srcOrd="1" destOrd="0" presId="urn:microsoft.com/office/officeart/2005/8/layout/chevron1"/>
    <dgm:cxn modelId="{2568F33E-8069-40F3-94E3-3F33DFE7EC44}" type="presParOf" srcId="{E7B79EE2-53B5-47D3-9B26-6BCD0AE451F2}" destId="{6A141FB9-CF6E-48C8-BA59-9D9C52CDB8F5}" srcOrd="2" destOrd="0" presId="urn:microsoft.com/office/officeart/2005/8/layout/chevron1"/>
    <dgm:cxn modelId="{BD267150-8B80-4653-A059-E6AFA63C77B2}" type="presParOf" srcId="{E7B79EE2-53B5-47D3-9B26-6BCD0AE451F2}" destId="{3D512DCC-88F2-44C8-B4D1-494C8249323B}" srcOrd="3" destOrd="0" presId="urn:microsoft.com/office/officeart/2005/8/layout/chevron1"/>
    <dgm:cxn modelId="{2E756356-D5C8-49AA-BBE6-C88B8A23204A}" type="presParOf" srcId="{E7B79EE2-53B5-47D3-9B26-6BCD0AE451F2}" destId="{1C3F5E82-4E1F-432F-915B-4047A53165E3}" srcOrd="4" destOrd="0" presId="urn:microsoft.com/office/officeart/2005/8/layout/chevron1"/>
    <dgm:cxn modelId="{A2D1B998-52AB-4F92-A675-CDF1D3AB2CCC}" type="presParOf" srcId="{E7B79EE2-53B5-47D3-9B26-6BCD0AE451F2}" destId="{0628124D-8168-4077-82F2-4607170D7214}" srcOrd="5" destOrd="0" presId="urn:microsoft.com/office/officeart/2005/8/layout/chevron1"/>
    <dgm:cxn modelId="{AE2BFA33-0383-498C-8FEB-042437EBC7A0}" type="presParOf" srcId="{E7B79EE2-53B5-47D3-9B26-6BCD0AE451F2}" destId="{8C2FD611-CA07-4401-A2EA-ECE344F7131C}" srcOrd="6" destOrd="0" presId="urn:microsoft.com/office/officeart/2005/8/layout/chevron1"/>
    <dgm:cxn modelId="{959A64F4-DA92-4980-8F0F-3284CAA452FD}" type="presParOf" srcId="{E7B79EE2-53B5-47D3-9B26-6BCD0AE451F2}" destId="{513D4341-6599-4E7C-B901-C2FB0186099B}" srcOrd="7" destOrd="0" presId="urn:microsoft.com/office/officeart/2005/8/layout/chevron1"/>
    <dgm:cxn modelId="{B6E69867-92F2-4519-88BA-31E2D4CA2CF3}" type="presParOf" srcId="{E7B79EE2-53B5-47D3-9B26-6BCD0AE451F2}" destId="{139858AF-5629-478E-A808-96F2B33762AF}" srcOrd="8" destOrd="0" presId="urn:microsoft.com/office/officeart/2005/8/layout/chevron1"/>
    <dgm:cxn modelId="{DB92BE4D-F3F7-4812-BE4A-138EEB67CF3D}" type="presParOf" srcId="{E7B79EE2-53B5-47D3-9B26-6BCD0AE451F2}" destId="{51292E08-2039-4CD0-94BB-BA245DA34A4E}" srcOrd="9" destOrd="0" presId="urn:microsoft.com/office/officeart/2005/8/layout/chevron1"/>
    <dgm:cxn modelId="{4DEBC68A-E7B5-4CFA-9FEB-5E07066B6AE9}" type="presParOf" srcId="{E7B79EE2-53B5-47D3-9B26-6BCD0AE451F2}" destId="{B2BFEB98-F8EC-4B06-BB58-B621BE37439E}" srcOrd="10" destOrd="0" presId="urn:microsoft.com/office/officeart/2005/8/layout/chevron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11.xml><?xml version="1.0" encoding="utf-8"?>
<dgm:dataModel xmlns:dgm="http://schemas.openxmlformats.org/drawingml/2006/diagram" xmlns:a="http://schemas.openxmlformats.org/drawingml/2006/main">
  <dgm:ptLst>
    <dgm:pt modelId="{A96B24BA-BC9D-46D3-91EB-49578069D678}" type="doc">
      <dgm:prSet loTypeId="urn:microsoft.com/office/officeart/2005/8/layout/chevron1" loCatId="process" qsTypeId="urn:microsoft.com/office/officeart/2005/8/quickstyle/simple3" qsCatId="simple" csTypeId="urn:microsoft.com/office/officeart/2005/8/colors/accent3_4" csCatId="accent3" phldr="1"/>
      <dgm:spPr/>
    </dgm:pt>
    <dgm:pt modelId="{25C1FD70-7E4A-45F7-94B5-92CB1AF082C5}">
      <dgm:prSet phldrT="[Texte]"/>
      <dgm:spPr>
        <a:gradFill flip="none" rotWithShape="0">
          <a:gsLst>
            <a:gs pos="0">
              <a:srgbClr val="9BBB59">
                <a:alpha val="30000"/>
              </a:srgbClr>
            </a:gs>
            <a:gs pos="100000">
              <a:srgbClr val="009900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A1575ECE-27DC-4DD9-8543-07118ADD3287}" type="parTrans" cxnId="{75C14325-2769-4A28-A2F0-CA88897BCAA4}">
      <dgm:prSet/>
      <dgm:spPr/>
      <dgm:t>
        <a:bodyPr/>
        <a:lstStyle/>
        <a:p>
          <a:endParaRPr lang="fr-FR"/>
        </a:p>
      </dgm:t>
    </dgm:pt>
    <dgm:pt modelId="{F68058D8-CD18-4179-9FAF-1FB8A0B13D7B}" type="sibTrans" cxnId="{75C14325-2769-4A28-A2F0-CA88897BCAA4}">
      <dgm:prSet/>
      <dgm:spPr/>
      <dgm:t>
        <a:bodyPr/>
        <a:lstStyle/>
        <a:p>
          <a:endParaRPr lang="fr-FR"/>
        </a:p>
      </dgm:t>
    </dgm:pt>
    <dgm:pt modelId="{95B77B90-5113-4C52-BB49-519BBCBC9BEF}">
      <dgm:prSet phldrT="[Texte]"/>
      <dgm:spPr>
        <a:gradFill flip="none" rotWithShape="0">
          <a:gsLst>
            <a:gs pos="0">
              <a:srgbClr val="009900">
                <a:alpha val="30000"/>
              </a:srgbClr>
            </a:gs>
            <a:gs pos="100000">
              <a:srgbClr val="009900">
                <a:alpha val="4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3925600A-FE0E-4E95-A805-24F3198AE27F}" type="parTrans" cxnId="{2BCBA389-6CD4-4F5C-BF5B-17E6D283175D}">
      <dgm:prSet/>
      <dgm:spPr/>
      <dgm:t>
        <a:bodyPr/>
        <a:lstStyle/>
        <a:p>
          <a:endParaRPr lang="fr-FR"/>
        </a:p>
      </dgm:t>
    </dgm:pt>
    <dgm:pt modelId="{9C5BE264-A940-4F67-8589-607B053748BB}" type="sibTrans" cxnId="{2BCBA389-6CD4-4F5C-BF5B-17E6D283175D}">
      <dgm:prSet/>
      <dgm:spPr/>
      <dgm:t>
        <a:bodyPr/>
        <a:lstStyle/>
        <a:p>
          <a:endParaRPr lang="fr-FR"/>
        </a:p>
      </dgm:t>
    </dgm:pt>
    <dgm:pt modelId="{E7B79EE2-53B5-47D3-9B26-6BCD0AE451F2}" type="pres">
      <dgm:prSet presAssocID="{A96B24BA-BC9D-46D3-91EB-49578069D678}" presName="Name0" presStyleCnt="0">
        <dgm:presLayoutVars>
          <dgm:dir/>
          <dgm:animLvl val="lvl"/>
          <dgm:resizeHandles val="exact"/>
        </dgm:presLayoutVars>
      </dgm:prSet>
      <dgm:spPr/>
    </dgm:pt>
    <dgm:pt modelId="{ED7BBFBB-3C1A-49AF-9551-E400930CC4CA}" type="pres">
      <dgm:prSet presAssocID="{25C1FD70-7E4A-45F7-94B5-92CB1AF082C5}" presName="parTxOnly" presStyleLbl="node1" presStyleIdx="0" presStyleCnt="2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B5DF4EE-1445-4693-8C0B-7BD0C96DEB35}" type="pres">
      <dgm:prSet presAssocID="{F68058D8-CD18-4179-9FAF-1FB8A0B13D7B}" presName="parTxOnlySpace" presStyleCnt="0"/>
      <dgm:spPr/>
    </dgm:pt>
    <dgm:pt modelId="{6A141FB9-CF6E-48C8-BA59-9D9C52CDB8F5}" type="pres">
      <dgm:prSet presAssocID="{95B77B90-5113-4C52-BB49-519BBCBC9BEF}" presName="parTxOnly" presStyleLbl="node1" presStyleIdx="1" presStyleCnt="2" custScaleX="68417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E52BDB4E-5BA4-4643-8219-3F0BE46AF46F}" type="presOf" srcId="{25C1FD70-7E4A-45F7-94B5-92CB1AF082C5}" destId="{ED7BBFBB-3C1A-49AF-9551-E400930CC4CA}" srcOrd="0" destOrd="0" presId="urn:microsoft.com/office/officeart/2005/8/layout/chevron1"/>
    <dgm:cxn modelId="{75C14325-2769-4A28-A2F0-CA88897BCAA4}" srcId="{A96B24BA-BC9D-46D3-91EB-49578069D678}" destId="{25C1FD70-7E4A-45F7-94B5-92CB1AF082C5}" srcOrd="0" destOrd="0" parTransId="{A1575ECE-27DC-4DD9-8543-07118ADD3287}" sibTransId="{F68058D8-CD18-4179-9FAF-1FB8A0B13D7B}"/>
    <dgm:cxn modelId="{2BCBA389-6CD4-4F5C-BF5B-17E6D283175D}" srcId="{A96B24BA-BC9D-46D3-91EB-49578069D678}" destId="{95B77B90-5113-4C52-BB49-519BBCBC9BEF}" srcOrd="1" destOrd="0" parTransId="{3925600A-FE0E-4E95-A805-24F3198AE27F}" sibTransId="{9C5BE264-A940-4F67-8589-607B053748BB}"/>
    <dgm:cxn modelId="{F875B26B-5270-49E4-9D42-9163E45B76EF}" type="presOf" srcId="{A96B24BA-BC9D-46D3-91EB-49578069D678}" destId="{E7B79EE2-53B5-47D3-9B26-6BCD0AE451F2}" srcOrd="0" destOrd="0" presId="urn:microsoft.com/office/officeart/2005/8/layout/chevron1"/>
    <dgm:cxn modelId="{69F88681-9292-4643-B477-819F792B2135}" type="presOf" srcId="{95B77B90-5113-4C52-BB49-519BBCBC9BEF}" destId="{6A141FB9-CF6E-48C8-BA59-9D9C52CDB8F5}" srcOrd="0" destOrd="0" presId="urn:microsoft.com/office/officeart/2005/8/layout/chevron1"/>
    <dgm:cxn modelId="{6B31A274-32A9-487D-B0F4-B1639F529A27}" type="presParOf" srcId="{E7B79EE2-53B5-47D3-9B26-6BCD0AE451F2}" destId="{ED7BBFBB-3C1A-49AF-9551-E400930CC4CA}" srcOrd="0" destOrd="0" presId="urn:microsoft.com/office/officeart/2005/8/layout/chevron1"/>
    <dgm:cxn modelId="{1D18C536-4B67-4610-912A-1A9E53C42E27}" type="presParOf" srcId="{E7B79EE2-53B5-47D3-9B26-6BCD0AE451F2}" destId="{2B5DF4EE-1445-4693-8C0B-7BD0C96DEB35}" srcOrd="1" destOrd="0" presId="urn:microsoft.com/office/officeart/2005/8/layout/chevron1"/>
    <dgm:cxn modelId="{E0AF796B-3717-43FA-B24B-98D2BAECD3AE}" type="presParOf" srcId="{E7B79EE2-53B5-47D3-9B26-6BCD0AE451F2}" destId="{6A141FB9-CF6E-48C8-BA59-9D9C52CDB8F5}" srcOrd="2" destOrd="0" presId="urn:microsoft.com/office/officeart/2005/8/layout/chevron1"/>
  </dgm:cxnLst>
  <dgm:bg/>
  <dgm:whole/>
  <dgm:extLst>
    <a:ext uri="http://schemas.microsoft.com/office/drawing/2008/diagram">
      <dsp:dataModelExt xmlns:dsp="http://schemas.microsoft.com/office/drawing/2008/diagram" relId="rId10" minVer="http://schemas.openxmlformats.org/drawingml/2006/diagram"/>
    </a:ext>
  </dgm:extLst>
</dgm:dataModel>
</file>

<file path=xl/diagrams/data12.xml><?xml version="1.0" encoding="utf-8"?>
<dgm:dataModel xmlns:dgm="http://schemas.openxmlformats.org/drawingml/2006/diagram" xmlns:a="http://schemas.openxmlformats.org/drawingml/2006/main">
  <dgm:ptLst>
    <dgm:pt modelId="{A96B24BA-BC9D-46D3-91EB-49578069D678}" type="doc">
      <dgm:prSet loTypeId="urn:microsoft.com/office/officeart/2005/8/layout/chevron1" loCatId="process" qsTypeId="urn:microsoft.com/office/officeart/2005/8/quickstyle/simple3" qsCatId="simple" csTypeId="urn:microsoft.com/office/officeart/2005/8/colors/accent3_4" csCatId="accent3" phldr="1"/>
      <dgm:spPr/>
    </dgm:pt>
    <dgm:pt modelId="{25C1FD70-7E4A-45F7-94B5-92CB1AF082C5}">
      <dgm:prSet phldrT="[Texte]"/>
      <dgm:spPr>
        <a:gradFill flip="none" rotWithShape="0">
          <a:gsLst>
            <a:gs pos="0">
              <a:srgbClr val="009900">
                <a:alpha val="30000"/>
              </a:srgbClr>
            </a:gs>
            <a:gs pos="100000">
              <a:srgbClr val="9BBB59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A1575ECE-27DC-4DD9-8543-07118ADD3287}" type="parTrans" cxnId="{75C14325-2769-4A28-A2F0-CA88897BCAA4}">
      <dgm:prSet/>
      <dgm:spPr/>
      <dgm:t>
        <a:bodyPr/>
        <a:lstStyle/>
        <a:p>
          <a:endParaRPr lang="fr-FR"/>
        </a:p>
      </dgm:t>
    </dgm:pt>
    <dgm:pt modelId="{F68058D8-CD18-4179-9FAF-1FB8A0B13D7B}" type="sibTrans" cxnId="{75C14325-2769-4A28-A2F0-CA88897BCAA4}">
      <dgm:prSet/>
      <dgm:spPr/>
      <dgm:t>
        <a:bodyPr/>
        <a:lstStyle/>
        <a:p>
          <a:endParaRPr lang="fr-FR"/>
        </a:p>
      </dgm:t>
    </dgm:pt>
    <dgm:pt modelId="{95B77B90-5113-4C52-BB49-519BBCBC9BEF}">
      <dgm:prSet phldrT="[Texte]"/>
      <dgm:spPr>
        <a:gradFill flip="none" rotWithShape="0">
          <a:gsLst>
            <a:gs pos="0">
              <a:srgbClr val="9BBB59">
                <a:alpha val="30000"/>
              </a:srgbClr>
            </a:gs>
            <a:gs pos="100000">
              <a:schemeClr val="accent3">
                <a:lumMod val="20000"/>
                <a:lumOff val="80000"/>
                <a:alpha val="30000"/>
              </a:scheme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3925600A-FE0E-4E95-A805-24F3198AE27F}" type="parTrans" cxnId="{2BCBA389-6CD4-4F5C-BF5B-17E6D283175D}">
      <dgm:prSet/>
      <dgm:spPr/>
      <dgm:t>
        <a:bodyPr/>
        <a:lstStyle/>
        <a:p>
          <a:endParaRPr lang="fr-FR"/>
        </a:p>
      </dgm:t>
    </dgm:pt>
    <dgm:pt modelId="{9C5BE264-A940-4F67-8589-607B053748BB}" type="sibTrans" cxnId="{2BCBA389-6CD4-4F5C-BF5B-17E6D283175D}">
      <dgm:prSet/>
      <dgm:spPr/>
      <dgm:t>
        <a:bodyPr/>
        <a:lstStyle/>
        <a:p>
          <a:endParaRPr lang="fr-FR"/>
        </a:p>
      </dgm:t>
    </dgm:pt>
    <dgm:pt modelId="{EE0F7C2E-A5E2-4EDB-8750-FF4085B25757}">
      <dgm:prSet phldrT="[Texte]"/>
      <dgm:spPr>
        <a:gradFill flip="none" rotWithShape="0">
          <a:gsLst>
            <a:gs pos="0">
              <a:schemeClr val="accent3">
                <a:lumMod val="20000"/>
                <a:lumOff val="80000"/>
                <a:alpha val="30000"/>
              </a:schemeClr>
            </a:gs>
            <a:gs pos="100000">
              <a:schemeClr val="accent2">
                <a:lumMod val="20000"/>
                <a:lumOff val="80000"/>
                <a:alpha val="30000"/>
              </a:scheme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B57D82AF-7366-4D7F-89DA-A7C111814630}" type="parTrans" cxnId="{8E8E524C-CCF5-422C-94A5-FD5B6052FDC5}">
      <dgm:prSet/>
      <dgm:spPr/>
      <dgm:t>
        <a:bodyPr/>
        <a:lstStyle/>
        <a:p>
          <a:endParaRPr lang="fr-FR"/>
        </a:p>
      </dgm:t>
    </dgm:pt>
    <dgm:pt modelId="{F3F62F34-E3C7-426B-AAC4-3443CD188FBC}" type="sibTrans" cxnId="{8E8E524C-CCF5-422C-94A5-FD5B6052FDC5}">
      <dgm:prSet/>
      <dgm:spPr/>
      <dgm:t>
        <a:bodyPr/>
        <a:lstStyle/>
        <a:p>
          <a:endParaRPr lang="fr-FR"/>
        </a:p>
      </dgm:t>
    </dgm:pt>
    <dgm:pt modelId="{E7B79EE2-53B5-47D3-9B26-6BCD0AE451F2}" type="pres">
      <dgm:prSet presAssocID="{A96B24BA-BC9D-46D3-91EB-49578069D678}" presName="Name0" presStyleCnt="0">
        <dgm:presLayoutVars>
          <dgm:dir/>
          <dgm:animLvl val="lvl"/>
          <dgm:resizeHandles val="exact"/>
        </dgm:presLayoutVars>
      </dgm:prSet>
      <dgm:spPr/>
    </dgm:pt>
    <dgm:pt modelId="{ED7BBFBB-3C1A-49AF-9551-E400930CC4CA}" type="pres">
      <dgm:prSet presAssocID="{25C1FD70-7E4A-45F7-94B5-92CB1AF082C5}" presName="parTxOnly" presStyleLbl="node1" presStyleIdx="0" presStyleCnt="3" custScaleX="55439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B5DF4EE-1445-4693-8C0B-7BD0C96DEB35}" type="pres">
      <dgm:prSet presAssocID="{F68058D8-CD18-4179-9FAF-1FB8A0B13D7B}" presName="parTxOnlySpace" presStyleCnt="0"/>
      <dgm:spPr/>
    </dgm:pt>
    <dgm:pt modelId="{6A141FB9-CF6E-48C8-BA59-9D9C52CDB8F5}" type="pres">
      <dgm:prSet presAssocID="{95B77B90-5113-4C52-BB49-519BBCBC9BEF}" presName="parTxOnly" presStyleLbl="node1" presStyleIdx="1" presStyleCnt="3" custScaleX="47551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D512DCC-88F2-44C8-B4D1-494C8249323B}" type="pres">
      <dgm:prSet presAssocID="{9C5BE264-A940-4F67-8589-607B053748BB}" presName="parTxOnlySpace" presStyleCnt="0"/>
      <dgm:spPr/>
    </dgm:pt>
    <dgm:pt modelId="{79097440-D180-44D7-B8EE-DF98EBE4D8D2}" type="pres">
      <dgm:prSet presAssocID="{EE0F7C2E-A5E2-4EDB-8750-FF4085B25757}" presName="parTxOnly" presStyleLbl="node1" presStyleIdx="2" presStyleCnt="3" custScaleX="96011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A313A7B4-666E-45D6-9CC0-E8DC26642BDA}" type="presOf" srcId="{A96B24BA-BC9D-46D3-91EB-49578069D678}" destId="{E7B79EE2-53B5-47D3-9B26-6BCD0AE451F2}" srcOrd="0" destOrd="0" presId="urn:microsoft.com/office/officeart/2005/8/layout/chevron1"/>
    <dgm:cxn modelId="{2BCBA389-6CD4-4F5C-BF5B-17E6D283175D}" srcId="{A96B24BA-BC9D-46D3-91EB-49578069D678}" destId="{95B77B90-5113-4C52-BB49-519BBCBC9BEF}" srcOrd="1" destOrd="0" parTransId="{3925600A-FE0E-4E95-A805-24F3198AE27F}" sibTransId="{9C5BE264-A940-4F67-8589-607B053748BB}"/>
    <dgm:cxn modelId="{4014E4B4-7E94-4C4D-B719-642135C69D45}" type="presOf" srcId="{25C1FD70-7E4A-45F7-94B5-92CB1AF082C5}" destId="{ED7BBFBB-3C1A-49AF-9551-E400930CC4CA}" srcOrd="0" destOrd="0" presId="urn:microsoft.com/office/officeart/2005/8/layout/chevron1"/>
    <dgm:cxn modelId="{252CD4C1-8A14-4460-BFEF-D6EB52788CEF}" type="presOf" srcId="{EE0F7C2E-A5E2-4EDB-8750-FF4085B25757}" destId="{79097440-D180-44D7-B8EE-DF98EBE4D8D2}" srcOrd="0" destOrd="0" presId="urn:microsoft.com/office/officeart/2005/8/layout/chevron1"/>
    <dgm:cxn modelId="{93E4C194-2AC0-4EB3-96A9-4DCB302F24F5}" type="presOf" srcId="{95B77B90-5113-4C52-BB49-519BBCBC9BEF}" destId="{6A141FB9-CF6E-48C8-BA59-9D9C52CDB8F5}" srcOrd="0" destOrd="0" presId="urn:microsoft.com/office/officeart/2005/8/layout/chevron1"/>
    <dgm:cxn modelId="{75C14325-2769-4A28-A2F0-CA88897BCAA4}" srcId="{A96B24BA-BC9D-46D3-91EB-49578069D678}" destId="{25C1FD70-7E4A-45F7-94B5-92CB1AF082C5}" srcOrd="0" destOrd="0" parTransId="{A1575ECE-27DC-4DD9-8543-07118ADD3287}" sibTransId="{F68058D8-CD18-4179-9FAF-1FB8A0B13D7B}"/>
    <dgm:cxn modelId="{8E8E524C-CCF5-422C-94A5-FD5B6052FDC5}" srcId="{A96B24BA-BC9D-46D3-91EB-49578069D678}" destId="{EE0F7C2E-A5E2-4EDB-8750-FF4085B25757}" srcOrd="2" destOrd="0" parTransId="{B57D82AF-7366-4D7F-89DA-A7C111814630}" sibTransId="{F3F62F34-E3C7-426B-AAC4-3443CD188FBC}"/>
    <dgm:cxn modelId="{E8982C6E-3B85-45BD-90F0-3E5A5435EDF5}" type="presParOf" srcId="{E7B79EE2-53B5-47D3-9B26-6BCD0AE451F2}" destId="{ED7BBFBB-3C1A-49AF-9551-E400930CC4CA}" srcOrd="0" destOrd="0" presId="urn:microsoft.com/office/officeart/2005/8/layout/chevron1"/>
    <dgm:cxn modelId="{0CC6DB0F-1731-4E17-AFEB-0B7F405BE11E}" type="presParOf" srcId="{E7B79EE2-53B5-47D3-9B26-6BCD0AE451F2}" destId="{2B5DF4EE-1445-4693-8C0B-7BD0C96DEB35}" srcOrd="1" destOrd="0" presId="urn:microsoft.com/office/officeart/2005/8/layout/chevron1"/>
    <dgm:cxn modelId="{FCF09CB4-3C04-4467-82D8-3C43CDF841FF}" type="presParOf" srcId="{E7B79EE2-53B5-47D3-9B26-6BCD0AE451F2}" destId="{6A141FB9-CF6E-48C8-BA59-9D9C52CDB8F5}" srcOrd="2" destOrd="0" presId="urn:microsoft.com/office/officeart/2005/8/layout/chevron1"/>
    <dgm:cxn modelId="{FFEB8FC8-46F2-45A3-B3CB-04D946461593}" type="presParOf" srcId="{E7B79EE2-53B5-47D3-9B26-6BCD0AE451F2}" destId="{3D512DCC-88F2-44C8-B4D1-494C8249323B}" srcOrd="3" destOrd="0" presId="urn:microsoft.com/office/officeart/2005/8/layout/chevron1"/>
    <dgm:cxn modelId="{FB917C3E-48A2-443B-B1D4-E29D1DB9678B}" type="presParOf" srcId="{E7B79EE2-53B5-47D3-9B26-6BCD0AE451F2}" destId="{79097440-D180-44D7-B8EE-DF98EBE4D8D2}" srcOrd="4" destOrd="0" presId="urn:microsoft.com/office/officeart/2005/8/layout/chevron1"/>
  </dgm:cxnLst>
  <dgm:bg/>
  <dgm:whole/>
  <dgm:extLst>
    <a:ext uri="http://schemas.microsoft.com/office/drawing/2008/diagram">
      <dsp:dataModelExt xmlns:dsp="http://schemas.microsoft.com/office/drawing/2008/diagram" relId="rId15" minVer="http://schemas.openxmlformats.org/drawingml/2006/diagram"/>
    </a:ext>
  </dgm:extLst>
</dgm:dataModel>
</file>

<file path=xl/diagrams/data13.xml><?xml version="1.0" encoding="utf-8"?>
<dgm:dataModel xmlns:dgm="http://schemas.openxmlformats.org/drawingml/2006/diagram" xmlns:a="http://schemas.openxmlformats.org/drawingml/2006/main">
  <dgm:ptLst>
    <dgm:pt modelId="{A96B24BA-BC9D-46D3-91EB-49578069D678}" type="doc">
      <dgm:prSet loTypeId="urn:microsoft.com/office/officeart/2005/8/layout/chevron1" loCatId="process" qsTypeId="urn:microsoft.com/office/officeart/2005/8/quickstyle/simple3" qsCatId="simple" csTypeId="urn:microsoft.com/office/officeart/2005/8/colors/accent2_4" csCatId="accent2" phldr="1"/>
      <dgm:spPr/>
    </dgm:pt>
    <dgm:pt modelId="{25C1FD70-7E4A-45F7-94B5-92CB1AF082C5}">
      <dgm:prSet phldrT="[Texte]"/>
      <dgm:spPr>
        <a:gradFill flip="none" rotWithShape="1">
          <a:gsLst>
            <a:gs pos="0">
              <a:schemeClr val="accent2">
                <a:lumMod val="20000"/>
                <a:lumOff val="80000"/>
                <a:alpha val="30000"/>
              </a:schemeClr>
            </a:gs>
            <a:gs pos="71000">
              <a:schemeClr val="accent2">
                <a:lumMod val="40000"/>
                <a:lumOff val="60000"/>
                <a:alpha val="30000"/>
              </a:schemeClr>
            </a:gs>
            <a:gs pos="100000">
              <a:schemeClr val="accent2">
                <a:lumMod val="60000"/>
                <a:lumOff val="40000"/>
                <a:alpha val="30000"/>
              </a:scheme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A1575ECE-27DC-4DD9-8543-07118ADD3287}" type="parTrans" cxnId="{75C14325-2769-4A28-A2F0-CA88897BCAA4}">
      <dgm:prSet/>
      <dgm:spPr/>
      <dgm:t>
        <a:bodyPr/>
        <a:lstStyle/>
        <a:p>
          <a:endParaRPr lang="fr-FR"/>
        </a:p>
      </dgm:t>
    </dgm:pt>
    <dgm:pt modelId="{F68058D8-CD18-4179-9FAF-1FB8A0B13D7B}" type="sibTrans" cxnId="{75C14325-2769-4A28-A2F0-CA88897BCAA4}">
      <dgm:prSet/>
      <dgm:spPr/>
      <dgm:t>
        <a:bodyPr/>
        <a:lstStyle/>
        <a:p>
          <a:endParaRPr lang="fr-FR"/>
        </a:p>
      </dgm:t>
    </dgm:pt>
    <dgm:pt modelId="{95B77B90-5113-4C52-BB49-519BBCBC9BEF}">
      <dgm:prSet phldrT="[Texte]"/>
      <dgm:spPr>
        <a:gradFill flip="none" rotWithShape="1">
          <a:gsLst>
            <a:gs pos="0">
              <a:schemeClr val="accent2">
                <a:lumMod val="60000"/>
                <a:lumOff val="40000"/>
                <a:alpha val="30000"/>
              </a:schemeClr>
            </a:gs>
            <a:gs pos="100000">
              <a:srgbClr val="FF0000">
                <a:alpha val="30000"/>
                <a:lumMod val="10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3925600A-FE0E-4E95-A805-24F3198AE27F}" type="parTrans" cxnId="{2BCBA389-6CD4-4F5C-BF5B-17E6D283175D}">
      <dgm:prSet/>
      <dgm:spPr/>
      <dgm:t>
        <a:bodyPr/>
        <a:lstStyle/>
        <a:p>
          <a:endParaRPr lang="fr-FR"/>
        </a:p>
      </dgm:t>
    </dgm:pt>
    <dgm:pt modelId="{9C5BE264-A940-4F67-8589-607B053748BB}" type="sibTrans" cxnId="{2BCBA389-6CD4-4F5C-BF5B-17E6D283175D}">
      <dgm:prSet/>
      <dgm:spPr/>
      <dgm:t>
        <a:bodyPr/>
        <a:lstStyle/>
        <a:p>
          <a:endParaRPr lang="fr-FR"/>
        </a:p>
      </dgm:t>
    </dgm:pt>
    <dgm:pt modelId="{B3B5F182-B759-4246-ACAE-0FADAFC874EF}">
      <dgm:prSet phldrT="[Texte]"/>
      <dgm:spPr>
        <a:gradFill rotWithShape="0">
          <a:gsLst>
            <a:gs pos="0">
              <a:srgbClr val="FF0000">
                <a:alpha val="30000"/>
              </a:srgbClr>
            </a:gs>
            <a:gs pos="100000">
              <a:srgbClr val="FF0000">
                <a:alpha val="30000"/>
              </a:srgbClr>
            </a:gs>
          </a:gsLst>
        </a:gradFill>
      </dgm:spPr>
      <dgm:t>
        <a:bodyPr/>
        <a:lstStyle/>
        <a:p>
          <a:r>
            <a:rPr lang="fr-FR"/>
            <a:t> </a:t>
          </a:r>
        </a:p>
      </dgm:t>
    </dgm:pt>
    <dgm:pt modelId="{318FDC3C-6693-48D7-8036-4A902E73F48E}" type="parTrans" cxnId="{7C25FB7E-73B4-4E18-B13C-C2DEB18A0129}">
      <dgm:prSet/>
      <dgm:spPr/>
      <dgm:t>
        <a:bodyPr/>
        <a:lstStyle/>
        <a:p>
          <a:endParaRPr lang="fr-FR"/>
        </a:p>
      </dgm:t>
    </dgm:pt>
    <dgm:pt modelId="{966ADD94-F19A-460A-8940-F52A0D471065}" type="sibTrans" cxnId="{7C25FB7E-73B4-4E18-B13C-C2DEB18A0129}">
      <dgm:prSet/>
      <dgm:spPr/>
      <dgm:t>
        <a:bodyPr/>
        <a:lstStyle/>
        <a:p>
          <a:endParaRPr lang="fr-FR"/>
        </a:p>
      </dgm:t>
    </dgm:pt>
    <dgm:pt modelId="{87B62889-698A-4831-8A3C-FF3757CF30FB}">
      <dgm:prSet phldrT="[Texte]"/>
      <dgm:spPr>
        <a:gradFill flip="none" rotWithShape="0">
          <a:gsLst>
            <a:gs pos="0">
              <a:srgbClr val="FF0000">
                <a:alpha val="30000"/>
              </a:srgbClr>
            </a:gs>
            <a:gs pos="100000">
              <a:srgbClr val="FF0000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8053B79C-2180-46B1-949B-E25062929B25}" type="parTrans" cxnId="{9C9DAB19-5B9E-4586-BC3B-CC36AFC6DDD0}">
      <dgm:prSet/>
      <dgm:spPr/>
      <dgm:t>
        <a:bodyPr/>
        <a:lstStyle/>
        <a:p>
          <a:endParaRPr lang="fr-FR"/>
        </a:p>
      </dgm:t>
    </dgm:pt>
    <dgm:pt modelId="{3577CCEC-FE82-4DAA-9946-77D64833B362}" type="sibTrans" cxnId="{9C9DAB19-5B9E-4586-BC3B-CC36AFC6DDD0}">
      <dgm:prSet/>
      <dgm:spPr/>
      <dgm:t>
        <a:bodyPr/>
        <a:lstStyle/>
        <a:p>
          <a:endParaRPr lang="fr-FR"/>
        </a:p>
      </dgm:t>
    </dgm:pt>
    <dgm:pt modelId="{82C7100E-5E11-4951-B6BA-5FD9097AF863}">
      <dgm:prSet phldrT="[Texte]"/>
      <dgm:spPr>
        <a:gradFill flip="none" rotWithShape="1">
          <a:gsLst>
            <a:gs pos="0">
              <a:srgbClr val="FF0000">
                <a:alpha val="30000"/>
              </a:srgbClr>
            </a:gs>
            <a:gs pos="100000">
              <a:srgbClr val="C00000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E0B1763C-9E04-4F44-9680-A98B84441AC8}" type="parTrans" cxnId="{BC7BE2BE-9AAD-4991-99FD-1228EBDD4245}">
      <dgm:prSet/>
      <dgm:spPr/>
      <dgm:t>
        <a:bodyPr/>
        <a:lstStyle/>
        <a:p>
          <a:endParaRPr lang="fr-FR"/>
        </a:p>
      </dgm:t>
    </dgm:pt>
    <dgm:pt modelId="{2B83CBE0-005B-4F55-AD45-EAC54353103B}" type="sibTrans" cxnId="{BC7BE2BE-9AAD-4991-99FD-1228EBDD4245}">
      <dgm:prSet/>
      <dgm:spPr/>
      <dgm:t>
        <a:bodyPr/>
        <a:lstStyle/>
        <a:p>
          <a:endParaRPr lang="fr-FR"/>
        </a:p>
      </dgm:t>
    </dgm:pt>
    <dgm:pt modelId="{57743368-5FDB-4209-9BCF-8025B7AE5669}">
      <dgm:prSet phldrT="[Texte]"/>
      <dgm:spPr>
        <a:gradFill flip="none" rotWithShape="1">
          <a:gsLst>
            <a:gs pos="0">
              <a:srgbClr val="C00000">
                <a:alpha val="30000"/>
              </a:srgbClr>
            </a:gs>
            <a:gs pos="49000">
              <a:srgbClr val="C00000">
                <a:alpha val="50000"/>
              </a:srgbClr>
            </a:gs>
            <a:gs pos="76000">
              <a:srgbClr val="E00000">
                <a:alpha val="30000"/>
              </a:srgbClr>
            </a:gs>
            <a:gs pos="100000">
              <a:srgbClr val="92D050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F3E7F86E-4CD9-4801-BEDE-9E982BAE57B5}" type="parTrans" cxnId="{CC13CC1F-95F7-4495-8D14-99BC130BE9A3}">
      <dgm:prSet/>
      <dgm:spPr/>
      <dgm:t>
        <a:bodyPr/>
        <a:lstStyle/>
        <a:p>
          <a:endParaRPr lang="fr-FR"/>
        </a:p>
      </dgm:t>
    </dgm:pt>
    <dgm:pt modelId="{57013EDA-03DC-4C4B-852D-EC91CEAA1F60}" type="sibTrans" cxnId="{CC13CC1F-95F7-4495-8D14-99BC130BE9A3}">
      <dgm:prSet/>
      <dgm:spPr/>
      <dgm:t>
        <a:bodyPr/>
        <a:lstStyle/>
        <a:p>
          <a:endParaRPr lang="fr-FR"/>
        </a:p>
      </dgm:t>
    </dgm:pt>
    <dgm:pt modelId="{E7B79EE2-53B5-47D3-9B26-6BCD0AE451F2}" type="pres">
      <dgm:prSet presAssocID="{A96B24BA-BC9D-46D3-91EB-49578069D678}" presName="Name0" presStyleCnt="0">
        <dgm:presLayoutVars>
          <dgm:dir/>
          <dgm:animLvl val="lvl"/>
          <dgm:resizeHandles val="exact"/>
        </dgm:presLayoutVars>
      </dgm:prSet>
      <dgm:spPr/>
    </dgm:pt>
    <dgm:pt modelId="{ED7BBFBB-3C1A-49AF-9551-E400930CC4CA}" type="pres">
      <dgm:prSet presAssocID="{25C1FD70-7E4A-45F7-94B5-92CB1AF082C5}" presName="parTxOnly" presStyleLbl="node1" presStyleIdx="0" presStyleCnt="6" custScaleX="126698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B5DF4EE-1445-4693-8C0B-7BD0C96DEB35}" type="pres">
      <dgm:prSet presAssocID="{F68058D8-CD18-4179-9FAF-1FB8A0B13D7B}" presName="parTxOnlySpace" presStyleCnt="0"/>
      <dgm:spPr/>
    </dgm:pt>
    <dgm:pt modelId="{6A141FB9-CF6E-48C8-BA59-9D9C52CDB8F5}" type="pres">
      <dgm:prSet presAssocID="{95B77B90-5113-4C52-BB49-519BBCBC9BEF}" presName="parTxOnly" presStyleLbl="node1" presStyleIdx="1" presStyleCnt="6" custScaleX="78079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D512DCC-88F2-44C8-B4D1-494C8249323B}" type="pres">
      <dgm:prSet presAssocID="{9C5BE264-A940-4F67-8589-607B053748BB}" presName="parTxOnlySpace" presStyleCnt="0"/>
      <dgm:spPr/>
    </dgm:pt>
    <dgm:pt modelId="{1C3F5E82-4E1F-432F-915B-4047A53165E3}" type="pres">
      <dgm:prSet presAssocID="{B3B5F182-B759-4246-ACAE-0FADAFC874EF}" presName="parTxOnly" presStyleLbl="node1" presStyleIdx="2" presStyleCnt="6" custScaleX="71702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0628124D-8168-4077-82F2-4607170D7214}" type="pres">
      <dgm:prSet presAssocID="{966ADD94-F19A-460A-8940-F52A0D471065}" presName="parTxOnlySpace" presStyleCnt="0"/>
      <dgm:spPr/>
    </dgm:pt>
    <dgm:pt modelId="{8C2FD611-CA07-4401-A2EA-ECE344F7131C}" type="pres">
      <dgm:prSet presAssocID="{87B62889-698A-4831-8A3C-FF3757CF30FB}" presName="parTxOnly" presStyleLbl="node1" presStyleIdx="3" presStyleCnt="6" custScaleX="71799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513D4341-6599-4E7C-B901-C2FB0186099B}" type="pres">
      <dgm:prSet presAssocID="{3577CCEC-FE82-4DAA-9946-77D64833B362}" presName="parTxOnlySpace" presStyleCnt="0"/>
      <dgm:spPr/>
    </dgm:pt>
    <dgm:pt modelId="{139858AF-5629-478E-A808-96F2B33762AF}" type="pres">
      <dgm:prSet presAssocID="{82C7100E-5E11-4951-B6BA-5FD9097AF863}" presName="parTxOnly" presStyleLbl="node1" presStyleIdx="4" presStyleCnt="6" custScaleX="75731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51292E08-2039-4CD0-94BB-BA245DA34A4E}" type="pres">
      <dgm:prSet presAssocID="{2B83CBE0-005B-4F55-AD45-EAC54353103B}" presName="parTxOnlySpace" presStyleCnt="0"/>
      <dgm:spPr/>
    </dgm:pt>
    <dgm:pt modelId="{B2BFEB98-F8EC-4B06-BB58-B621BE37439E}" type="pres">
      <dgm:prSet presAssocID="{57743368-5FDB-4209-9BCF-8025B7AE5669}" presName="parTxOnly" presStyleLbl="node1" presStyleIdx="5" presStyleCnt="6" custScaleX="73309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77EB3B57-4A31-445C-9AD7-D29DD6B1AD53}" type="presOf" srcId="{95B77B90-5113-4C52-BB49-519BBCBC9BEF}" destId="{6A141FB9-CF6E-48C8-BA59-9D9C52CDB8F5}" srcOrd="0" destOrd="0" presId="urn:microsoft.com/office/officeart/2005/8/layout/chevron1"/>
    <dgm:cxn modelId="{CC13CC1F-95F7-4495-8D14-99BC130BE9A3}" srcId="{A96B24BA-BC9D-46D3-91EB-49578069D678}" destId="{57743368-5FDB-4209-9BCF-8025B7AE5669}" srcOrd="5" destOrd="0" parTransId="{F3E7F86E-4CD9-4801-BEDE-9E982BAE57B5}" sibTransId="{57013EDA-03DC-4C4B-852D-EC91CEAA1F60}"/>
    <dgm:cxn modelId="{9C9DAB19-5B9E-4586-BC3B-CC36AFC6DDD0}" srcId="{A96B24BA-BC9D-46D3-91EB-49578069D678}" destId="{87B62889-698A-4831-8A3C-FF3757CF30FB}" srcOrd="3" destOrd="0" parTransId="{8053B79C-2180-46B1-949B-E25062929B25}" sibTransId="{3577CCEC-FE82-4DAA-9946-77D64833B362}"/>
    <dgm:cxn modelId="{ED5FEF1C-9CA7-4063-9693-5CDB02B1F0A5}" type="presOf" srcId="{B3B5F182-B759-4246-ACAE-0FADAFC874EF}" destId="{1C3F5E82-4E1F-432F-915B-4047A53165E3}" srcOrd="0" destOrd="0" presId="urn:microsoft.com/office/officeart/2005/8/layout/chevron1"/>
    <dgm:cxn modelId="{BC7BE2BE-9AAD-4991-99FD-1228EBDD4245}" srcId="{A96B24BA-BC9D-46D3-91EB-49578069D678}" destId="{82C7100E-5E11-4951-B6BA-5FD9097AF863}" srcOrd="4" destOrd="0" parTransId="{E0B1763C-9E04-4F44-9680-A98B84441AC8}" sibTransId="{2B83CBE0-005B-4F55-AD45-EAC54353103B}"/>
    <dgm:cxn modelId="{2BCBA389-6CD4-4F5C-BF5B-17E6D283175D}" srcId="{A96B24BA-BC9D-46D3-91EB-49578069D678}" destId="{95B77B90-5113-4C52-BB49-519BBCBC9BEF}" srcOrd="1" destOrd="0" parTransId="{3925600A-FE0E-4E95-A805-24F3198AE27F}" sibTransId="{9C5BE264-A940-4F67-8589-607B053748BB}"/>
    <dgm:cxn modelId="{DF982BA9-1337-4B4D-8F91-03A7D69A5062}" type="presOf" srcId="{87B62889-698A-4831-8A3C-FF3757CF30FB}" destId="{8C2FD611-CA07-4401-A2EA-ECE344F7131C}" srcOrd="0" destOrd="0" presId="urn:microsoft.com/office/officeart/2005/8/layout/chevron1"/>
    <dgm:cxn modelId="{7C25FB7E-73B4-4E18-B13C-C2DEB18A0129}" srcId="{A96B24BA-BC9D-46D3-91EB-49578069D678}" destId="{B3B5F182-B759-4246-ACAE-0FADAFC874EF}" srcOrd="2" destOrd="0" parTransId="{318FDC3C-6693-48D7-8036-4A902E73F48E}" sibTransId="{966ADD94-F19A-460A-8940-F52A0D471065}"/>
    <dgm:cxn modelId="{32E2EC80-B86E-44A3-944C-A958AB43F4DE}" type="presOf" srcId="{25C1FD70-7E4A-45F7-94B5-92CB1AF082C5}" destId="{ED7BBFBB-3C1A-49AF-9551-E400930CC4CA}" srcOrd="0" destOrd="0" presId="urn:microsoft.com/office/officeart/2005/8/layout/chevron1"/>
    <dgm:cxn modelId="{1DE1DBEB-FA61-4105-BD79-D9986C616AA8}" type="presOf" srcId="{82C7100E-5E11-4951-B6BA-5FD9097AF863}" destId="{139858AF-5629-478E-A808-96F2B33762AF}" srcOrd="0" destOrd="0" presId="urn:microsoft.com/office/officeart/2005/8/layout/chevron1"/>
    <dgm:cxn modelId="{D621159D-AAC5-408E-8E51-6E2BE9A218A1}" type="presOf" srcId="{57743368-5FDB-4209-9BCF-8025B7AE5669}" destId="{B2BFEB98-F8EC-4B06-BB58-B621BE37439E}" srcOrd="0" destOrd="0" presId="urn:microsoft.com/office/officeart/2005/8/layout/chevron1"/>
    <dgm:cxn modelId="{75C14325-2769-4A28-A2F0-CA88897BCAA4}" srcId="{A96B24BA-BC9D-46D3-91EB-49578069D678}" destId="{25C1FD70-7E4A-45F7-94B5-92CB1AF082C5}" srcOrd="0" destOrd="0" parTransId="{A1575ECE-27DC-4DD9-8543-07118ADD3287}" sibTransId="{F68058D8-CD18-4179-9FAF-1FB8A0B13D7B}"/>
    <dgm:cxn modelId="{42056DFB-1D04-4E62-9A9E-0CE59C3EED94}" type="presOf" srcId="{A96B24BA-BC9D-46D3-91EB-49578069D678}" destId="{E7B79EE2-53B5-47D3-9B26-6BCD0AE451F2}" srcOrd="0" destOrd="0" presId="urn:microsoft.com/office/officeart/2005/8/layout/chevron1"/>
    <dgm:cxn modelId="{B7447D44-B7A1-4813-A21F-DE9916305007}" type="presParOf" srcId="{E7B79EE2-53B5-47D3-9B26-6BCD0AE451F2}" destId="{ED7BBFBB-3C1A-49AF-9551-E400930CC4CA}" srcOrd="0" destOrd="0" presId="urn:microsoft.com/office/officeart/2005/8/layout/chevron1"/>
    <dgm:cxn modelId="{1DD461B8-9E31-41A3-8EF7-80D2945573E2}" type="presParOf" srcId="{E7B79EE2-53B5-47D3-9B26-6BCD0AE451F2}" destId="{2B5DF4EE-1445-4693-8C0B-7BD0C96DEB35}" srcOrd="1" destOrd="0" presId="urn:microsoft.com/office/officeart/2005/8/layout/chevron1"/>
    <dgm:cxn modelId="{DF32C1DA-AE56-490E-AF57-BF560231C0AC}" type="presParOf" srcId="{E7B79EE2-53B5-47D3-9B26-6BCD0AE451F2}" destId="{6A141FB9-CF6E-48C8-BA59-9D9C52CDB8F5}" srcOrd="2" destOrd="0" presId="urn:microsoft.com/office/officeart/2005/8/layout/chevron1"/>
    <dgm:cxn modelId="{5B4B0886-82D0-42B3-8D13-A56330E50751}" type="presParOf" srcId="{E7B79EE2-53B5-47D3-9B26-6BCD0AE451F2}" destId="{3D512DCC-88F2-44C8-B4D1-494C8249323B}" srcOrd="3" destOrd="0" presId="urn:microsoft.com/office/officeart/2005/8/layout/chevron1"/>
    <dgm:cxn modelId="{53B8BB81-E4F8-4B15-AC4E-0204B5A20853}" type="presParOf" srcId="{E7B79EE2-53B5-47D3-9B26-6BCD0AE451F2}" destId="{1C3F5E82-4E1F-432F-915B-4047A53165E3}" srcOrd="4" destOrd="0" presId="urn:microsoft.com/office/officeart/2005/8/layout/chevron1"/>
    <dgm:cxn modelId="{5908C82E-D1D3-4B93-905D-0A1FBE121324}" type="presParOf" srcId="{E7B79EE2-53B5-47D3-9B26-6BCD0AE451F2}" destId="{0628124D-8168-4077-82F2-4607170D7214}" srcOrd="5" destOrd="0" presId="urn:microsoft.com/office/officeart/2005/8/layout/chevron1"/>
    <dgm:cxn modelId="{9302DB50-DB80-448D-A0CD-2AAB966AD39C}" type="presParOf" srcId="{E7B79EE2-53B5-47D3-9B26-6BCD0AE451F2}" destId="{8C2FD611-CA07-4401-A2EA-ECE344F7131C}" srcOrd="6" destOrd="0" presId="urn:microsoft.com/office/officeart/2005/8/layout/chevron1"/>
    <dgm:cxn modelId="{853A6802-1338-427A-9195-3F9AAD5156C1}" type="presParOf" srcId="{E7B79EE2-53B5-47D3-9B26-6BCD0AE451F2}" destId="{513D4341-6599-4E7C-B901-C2FB0186099B}" srcOrd="7" destOrd="0" presId="urn:microsoft.com/office/officeart/2005/8/layout/chevron1"/>
    <dgm:cxn modelId="{C49F5688-0640-445E-A2ED-2244B6FDBEBC}" type="presParOf" srcId="{E7B79EE2-53B5-47D3-9B26-6BCD0AE451F2}" destId="{139858AF-5629-478E-A808-96F2B33762AF}" srcOrd="8" destOrd="0" presId="urn:microsoft.com/office/officeart/2005/8/layout/chevron1"/>
    <dgm:cxn modelId="{3952B46F-DB39-4801-B58A-922CFF09FCCE}" type="presParOf" srcId="{E7B79EE2-53B5-47D3-9B26-6BCD0AE451F2}" destId="{51292E08-2039-4CD0-94BB-BA245DA34A4E}" srcOrd="9" destOrd="0" presId="urn:microsoft.com/office/officeart/2005/8/layout/chevron1"/>
    <dgm:cxn modelId="{A0B9B207-DD09-4E03-850C-48C37F28BCA6}" type="presParOf" srcId="{E7B79EE2-53B5-47D3-9B26-6BCD0AE451F2}" destId="{B2BFEB98-F8EC-4B06-BB58-B621BE37439E}" srcOrd="10" destOrd="0" presId="urn:microsoft.com/office/officeart/2005/8/layout/chevron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14.xml><?xml version="1.0" encoding="utf-8"?>
<dgm:dataModel xmlns:dgm="http://schemas.openxmlformats.org/drawingml/2006/diagram" xmlns:a="http://schemas.openxmlformats.org/drawingml/2006/main">
  <dgm:ptLst>
    <dgm:pt modelId="{A96B24BA-BC9D-46D3-91EB-49578069D678}" type="doc">
      <dgm:prSet loTypeId="urn:microsoft.com/office/officeart/2005/8/layout/chevron1" loCatId="process" qsTypeId="urn:microsoft.com/office/officeart/2005/8/quickstyle/simple3" qsCatId="simple" csTypeId="urn:microsoft.com/office/officeart/2005/8/colors/accent3_4" csCatId="accent3" phldr="1"/>
      <dgm:spPr/>
    </dgm:pt>
    <dgm:pt modelId="{25C1FD70-7E4A-45F7-94B5-92CB1AF082C5}">
      <dgm:prSet phldrT="[Texte]"/>
      <dgm:spPr>
        <a:gradFill flip="none" rotWithShape="0">
          <a:gsLst>
            <a:gs pos="0">
              <a:srgbClr val="9BBB59">
                <a:alpha val="30000"/>
              </a:srgbClr>
            </a:gs>
            <a:gs pos="100000">
              <a:srgbClr val="009900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A1575ECE-27DC-4DD9-8543-07118ADD3287}" type="parTrans" cxnId="{75C14325-2769-4A28-A2F0-CA88897BCAA4}">
      <dgm:prSet/>
      <dgm:spPr/>
      <dgm:t>
        <a:bodyPr/>
        <a:lstStyle/>
        <a:p>
          <a:endParaRPr lang="fr-FR"/>
        </a:p>
      </dgm:t>
    </dgm:pt>
    <dgm:pt modelId="{F68058D8-CD18-4179-9FAF-1FB8A0B13D7B}" type="sibTrans" cxnId="{75C14325-2769-4A28-A2F0-CA88897BCAA4}">
      <dgm:prSet/>
      <dgm:spPr/>
      <dgm:t>
        <a:bodyPr/>
        <a:lstStyle/>
        <a:p>
          <a:endParaRPr lang="fr-FR"/>
        </a:p>
      </dgm:t>
    </dgm:pt>
    <dgm:pt modelId="{95B77B90-5113-4C52-BB49-519BBCBC9BEF}">
      <dgm:prSet phldrT="[Texte]"/>
      <dgm:spPr>
        <a:gradFill flip="none" rotWithShape="0">
          <a:gsLst>
            <a:gs pos="0">
              <a:srgbClr val="009900">
                <a:alpha val="30000"/>
              </a:srgbClr>
            </a:gs>
            <a:gs pos="100000">
              <a:srgbClr val="009900">
                <a:alpha val="4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3925600A-FE0E-4E95-A805-24F3198AE27F}" type="parTrans" cxnId="{2BCBA389-6CD4-4F5C-BF5B-17E6D283175D}">
      <dgm:prSet/>
      <dgm:spPr/>
      <dgm:t>
        <a:bodyPr/>
        <a:lstStyle/>
        <a:p>
          <a:endParaRPr lang="fr-FR"/>
        </a:p>
      </dgm:t>
    </dgm:pt>
    <dgm:pt modelId="{9C5BE264-A940-4F67-8589-607B053748BB}" type="sibTrans" cxnId="{2BCBA389-6CD4-4F5C-BF5B-17E6D283175D}">
      <dgm:prSet/>
      <dgm:spPr/>
      <dgm:t>
        <a:bodyPr/>
        <a:lstStyle/>
        <a:p>
          <a:endParaRPr lang="fr-FR"/>
        </a:p>
      </dgm:t>
    </dgm:pt>
    <dgm:pt modelId="{E7B79EE2-53B5-47D3-9B26-6BCD0AE451F2}" type="pres">
      <dgm:prSet presAssocID="{A96B24BA-BC9D-46D3-91EB-49578069D678}" presName="Name0" presStyleCnt="0">
        <dgm:presLayoutVars>
          <dgm:dir/>
          <dgm:animLvl val="lvl"/>
          <dgm:resizeHandles val="exact"/>
        </dgm:presLayoutVars>
      </dgm:prSet>
      <dgm:spPr/>
    </dgm:pt>
    <dgm:pt modelId="{ED7BBFBB-3C1A-49AF-9551-E400930CC4CA}" type="pres">
      <dgm:prSet presAssocID="{25C1FD70-7E4A-45F7-94B5-92CB1AF082C5}" presName="parTxOnly" presStyleLbl="node1" presStyleIdx="0" presStyleCnt="2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B5DF4EE-1445-4693-8C0B-7BD0C96DEB35}" type="pres">
      <dgm:prSet presAssocID="{F68058D8-CD18-4179-9FAF-1FB8A0B13D7B}" presName="parTxOnlySpace" presStyleCnt="0"/>
      <dgm:spPr/>
    </dgm:pt>
    <dgm:pt modelId="{6A141FB9-CF6E-48C8-BA59-9D9C52CDB8F5}" type="pres">
      <dgm:prSet presAssocID="{95B77B90-5113-4C52-BB49-519BBCBC9BEF}" presName="parTxOnly" presStyleLbl="node1" presStyleIdx="1" presStyleCnt="2" custScaleX="68417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4CFC372F-3265-4475-9FFB-050665DA75C3}" type="presOf" srcId="{A96B24BA-BC9D-46D3-91EB-49578069D678}" destId="{E7B79EE2-53B5-47D3-9B26-6BCD0AE451F2}" srcOrd="0" destOrd="0" presId="urn:microsoft.com/office/officeart/2005/8/layout/chevron1"/>
    <dgm:cxn modelId="{F23E5016-D807-442F-902C-F89FC4ABB3C1}" type="presOf" srcId="{25C1FD70-7E4A-45F7-94B5-92CB1AF082C5}" destId="{ED7BBFBB-3C1A-49AF-9551-E400930CC4CA}" srcOrd="0" destOrd="0" presId="urn:microsoft.com/office/officeart/2005/8/layout/chevron1"/>
    <dgm:cxn modelId="{75C14325-2769-4A28-A2F0-CA88897BCAA4}" srcId="{A96B24BA-BC9D-46D3-91EB-49578069D678}" destId="{25C1FD70-7E4A-45F7-94B5-92CB1AF082C5}" srcOrd="0" destOrd="0" parTransId="{A1575ECE-27DC-4DD9-8543-07118ADD3287}" sibTransId="{F68058D8-CD18-4179-9FAF-1FB8A0B13D7B}"/>
    <dgm:cxn modelId="{2BCBA389-6CD4-4F5C-BF5B-17E6D283175D}" srcId="{A96B24BA-BC9D-46D3-91EB-49578069D678}" destId="{95B77B90-5113-4C52-BB49-519BBCBC9BEF}" srcOrd="1" destOrd="0" parTransId="{3925600A-FE0E-4E95-A805-24F3198AE27F}" sibTransId="{9C5BE264-A940-4F67-8589-607B053748BB}"/>
    <dgm:cxn modelId="{F4454AD2-7B12-45E3-9023-B167C21C4480}" type="presOf" srcId="{95B77B90-5113-4C52-BB49-519BBCBC9BEF}" destId="{6A141FB9-CF6E-48C8-BA59-9D9C52CDB8F5}" srcOrd="0" destOrd="0" presId="urn:microsoft.com/office/officeart/2005/8/layout/chevron1"/>
    <dgm:cxn modelId="{9A1B757A-C6B5-4206-A36D-895C136AE449}" type="presParOf" srcId="{E7B79EE2-53B5-47D3-9B26-6BCD0AE451F2}" destId="{ED7BBFBB-3C1A-49AF-9551-E400930CC4CA}" srcOrd="0" destOrd="0" presId="urn:microsoft.com/office/officeart/2005/8/layout/chevron1"/>
    <dgm:cxn modelId="{586969ED-A97A-404B-A7BA-574451B31649}" type="presParOf" srcId="{E7B79EE2-53B5-47D3-9B26-6BCD0AE451F2}" destId="{2B5DF4EE-1445-4693-8C0B-7BD0C96DEB35}" srcOrd="1" destOrd="0" presId="urn:microsoft.com/office/officeart/2005/8/layout/chevron1"/>
    <dgm:cxn modelId="{BE92B9DA-8AFB-4155-B695-6D8E3648EB66}" type="presParOf" srcId="{E7B79EE2-53B5-47D3-9B26-6BCD0AE451F2}" destId="{6A141FB9-CF6E-48C8-BA59-9D9C52CDB8F5}" srcOrd="2" destOrd="0" presId="urn:microsoft.com/office/officeart/2005/8/layout/chevron1"/>
  </dgm:cxnLst>
  <dgm:bg/>
  <dgm:whole/>
  <dgm:extLst>
    <a:ext uri="http://schemas.microsoft.com/office/drawing/2008/diagram">
      <dsp:dataModelExt xmlns:dsp="http://schemas.microsoft.com/office/drawing/2008/diagram" relId="rId10" minVer="http://schemas.openxmlformats.org/drawingml/2006/diagram"/>
    </a:ext>
  </dgm:extLst>
</dgm:dataModel>
</file>

<file path=xl/diagrams/data15.xml><?xml version="1.0" encoding="utf-8"?>
<dgm:dataModel xmlns:dgm="http://schemas.openxmlformats.org/drawingml/2006/diagram" xmlns:a="http://schemas.openxmlformats.org/drawingml/2006/main">
  <dgm:ptLst>
    <dgm:pt modelId="{A96B24BA-BC9D-46D3-91EB-49578069D678}" type="doc">
      <dgm:prSet loTypeId="urn:microsoft.com/office/officeart/2005/8/layout/chevron1" loCatId="process" qsTypeId="urn:microsoft.com/office/officeart/2005/8/quickstyle/simple3" qsCatId="simple" csTypeId="urn:microsoft.com/office/officeart/2005/8/colors/accent3_4" csCatId="accent3" phldr="1"/>
      <dgm:spPr/>
    </dgm:pt>
    <dgm:pt modelId="{25C1FD70-7E4A-45F7-94B5-92CB1AF082C5}">
      <dgm:prSet phldrT="[Texte]"/>
      <dgm:spPr>
        <a:gradFill flip="none" rotWithShape="0">
          <a:gsLst>
            <a:gs pos="0">
              <a:srgbClr val="009900">
                <a:alpha val="30000"/>
              </a:srgbClr>
            </a:gs>
            <a:gs pos="100000">
              <a:srgbClr val="9BBB59">
                <a:alpha val="30000"/>
              </a:srgb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A1575ECE-27DC-4DD9-8543-07118ADD3287}" type="parTrans" cxnId="{75C14325-2769-4A28-A2F0-CA88897BCAA4}">
      <dgm:prSet/>
      <dgm:spPr/>
      <dgm:t>
        <a:bodyPr/>
        <a:lstStyle/>
        <a:p>
          <a:endParaRPr lang="fr-FR"/>
        </a:p>
      </dgm:t>
    </dgm:pt>
    <dgm:pt modelId="{F68058D8-CD18-4179-9FAF-1FB8A0B13D7B}" type="sibTrans" cxnId="{75C14325-2769-4A28-A2F0-CA88897BCAA4}">
      <dgm:prSet/>
      <dgm:spPr/>
      <dgm:t>
        <a:bodyPr/>
        <a:lstStyle/>
        <a:p>
          <a:endParaRPr lang="fr-FR"/>
        </a:p>
      </dgm:t>
    </dgm:pt>
    <dgm:pt modelId="{95B77B90-5113-4C52-BB49-519BBCBC9BEF}">
      <dgm:prSet phldrT="[Texte]"/>
      <dgm:spPr>
        <a:gradFill flip="none" rotWithShape="0">
          <a:gsLst>
            <a:gs pos="0">
              <a:srgbClr val="9BBB59">
                <a:alpha val="30000"/>
              </a:srgbClr>
            </a:gs>
            <a:gs pos="100000">
              <a:schemeClr val="accent3">
                <a:lumMod val="20000"/>
                <a:lumOff val="80000"/>
                <a:alpha val="30000"/>
              </a:scheme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3925600A-FE0E-4E95-A805-24F3198AE27F}" type="parTrans" cxnId="{2BCBA389-6CD4-4F5C-BF5B-17E6D283175D}">
      <dgm:prSet/>
      <dgm:spPr/>
      <dgm:t>
        <a:bodyPr/>
        <a:lstStyle/>
        <a:p>
          <a:endParaRPr lang="fr-FR"/>
        </a:p>
      </dgm:t>
    </dgm:pt>
    <dgm:pt modelId="{9C5BE264-A940-4F67-8589-607B053748BB}" type="sibTrans" cxnId="{2BCBA389-6CD4-4F5C-BF5B-17E6D283175D}">
      <dgm:prSet/>
      <dgm:spPr/>
      <dgm:t>
        <a:bodyPr/>
        <a:lstStyle/>
        <a:p>
          <a:endParaRPr lang="fr-FR"/>
        </a:p>
      </dgm:t>
    </dgm:pt>
    <dgm:pt modelId="{EE0F7C2E-A5E2-4EDB-8750-FF4085B25757}">
      <dgm:prSet phldrT="[Texte]"/>
      <dgm:spPr>
        <a:gradFill flip="none" rotWithShape="0">
          <a:gsLst>
            <a:gs pos="0">
              <a:schemeClr val="accent3">
                <a:lumMod val="20000"/>
                <a:lumOff val="80000"/>
                <a:alpha val="30000"/>
              </a:schemeClr>
            </a:gs>
            <a:gs pos="100000">
              <a:schemeClr val="accent2">
                <a:lumMod val="20000"/>
                <a:lumOff val="80000"/>
                <a:alpha val="30000"/>
              </a:schemeClr>
            </a:gs>
          </a:gsLst>
          <a:lin ang="0" scaled="1"/>
          <a:tileRect/>
        </a:gradFill>
      </dgm:spPr>
      <dgm:t>
        <a:bodyPr/>
        <a:lstStyle/>
        <a:p>
          <a:r>
            <a:rPr lang="fr-FR"/>
            <a:t> </a:t>
          </a:r>
        </a:p>
      </dgm:t>
    </dgm:pt>
    <dgm:pt modelId="{B57D82AF-7366-4D7F-89DA-A7C111814630}" type="parTrans" cxnId="{8E8E524C-CCF5-422C-94A5-FD5B6052FDC5}">
      <dgm:prSet/>
      <dgm:spPr/>
      <dgm:t>
        <a:bodyPr/>
        <a:lstStyle/>
        <a:p>
          <a:endParaRPr lang="fr-FR"/>
        </a:p>
      </dgm:t>
    </dgm:pt>
    <dgm:pt modelId="{F3F62F34-E3C7-426B-AAC4-3443CD188FBC}" type="sibTrans" cxnId="{8E8E524C-CCF5-422C-94A5-FD5B6052FDC5}">
      <dgm:prSet/>
      <dgm:spPr/>
      <dgm:t>
        <a:bodyPr/>
        <a:lstStyle/>
        <a:p>
          <a:endParaRPr lang="fr-FR"/>
        </a:p>
      </dgm:t>
    </dgm:pt>
    <dgm:pt modelId="{E7B79EE2-53B5-47D3-9B26-6BCD0AE451F2}" type="pres">
      <dgm:prSet presAssocID="{A96B24BA-BC9D-46D3-91EB-49578069D678}" presName="Name0" presStyleCnt="0">
        <dgm:presLayoutVars>
          <dgm:dir/>
          <dgm:animLvl val="lvl"/>
          <dgm:resizeHandles val="exact"/>
        </dgm:presLayoutVars>
      </dgm:prSet>
      <dgm:spPr/>
    </dgm:pt>
    <dgm:pt modelId="{ED7BBFBB-3C1A-49AF-9551-E400930CC4CA}" type="pres">
      <dgm:prSet presAssocID="{25C1FD70-7E4A-45F7-94B5-92CB1AF082C5}" presName="parTxOnly" presStyleLbl="node1" presStyleIdx="0" presStyleCnt="3" custScaleX="55439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2B5DF4EE-1445-4693-8C0B-7BD0C96DEB35}" type="pres">
      <dgm:prSet presAssocID="{F68058D8-CD18-4179-9FAF-1FB8A0B13D7B}" presName="parTxOnlySpace" presStyleCnt="0"/>
      <dgm:spPr/>
    </dgm:pt>
    <dgm:pt modelId="{6A141FB9-CF6E-48C8-BA59-9D9C52CDB8F5}" type="pres">
      <dgm:prSet presAssocID="{95B77B90-5113-4C52-BB49-519BBCBC9BEF}" presName="parTxOnly" presStyleLbl="node1" presStyleIdx="1" presStyleCnt="3" custScaleX="47551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3D512DCC-88F2-44C8-B4D1-494C8249323B}" type="pres">
      <dgm:prSet presAssocID="{9C5BE264-A940-4F67-8589-607B053748BB}" presName="parTxOnlySpace" presStyleCnt="0"/>
      <dgm:spPr/>
    </dgm:pt>
    <dgm:pt modelId="{79097440-D180-44D7-B8EE-DF98EBE4D8D2}" type="pres">
      <dgm:prSet presAssocID="{EE0F7C2E-A5E2-4EDB-8750-FF4085B25757}" presName="parTxOnly" presStyleLbl="node1" presStyleIdx="2" presStyleCnt="3" custScaleX="96011">
        <dgm:presLayoutVars>
          <dgm:chMax val="0"/>
          <dgm:chPref val="0"/>
          <dgm:bulletEnabled val="1"/>
        </dgm:presLayoutVars>
      </dgm:prSet>
      <dgm:spPr/>
      <dgm:t>
        <a:bodyPr/>
        <a:lstStyle/>
        <a:p>
          <a:endParaRPr lang="fr-FR"/>
        </a:p>
      </dgm:t>
    </dgm:pt>
  </dgm:ptLst>
  <dgm:cxnLst>
    <dgm:cxn modelId="{2BCBA389-6CD4-4F5C-BF5B-17E6D283175D}" srcId="{A96B24BA-BC9D-46D3-91EB-49578069D678}" destId="{95B77B90-5113-4C52-BB49-519BBCBC9BEF}" srcOrd="1" destOrd="0" parTransId="{3925600A-FE0E-4E95-A805-24F3198AE27F}" sibTransId="{9C5BE264-A940-4F67-8589-607B053748BB}"/>
    <dgm:cxn modelId="{596E0EA3-73F5-402B-B80B-62AB41DA75E4}" type="presOf" srcId="{25C1FD70-7E4A-45F7-94B5-92CB1AF082C5}" destId="{ED7BBFBB-3C1A-49AF-9551-E400930CC4CA}" srcOrd="0" destOrd="0" presId="urn:microsoft.com/office/officeart/2005/8/layout/chevron1"/>
    <dgm:cxn modelId="{AB0DD643-E8A3-4C8C-9A20-66FB3D9A510A}" type="presOf" srcId="{A96B24BA-BC9D-46D3-91EB-49578069D678}" destId="{E7B79EE2-53B5-47D3-9B26-6BCD0AE451F2}" srcOrd="0" destOrd="0" presId="urn:microsoft.com/office/officeart/2005/8/layout/chevron1"/>
    <dgm:cxn modelId="{1A6C8FB4-E6EC-48DB-9480-F7ECD2DD5EFA}" type="presOf" srcId="{95B77B90-5113-4C52-BB49-519BBCBC9BEF}" destId="{6A141FB9-CF6E-48C8-BA59-9D9C52CDB8F5}" srcOrd="0" destOrd="0" presId="urn:microsoft.com/office/officeart/2005/8/layout/chevron1"/>
    <dgm:cxn modelId="{75C14325-2769-4A28-A2F0-CA88897BCAA4}" srcId="{A96B24BA-BC9D-46D3-91EB-49578069D678}" destId="{25C1FD70-7E4A-45F7-94B5-92CB1AF082C5}" srcOrd="0" destOrd="0" parTransId="{A1575ECE-27DC-4DD9-8543-07118ADD3287}" sibTransId="{F68058D8-CD18-4179-9FAF-1FB8A0B13D7B}"/>
    <dgm:cxn modelId="{8E8E524C-CCF5-422C-94A5-FD5B6052FDC5}" srcId="{A96B24BA-BC9D-46D3-91EB-49578069D678}" destId="{EE0F7C2E-A5E2-4EDB-8750-FF4085B25757}" srcOrd="2" destOrd="0" parTransId="{B57D82AF-7366-4D7F-89DA-A7C111814630}" sibTransId="{F3F62F34-E3C7-426B-AAC4-3443CD188FBC}"/>
    <dgm:cxn modelId="{ECC2BE4E-C158-438C-9163-38A9C42A6E9B}" type="presOf" srcId="{EE0F7C2E-A5E2-4EDB-8750-FF4085B25757}" destId="{79097440-D180-44D7-B8EE-DF98EBE4D8D2}" srcOrd="0" destOrd="0" presId="urn:microsoft.com/office/officeart/2005/8/layout/chevron1"/>
    <dgm:cxn modelId="{B2898505-B7EC-4E5D-829D-AD3C8BC8C8EA}" type="presParOf" srcId="{E7B79EE2-53B5-47D3-9B26-6BCD0AE451F2}" destId="{ED7BBFBB-3C1A-49AF-9551-E400930CC4CA}" srcOrd="0" destOrd="0" presId="urn:microsoft.com/office/officeart/2005/8/layout/chevron1"/>
    <dgm:cxn modelId="{2C7DD914-EECE-4D93-B0F8-5EF953B36B55}" type="presParOf" srcId="{E7B79EE2-53B5-47D3-9B26-6BCD0AE451F2}" destId="{2B5DF4EE-1445-4693-8C0B-7BD0C96DEB35}" srcOrd="1" destOrd="0" presId="urn:microsoft.com/office/officeart/2005/8/layout/chevron1"/>
    <dgm:cxn modelId="{66B9C391-9FEE-4EC0-B797-A3A519B48C01}" type="presParOf" srcId="{E7B79EE2-53B5-47D3-9B26-6BCD0AE451F2}" destId="{6A141FB9-CF6E-48C8-BA59-9D9C52CDB8F5}" srcOrd="2" destOrd="0" presId="urn:microsoft.com/office/officeart/2005/8/layout/chevron1"/>
    <dgm:cxn modelId="{46770F8C-F03D-4A0E-9655-3EC7260A4A8B}" type="presParOf" srcId="{E7B79EE2-53B5-47D3-9B26-6BCD0AE451F2}" destId="{3D512DCC-88F2-44C8-B4D1-494C8249323B}" srcOrd="3" destOrd="0" presId="urn:microsoft.com/office/officeart/2005/8/layout/chevron1"/>
    <dgm:cxn modelId="{B116C30C-FEB9-4E6C-ABE0-79A7B49446D8}" type="presParOf" srcId="{E7B79EE2-53B5-47D3-9B26-6BCD0AE451F2}" destId="{79097440-D180-44D7-B8EE-DF98EBE4D8D2}" srcOrd="4" destOrd="0" presId="urn:microsoft.com/office/officeart/2005/8/layout/chevron1"/>
  </dgm:cxnLst>
  <dgm:bg/>
  <dgm:whole/>
  <dgm:extLst>
    <a:ext uri="http://schemas.microsoft.com/office/drawing/2008/diagram">
      <dsp:dataModelExt xmlns:dsp="http://schemas.microsoft.com/office/drawing/2008/diagram" relId="rId1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D7BBFBB-3C1A-49AF-9551-E400930CC4CA}">
      <dsp:nvSpPr>
        <dsp:cNvPr id="0" name=""/>
        <dsp:cNvSpPr/>
      </dsp:nvSpPr>
      <dsp:spPr>
        <a:xfrm>
          <a:off x="3927" y="0"/>
          <a:ext cx="2995248" cy="846055"/>
        </a:xfrm>
        <a:prstGeom prst="chevron">
          <a:avLst/>
        </a:prstGeom>
        <a:gradFill flip="none" rotWithShape="1">
          <a:gsLst>
            <a:gs pos="0">
              <a:schemeClr val="accent2">
                <a:lumMod val="20000"/>
                <a:lumOff val="80000"/>
                <a:alpha val="30000"/>
              </a:schemeClr>
            </a:gs>
            <a:gs pos="71000">
              <a:schemeClr val="accent2">
                <a:lumMod val="40000"/>
                <a:lumOff val="60000"/>
                <a:alpha val="30000"/>
              </a:schemeClr>
            </a:gs>
            <a:gs pos="100000">
              <a:schemeClr val="accent2">
                <a:lumMod val="60000"/>
                <a:lumOff val="40000"/>
                <a:alpha val="30000"/>
              </a:scheme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426955" y="0"/>
        <a:ext cx="2149193" cy="846055"/>
      </dsp:txXfrm>
    </dsp:sp>
    <dsp:sp modelId="{6A141FB9-CF6E-48C8-BA59-9D9C52CDB8F5}">
      <dsp:nvSpPr>
        <dsp:cNvPr id="0" name=""/>
        <dsp:cNvSpPr/>
      </dsp:nvSpPr>
      <dsp:spPr>
        <a:xfrm>
          <a:off x="2762768" y="0"/>
          <a:ext cx="1845854" cy="846055"/>
        </a:xfrm>
        <a:prstGeom prst="chevron">
          <a:avLst/>
        </a:prstGeom>
        <a:gradFill flip="none" rotWithShape="1">
          <a:gsLst>
            <a:gs pos="0">
              <a:schemeClr val="accent2">
                <a:lumMod val="60000"/>
                <a:lumOff val="40000"/>
                <a:alpha val="30000"/>
              </a:schemeClr>
            </a:gs>
            <a:gs pos="100000">
              <a:srgbClr val="FF0000">
                <a:alpha val="30000"/>
                <a:lumMod val="10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3185796" y="0"/>
        <a:ext cx="999799" cy="846055"/>
      </dsp:txXfrm>
    </dsp:sp>
    <dsp:sp modelId="{1C3F5E82-4E1F-432F-915B-4047A53165E3}">
      <dsp:nvSpPr>
        <dsp:cNvPr id="0" name=""/>
        <dsp:cNvSpPr/>
      </dsp:nvSpPr>
      <dsp:spPr>
        <a:xfrm>
          <a:off x="4372213" y="0"/>
          <a:ext cx="1695096" cy="846055"/>
        </a:xfrm>
        <a:prstGeom prst="chevron">
          <a:avLst/>
        </a:prstGeom>
        <a:gradFill rotWithShape="0">
          <a:gsLst>
            <a:gs pos="0">
              <a:srgbClr val="FF0000">
                <a:alpha val="30000"/>
              </a:srgbClr>
            </a:gs>
            <a:gs pos="100000">
              <a:srgbClr val="FF0000">
                <a:alpha val="30000"/>
              </a:srgbClr>
            </a:gs>
          </a:gsLst>
          <a:lin ang="16200000" scaled="1"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4795241" y="0"/>
        <a:ext cx="849041" cy="846055"/>
      </dsp:txXfrm>
    </dsp:sp>
    <dsp:sp modelId="{8C2FD611-CA07-4401-A2EA-ECE344F7131C}">
      <dsp:nvSpPr>
        <dsp:cNvPr id="0" name=""/>
        <dsp:cNvSpPr/>
      </dsp:nvSpPr>
      <dsp:spPr>
        <a:xfrm>
          <a:off x="5830901" y="0"/>
          <a:ext cx="1697389" cy="846055"/>
        </a:xfrm>
        <a:prstGeom prst="chevron">
          <a:avLst/>
        </a:prstGeom>
        <a:gradFill flip="none" rotWithShape="0">
          <a:gsLst>
            <a:gs pos="0">
              <a:srgbClr val="FF0000">
                <a:alpha val="30000"/>
              </a:srgbClr>
            </a:gs>
            <a:gs pos="100000">
              <a:srgbClr val="FF0000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6253929" y="0"/>
        <a:ext cx="851334" cy="846055"/>
      </dsp:txXfrm>
    </dsp:sp>
    <dsp:sp modelId="{139858AF-5629-478E-A808-96F2B33762AF}">
      <dsp:nvSpPr>
        <dsp:cNvPr id="0" name=""/>
        <dsp:cNvSpPr/>
      </dsp:nvSpPr>
      <dsp:spPr>
        <a:xfrm>
          <a:off x="7291882" y="0"/>
          <a:ext cx="1790345" cy="846055"/>
        </a:xfrm>
        <a:prstGeom prst="chevron">
          <a:avLst/>
        </a:prstGeom>
        <a:gradFill flip="none" rotWithShape="1">
          <a:gsLst>
            <a:gs pos="0">
              <a:srgbClr val="FF0000">
                <a:alpha val="30000"/>
              </a:srgbClr>
            </a:gs>
            <a:gs pos="100000">
              <a:srgbClr val="C00000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7714910" y="0"/>
        <a:ext cx="944290" cy="846055"/>
      </dsp:txXfrm>
    </dsp:sp>
    <dsp:sp modelId="{B2BFEB98-F8EC-4B06-BB58-B621BE37439E}">
      <dsp:nvSpPr>
        <dsp:cNvPr id="0" name=""/>
        <dsp:cNvSpPr/>
      </dsp:nvSpPr>
      <dsp:spPr>
        <a:xfrm>
          <a:off x="8845819" y="0"/>
          <a:ext cx="1733087" cy="846055"/>
        </a:xfrm>
        <a:prstGeom prst="chevron">
          <a:avLst/>
        </a:prstGeom>
        <a:gradFill flip="none" rotWithShape="1">
          <a:gsLst>
            <a:gs pos="0">
              <a:srgbClr val="C00000">
                <a:alpha val="30000"/>
              </a:srgbClr>
            </a:gs>
            <a:gs pos="49000">
              <a:srgbClr val="C00000">
                <a:alpha val="50000"/>
              </a:srgbClr>
            </a:gs>
            <a:gs pos="76000">
              <a:srgbClr val="E00000">
                <a:alpha val="30000"/>
              </a:srgbClr>
            </a:gs>
            <a:gs pos="100000">
              <a:srgbClr val="92D050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9268847" y="0"/>
        <a:ext cx="887032" cy="846055"/>
      </dsp:txXfrm>
    </dsp:sp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D7BBFBB-3C1A-49AF-9551-E400930CC4CA}">
      <dsp:nvSpPr>
        <dsp:cNvPr id="0" name=""/>
        <dsp:cNvSpPr/>
      </dsp:nvSpPr>
      <dsp:spPr>
        <a:xfrm>
          <a:off x="1333" y="0"/>
          <a:ext cx="2751032" cy="858941"/>
        </a:xfrm>
        <a:prstGeom prst="chevron">
          <a:avLst/>
        </a:prstGeom>
        <a:gradFill flip="none" rotWithShape="0">
          <a:gsLst>
            <a:gs pos="0">
              <a:srgbClr val="9BBB59">
                <a:alpha val="30000"/>
              </a:srgbClr>
            </a:gs>
            <a:gs pos="100000">
              <a:srgbClr val="009900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200025" tIns="66675" rIns="66675" bIns="66675" numCol="1" spcCol="1270" anchor="ctr" anchorCtr="0">
          <a:noAutofit/>
        </a:bodyPr>
        <a:lstStyle/>
        <a:p>
          <a:pPr lvl="0" algn="ctr" defTabSz="2222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0" kern="1200"/>
            <a:t> </a:t>
          </a:r>
        </a:p>
      </dsp:txBody>
      <dsp:txXfrm>
        <a:off x="430804" y="0"/>
        <a:ext cx="1892091" cy="858941"/>
      </dsp:txXfrm>
    </dsp:sp>
    <dsp:sp modelId="{6A141FB9-CF6E-48C8-BA59-9D9C52CDB8F5}">
      <dsp:nvSpPr>
        <dsp:cNvPr id="0" name=""/>
        <dsp:cNvSpPr/>
      </dsp:nvSpPr>
      <dsp:spPr>
        <a:xfrm>
          <a:off x="2477262" y="0"/>
          <a:ext cx="1882173" cy="858941"/>
        </a:xfrm>
        <a:prstGeom prst="chevron">
          <a:avLst/>
        </a:prstGeom>
        <a:gradFill flip="none" rotWithShape="0">
          <a:gsLst>
            <a:gs pos="0">
              <a:srgbClr val="009900">
                <a:alpha val="30000"/>
              </a:srgbClr>
            </a:gs>
            <a:gs pos="100000">
              <a:srgbClr val="009900">
                <a:alpha val="4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200025" tIns="66675" rIns="66675" bIns="66675" numCol="1" spcCol="1270" anchor="ctr" anchorCtr="0">
          <a:noAutofit/>
        </a:bodyPr>
        <a:lstStyle/>
        <a:p>
          <a:pPr lvl="0" algn="ctr" defTabSz="2222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0" kern="1200"/>
            <a:t> </a:t>
          </a:r>
        </a:p>
      </dsp:txBody>
      <dsp:txXfrm>
        <a:off x="2906733" y="0"/>
        <a:ext cx="1023232" cy="858941"/>
      </dsp:txXfrm>
    </dsp:sp>
  </dsp:spTree>
</dsp:drawing>
</file>

<file path=xl/diagrams/drawing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D7BBFBB-3C1A-49AF-9551-E400930CC4CA}">
      <dsp:nvSpPr>
        <dsp:cNvPr id="0" name=""/>
        <dsp:cNvSpPr/>
      </dsp:nvSpPr>
      <dsp:spPr>
        <a:xfrm>
          <a:off x="353" y="0"/>
          <a:ext cx="1963106" cy="826995"/>
        </a:xfrm>
        <a:prstGeom prst="chevron">
          <a:avLst/>
        </a:prstGeom>
        <a:gradFill flip="none" rotWithShape="0">
          <a:gsLst>
            <a:gs pos="0">
              <a:srgbClr val="009900">
                <a:alpha val="30000"/>
              </a:srgbClr>
            </a:gs>
            <a:gs pos="100000">
              <a:srgbClr val="9BBB59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92024" tIns="64008" rIns="64008" bIns="64008" numCol="1" spcCol="1270" anchor="ctr" anchorCtr="0">
          <a:noAutofit/>
        </a:bodyPr>
        <a:lstStyle/>
        <a:p>
          <a:pPr lvl="0" algn="ctr" defTabSz="2133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800" kern="1200"/>
            <a:t> </a:t>
          </a:r>
        </a:p>
      </dsp:txBody>
      <dsp:txXfrm>
        <a:off x="413851" y="0"/>
        <a:ext cx="1136111" cy="826995"/>
      </dsp:txXfrm>
    </dsp:sp>
    <dsp:sp modelId="{6A141FB9-CF6E-48C8-BA59-9D9C52CDB8F5}">
      <dsp:nvSpPr>
        <dsp:cNvPr id="0" name=""/>
        <dsp:cNvSpPr/>
      </dsp:nvSpPr>
      <dsp:spPr>
        <a:xfrm>
          <a:off x="1609358" y="0"/>
          <a:ext cx="1683790" cy="826995"/>
        </a:xfrm>
        <a:prstGeom prst="chevron">
          <a:avLst/>
        </a:prstGeom>
        <a:gradFill flip="none" rotWithShape="0">
          <a:gsLst>
            <a:gs pos="0">
              <a:srgbClr val="9BBB59">
                <a:alpha val="30000"/>
              </a:srgbClr>
            </a:gs>
            <a:gs pos="100000">
              <a:schemeClr val="accent3">
                <a:lumMod val="20000"/>
                <a:lumOff val="80000"/>
                <a:alpha val="30000"/>
              </a:scheme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92024" tIns="64008" rIns="64008" bIns="64008" numCol="1" spcCol="1270" anchor="ctr" anchorCtr="0">
          <a:noAutofit/>
        </a:bodyPr>
        <a:lstStyle/>
        <a:p>
          <a:pPr lvl="0" algn="ctr" defTabSz="2133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800" kern="1200"/>
            <a:t> </a:t>
          </a:r>
        </a:p>
      </dsp:txBody>
      <dsp:txXfrm>
        <a:off x="2022856" y="0"/>
        <a:ext cx="856795" cy="826995"/>
      </dsp:txXfrm>
    </dsp:sp>
    <dsp:sp modelId="{79097440-D180-44D7-B8EE-DF98EBE4D8D2}">
      <dsp:nvSpPr>
        <dsp:cNvPr id="0" name=""/>
        <dsp:cNvSpPr/>
      </dsp:nvSpPr>
      <dsp:spPr>
        <a:xfrm>
          <a:off x="2939046" y="0"/>
          <a:ext cx="3399769" cy="826995"/>
        </a:xfrm>
        <a:prstGeom prst="chevron">
          <a:avLst/>
        </a:prstGeom>
        <a:gradFill flip="none" rotWithShape="0">
          <a:gsLst>
            <a:gs pos="0">
              <a:schemeClr val="accent3">
                <a:lumMod val="20000"/>
                <a:lumOff val="80000"/>
                <a:alpha val="30000"/>
              </a:schemeClr>
            </a:gs>
            <a:gs pos="100000">
              <a:schemeClr val="accent2">
                <a:lumMod val="20000"/>
                <a:lumOff val="80000"/>
                <a:alpha val="30000"/>
              </a:scheme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92024" tIns="64008" rIns="64008" bIns="64008" numCol="1" spcCol="1270" anchor="ctr" anchorCtr="0">
          <a:noAutofit/>
        </a:bodyPr>
        <a:lstStyle/>
        <a:p>
          <a:pPr lvl="0" algn="ctr" defTabSz="2133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800" kern="1200"/>
            <a:t> </a:t>
          </a:r>
        </a:p>
      </dsp:txBody>
      <dsp:txXfrm>
        <a:off x="3352544" y="0"/>
        <a:ext cx="2572774" cy="826995"/>
      </dsp:txXfrm>
    </dsp:sp>
  </dsp:spTree>
</dsp:drawing>
</file>

<file path=xl/diagrams/drawing4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D7BBFBB-3C1A-49AF-9551-E400930CC4CA}">
      <dsp:nvSpPr>
        <dsp:cNvPr id="0" name=""/>
        <dsp:cNvSpPr/>
      </dsp:nvSpPr>
      <dsp:spPr>
        <a:xfrm>
          <a:off x="3927" y="0"/>
          <a:ext cx="2995248" cy="846055"/>
        </a:xfrm>
        <a:prstGeom prst="chevron">
          <a:avLst/>
        </a:prstGeom>
        <a:gradFill flip="none" rotWithShape="1">
          <a:gsLst>
            <a:gs pos="0">
              <a:schemeClr val="accent2">
                <a:lumMod val="20000"/>
                <a:lumOff val="80000"/>
                <a:alpha val="30000"/>
              </a:schemeClr>
            </a:gs>
            <a:gs pos="71000">
              <a:schemeClr val="accent2">
                <a:lumMod val="40000"/>
                <a:lumOff val="60000"/>
                <a:alpha val="30000"/>
              </a:schemeClr>
            </a:gs>
            <a:gs pos="100000">
              <a:schemeClr val="accent2">
                <a:lumMod val="60000"/>
                <a:lumOff val="40000"/>
                <a:alpha val="30000"/>
              </a:scheme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426955" y="0"/>
        <a:ext cx="2149193" cy="846055"/>
      </dsp:txXfrm>
    </dsp:sp>
    <dsp:sp modelId="{6A141FB9-CF6E-48C8-BA59-9D9C52CDB8F5}">
      <dsp:nvSpPr>
        <dsp:cNvPr id="0" name=""/>
        <dsp:cNvSpPr/>
      </dsp:nvSpPr>
      <dsp:spPr>
        <a:xfrm>
          <a:off x="2762768" y="0"/>
          <a:ext cx="1845854" cy="846055"/>
        </a:xfrm>
        <a:prstGeom prst="chevron">
          <a:avLst/>
        </a:prstGeom>
        <a:gradFill flip="none" rotWithShape="1">
          <a:gsLst>
            <a:gs pos="0">
              <a:schemeClr val="accent2">
                <a:lumMod val="60000"/>
                <a:lumOff val="40000"/>
                <a:alpha val="30000"/>
              </a:schemeClr>
            </a:gs>
            <a:gs pos="100000">
              <a:srgbClr val="FF0000">
                <a:alpha val="30000"/>
                <a:lumMod val="10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3185796" y="0"/>
        <a:ext cx="999799" cy="846055"/>
      </dsp:txXfrm>
    </dsp:sp>
    <dsp:sp modelId="{1C3F5E82-4E1F-432F-915B-4047A53165E3}">
      <dsp:nvSpPr>
        <dsp:cNvPr id="0" name=""/>
        <dsp:cNvSpPr/>
      </dsp:nvSpPr>
      <dsp:spPr>
        <a:xfrm>
          <a:off x="4372213" y="0"/>
          <a:ext cx="1695096" cy="846055"/>
        </a:xfrm>
        <a:prstGeom prst="chevron">
          <a:avLst/>
        </a:prstGeom>
        <a:gradFill rotWithShape="0">
          <a:gsLst>
            <a:gs pos="0">
              <a:srgbClr val="FF0000">
                <a:alpha val="30000"/>
              </a:srgbClr>
            </a:gs>
            <a:gs pos="100000">
              <a:srgbClr val="FF0000">
                <a:alpha val="30000"/>
              </a:srgbClr>
            </a:gs>
          </a:gsLst>
          <a:lin ang="16200000" scaled="1"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4795241" y="0"/>
        <a:ext cx="849041" cy="846055"/>
      </dsp:txXfrm>
    </dsp:sp>
    <dsp:sp modelId="{8C2FD611-CA07-4401-A2EA-ECE344F7131C}">
      <dsp:nvSpPr>
        <dsp:cNvPr id="0" name=""/>
        <dsp:cNvSpPr/>
      </dsp:nvSpPr>
      <dsp:spPr>
        <a:xfrm>
          <a:off x="5830901" y="0"/>
          <a:ext cx="1697389" cy="846055"/>
        </a:xfrm>
        <a:prstGeom prst="chevron">
          <a:avLst/>
        </a:prstGeom>
        <a:gradFill flip="none" rotWithShape="0">
          <a:gsLst>
            <a:gs pos="0">
              <a:srgbClr val="FF0000">
                <a:alpha val="30000"/>
              </a:srgbClr>
            </a:gs>
            <a:gs pos="100000">
              <a:srgbClr val="FF0000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6253929" y="0"/>
        <a:ext cx="851334" cy="846055"/>
      </dsp:txXfrm>
    </dsp:sp>
    <dsp:sp modelId="{139858AF-5629-478E-A808-96F2B33762AF}">
      <dsp:nvSpPr>
        <dsp:cNvPr id="0" name=""/>
        <dsp:cNvSpPr/>
      </dsp:nvSpPr>
      <dsp:spPr>
        <a:xfrm>
          <a:off x="7291882" y="0"/>
          <a:ext cx="1790345" cy="846055"/>
        </a:xfrm>
        <a:prstGeom prst="chevron">
          <a:avLst/>
        </a:prstGeom>
        <a:gradFill flip="none" rotWithShape="1">
          <a:gsLst>
            <a:gs pos="0">
              <a:srgbClr val="FF0000">
                <a:alpha val="30000"/>
              </a:srgbClr>
            </a:gs>
            <a:gs pos="100000">
              <a:srgbClr val="C00000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7714910" y="0"/>
        <a:ext cx="944290" cy="846055"/>
      </dsp:txXfrm>
    </dsp:sp>
    <dsp:sp modelId="{B2BFEB98-F8EC-4B06-BB58-B621BE37439E}">
      <dsp:nvSpPr>
        <dsp:cNvPr id="0" name=""/>
        <dsp:cNvSpPr/>
      </dsp:nvSpPr>
      <dsp:spPr>
        <a:xfrm>
          <a:off x="8845819" y="0"/>
          <a:ext cx="1733087" cy="846055"/>
        </a:xfrm>
        <a:prstGeom prst="chevron">
          <a:avLst/>
        </a:prstGeom>
        <a:gradFill flip="none" rotWithShape="1">
          <a:gsLst>
            <a:gs pos="0">
              <a:srgbClr val="C00000">
                <a:alpha val="30000"/>
              </a:srgbClr>
            </a:gs>
            <a:gs pos="49000">
              <a:srgbClr val="C00000">
                <a:alpha val="50000"/>
              </a:srgbClr>
            </a:gs>
            <a:gs pos="76000">
              <a:srgbClr val="E00000">
                <a:alpha val="30000"/>
              </a:srgbClr>
            </a:gs>
            <a:gs pos="100000">
              <a:srgbClr val="92D050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9268847" y="0"/>
        <a:ext cx="887032" cy="846055"/>
      </dsp:txXfrm>
    </dsp:sp>
  </dsp:spTree>
</dsp:drawing>
</file>

<file path=xl/diagrams/drawing5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D7BBFBB-3C1A-49AF-9551-E400930CC4CA}">
      <dsp:nvSpPr>
        <dsp:cNvPr id="0" name=""/>
        <dsp:cNvSpPr/>
      </dsp:nvSpPr>
      <dsp:spPr>
        <a:xfrm>
          <a:off x="1333" y="0"/>
          <a:ext cx="2751032" cy="858941"/>
        </a:xfrm>
        <a:prstGeom prst="chevron">
          <a:avLst/>
        </a:prstGeom>
        <a:gradFill flip="none" rotWithShape="0">
          <a:gsLst>
            <a:gs pos="0">
              <a:srgbClr val="9BBB59">
                <a:alpha val="30000"/>
              </a:srgbClr>
            </a:gs>
            <a:gs pos="100000">
              <a:srgbClr val="009900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200025" tIns="66675" rIns="66675" bIns="66675" numCol="1" spcCol="1270" anchor="ctr" anchorCtr="0">
          <a:noAutofit/>
        </a:bodyPr>
        <a:lstStyle/>
        <a:p>
          <a:pPr lvl="0" algn="ctr" defTabSz="2222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0" kern="1200"/>
            <a:t> </a:t>
          </a:r>
        </a:p>
      </dsp:txBody>
      <dsp:txXfrm>
        <a:off x="430804" y="0"/>
        <a:ext cx="1892091" cy="858941"/>
      </dsp:txXfrm>
    </dsp:sp>
    <dsp:sp modelId="{6A141FB9-CF6E-48C8-BA59-9D9C52CDB8F5}">
      <dsp:nvSpPr>
        <dsp:cNvPr id="0" name=""/>
        <dsp:cNvSpPr/>
      </dsp:nvSpPr>
      <dsp:spPr>
        <a:xfrm>
          <a:off x="2477262" y="0"/>
          <a:ext cx="1882173" cy="858941"/>
        </a:xfrm>
        <a:prstGeom prst="chevron">
          <a:avLst/>
        </a:prstGeom>
        <a:gradFill flip="none" rotWithShape="0">
          <a:gsLst>
            <a:gs pos="0">
              <a:srgbClr val="009900">
                <a:alpha val="30000"/>
              </a:srgbClr>
            </a:gs>
            <a:gs pos="100000">
              <a:srgbClr val="009900">
                <a:alpha val="4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200025" tIns="66675" rIns="66675" bIns="66675" numCol="1" spcCol="1270" anchor="ctr" anchorCtr="0">
          <a:noAutofit/>
        </a:bodyPr>
        <a:lstStyle/>
        <a:p>
          <a:pPr lvl="0" algn="ctr" defTabSz="2222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0" kern="1200"/>
            <a:t> </a:t>
          </a:r>
        </a:p>
      </dsp:txBody>
      <dsp:txXfrm>
        <a:off x="2906733" y="0"/>
        <a:ext cx="1023232" cy="858941"/>
      </dsp:txXfrm>
    </dsp:sp>
  </dsp:spTree>
</dsp:drawing>
</file>

<file path=xl/diagrams/drawing6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D7BBFBB-3C1A-49AF-9551-E400930CC4CA}">
      <dsp:nvSpPr>
        <dsp:cNvPr id="0" name=""/>
        <dsp:cNvSpPr/>
      </dsp:nvSpPr>
      <dsp:spPr>
        <a:xfrm>
          <a:off x="353" y="0"/>
          <a:ext cx="1963106" cy="826995"/>
        </a:xfrm>
        <a:prstGeom prst="chevron">
          <a:avLst/>
        </a:prstGeom>
        <a:gradFill flip="none" rotWithShape="0">
          <a:gsLst>
            <a:gs pos="0">
              <a:srgbClr val="009900">
                <a:alpha val="30000"/>
              </a:srgbClr>
            </a:gs>
            <a:gs pos="100000">
              <a:srgbClr val="9BBB59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92024" tIns="64008" rIns="64008" bIns="64008" numCol="1" spcCol="1270" anchor="ctr" anchorCtr="0">
          <a:noAutofit/>
        </a:bodyPr>
        <a:lstStyle/>
        <a:p>
          <a:pPr lvl="0" algn="ctr" defTabSz="2133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800" kern="1200"/>
            <a:t> </a:t>
          </a:r>
        </a:p>
      </dsp:txBody>
      <dsp:txXfrm>
        <a:off x="413851" y="0"/>
        <a:ext cx="1136111" cy="826995"/>
      </dsp:txXfrm>
    </dsp:sp>
    <dsp:sp modelId="{6A141FB9-CF6E-48C8-BA59-9D9C52CDB8F5}">
      <dsp:nvSpPr>
        <dsp:cNvPr id="0" name=""/>
        <dsp:cNvSpPr/>
      </dsp:nvSpPr>
      <dsp:spPr>
        <a:xfrm>
          <a:off x="1609358" y="0"/>
          <a:ext cx="1683790" cy="826995"/>
        </a:xfrm>
        <a:prstGeom prst="chevron">
          <a:avLst/>
        </a:prstGeom>
        <a:gradFill flip="none" rotWithShape="0">
          <a:gsLst>
            <a:gs pos="0">
              <a:srgbClr val="9BBB59">
                <a:alpha val="30000"/>
              </a:srgbClr>
            </a:gs>
            <a:gs pos="100000">
              <a:schemeClr val="accent3">
                <a:lumMod val="20000"/>
                <a:lumOff val="80000"/>
                <a:alpha val="30000"/>
              </a:scheme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92024" tIns="64008" rIns="64008" bIns="64008" numCol="1" spcCol="1270" anchor="ctr" anchorCtr="0">
          <a:noAutofit/>
        </a:bodyPr>
        <a:lstStyle/>
        <a:p>
          <a:pPr lvl="0" algn="ctr" defTabSz="2133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800" kern="1200"/>
            <a:t> </a:t>
          </a:r>
        </a:p>
      </dsp:txBody>
      <dsp:txXfrm>
        <a:off x="2022856" y="0"/>
        <a:ext cx="856795" cy="826995"/>
      </dsp:txXfrm>
    </dsp:sp>
    <dsp:sp modelId="{79097440-D180-44D7-B8EE-DF98EBE4D8D2}">
      <dsp:nvSpPr>
        <dsp:cNvPr id="0" name=""/>
        <dsp:cNvSpPr/>
      </dsp:nvSpPr>
      <dsp:spPr>
        <a:xfrm>
          <a:off x="2939046" y="0"/>
          <a:ext cx="3399769" cy="826995"/>
        </a:xfrm>
        <a:prstGeom prst="chevron">
          <a:avLst/>
        </a:prstGeom>
        <a:gradFill flip="none" rotWithShape="0">
          <a:gsLst>
            <a:gs pos="0">
              <a:schemeClr val="accent3">
                <a:lumMod val="20000"/>
                <a:lumOff val="80000"/>
                <a:alpha val="30000"/>
              </a:schemeClr>
            </a:gs>
            <a:gs pos="100000">
              <a:schemeClr val="accent2">
                <a:lumMod val="20000"/>
                <a:lumOff val="80000"/>
                <a:alpha val="30000"/>
              </a:scheme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92024" tIns="64008" rIns="64008" bIns="64008" numCol="1" spcCol="1270" anchor="ctr" anchorCtr="0">
          <a:noAutofit/>
        </a:bodyPr>
        <a:lstStyle/>
        <a:p>
          <a:pPr lvl="0" algn="ctr" defTabSz="2133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800" kern="1200"/>
            <a:t> </a:t>
          </a:r>
        </a:p>
      </dsp:txBody>
      <dsp:txXfrm>
        <a:off x="3352544" y="0"/>
        <a:ext cx="2572774" cy="826995"/>
      </dsp:txXfrm>
    </dsp:sp>
  </dsp:spTree>
</dsp:drawing>
</file>

<file path=xl/diagrams/drawing7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D7BBFBB-3C1A-49AF-9551-E400930CC4CA}">
      <dsp:nvSpPr>
        <dsp:cNvPr id="0" name=""/>
        <dsp:cNvSpPr/>
      </dsp:nvSpPr>
      <dsp:spPr>
        <a:xfrm>
          <a:off x="3927" y="0"/>
          <a:ext cx="2995248" cy="846055"/>
        </a:xfrm>
        <a:prstGeom prst="chevron">
          <a:avLst/>
        </a:prstGeom>
        <a:gradFill flip="none" rotWithShape="1">
          <a:gsLst>
            <a:gs pos="0">
              <a:schemeClr val="accent2">
                <a:lumMod val="20000"/>
                <a:lumOff val="80000"/>
                <a:alpha val="30000"/>
              </a:schemeClr>
            </a:gs>
            <a:gs pos="71000">
              <a:schemeClr val="accent2">
                <a:lumMod val="40000"/>
                <a:lumOff val="60000"/>
                <a:alpha val="30000"/>
              </a:schemeClr>
            </a:gs>
            <a:gs pos="100000">
              <a:schemeClr val="accent2">
                <a:lumMod val="60000"/>
                <a:lumOff val="40000"/>
                <a:alpha val="30000"/>
              </a:scheme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426955" y="0"/>
        <a:ext cx="2149193" cy="846055"/>
      </dsp:txXfrm>
    </dsp:sp>
    <dsp:sp modelId="{6A141FB9-CF6E-48C8-BA59-9D9C52CDB8F5}">
      <dsp:nvSpPr>
        <dsp:cNvPr id="0" name=""/>
        <dsp:cNvSpPr/>
      </dsp:nvSpPr>
      <dsp:spPr>
        <a:xfrm>
          <a:off x="2762768" y="0"/>
          <a:ext cx="1845854" cy="846055"/>
        </a:xfrm>
        <a:prstGeom prst="chevron">
          <a:avLst/>
        </a:prstGeom>
        <a:gradFill flip="none" rotWithShape="1">
          <a:gsLst>
            <a:gs pos="0">
              <a:schemeClr val="accent2">
                <a:lumMod val="60000"/>
                <a:lumOff val="40000"/>
                <a:alpha val="30000"/>
              </a:schemeClr>
            </a:gs>
            <a:gs pos="100000">
              <a:srgbClr val="FF0000">
                <a:alpha val="30000"/>
                <a:lumMod val="10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3185796" y="0"/>
        <a:ext cx="999799" cy="846055"/>
      </dsp:txXfrm>
    </dsp:sp>
    <dsp:sp modelId="{1C3F5E82-4E1F-432F-915B-4047A53165E3}">
      <dsp:nvSpPr>
        <dsp:cNvPr id="0" name=""/>
        <dsp:cNvSpPr/>
      </dsp:nvSpPr>
      <dsp:spPr>
        <a:xfrm>
          <a:off x="4372213" y="0"/>
          <a:ext cx="1695096" cy="846055"/>
        </a:xfrm>
        <a:prstGeom prst="chevron">
          <a:avLst/>
        </a:prstGeom>
        <a:gradFill rotWithShape="0">
          <a:gsLst>
            <a:gs pos="0">
              <a:srgbClr val="FF0000">
                <a:alpha val="30000"/>
              </a:srgbClr>
            </a:gs>
            <a:gs pos="100000">
              <a:srgbClr val="FF0000">
                <a:alpha val="30000"/>
              </a:srgbClr>
            </a:gs>
          </a:gsLst>
          <a:lin ang="16200000" scaled="1"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4795241" y="0"/>
        <a:ext cx="849041" cy="846055"/>
      </dsp:txXfrm>
    </dsp:sp>
    <dsp:sp modelId="{8C2FD611-CA07-4401-A2EA-ECE344F7131C}">
      <dsp:nvSpPr>
        <dsp:cNvPr id="0" name=""/>
        <dsp:cNvSpPr/>
      </dsp:nvSpPr>
      <dsp:spPr>
        <a:xfrm>
          <a:off x="5830901" y="0"/>
          <a:ext cx="1697389" cy="846055"/>
        </a:xfrm>
        <a:prstGeom prst="chevron">
          <a:avLst/>
        </a:prstGeom>
        <a:gradFill flip="none" rotWithShape="0">
          <a:gsLst>
            <a:gs pos="0">
              <a:srgbClr val="FF0000">
                <a:alpha val="30000"/>
              </a:srgbClr>
            </a:gs>
            <a:gs pos="100000">
              <a:srgbClr val="FF0000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6253929" y="0"/>
        <a:ext cx="851334" cy="846055"/>
      </dsp:txXfrm>
    </dsp:sp>
    <dsp:sp modelId="{139858AF-5629-478E-A808-96F2B33762AF}">
      <dsp:nvSpPr>
        <dsp:cNvPr id="0" name=""/>
        <dsp:cNvSpPr/>
      </dsp:nvSpPr>
      <dsp:spPr>
        <a:xfrm>
          <a:off x="7291882" y="0"/>
          <a:ext cx="1790345" cy="846055"/>
        </a:xfrm>
        <a:prstGeom prst="chevron">
          <a:avLst/>
        </a:prstGeom>
        <a:gradFill flip="none" rotWithShape="1">
          <a:gsLst>
            <a:gs pos="0">
              <a:srgbClr val="FF0000">
                <a:alpha val="30000"/>
              </a:srgbClr>
            </a:gs>
            <a:gs pos="100000">
              <a:srgbClr val="C00000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7714910" y="0"/>
        <a:ext cx="944290" cy="846055"/>
      </dsp:txXfrm>
    </dsp:sp>
    <dsp:sp modelId="{B2BFEB98-F8EC-4B06-BB58-B621BE37439E}">
      <dsp:nvSpPr>
        <dsp:cNvPr id="0" name=""/>
        <dsp:cNvSpPr/>
      </dsp:nvSpPr>
      <dsp:spPr>
        <a:xfrm>
          <a:off x="8845819" y="0"/>
          <a:ext cx="1733087" cy="846055"/>
        </a:xfrm>
        <a:prstGeom prst="chevron">
          <a:avLst/>
        </a:prstGeom>
        <a:gradFill flip="none" rotWithShape="1">
          <a:gsLst>
            <a:gs pos="0">
              <a:srgbClr val="C00000">
                <a:alpha val="30000"/>
              </a:srgbClr>
            </a:gs>
            <a:gs pos="49000">
              <a:srgbClr val="C00000">
                <a:alpha val="50000"/>
              </a:srgbClr>
            </a:gs>
            <a:gs pos="76000">
              <a:srgbClr val="E00000">
                <a:alpha val="30000"/>
              </a:srgbClr>
            </a:gs>
            <a:gs pos="100000">
              <a:srgbClr val="92D050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9268847" y="0"/>
        <a:ext cx="887032" cy="846055"/>
      </dsp:txXfrm>
    </dsp:sp>
  </dsp:spTree>
</dsp:drawing>
</file>

<file path=xl/diagrams/drawing8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D7BBFBB-3C1A-49AF-9551-E400930CC4CA}">
      <dsp:nvSpPr>
        <dsp:cNvPr id="0" name=""/>
        <dsp:cNvSpPr/>
      </dsp:nvSpPr>
      <dsp:spPr>
        <a:xfrm>
          <a:off x="1333" y="0"/>
          <a:ext cx="2751032" cy="858941"/>
        </a:xfrm>
        <a:prstGeom prst="chevron">
          <a:avLst/>
        </a:prstGeom>
        <a:gradFill flip="none" rotWithShape="0">
          <a:gsLst>
            <a:gs pos="0">
              <a:srgbClr val="9BBB59">
                <a:alpha val="30000"/>
              </a:srgbClr>
            </a:gs>
            <a:gs pos="100000">
              <a:srgbClr val="009900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200025" tIns="66675" rIns="66675" bIns="66675" numCol="1" spcCol="1270" anchor="ctr" anchorCtr="0">
          <a:noAutofit/>
        </a:bodyPr>
        <a:lstStyle/>
        <a:p>
          <a:pPr lvl="0" algn="ctr" defTabSz="2222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0" kern="1200"/>
            <a:t> </a:t>
          </a:r>
        </a:p>
      </dsp:txBody>
      <dsp:txXfrm>
        <a:off x="430804" y="0"/>
        <a:ext cx="1892091" cy="858941"/>
      </dsp:txXfrm>
    </dsp:sp>
    <dsp:sp modelId="{6A141FB9-CF6E-48C8-BA59-9D9C52CDB8F5}">
      <dsp:nvSpPr>
        <dsp:cNvPr id="0" name=""/>
        <dsp:cNvSpPr/>
      </dsp:nvSpPr>
      <dsp:spPr>
        <a:xfrm>
          <a:off x="2477262" y="0"/>
          <a:ext cx="1882173" cy="858941"/>
        </a:xfrm>
        <a:prstGeom prst="chevron">
          <a:avLst/>
        </a:prstGeom>
        <a:gradFill flip="none" rotWithShape="0">
          <a:gsLst>
            <a:gs pos="0">
              <a:srgbClr val="009900">
                <a:alpha val="30000"/>
              </a:srgbClr>
            </a:gs>
            <a:gs pos="100000">
              <a:srgbClr val="009900">
                <a:alpha val="4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200025" tIns="66675" rIns="66675" bIns="66675" numCol="1" spcCol="1270" anchor="ctr" anchorCtr="0">
          <a:noAutofit/>
        </a:bodyPr>
        <a:lstStyle/>
        <a:p>
          <a:pPr lvl="0" algn="ctr" defTabSz="2222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0" kern="1200"/>
            <a:t> </a:t>
          </a:r>
        </a:p>
      </dsp:txBody>
      <dsp:txXfrm>
        <a:off x="2906733" y="0"/>
        <a:ext cx="1023232" cy="858941"/>
      </dsp:txXfrm>
    </dsp:sp>
  </dsp:spTree>
</dsp:drawing>
</file>

<file path=xl/diagrams/drawing9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D7BBFBB-3C1A-49AF-9551-E400930CC4CA}">
      <dsp:nvSpPr>
        <dsp:cNvPr id="0" name=""/>
        <dsp:cNvSpPr/>
      </dsp:nvSpPr>
      <dsp:spPr>
        <a:xfrm>
          <a:off x="353" y="0"/>
          <a:ext cx="1963106" cy="826995"/>
        </a:xfrm>
        <a:prstGeom prst="chevron">
          <a:avLst/>
        </a:prstGeom>
        <a:gradFill flip="none" rotWithShape="0">
          <a:gsLst>
            <a:gs pos="0">
              <a:srgbClr val="009900">
                <a:alpha val="30000"/>
              </a:srgbClr>
            </a:gs>
            <a:gs pos="100000">
              <a:srgbClr val="9BBB59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92024" tIns="64008" rIns="64008" bIns="64008" numCol="1" spcCol="1270" anchor="ctr" anchorCtr="0">
          <a:noAutofit/>
        </a:bodyPr>
        <a:lstStyle/>
        <a:p>
          <a:pPr lvl="0" algn="ctr" defTabSz="2133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800" kern="1200"/>
            <a:t> </a:t>
          </a:r>
        </a:p>
      </dsp:txBody>
      <dsp:txXfrm>
        <a:off x="413851" y="0"/>
        <a:ext cx="1136111" cy="826995"/>
      </dsp:txXfrm>
    </dsp:sp>
    <dsp:sp modelId="{6A141FB9-CF6E-48C8-BA59-9D9C52CDB8F5}">
      <dsp:nvSpPr>
        <dsp:cNvPr id="0" name=""/>
        <dsp:cNvSpPr/>
      </dsp:nvSpPr>
      <dsp:spPr>
        <a:xfrm>
          <a:off x="1609358" y="0"/>
          <a:ext cx="1683790" cy="826995"/>
        </a:xfrm>
        <a:prstGeom prst="chevron">
          <a:avLst/>
        </a:prstGeom>
        <a:gradFill flip="none" rotWithShape="0">
          <a:gsLst>
            <a:gs pos="0">
              <a:srgbClr val="9BBB59">
                <a:alpha val="30000"/>
              </a:srgbClr>
            </a:gs>
            <a:gs pos="100000">
              <a:schemeClr val="accent3">
                <a:lumMod val="20000"/>
                <a:lumOff val="80000"/>
                <a:alpha val="30000"/>
              </a:scheme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92024" tIns="64008" rIns="64008" bIns="64008" numCol="1" spcCol="1270" anchor="ctr" anchorCtr="0">
          <a:noAutofit/>
        </a:bodyPr>
        <a:lstStyle/>
        <a:p>
          <a:pPr lvl="0" algn="ctr" defTabSz="2133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800" kern="1200"/>
            <a:t> </a:t>
          </a:r>
        </a:p>
      </dsp:txBody>
      <dsp:txXfrm>
        <a:off x="2022856" y="0"/>
        <a:ext cx="856795" cy="826995"/>
      </dsp:txXfrm>
    </dsp:sp>
    <dsp:sp modelId="{79097440-D180-44D7-B8EE-DF98EBE4D8D2}">
      <dsp:nvSpPr>
        <dsp:cNvPr id="0" name=""/>
        <dsp:cNvSpPr/>
      </dsp:nvSpPr>
      <dsp:spPr>
        <a:xfrm>
          <a:off x="2939046" y="0"/>
          <a:ext cx="3399769" cy="826995"/>
        </a:xfrm>
        <a:prstGeom prst="chevron">
          <a:avLst/>
        </a:prstGeom>
        <a:gradFill flip="none" rotWithShape="0">
          <a:gsLst>
            <a:gs pos="0">
              <a:schemeClr val="accent3">
                <a:lumMod val="20000"/>
                <a:lumOff val="80000"/>
                <a:alpha val="30000"/>
              </a:schemeClr>
            </a:gs>
            <a:gs pos="100000">
              <a:schemeClr val="accent2">
                <a:lumMod val="20000"/>
                <a:lumOff val="80000"/>
                <a:alpha val="30000"/>
              </a:scheme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92024" tIns="64008" rIns="64008" bIns="64008" numCol="1" spcCol="1270" anchor="ctr" anchorCtr="0">
          <a:noAutofit/>
        </a:bodyPr>
        <a:lstStyle/>
        <a:p>
          <a:pPr lvl="0" algn="ctr" defTabSz="2133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800" kern="1200"/>
            <a:t> </a:t>
          </a:r>
        </a:p>
      </dsp:txBody>
      <dsp:txXfrm>
        <a:off x="3352544" y="0"/>
        <a:ext cx="2572774" cy="826995"/>
      </dsp:txXfrm>
    </dsp:sp>
  </dsp:spTree>
</dsp:drawing>
</file>

<file path=xl/diagrams/drawing10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D7BBFBB-3C1A-49AF-9551-E400930CC4CA}">
      <dsp:nvSpPr>
        <dsp:cNvPr id="0" name=""/>
        <dsp:cNvSpPr/>
      </dsp:nvSpPr>
      <dsp:spPr>
        <a:xfrm>
          <a:off x="3927" y="0"/>
          <a:ext cx="2995248" cy="846055"/>
        </a:xfrm>
        <a:prstGeom prst="chevron">
          <a:avLst/>
        </a:prstGeom>
        <a:gradFill flip="none" rotWithShape="1">
          <a:gsLst>
            <a:gs pos="0">
              <a:schemeClr val="accent2">
                <a:lumMod val="20000"/>
                <a:lumOff val="80000"/>
                <a:alpha val="30000"/>
              </a:schemeClr>
            </a:gs>
            <a:gs pos="71000">
              <a:schemeClr val="accent2">
                <a:lumMod val="40000"/>
                <a:lumOff val="60000"/>
                <a:alpha val="30000"/>
              </a:schemeClr>
            </a:gs>
            <a:gs pos="100000">
              <a:schemeClr val="accent2">
                <a:lumMod val="60000"/>
                <a:lumOff val="40000"/>
                <a:alpha val="30000"/>
              </a:scheme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426955" y="0"/>
        <a:ext cx="2149193" cy="846055"/>
      </dsp:txXfrm>
    </dsp:sp>
    <dsp:sp modelId="{6A141FB9-CF6E-48C8-BA59-9D9C52CDB8F5}">
      <dsp:nvSpPr>
        <dsp:cNvPr id="0" name=""/>
        <dsp:cNvSpPr/>
      </dsp:nvSpPr>
      <dsp:spPr>
        <a:xfrm>
          <a:off x="2762768" y="0"/>
          <a:ext cx="1845854" cy="846055"/>
        </a:xfrm>
        <a:prstGeom prst="chevron">
          <a:avLst/>
        </a:prstGeom>
        <a:gradFill flip="none" rotWithShape="1">
          <a:gsLst>
            <a:gs pos="0">
              <a:schemeClr val="accent2">
                <a:lumMod val="60000"/>
                <a:lumOff val="40000"/>
                <a:alpha val="30000"/>
              </a:schemeClr>
            </a:gs>
            <a:gs pos="100000">
              <a:srgbClr val="FF0000">
                <a:alpha val="30000"/>
                <a:lumMod val="10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3185796" y="0"/>
        <a:ext cx="999799" cy="846055"/>
      </dsp:txXfrm>
    </dsp:sp>
    <dsp:sp modelId="{1C3F5E82-4E1F-432F-915B-4047A53165E3}">
      <dsp:nvSpPr>
        <dsp:cNvPr id="0" name=""/>
        <dsp:cNvSpPr/>
      </dsp:nvSpPr>
      <dsp:spPr>
        <a:xfrm>
          <a:off x="4372213" y="0"/>
          <a:ext cx="1695096" cy="846055"/>
        </a:xfrm>
        <a:prstGeom prst="chevron">
          <a:avLst/>
        </a:prstGeom>
        <a:gradFill rotWithShape="0">
          <a:gsLst>
            <a:gs pos="0">
              <a:srgbClr val="FF0000">
                <a:alpha val="30000"/>
              </a:srgbClr>
            </a:gs>
            <a:gs pos="100000">
              <a:srgbClr val="FF0000">
                <a:alpha val="30000"/>
              </a:srgbClr>
            </a:gs>
          </a:gsLst>
          <a:lin ang="16200000" scaled="1"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4795241" y="0"/>
        <a:ext cx="849041" cy="846055"/>
      </dsp:txXfrm>
    </dsp:sp>
    <dsp:sp modelId="{8C2FD611-CA07-4401-A2EA-ECE344F7131C}">
      <dsp:nvSpPr>
        <dsp:cNvPr id="0" name=""/>
        <dsp:cNvSpPr/>
      </dsp:nvSpPr>
      <dsp:spPr>
        <a:xfrm>
          <a:off x="5830901" y="0"/>
          <a:ext cx="1697389" cy="846055"/>
        </a:xfrm>
        <a:prstGeom prst="chevron">
          <a:avLst/>
        </a:prstGeom>
        <a:gradFill flip="none" rotWithShape="0">
          <a:gsLst>
            <a:gs pos="0">
              <a:srgbClr val="FF0000">
                <a:alpha val="30000"/>
              </a:srgbClr>
            </a:gs>
            <a:gs pos="100000">
              <a:srgbClr val="FF0000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6253929" y="0"/>
        <a:ext cx="851334" cy="846055"/>
      </dsp:txXfrm>
    </dsp:sp>
    <dsp:sp modelId="{139858AF-5629-478E-A808-96F2B33762AF}">
      <dsp:nvSpPr>
        <dsp:cNvPr id="0" name=""/>
        <dsp:cNvSpPr/>
      </dsp:nvSpPr>
      <dsp:spPr>
        <a:xfrm>
          <a:off x="7291882" y="0"/>
          <a:ext cx="1790345" cy="846055"/>
        </a:xfrm>
        <a:prstGeom prst="chevron">
          <a:avLst/>
        </a:prstGeom>
        <a:gradFill flip="none" rotWithShape="1">
          <a:gsLst>
            <a:gs pos="0">
              <a:srgbClr val="FF0000">
                <a:alpha val="30000"/>
              </a:srgbClr>
            </a:gs>
            <a:gs pos="100000">
              <a:srgbClr val="C00000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7714910" y="0"/>
        <a:ext cx="944290" cy="846055"/>
      </dsp:txXfrm>
    </dsp:sp>
    <dsp:sp modelId="{B2BFEB98-F8EC-4B06-BB58-B621BE37439E}">
      <dsp:nvSpPr>
        <dsp:cNvPr id="0" name=""/>
        <dsp:cNvSpPr/>
      </dsp:nvSpPr>
      <dsp:spPr>
        <a:xfrm>
          <a:off x="8845819" y="0"/>
          <a:ext cx="1733087" cy="846055"/>
        </a:xfrm>
        <a:prstGeom prst="chevron">
          <a:avLst/>
        </a:prstGeom>
        <a:gradFill flip="none" rotWithShape="1">
          <a:gsLst>
            <a:gs pos="0">
              <a:srgbClr val="C00000">
                <a:alpha val="30000"/>
              </a:srgbClr>
            </a:gs>
            <a:gs pos="49000">
              <a:srgbClr val="C00000">
                <a:alpha val="50000"/>
              </a:srgbClr>
            </a:gs>
            <a:gs pos="76000">
              <a:srgbClr val="E00000">
                <a:alpha val="30000"/>
              </a:srgbClr>
            </a:gs>
            <a:gs pos="100000">
              <a:srgbClr val="92D050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9268847" y="0"/>
        <a:ext cx="887032" cy="846055"/>
      </dsp:txXfrm>
    </dsp:sp>
  </dsp:spTree>
</dsp:drawing>
</file>

<file path=xl/diagrams/drawing1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D7BBFBB-3C1A-49AF-9551-E400930CC4CA}">
      <dsp:nvSpPr>
        <dsp:cNvPr id="0" name=""/>
        <dsp:cNvSpPr/>
      </dsp:nvSpPr>
      <dsp:spPr>
        <a:xfrm>
          <a:off x="1333" y="0"/>
          <a:ext cx="2751032" cy="858941"/>
        </a:xfrm>
        <a:prstGeom prst="chevron">
          <a:avLst/>
        </a:prstGeom>
        <a:gradFill flip="none" rotWithShape="0">
          <a:gsLst>
            <a:gs pos="0">
              <a:srgbClr val="9BBB59">
                <a:alpha val="30000"/>
              </a:srgbClr>
            </a:gs>
            <a:gs pos="100000">
              <a:srgbClr val="009900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200025" tIns="66675" rIns="66675" bIns="66675" numCol="1" spcCol="1270" anchor="ctr" anchorCtr="0">
          <a:noAutofit/>
        </a:bodyPr>
        <a:lstStyle/>
        <a:p>
          <a:pPr lvl="0" algn="ctr" defTabSz="2222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0" kern="1200"/>
            <a:t> </a:t>
          </a:r>
        </a:p>
      </dsp:txBody>
      <dsp:txXfrm>
        <a:off x="430804" y="0"/>
        <a:ext cx="1892091" cy="858941"/>
      </dsp:txXfrm>
    </dsp:sp>
    <dsp:sp modelId="{6A141FB9-CF6E-48C8-BA59-9D9C52CDB8F5}">
      <dsp:nvSpPr>
        <dsp:cNvPr id="0" name=""/>
        <dsp:cNvSpPr/>
      </dsp:nvSpPr>
      <dsp:spPr>
        <a:xfrm>
          <a:off x="2477262" y="0"/>
          <a:ext cx="1882173" cy="858941"/>
        </a:xfrm>
        <a:prstGeom prst="chevron">
          <a:avLst/>
        </a:prstGeom>
        <a:gradFill flip="none" rotWithShape="0">
          <a:gsLst>
            <a:gs pos="0">
              <a:srgbClr val="009900">
                <a:alpha val="30000"/>
              </a:srgbClr>
            </a:gs>
            <a:gs pos="100000">
              <a:srgbClr val="009900">
                <a:alpha val="4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200025" tIns="66675" rIns="66675" bIns="66675" numCol="1" spcCol="1270" anchor="ctr" anchorCtr="0">
          <a:noAutofit/>
        </a:bodyPr>
        <a:lstStyle/>
        <a:p>
          <a:pPr lvl="0" algn="ctr" defTabSz="2222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0" kern="1200"/>
            <a:t> </a:t>
          </a:r>
        </a:p>
      </dsp:txBody>
      <dsp:txXfrm>
        <a:off x="2906733" y="0"/>
        <a:ext cx="1023232" cy="858941"/>
      </dsp:txXfrm>
    </dsp:sp>
  </dsp:spTree>
</dsp:drawing>
</file>

<file path=xl/diagrams/drawing1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D7BBFBB-3C1A-49AF-9551-E400930CC4CA}">
      <dsp:nvSpPr>
        <dsp:cNvPr id="0" name=""/>
        <dsp:cNvSpPr/>
      </dsp:nvSpPr>
      <dsp:spPr>
        <a:xfrm>
          <a:off x="353" y="0"/>
          <a:ext cx="1963106" cy="826995"/>
        </a:xfrm>
        <a:prstGeom prst="chevron">
          <a:avLst/>
        </a:prstGeom>
        <a:gradFill flip="none" rotWithShape="0">
          <a:gsLst>
            <a:gs pos="0">
              <a:srgbClr val="009900">
                <a:alpha val="30000"/>
              </a:srgbClr>
            </a:gs>
            <a:gs pos="100000">
              <a:srgbClr val="9BBB59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92024" tIns="64008" rIns="64008" bIns="64008" numCol="1" spcCol="1270" anchor="ctr" anchorCtr="0">
          <a:noAutofit/>
        </a:bodyPr>
        <a:lstStyle/>
        <a:p>
          <a:pPr lvl="0" algn="ctr" defTabSz="2133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800" kern="1200"/>
            <a:t> </a:t>
          </a:r>
        </a:p>
      </dsp:txBody>
      <dsp:txXfrm>
        <a:off x="413851" y="0"/>
        <a:ext cx="1136111" cy="826995"/>
      </dsp:txXfrm>
    </dsp:sp>
    <dsp:sp modelId="{6A141FB9-CF6E-48C8-BA59-9D9C52CDB8F5}">
      <dsp:nvSpPr>
        <dsp:cNvPr id="0" name=""/>
        <dsp:cNvSpPr/>
      </dsp:nvSpPr>
      <dsp:spPr>
        <a:xfrm>
          <a:off x="1609358" y="0"/>
          <a:ext cx="1683790" cy="826995"/>
        </a:xfrm>
        <a:prstGeom prst="chevron">
          <a:avLst/>
        </a:prstGeom>
        <a:gradFill flip="none" rotWithShape="0">
          <a:gsLst>
            <a:gs pos="0">
              <a:srgbClr val="9BBB59">
                <a:alpha val="30000"/>
              </a:srgbClr>
            </a:gs>
            <a:gs pos="100000">
              <a:schemeClr val="accent3">
                <a:lumMod val="20000"/>
                <a:lumOff val="80000"/>
                <a:alpha val="30000"/>
              </a:scheme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92024" tIns="64008" rIns="64008" bIns="64008" numCol="1" spcCol="1270" anchor="ctr" anchorCtr="0">
          <a:noAutofit/>
        </a:bodyPr>
        <a:lstStyle/>
        <a:p>
          <a:pPr lvl="0" algn="ctr" defTabSz="2133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800" kern="1200"/>
            <a:t> </a:t>
          </a:r>
        </a:p>
      </dsp:txBody>
      <dsp:txXfrm>
        <a:off x="2022856" y="0"/>
        <a:ext cx="856795" cy="826995"/>
      </dsp:txXfrm>
    </dsp:sp>
    <dsp:sp modelId="{79097440-D180-44D7-B8EE-DF98EBE4D8D2}">
      <dsp:nvSpPr>
        <dsp:cNvPr id="0" name=""/>
        <dsp:cNvSpPr/>
      </dsp:nvSpPr>
      <dsp:spPr>
        <a:xfrm>
          <a:off x="2939046" y="0"/>
          <a:ext cx="3399769" cy="826995"/>
        </a:xfrm>
        <a:prstGeom prst="chevron">
          <a:avLst/>
        </a:prstGeom>
        <a:gradFill flip="none" rotWithShape="0">
          <a:gsLst>
            <a:gs pos="0">
              <a:schemeClr val="accent3">
                <a:lumMod val="20000"/>
                <a:lumOff val="80000"/>
                <a:alpha val="30000"/>
              </a:schemeClr>
            </a:gs>
            <a:gs pos="100000">
              <a:schemeClr val="accent2">
                <a:lumMod val="20000"/>
                <a:lumOff val="80000"/>
                <a:alpha val="30000"/>
              </a:scheme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92024" tIns="64008" rIns="64008" bIns="64008" numCol="1" spcCol="1270" anchor="ctr" anchorCtr="0">
          <a:noAutofit/>
        </a:bodyPr>
        <a:lstStyle/>
        <a:p>
          <a:pPr lvl="0" algn="ctr" defTabSz="2133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800" kern="1200"/>
            <a:t> </a:t>
          </a:r>
        </a:p>
      </dsp:txBody>
      <dsp:txXfrm>
        <a:off x="3352544" y="0"/>
        <a:ext cx="2572774" cy="826995"/>
      </dsp:txXfrm>
    </dsp:sp>
  </dsp:spTree>
</dsp:drawing>
</file>

<file path=xl/diagrams/drawing1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D7BBFBB-3C1A-49AF-9551-E400930CC4CA}">
      <dsp:nvSpPr>
        <dsp:cNvPr id="0" name=""/>
        <dsp:cNvSpPr/>
      </dsp:nvSpPr>
      <dsp:spPr>
        <a:xfrm>
          <a:off x="3913" y="0"/>
          <a:ext cx="2984465" cy="838771"/>
        </a:xfrm>
        <a:prstGeom prst="chevron">
          <a:avLst/>
        </a:prstGeom>
        <a:gradFill flip="none" rotWithShape="1">
          <a:gsLst>
            <a:gs pos="0">
              <a:schemeClr val="accent2">
                <a:lumMod val="20000"/>
                <a:lumOff val="80000"/>
                <a:alpha val="30000"/>
              </a:schemeClr>
            </a:gs>
            <a:gs pos="71000">
              <a:schemeClr val="accent2">
                <a:lumMod val="40000"/>
                <a:lumOff val="60000"/>
                <a:alpha val="30000"/>
              </a:schemeClr>
            </a:gs>
            <a:gs pos="100000">
              <a:schemeClr val="accent2">
                <a:lumMod val="60000"/>
                <a:lumOff val="40000"/>
                <a:alpha val="30000"/>
              </a:scheme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423299" y="0"/>
        <a:ext cx="2145694" cy="838771"/>
      </dsp:txXfrm>
    </dsp:sp>
    <dsp:sp modelId="{6A141FB9-CF6E-48C8-BA59-9D9C52CDB8F5}">
      <dsp:nvSpPr>
        <dsp:cNvPr id="0" name=""/>
        <dsp:cNvSpPr/>
      </dsp:nvSpPr>
      <dsp:spPr>
        <a:xfrm>
          <a:off x="2752821" y="0"/>
          <a:ext cx="1839208" cy="838771"/>
        </a:xfrm>
        <a:prstGeom prst="chevron">
          <a:avLst/>
        </a:prstGeom>
        <a:gradFill flip="none" rotWithShape="1">
          <a:gsLst>
            <a:gs pos="0">
              <a:schemeClr val="accent2">
                <a:lumMod val="60000"/>
                <a:lumOff val="40000"/>
                <a:alpha val="30000"/>
              </a:schemeClr>
            </a:gs>
            <a:gs pos="100000">
              <a:srgbClr val="FF0000">
                <a:alpha val="30000"/>
                <a:lumMod val="10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3172207" y="0"/>
        <a:ext cx="1000437" cy="838771"/>
      </dsp:txXfrm>
    </dsp:sp>
    <dsp:sp modelId="{1C3F5E82-4E1F-432F-915B-4047A53165E3}">
      <dsp:nvSpPr>
        <dsp:cNvPr id="0" name=""/>
        <dsp:cNvSpPr/>
      </dsp:nvSpPr>
      <dsp:spPr>
        <a:xfrm>
          <a:off x="4356473" y="0"/>
          <a:ext cx="1688993" cy="838771"/>
        </a:xfrm>
        <a:prstGeom prst="chevron">
          <a:avLst/>
        </a:prstGeom>
        <a:gradFill rotWithShape="0">
          <a:gsLst>
            <a:gs pos="0">
              <a:srgbClr val="FF0000">
                <a:alpha val="30000"/>
              </a:srgbClr>
            </a:gs>
            <a:gs pos="100000">
              <a:srgbClr val="FF0000">
                <a:alpha val="30000"/>
              </a:srgbClr>
            </a:gs>
          </a:gsLst>
          <a:lin ang="16200000" scaled="1"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4775859" y="0"/>
        <a:ext cx="850222" cy="838771"/>
      </dsp:txXfrm>
    </dsp:sp>
    <dsp:sp modelId="{8C2FD611-CA07-4401-A2EA-ECE344F7131C}">
      <dsp:nvSpPr>
        <dsp:cNvPr id="0" name=""/>
        <dsp:cNvSpPr/>
      </dsp:nvSpPr>
      <dsp:spPr>
        <a:xfrm>
          <a:off x="5809909" y="0"/>
          <a:ext cx="1691278" cy="838771"/>
        </a:xfrm>
        <a:prstGeom prst="chevron">
          <a:avLst/>
        </a:prstGeom>
        <a:gradFill flip="none" rotWithShape="0">
          <a:gsLst>
            <a:gs pos="0">
              <a:srgbClr val="FF0000">
                <a:alpha val="30000"/>
              </a:srgbClr>
            </a:gs>
            <a:gs pos="100000">
              <a:srgbClr val="FF0000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6229295" y="0"/>
        <a:ext cx="852507" cy="838771"/>
      </dsp:txXfrm>
    </dsp:sp>
    <dsp:sp modelId="{139858AF-5629-478E-A808-96F2B33762AF}">
      <dsp:nvSpPr>
        <dsp:cNvPr id="0" name=""/>
        <dsp:cNvSpPr/>
      </dsp:nvSpPr>
      <dsp:spPr>
        <a:xfrm>
          <a:off x="7265630" y="0"/>
          <a:ext cx="1783900" cy="838771"/>
        </a:xfrm>
        <a:prstGeom prst="chevron">
          <a:avLst/>
        </a:prstGeom>
        <a:gradFill flip="none" rotWithShape="1">
          <a:gsLst>
            <a:gs pos="0">
              <a:srgbClr val="FF0000">
                <a:alpha val="30000"/>
              </a:srgbClr>
            </a:gs>
            <a:gs pos="100000">
              <a:srgbClr val="C00000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7685016" y="0"/>
        <a:ext cx="945129" cy="838771"/>
      </dsp:txXfrm>
    </dsp:sp>
    <dsp:sp modelId="{B2BFEB98-F8EC-4B06-BB58-B621BE37439E}">
      <dsp:nvSpPr>
        <dsp:cNvPr id="0" name=""/>
        <dsp:cNvSpPr/>
      </dsp:nvSpPr>
      <dsp:spPr>
        <a:xfrm>
          <a:off x="8813973" y="0"/>
          <a:ext cx="1726847" cy="838771"/>
        </a:xfrm>
        <a:prstGeom prst="chevron">
          <a:avLst/>
        </a:prstGeom>
        <a:gradFill flip="none" rotWithShape="1">
          <a:gsLst>
            <a:gs pos="0">
              <a:srgbClr val="C00000">
                <a:alpha val="30000"/>
              </a:srgbClr>
            </a:gs>
            <a:gs pos="49000">
              <a:srgbClr val="C00000">
                <a:alpha val="50000"/>
              </a:srgbClr>
            </a:gs>
            <a:gs pos="76000">
              <a:srgbClr val="E00000">
                <a:alpha val="30000"/>
              </a:srgbClr>
            </a:gs>
            <a:gs pos="100000">
              <a:srgbClr val="92D050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88024" tIns="62675" rIns="62675" bIns="62675" numCol="1" spcCol="1270" anchor="ctr" anchorCtr="0">
          <a:noAutofit/>
        </a:bodyPr>
        <a:lstStyle/>
        <a:p>
          <a:pPr lvl="0" algn="ctr" defTabSz="20891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700" kern="1200"/>
            <a:t> </a:t>
          </a:r>
        </a:p>
      </dsp:txBody>
      <dsp:txXfrm>
        <a:off x="9233359" y="0"/>
        <a:ext cx="888076" cy="838771"/>
      </dsp:txXfrm>
    </dsp:sp>
  </dsp:spTree>
</dsp:drawing>
</file>

<file path=xl/diagrams/drawing14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D7BBFBB-3C1A-49AF-9551-E400930CC4CA}">
      <dsp:nvSpPr>
        <dsp:cNvPr id="0" name=""/>
        <dsp:cNvSpPr/>
      </dsp:nvSpPr>
      <dsp:spPr>
        <a:xfrm>
          <a:off x="1329" y="0"/>
          <a:ext cx="2742902" cy="851657"/>
        </a:xfrm>
        <a:prstGeom prst="chevron">
          <a:avLst/>
        </a:prstGeom>
        <a:gradFill flip="none" rotWithShape="0">
          <a:gsLst>
            <a:gs pos="0">
              <a:srgbClr val="9BBB59">
                <a:alpha val="30000"/>
              </a:srgbClr>
            </a:gs>
            <a:gs pos="100000">
              <a:srgbClr val="009900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200025" tIns="66675" rIns="66675" bIns="66675" numCol="1" spcCol="1270" anchor="ctr" anchorCtr="0">
          <a:noAutofit/>
        </a:bodyPr>
        <a:lstStyle/>
        <a:p>
          <a:pPr lvl="0" algn="ctr" defTabSz="2222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0" kern="1200"/>
            <a:t> </a:t>
          </a:r>
        </a:p>
      </dsp:txBody>
      <dsp:txXfrm>
        <a:off x="427158" y="0"/>
        <a:ext cx="1891245" cy="851657"/>
      </dsp:txXfrm>
    </dsp:sp>
    <dsp:sp modelId="{6A141FB9-CF6E-48C8-BA59-9D9C52CDB8F5}">
      <dsp:nvSpPr>
        <dsp:cNvPr id="0" name=""/>
        <dsp:cNvSpPr/>
      </dsp:nvSpPr>
      <dsp:spPr>
        <a:xfrm>
          <a:off x="2469941" y="0"/>
          <a:ext cx="1876611" cy="851657"/>
        </a:xfrm>
        <a:prstGeom prst="chevron">
          <a:avLst/>
        </a:prstGeom>
        <a:gradFill flip="none" rotWithShape="0">
          <a:gsLst>
            <a:gs pos="0">
              <a:srgbClr val="009900">
                <a:alpha val="30000"/>
              </a:srgbClr>
            </a:gs>
            <a:gs pos="100000">
              <a:srgbClr val="009900">
                <a:alpha val="4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200025" tIns="66675" rIns="66675" bIns="66675" numCol="1" spcCol="1270" anchor="ctr" anchorCtr="0">
          <a:noAutofit/>
        </a:bodyPr>
        <a:lstStyle/>
        <a:p>
          <a:pPr lvl="0" algn="ctr" defTabSz="22225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5000" kern="1200"/>
            <a:t> </a:t>
          </a:r>
        </a:p>
      </dsp:txBody>
      <dsp:txXfrm>
        <a:off x="2895770" y="0"/>
        <a:ext cx="1024954" cy="851657"/>
      </dsp:txXfrm>
    </dsp:sp>
  </dsp:spTree>
</dsp:drawing>
</file>

<file path=xl/diagrams/drawing15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D7BBFBB-3C1A-49AF-9551-E400930CC4CA}">
      <dsp:nvSpPr>
        <dsp:cNvPr id="0" name=""/>
        <dsp:cNvSpPr/>
      </dsp:nvSpPr>
      <dsp:spPr>
        <a:xfrm>
          <a:off x="352" y="0"/>
          <a:ext cx="1958595" cy="819710"/>
        </a:xfrm>
        <a:prstGeom prst="chevron">
          <a:avLst/>
        </a:prstGeom>
        <a:gradFill flip="none" rotWithShape="0">
          <a:gsLst>
            <a:gs pos="0">
              <a:srgbClr val="009900">
                <a:alpha val="30000"/>
              </a:srgbClr>
            </a:gs>
            <a:gs pos="100000">
              <a:srgbClr val="9BBB59">
                <a:alpha val="30000"/>
              </a:srgb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92024" tIns="64008" rIns="64008" bIns="64008" numCol="1" spcCol="1270" anchor="ctr" anchorCtr="0">
          <a:noAutofit/>
        </a:bodyPr>
        <a:lstStyle/>
        <a:p>
          <a:pPr lvl="0" algn="ctr" defTabSz="2133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800" kern="1200"/>
            <a:t> </a:t>
          </a:r>
        </a:p>
      </dsp:txBody>
      <dsp:txXfrm>
        <a:off x="410207" y="0"/>
        <a:ext cx="1138885" cy="819710"/>
      </dsp:txXfrm>
    </dsp:sp>
    <dsp:sp modelId="{6A141FB9-CF6E-48C8-BA59-9D9C52CDB8F5}">
      <dsp:nvSpPr>
        <dsp:cNvPr id="0" name=""/>
        <dsp:cNvSpPr/>
      </dsp:nvSpPr>
      <dsp:spPr>
        <a:xfrm>
          <a:off x="1605659" y="0"/>
          <a:ext cx="1679921" cy="819710"/>
        </a:xfrm>
        <a:prstGeom prst="chevron">
          <a:avLst/>
        </a:prstGeom>
        <a:gradFill flip="none" rotWithShape="0">
          <a:gsLst>
            <a:gs pos="0">
              <a:srgbClr val="9BBB59">
                <a:alpha val="30000"/>
              </a:srgbClr>
            </a:gs>
            <a:gs pos="100000">
              <a:schemeClr val="accent3">
                <a:lumMod val="20000"/>
                <a:lumOff val="80000"/>
                <a:alpha val="30000"/>
              </a:scheme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92024" tIns="64008" rIns="64008" bIns="64008" numCol="1" spcCol="1270" anchor="ctr" anchorCtr="0">
          <a:noAutofit/>
        </a:bodyPr>
        <a:lstStyle/>
        <a:p>
          <a:pPr lvl="0" algn="ctr" defTabSz="2133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800" kern="1200"/>
            <a:t> </a:t>
          </a:r>
        </a:p>
      </dsp:txBody>
      <dsp:txXfrm>
        <a:off x="2015514" y="0"/>
        <a:ext cx="860211" cy="819710"/>
      </dsp:txXfrm>
    </dsp:sp>
    <dsp:sp modelId="{79097440-D180-44D7-B8EE-DF98EBE4D8D2}">
      <dsp:nvSpPr>
        <dsp:cNvPr id="0" name=""/>
        <dsp:cNvSpPr/>
      </dsp:nvSpPr>
      <dsp:spPr>
        <a:xfrm>
          <a:off x="2932292" y="0"/>
          <a:ext cx="3391956" cy="819710"/>
        </a:xfrm>
        <a:prstGeom prst="chevron">
          <a:avLst/>
        </a:prstGeom>
        <a:gradFill flip="none" rotWithShape="0">
          <a:gsLst>
            <a:gs pos="0">
              <a:schemeClr val="accent3">
                <a:lumMod val="20000"/>
                <a:lumOff val="80000"/>
                <a:alpha val="30000"/>
              </a:schemeClr>
            </a:gs>
            <a:gs pos="100000">
              <a:schemeClr val="accent2">
                <a:lumMod val="20000"/>
                <a:lumOff val="80000"/>
                <a:alpha val="30000"/>
              </a:schemeClr>
            </a:gs>
          </a:gsLst>
          <a:lin ang="0" scaled="1"/>
          <a:tileRect/>
        </a:gradFill>
        <a:ln>
          <a:noFill/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192024" tIns="64008" rIns="64008" bIns="64008" numCol="1" spcCol="1270" anchor="ctr" anchorCtr="0">
          <a:noAutofit/>
        </a:bodyPr>
        <a:lstStyle/>
        <a:p>
          <a:pPr lvl="0" algn="ctr" defTabSz="21336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4800" kern="1200"/>
            <a:t> </a:t>
          </a:r>
        </a:p>
      </dsp:txBody>
      <dsp:txXfrm>
        <a:off x="3342147" y="0"/>
        <a:ext cx="2572246" cy="819710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4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5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6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7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8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9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10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11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12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13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14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layout15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4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5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6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7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8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9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0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1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2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3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4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5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2.xml"/><Relationship Id="rId13" Type="http://schemas.openxmlformats.org/officeDocument/2006/relationships/diagramQuickStyle" Target="../diagrams/quickStyle3.xml"/><Relationship Id="rId3" Type="http://schemas.openxmlformats.org/officeDocument/2006/relationships/diagramQuickStyle" Target="../diagrams/quickStyle1.xml"/><Relationship Id="rId7" Type="http://schemas.openxmlformats.org/officeDocument/2006/relationships/diagramLayout" Target="../diagrams/layout2.xml"/><Relationship Id="rId12" Type="http://schemas.openxmlformats.org/officeDocument/2006/relationships/diagramLayout" Target="../diagrams/layout3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6" Type="http://schemas.openxmlformats.org/officeDocument/2006/relationships/diagramData" Target="../diagrams/data2.xml"/><Relationship Id="rId11" Type="http://schemas.openxmlformats.org/officeDocument/2006/relationships/diagramData" Target="../diagrams/data3.xml"/><Relationship Id="rId5" Type="http://schemas.microsoft.com/office/2007/relationships/diagramDrawing" Target="../diagrams/drawing1.xml"/><Relationship Id="rId15" Type="http://schemas.microsoft.com/office/2007/relationships/diagramDrawing" Target="../diagrams/drawing3.xml"/><Relationship Id="rId10" Type="http://schemas.microsoft.com/office/2007/relationships/diagramDrawing" Target="../diagrams/drawing2.xml"/><Relationship Id="rId4" Type="http://schemas.openxmlformats.org/officeDocument/2006/relationships/diagramColors" Target="../diagrams/colors1.xml"/><Relationship Id="rId9" Type="http://schemas.openxmlformats.org/officeDocument/2006/relationships/diagramColors" Target="../diagrams/colors2.xml"/><Relationship Id="rId14" Type="http://schemas.openxmlformats.org/officeDocument/2006/relationships/diagramColors" Target="../diagrams/colors3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5.xml"/><Relationship Id="rId13" Type="http://schemas.openxmlformats.org/officeDocument/2006/relationships/diagramQuickStyle" Target="../diagrams/quickStyle6.xml"/><Relationship Id="rId3" Type="http://schemas.openxmlformats.org/officeDocument/2006/relationships/diagramQuickStyle" Target="../diagrams/quickStyle4.xml"/><Relationship Id="rId7" Type="http://schemas.openxmlformats.org/officeDocument/2006/relationships/diagramLayout" Target="../diagrams/layout5.xml"/><Relationship Id="rId12" Type="http://schemas.openxmlformats.org/officeDocument/2006/relationships/diagramLayout" Target="../diagrams/layout6.xml"/><Relationship Id="rId2" Type="http://schemas.openxmlformats.org/officeDocument/2006/relationships/diagramLayout" Target="../diagrams/layout4.xml"/><Relationship Id="rId1" Type="http://schemas.openxmlformats.org/officeDocument/2006/relationships/diagramData" Target="../diagrams/data4.xml"/><Relationship Id="rId6" Type="http://schemas.openxmlformats.org/officeDocument/2006/relationships/diagramData" Target="../diagrams/data5.xml"/><Relationship Id="rId11" Type="http://schemas.openxmlformats.org/officeDocument/2006/relationships/diagramData" Target="../diagrams/data6.xml"/><Relationship Id="rId5" Type="http://schemas.microsoft.com/office/2007/relationships/diagramDrawing" Target="../diagrams/drawing4.xml"/><Relationship Id="rId15" Type="http://schemas.microsoft.com/office/2007/relationships/diagramDrawing" Target="../diagrams/drawing6.xml"/><Relationship Id="rId10" Type="http://schemas.microsoft.com/office/2007/relationships/diagramDrawing" Target="../diagrams/drawing5.xml"/><Relationship Id="rId4" Type="http://schemas.openxmlformats.org/officeDocument/2006/relationships/diagramColors" Target="../diagrams/colors4.xml"/><Relationship Id="rId9" Type="http://schemas.openxmlformats.org/officeDocument/2006/relationships/diagramColors" Target="../diagrams/colors5.xml"/><Relationship Id="rId14" Type="http://schemas.openxmlformats.org/officeDocument/2006/relationships/diagramColors" Target="../diagrams/colors6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8.xml"/><Relationship Id="rId13" Type="http://schemas.openxmlformats.org/officeDocument/2006/relationships/diagramQuickStyle" Target="../diagrams/quickStyle9.xml"/><Relationship Id="rId3" Type="http://schemas.openxmlformats.org/officeDocument/2006/relationships/diagramQuickStyle" Target="../diagrams/quickStyle7.xml"/><Relationship Id="rId7" Type="http://schemas.openxmlformats.org/officeDocument/2006/relationships/diagramLayout" Target="../diagrams/layout8.xml"/><Relationship Id="rId12" Type="http://schemas.openxmlformats.org/officeDocument/2006/relationships/diagramLayout" Target="../diagrams/layout9.xml"/><Relationship Id="rId2" Type="http://schemas.openxmlformats.org/officeDocument/2006/relationships/diagramLayout" Target="../diagrams/layout7.xml"/><Relationship Id="rId1" Type="http://schemas.openxmlformats.org/officeDocument/2006/relationships/diagramData" Target="../diagrams/data7.xml"/><Relationship Id="rId6" Type="http://schemas.openxmlformats.org/officeDocument/2006/relationships/diagramData" Target="../diagrams/data8.xml"/><Relationship Id="rId11" Type="http://schemas.openxmlformats.org/officeDocument/2006/relationships/diagramData" Target="../diagrams/data9.xml"/><Relationship Id="rId5" Type="http://schemas.microsoft.com/office/2007/relationships/diagramDrawing" Target="../diagrams/drawing7.xml"/><Relationship Id="rId15" Type="http://schemas.microsoft.com/office/2007/relationships/diagramDrawing" Target="../diagrams/drawing9.xml"/><Relationship Id="rId10" Type="http://schemas.microsoft.com/office/2007/relationships/diagramDrawing" Target="../diagrams/drawing8.xml"/><Relationship Id="rId4" Type="http://schemas.openxmlformats.org/officeDocument/2006/relationships/diagramColors" Target="../diagrams/colors7.xml"/><Relationship Id="rId9" Type="http://schemas.openxmlformats.org/officeDocument/2006/relationships/diagramColors" Target="../diagrams/colors8.xml"/><Relationship Id="rId14" Type="http://schemas.openxmlformats.org/officeDocument/2006/relationships/diagramColors" Target="../diagrams/colors9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11.xml"/><Relationship Id="rId13" Type="http://schemas.openxmlformats.org/officeDocument/2006/relationships/diagramQuickStyle" Target="../diagrams/quickStyle12.xml"/><Relationship Id="rId3" Type="http://schemas.openxmlformats.org/officeDocument/2006/relationships/diagramQuickStyle" Target="../diagrams/quickStyle10.xml"/><Relationship Id="rId7" Type="http://schemas.openxmlformats.org/officeDocument/2006/relationships/diagramLayout" Target="../diagrams/layout11.xml"/><Relationship Id="rId12" Type="http://schemas.openxmlformats.org/officeDocument/2006/relationships/diagramLayout" Target="../diagrams/layout12.xml"/><Relationship Id="rId2" Type="http://schemas.openxmlformats.org/officeDocument/2006/relationships/diagramLayout" Target="../diagrams/layout10.xml"/><Relationship Id="rId1" Type="http://schemas.openxmlformats.org/officeDocument/2006/relationships/diagramData" Target="../diagrams/data10.xml"/><Relationship Id="rId6" Type="http://schemas.openxmlformats.org/officeDocument/2006/relationships/diagramData" Target="../diagrams/data11.xml"/><Relationship Id="rId11" Type="http://schemas.openxmlformats.org/officeDocument/2006/relationships/diagramData" Target="../diagrams/data12.xml"/><Relationship Id="rId5" Type="http://schemas.microsoft.com/office/2007/relationships/diagramDrawing" Target="../diagrams/drawing10.xml"/><Relationship Id="rId15" Type="http://schemas.microsoft.com/office/2007/relationships/diagramDrawing" Target="../diagrams/drawing12.xml"/><Relationship Id="rId10" Type="http://schemas.microsoft.com/office/2007/relationships/diagramDrawing" Target="../diagrams/drawing11.xml"/><Relationship Id="rId4" Type="http://schemas.openxmlformats.org/officeDocument/2006/relationships/diagramColors" Target="../diagrams/colors10.xml"/><Relationship Id="rId9" Type="http://schemas.openxmlformats.org/officeDocument/2006/relationships/diagramColors" Target="../diagrams/colors11.xml"/><Relationship Id="rId14" Type="http://schemas.openxmlformats.org/officeDocument/2006/relationships/diagramColors" Target="../diagrams/colors12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14.xml"/><Relationship Id="rId13" Type="http://schemas.openxmlformats.org/officeDocument/2006/relationships/diagramQuickStyle" Target="../diagrams/quickStyle15.xml"/><Relationship Id="rId3" Type="http://schemas.openxmlformats.org/officeDocument/2006/relationships/diagramQuickStyle" Target="../diagrams/quickStyle13.xml"/><Relationship Id="rId7" Type="http://schemas.openxmlformats.org/officeDocument/2006/relationships/diagramLayout" Target="../diagrams/layout14.xml"/><Relationship Id="rId12" Type="http://schemas.openxmlformats.org/officeDocument/2006/relationships/diagramLayout" Target="../diagrams/layout15.xml"/><Relationship Id="rId2" Type="http://schemas.openxmlformats.org/officeDocument/2006/relationships/diagramLayout" Target="../diagrams/layout13.xml"/><Relationship Id="rId1" Type="http://schemas.openxmlformats.org/officeDocument/2006/relationships/diagramData" Target="../diagrams/data13.xml"/><Relationship Id="rId6" Type="http://schemas.openxmlformats.org/officeDocument/2006/relationships/diagramData" Target="../diagrams/data14.xml"/><Relationship Id="rId11" Type="http://schemas.openxmlformats.org/officeDocument/2006/relationships/diagramData" Target="../diagrams/data15.xml"/><Relationship Id="rId5" Type="http://schemas.microsoft.com/office/2007/relationships/diagramDrawing" Target="../diagrams/drawing13.xml"/><Relationship Id="rId15" Type="http://schemas.microsoft.com/office/2007/relationships/diagramDrawing" Target="../diagrams/drawing15.xml"/><Relationship Id="rId10" Type="http://schemas.microsoft.com/office/2007/relationships/diagramDrawing" Target="../diagrams/drawing14.xml"/><Relationship Id="rId4" Type="http://schemas.openxmlformats.org/officeDocument/2006/relationships/diagramColors" Target="../diagrams/colors13.xml"/><Relationship Id="rId9" Type="http://schemas.openxmlformats.org/officeDocument/2006/relationships/diagramColors" Target="../diagrams/colors14.xml"/><Relationship Id="rId14" Type="http://schemas.openxmlformats.org/officeDocument/2006/relationships/diagramColors" Target="../diagrams/colors1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526677</xdr:colOff>
      <xdr:row>15</xdr:row>
      <xdr:rowOff>33617</xdr:rowOff>
    </xdr:from>
    <xdr:to>
      <xdr:col>6</xdr:col>
      <xdr:colOff>806824</xdr:colOff>
      <xdr:row>16</xdr:row>
      <xdr:rowOff>403412</xdr:rowOff>
    </xdr:to>
    <xdr:sp macro="" textlink="">
      <xdr:nvSpPr>
        <xdr:cNvPr id="2" name="Flèche vers le bas 1"/>
        <xdr:cNvSpPr/>
      </xdr:nvSpPr>
      <xdr:spPr>
        <a:xfrm>
          <a:off x="4489077" y="4643717"/>
          <a:ext cx="280147" cy="874620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488576</xdr:colOff>
      <xdr:row>14</xdr:row>
      <xdr:rowOff>44823</xdr:rowOff>
    </xdr:from>
    <xdr:to>
      <xdr:col>7</xdr:col>
      <xdr:colOff>768723</xdr:colOff>
      <xdr:row>16</xdr:row>
      <xdr:rowOff>380999</xdr:rowOff>
    </xdr:to>
    <xdr:sp macro="" textlink="">
      <xdr:nvSpPr>
        <xdr:cNvPr id="3" name="Flèche vers le bas 2"/>
        <xdr:cNvSpPr/>
      </xdr:nvSpPr>
      <xdr:spPr>
        <a:xfrm>
          <a:off x="5832101" y="4273923"/>
          <a:ext cx="280147" cy="1222001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537882</xdr:colOff>
      <xdr:row>16</xdr:row>
      <xdr:rowOff>11206</xdr:rowOff>
    </xdr:from>
    <xdr:to>
      <xdr:col>10</xdr:col>
      <xdr:colOff>818029</xdr:colOff>
      <xdr:row>16</xdr:row>
      <xdr:rowOff>403412</xdr:rowOff>
    </xdr:to>
    <xdr:sp macro="" textlink="">
      <xdr:nvSpPr>
        <xdr:cNvPr id="4" name="Flèche vers le bas 3"/>
        <xdr:cNvSpPr/>
      </xdr:nvSpPr>
      <xdr:spPr>
        <a:xfrm>
          <a:off x="8757957" y="5126131"/>
          <a:ext cx="280147" cy="392206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56030</xdr:colOff>
      <xdr:row>12</xdr:row>
      <xdr:rowOff>179293</xdr:rowOff>
    </xdr:from>
    <xdr:to>
      <xdr:col>11</xdr:col>
      <xdr:colOff>1</xdr:colOff>
      <xdr:row>15</xdr:row>
      <xdr:rowOff>448234</xdr:rowOff>
    </xdr:to>
    <xdr:sp macro="" textlink="">
      <xdr:nvSpPr>
        <xdr:cNvPr id="5" name="Rectangle à coins arrondis 4"/>
        <xdr:cNvSpPr/>
      </xdr:nvSpPr>
      <xdr:spPr>
        <a:xfrm>
          <a:off x="8276105" y="3551143"/>
          <a:ext cx="1325096" cy="1507191"/>
        </a:xfrm>
        <a:prstGeom prst="roundRect">
          <a:avLst/>
        </a:prstGeom>
        <a:solidFill>
          <a:srgbClr val="9BBB59">
            <a:alpha val="10196"/>
          </a:srgb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29136</xdr:colOff>
      <xdr:row>13</xdr:row>
      <xdr:rowOff>17928</xdr:rowOff>
    </xdr:from>
    <xdr:to>
      <xdr:col>7</xdr:col>
      <xdr:colOff>1351430</xdr:colOff>
      <xdr:row>14</xdr:row>
      <xdr:rowOff>22412</xdr:rowOff>
    </xdr:to>
    <xdr:sp macro="" textlink="">
      <xdr:nvSpPr>
        <xdr:cNvPr id="6" name="Rectangle à coins arrondis 5"/>
        <xdr:cNvSpPr/>
      </xdr:nvSpPr>
      <xdr:spPr>
        <a:xfrm>
          <a:off x="5372661" y="3580278"/>
          <a:ext cx="1322294" cy="671234"/>
        </a:xfrm>
        <a:prstGeom prst="roundRect">
          <a:avLst/>
        </a:prstGeom>
        <a:solidFill>
          <a:srgbClr val="9BBB59">
            <a:alpha val="10196"/>
          </a:srgb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47066</xdr:colOff>
      <xdr:row>13</xdr:row>
      <xdr:rowOff>24651</xdr:rowOff>
    </xdr:from>
    <xdr:to>
      <xdr:col>6</xdr:col>
      <xdr:colOff>1369360</xdr:colOff>
      <xdr:row>15</xdr:row>
      <xdr:rowOff>0</xdr:rowOff>
    </xdr:to>
    <xdr:sp macro="" textlink="">
      <xdr:nvSpPr>
        <xdr:cNvPr id="7" name="Rectangle à coins arrondis 6"/>
        <xdr:cNvSpPr/>
      </xdr:nvSpPr>
      <xdr:spPr>
        <a:xfrm>
          <a:off x="4009466" y="3587001"/>
          <a:ext cx="1322294" cy="1023099"/>
        </a:xfrm>
        <a:prstGeom prst="roundRect">
          <a:avLst/>
        </a:prstGeom>
        <a:solidFill>
          <a:srgbClr val="9BBB59">
            <a:alpha val="10196"/>
          </a:srgb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1277471</xdr:colOff>
      <xdr:row>5</xdr:row>
      <xdr:rowOff>595582</xdr:rowOff>
    </xdr:from>
    <xdr:to>
      <xdr:col>22</xdr:col>
      <xdr:colOff>11206</xdr:colOff>
      <xdr:row>7</xdr:row>
      <xdr:rowOff>22412</xdr:rowOff>
    </xdr:to>
    <xdr:graphicFrame macro="">
      <xdr:nvGraphicFramePr>
        <xdr:cNvPr id="8" name="Diagramme 7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20</xdr:col>
      <xdr:colOff>1378322</xdr:colOff>
      <xdr:row>5</xdr:row>
      <xdr:rowOff>593902</xdr:rowOff>
    </xdr:from>
    <xdr:to>
      <xdr:col>25</xdr:col>
      <xdr:colOff>1367117</xdr:colOff>
      <xdr:row>7</xdr:row>
      <xdr:rowOff>33618</xdr:rowOff>
    </xdr:to>
    <xdr:graphicFrame macro="">
      <xdr:nvGraphicFramePr>
        <xdr:cNvPr id="9" name="Diagramme 8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>
    <xdr:from>
      <xdr:col>0</xdr:col>
      <xdr:colOff>567016</xdr:colOff>
      <xdr:row>5</xdr:row>
      <xdr:rowOff>600625</xdr:rowOff>
    </xdr:from>
    <xdr:to>
      <xdr:col>9</xdr:col>
      <xdr:colOff>67236</xdr:colOff>
      <xdr:row>7</xdr:row>
      <xdr:rowOff>8395</xdr:rowOff>
    </xdr:to>
    <xdr:graphicFrame macro="">
      <xdr:nvGraphicFramePr>
        <xdr:cNvPr id="10" name="Diagramme 9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1" r:lo="rId12" r:qs="rId13" r:cs="rId1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0</xdr:row>
          <xdr:rowOff>114300</xdr:rowOff>
        </xdr:from>
        <xdr:to>
          <xdr:col>0</xdr:col>
          <xdr:colOff>1752600</xdr:colOff>
          <xdr:row>0</xdr:row>
          <xdr:rowOff>676275</xdr:rowOff>
        </xdr:to>
        <xdr:sp macro="" textlink="">
          <xdr:nvSpPr>
            <xdr:cNvPr id="4097" name="Ajouter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526677</xdr:colOff>
      <xdr:row>15</xdr:row>
      <xdr:rowOff>33617</xdr:rowOff>
    </xdr:from>
    <xdr:to>
      <xdr:col>6</xdr:col>
      <xdr:colOff>806824</xdr:colOff>
      <xdr:row>16</xdr:row>
      <xdr:rowOff>403412</xdr:rowOff>
    </xdr:to>
    <xdr:sp macro="" textlink="">
      <xdr:nvSpPr>
        <xdr:cNvPr id="3" name="Flèche vers le bas 2"/>
        <xdr:cNvSpPr/>
      </xdr:nvSpPr>
      <xdr:spPr>
        <a:xfrm>
          <a:off x="4482353" y="4762499"/>
          <a:ext cx="280147" cy="795619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488576</xdr:colOff>
      <xdr:row>14</xdr:row>
      <xdr:rowOff>44823</xdr:rowOff>
    </xdr:from>
    <xdr:to>
      <xdr:col>7</xdr:col>
      <xdr:colOff>768723</xdr:colOff>
      <xdr:row>16</xdr:row>
      <xdr:rowOff>380999</xdr:rowOff>
    </xdr:to>
    <xdr:sp macro="" textlink="">
      <xdr:nvSpPr>
        <xdr:cNvPr id="4" name="Flèche vers le bas 3"/>
        <xdr:cNvSpPr/>
      </xdr:nvSpPr>
      <xdr:spPr>
        <a:xfrm>
          <a:off x="5822576" y="4493558"/>
          <a:ext cx="280147" cy="1221441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537882</xdr:colOff>
      <xdr:row>16</xdr:row>
      <xdr:rowOff>11206</xdr:rowOff>
    </xdr:from>
    <xdr:to>
      <xdr:col>10</xdr:col>
      <xdr:colOff>818029</xdr:colOff>
      <xdr:row>16</xdr:row>
      <xdr:rowOff>403412</xdr:rowOff>
    </xdr:to>
    <xdr:sp macro="" textlink="">
      <xdr:nvSpPr>
        <xdr:cNvPr id="5" name="Flèche vers le bas 4"/>
        <xdr:cNvSpPr/>
      </xdr:nvSpPr>
      <xdr:spPr>
        <a:xfrm>
          <a:off x="8740588" y="5165912"/>
          <a:ext cx="280147" cy="392206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56030</xdr:colOff>
      <xdr:row>12</xdr:row>
      <xdr:rowOff>179293</xdr:rowOff>
    </xdr:from>
    <xdr:to>
      <xdr:col>11</xdr:col>
      <xdr:colOff>1</xdr:colOff>
      <xdr:row>15</xdr:row>
      <xdr:rowOff>448234</xdr:rowOff>
    </xdr:to>
    <xdr:sp macro="" textlink="">
      <xdr:nvSpPr>
        <xdr:cNvPr id="7" name="Rectangle à coins arrondis 6"/>
        <xdr:cNvSpPr/>
      </xdr:nvSpPr>
      <xdr:spPr>
        <a:xfrm>
          <a:off x="8258736" y="4269440"/>
          <a:ext cx="1322294" cy="1512794"/>
        </a:xfrm>
        <a:prstGeom prst="roundRect">
          <a:avLst/>
        </a:prstGeom>
        <a:solidFill>
          <a:srgbClr val="9BBB59">
            <a:alpha val="10196"/>
          </a:srgb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29136</xdr:colOff>
      <xdr:row>13</xdr:row>
      <xdr:rowOff>17928</xdr:rowOff>
    </xdr:from>
    <xdr:to>
      <xdr:col>7</xdr:col>
      <xdr:colOff>1351430</xdr:colOff>
      <xdr:row>14</xdr:row>
      <xdr:rowOff>22412</xdr:rowOff>
    </xdr:to>
    <xdr:sp macro="" textlink="">
      <xdr:nvSpPr>
        <xdr:cNvPr id="8" name="Rectangle à coins arrondis 7"/>
        <xdr:cNvSpPr/>
      </xdr:nvSpPr>
      <xdr:spPr>
        <a:xfrm>
          <a:off x="5363136" y="3794310"/>
          <a:ext cx="1322294" cy="676837"/>
        </a:xfrm>
        <a:prstGeom prst="roundRect">
          <a:avLst/>
        </a:prstGeom>
        <a:solidFill>
          <a:srgbClr val="9BBB59">
            <a:alpha val="10196"/>
          </a:srgb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47066</xdr:colOff>
      <xdr:row>13</xdr:row>
      <xdr:rowOff>24651</xdr:rowOff>
    </xdr:from>
    <xdr:to>
      <xdr:col>6</xdr:col>
      <xdr:colOff>1369360</xdr:colOff>
      <xdr:row>15</xdr:row>
      <xdr:rowOff>0</xdr:rowOff>
    </xdr:to>
    <xdr:sp macro="" textlink="">
      <xdr:nvSpPr>
        <xdr:cNvPr id="9" name="Rectangle à coins arrondis 8"/>
        <xdr:cNvSpPr/>
      </xdr:nvSpPr>
      <xdr:spPr>
        <a:xfrm>
          <a:off x="4002742" y="3801033"/>
          <a:ext cx="1322294" cy="1028702"/>
        </a:xfrm>
        <a:prstGeom prst="roundRect">
          <a:avLst/>
        </a:prstGeom>
        <a:solidFill>
          <a:srgbClr val="9BBB59">
            <a:alpha val="10196"/>
          </a:srgb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1277471</xdr:colOff>
      <xdr:row>5</xdr:row>
      <xdr:rowOff>595582</xdr:rowOff>
    </xdr:from>
    <xdr:to>
      <xdr:col>22</xdr:col>
      <xdr:colOff>11206</xdr:colOff>
      <xdr:row>7</xdr:row>
      <xdr:rowOff>22412</xdr:rowOff>
    </xdr:to>
    <xdr:graphicFrame macro="">
      <xdr:nvGraphicFramePr>
        <xdr:cNvPr id="12" name="Diagramme 1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20</xdr:col>
      <xdr:colOff>1378322</xdr:colOff>
      <xdr:row>5</xdr:row>
      <xdr:rowOff>593902</xdr:rowOff>
    </xdr:from>
    <xdr:to>
      <xdr:col>25</xdr:col>
      <xdr:colOff>1367117</xdr:colOff>
      <xdr:row>7</xdr:row>
      <xdr:rowOff>33618</xdr:rowOff>
    </xdr:to>
    <xdr:graphicFrame macro="">
      <xdr:nvGraphicFramePr>
        <xdr:cNvPr id="13" name="Diagramme 12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>
    <xdr:from>
      <xdr:col>0</xdr:col>
      <xdr:colOff>567016</xdr:colOff>
      <xdr:row>5</xdr:row>
      <xdr:rowOff>600625</xdr:rowOff>
    </xdr:from>
    <xdr:to>
      <xdr:col>9</xdr:col>
      <xdr:colOff>67236</xdr:colOff>
      <xdr:row>7</xdr:row>
      <xdr:rowOff>8395</xdr:rowOff>
    </xdr:to>
    <xdr:graphicFrame macro="">
      <xdr:nvGraphicFramePr>
        <xdr:cNvPr id="15" name="Diagramme 14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1" r:lo="rId12" r:qs="rId13" r:cs="rId1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526677</xdr:colOff>
      <xdr:row>15</xdr:row>
      <xdr:rowOff>33617</xdr:rowOff>
    </xdr:from>
    <xdr:to>
      <xdr:col>6</xdr:col>
      <xdr:colOff>806824</xdr:colOff>
      <xdr:row>16</xdr:row>
      <xdr:rowOff>403412</xdr:rowOff>
    </xdr:to>
    <xdr:sp macro="" textlink="">
      <xdr:nvSpPr>
        <xdr:cNvPr id="2" name="Flèche vers le bas 1"/>
        <xdr:cNvSpPr/>
      </xdr:nvSpPr>
      <xdr:spPr>
        <a:xfrm>
          <a:off x="4489077" y="4643717"/>
          <a:ext cx="280147" cy="874620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488576</xdr:colOff>
      <xdr:row>14</xdr:row>
      <xdr:rowOff>44823</xdr:rowOff>
    </xdr:from>
    <xdr:to>
      <xdr:col>7</xdr:col>
      <xdr:colOff>768723</xdr:colOff>
      <xdr:row>16</xdr:row>
      <xdr:rowOff>380999</xdr:rowOff>
    </xdr:to>
    <xdr:sp macro="" textlink="">
      <xdr:nvSpPr>
        <xdr:cNvPr id="3" name="Flèche vers le bas 2"/>
        <xdr:cNvSpPr/>
      </xdr:nvSpPr>
      <xdr:spPr>
        <a:xfrm>
          <a:off x="5832101" y="4273923"/>
          <a:ext cx="280147" cy="1222001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537882</xdr:colOff>
      <xdr:row>16</xdr:row>
      <xdr:rowOff>11206</xdr:rowOff>
    </xdr:from>
    <xdr:to>
      <xdr:col>10</xdr:col>
      <xdr:colOff>818029</xdr:colOff>
      <xdr:row>16</xdr:row>
      <xdr:rowOff>403412</xdr:rowOff>
    </xdr:to>
    <xdr:sp macro="" textlink="">
      <xdr:nvSpPr>
        <xdr:cNvPr id="4" name="Flèche vers le bas 3"/>
        <xdr:cNvSpPr/>
      </xdr:nvSpPr>
      <xdr:spPr>
        <a:xfrm>
          <a:off x="8757957" y="5126131"/>
          <a:ext cx="280147" cy="392206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56030</xdr:colOff>
      <xdr:row>12</xdr:row>
      <xdr:rowOff>179293</xdr:rowOff>
    </xdr:from>
    <xdr:to>
      <xdr:col>11</xdr:col>
      <xdr:colOff>1</xdr:colOff>
      <xdr:row>15</xdr:row>
      <xdr:rowOff>448234</xdr:rowOff>
    </xdr:to>
    <xdr:sp macro="" textlink="">
      <xdr:nvSpPr>
        <xdr:cNvPr id="5" name="Rectangle à coins arrondis 4"/>
        <xdr:cNvSpPr/>
      </xdr:nvSpPr>
      <xdr:spPr>
        <a:xfrm>
          <a:off x="8276105" y="3551143"/>
          <a:ext cx="1325096" cy="1507191"/>
        </a:xfrm>
        <a:prstGeom prst="roundRect">
          <a:avLst/>
        </a:prstGeom>
        <a:solidFill>
          <a:srgbClr val="9BBB59">
            <a:alpha val="10196"/>
          </a:srgb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29136</xdr:colOff>
      <xdr:row>13</xdr:row>
      <xdr:rowOff>17928</xdr:rowOff>
    </xdr:from>
    <xdr:to>
      <xdr:col>7</xdr:col>
      <xdr:colOff>1351430</xdr:colOff>
      <xdr:row>14</xdr:row>
      <xdr:rowOff>22412</xdr:rowOff>
    </xdr:to>
    <xdr:sp macro="" textlink="">
      <xdr:nvSpPr>
        <xdr:cNvPr id="6" name="Rectangle à coins arrondis 5"/>
        <xdr:cNvSpPr/>
      </xdr:nvSpPr>
      <xdr:spPr>
        <a:xfrm>
          <a:off x="5372661" y="3580278"/>
          <a:ext cx="1322294" cy="671234"/>
        </a:xfrm>
        <a:prstGeom prst="roundRect">
          <a:avLst/>
        </a:prstGeom>
        <a:solidFill>
          <a:srgbClr val="9BBB59">
            <a:alpha val="10196"/>
          </a:srgb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47066</xdr:colOff>
      <xdr:row>13</xdr:row>
      <xdr:rowOff>24651</xdr:rowOff>
    </xdr:from>
    <xdr:to>
      <xdr:col>6</xdr:col>
      <xdr:colOff>1369360</xdr:colOff>
      <xdr:row>15</xdr:row>
      <xdr:rowOff>0</xdr:rowOff>
    </xdr:to>
    <xdr:sp macro="" textlink="">
      <xdr:nvSpPr>
        <xdr:cNvPr id="7" name="Rectangle à coins arrondis 6"/>
        <xdr:cNvSpPr/>
      </xdr:nvSpPr>
      <xdr:spPr>
        <a:xfrm>
          <a:off x="4009466" y="3587001"/>
          <a:ext cx="1322294" cy="1023099"/>
        </a:xfrm>
        <a:prstGeom prst="roundRect">
          <a:avLst/>
        </a:prstGeom>
        <a:solidFill>
          <a:srgbClr val="9BBB59">
            <a:alpha val="10196"/>
          </a:srgb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1277471</xdr:colOff>
      <xdr:row>5</xdr:row>
      <xdr:rowOff>595582</xdr:rowOff>
    </xdr:from>
    <xdr:to>
      <xdr:col>22</xdr:col>
      <xdr:colOff>11206</xdr:colOff>
      <xdr:row>7</xdr:row>
      <xdr:rowOff>22412</xdr:rowOff>
    </xdr:to>
    <xdr:graphicFrame macro="">
      <xdr:nvGraphicFramePr>
        <xdr:cNvPr id="8" name="Diagramme 7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20</xdr:col>
      <xdr:colOff>1378322</xdr:colOff>
      <xdr:row>5</xdr:row>
      <xdr:rowOff>593902</xdr:rowOff>
    </xdr:from>
    <xdr:to>
      <xdr:col>25</xdr:col>
      <xdr:colOff>1367117</xdr:colOff>
      <xdr:row>7</xdr:row>
      <xdr:rowOff>33618</xdr:rowOff>
    </xdr:to>
    <xdr:graphicFrame macro="">
      <xdr:nvGraphicFramePr>
        <xdr:cNvPr id="9" name="Diagramme 8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>
    <xdr:from>
      <xdr:col>0</xdr:col>
      <xdr:colOff>567016</xdr:colOff>
      <xdr:row>5</xdr:row>
      <xdr:rowOff>600625</xdr:rowOff>
    </xdr:from>
    <xdr:to>
      <xdr:col>9</xdr:col>
      <xdr:colOff>67236</xdr:colOff>
      <xdr:row>7</xdr:row>
      <xdr:rowOff>8395</xdr:rowOff>
    </xdr:to>
    <xdr:graphicFrame macro="">
      <xdr:nvGraphicFramePr>
        <xdr:cNvPr id="10" name="Diagramme 9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1" r:lo="rId12" r:qs="rId13" r:cs="rId1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526677</xdr:colOff>
      <xdr:row>15</xdr:row>
      <xdr:rowOff>33617</xdr:rowOff>
    </xdr:from>
    <xdr:to>
      <xdr:col>6</xdr:col>
      <xdr:colOff>806824</xdr:colOff>
      <xdr:row>16</xdr:row>
      <xdr:rowOff>403412</xdr:rowOff>
    </xdr:to>
    <xdr:sp macro="" textlink="">
      <xdr:nvSpPr>
        <xdr:cNvPr id="2" name="Flèche vers le bas 1"/>
        <xdr:cNvSpPr/>
      </xdr:nvSpPr>
      <xdr:spPr>
        <a:xfrm>
          <a:off x="4489077" y="4643717"/>
          <a:ext cx="280147" cy="874620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488576</xdr:colOff>
      <xdr:row>14</xdr:row>
      <xdr:rowOff>44823</xdr:rowOff>
    </xdr:from>
    <xdr:to>
      <xdr:col>7</xdr:col>
      <xdr:colOff>768723</xdr:colOff>
      <xdr:row>16</xdr:row>
      <xdr:rowOff>380999</xdr:rowOff>
    </xdr:to>
    <xdr:sp macro="" textlink="">
      <xdr:nvSpPr>
        <xdr:cNvPr id="3" name="Flèche vers le bas 2"/>
        <xdr:cNvSpPr/>
      </xdr:nvSpPr>
      <xdr:spPr>
        <a:xfrm>
          <a:off x="5832101" y="4273923"/>
          <a:ext cx="280147" cy="1222001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537882</xdr:colOff>
      <xdr:row>16</xdr:row>
      <xdr:rowOff>11206</xdr:rowOff>
    </xdr:from>
    <xdr:to>
      <xdr:col>10</xdr:col>
      <xdr:colOff>818029</xdr:colOff>
      <xdr:row>16</xdr:row>
      <xdr:rowOff>403412</xdr:rowOff>
    </xdr:to>
    <xdr:sp macro="" textlink="">
      <xdr:nvSpPr>
        <xdr:cNvPr id="4" name="Flèche vers le bas 3"/>
        <xdr:cNvSpPr/>
      </xdr:nvSpPr>
      <xdr:spPr>
        <a:xfrm>
          <a:off x="8757957" y="5126131"/>
          <a:ext cx="280147" cy="392206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56030</xdr:colOff>
      <xdr:row>12</xdr:row>
      <xdr:rowOff>179293</xdr:rowOff>
    </xdr:from>
    <xdr:to>
      <xdr:col>11</xdr:col>
      <xdr:colOff>1</xdr:colOff>
      <xdr:row>15</xdr:row>
      <xdr:rowOff>448234</xdr:rowOff>
    </xdr:to>
    <xdr:sp macro="" textlink="">
      <xdr:nvSpPr>
        <xdr:cNvPr id="5" name="Rectangle à coins arrondis 4"/>
        <xdr:cNvSpPr/>
      </xdr:nvSpPr>
      <xdr:spPr>
        <a:xfrm>
          <a:off x="8276105" y="3551143"/>
          <a:ext cx="1325096" cy="1507191"/>
        </a:xfrm>
        <a:prstGeom prst="roundRect">
          <a:avLst/>
        </a:prstGeom>
        <a:solidFill>
          <a:srgbClr val="9BBB59">
            <a:alpha val="10196"/>
          </a:srgb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29136</xdr:colOff>
      <xdr:row>13</xdr:row>
      <xdr:rowOff>17928</xdr:rowOff>
    </xdr:from>
    <xdr:to>
      <xdr:col>7</xdr:col>
      <xdr:colOff>1351430</xdr:colOff>
      <xdr:row>14</xdr:row>
      <xdr:rowOff>22412</xdr:rowOff>
    </xdr:to>
    <xdr:sp macro="" textlink="">
      <xdr:nvSpPr>
        <xdr:cNvPr id="6" name="Rectangle à coins arrondis 5"/>
        <xdr:cNvSpPr/>
      </xdr:nvSpPr>
      <xdr:spPr>
        <a:xfrm>
          <a:off x="5372661" y="3580278"/>
          <a:ext cx="1322294" cy="671234"/>
        </a:xfrm>
        <a:prstGeom prst="roundRect">
          <a:avLst/>
        </a:prstGeom>
        <a:solidFill>
          <a:srgbClr val="9BBB59">
            <a:alpha val="10196"/>
          </a:srgb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47066</xdr:colOff>
      <xdr:row>13</xdr:row>
      <xdr:rowOff>24651</xdr:rowOff>
    </xdr:from>
    <xdr:to>
      <xdr:col>6</xdr:col>
      <xdr:colOff>1369360</xdr:colOff>
      <xdr:row>15</xdr:row>
      <xdr:rowOff>0</xdr:rowOff>
    </xdr:to>
    <xdr:sp macro="" textlink="">
      <xdr:nvSpPr>
        <xdr:cNvPr id="7" name="Rectangle à coins arrondis 6"/>
        <xdr:cNvSpPr/>
      </xdr:nvSpPr>
      <xdr:spPr>
        <a:xfrm>
          <a:off x="4009466" y="3587001"/>
          <a:ext cx="1322294" cy="1023099"/>
        </a:xfrm>
        <a:prstGeom prst="roundRect">
          <a:avLst/>
        </a:prstGeom>
        <a:solidFill>
          <a:srgbClr val="9BBB59">
            <a:alpha val="10196"/>
          </a:srgb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1277471</xdr:colOff>
      <xdr:row>5</xdr:row>
      <xdr:rowOff>595582</xdr:rowOff>
    </xdr:from>
    <xdr:to>
      <xdr:col>22</xdr:col>
      <xdr:colOff>11206</xdr:colOff>
      <xdr:row>7</xdr:row>
      <xdr:rowOff>22412</xdr:rowOff>
    </xdr:to>
    <xdr:graphicFrame macro="">
      <xdr:nvGraphicFramePr>
        <xdr:cNvPr id="8" name="Diagramme 7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20</xdr:col>
      <xdr:colOff>1378322</xdr:colOff>
      <xdr:row>5</xdr:row>
      <xdr:rowOff>593902</xdr:rowOff>
    </xdr:from>
    <xdr:to>
      <xdr:col>25</xdr:col>
      <xdr:colOff>1367117</xdr:colOff>
      <xdr:row>7</xdr:row>
      <xdr:rowOff>33618</xdr:rowOff>
    </xdr:to>
    <xdr:graphicFrame macro="">
      <xdr:nvGraphicFramePr>
        <xdr:cNvPr id="9" name="Diagramme 8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>
    <xdr:from>
      <xdr:col>0</xdr:col>
      <xdr:colOff>567016</xdr:colOff>
      <xdr:row>5</xdr:row>
      <xdr:rowOff>600625</xdr:rowOff>
    </xdr:from>
    <xdr:to>
      <xdr:col>9</xdr:col>
      <xdr:colOff>67236</xdr:colOff>
      <xdr:row>7</xdr:row>
      <xdr:rowOff>8395</xdr:rowOff>
    </xdr:to>
    <xdr:graphicFrame macro="">
      <xdr:nvGraphicFramePr>
        <xdr:cNvPr id="10" name="Diagramme 9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1" r:lo="rId12" r:qs="rId13" r:cs="rId14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526677</xdr:colOff>
      <xdr:row>15</xdr:row>
      <xdr:rowOff>33617</xdr:rowOff>
    </xdr:from>
    <xdr:to>
      <xdr:col>6</xdr:col>
      <xdr:colOff>806824</xdr:colOff>
      <xdr:row>16</xdr:row>
      <xdr:rowOff>403412</xdr:rowOff>
    </xdr:to>
    <xdr:sp macro="" textlink="">
      <xdr:nvSpPr>
        <xdr:cNvPr id="2" name="Flèche vers le bas 1"/>
        <xdr:cNvSpPr/>
      </xdr:nvSpPr>
      <xdr:spPr>
        <a:xfrm>
          <a:off x="4489077" y="4643717"/>
          <a:ext cx="280147" cy="874620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488576</xdr:colOff>
      <xdr:row>14</xdr:row>
      <xdr:rowOff>44823</xdr:rowOff>
    </xdr:from>
    <xdr:to>
      <xdr:col>7</xdr:col>
      <xdr:colOff>768723</xdr:colOff>
      <xdr:row>16</xdr:row>
      <xdr:rowOff>380999</xdr:rowOff>
    </xdr:to>
    <xdr:sp macro="" textlink="">
      <xdr:nvSpPr>
        <xdr:cNvPr id="3" name="Flèche vers le bas 2"/>
        <xdr:cNvSpPr/>
      </xdr:nvSpPr>
      <xdr:spPr>
        <a:xfrm>
          <a:off x="5832101" y="4273923"/>
          <a:ext cx="280147" cy="1222001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537882</xdr:colOff>
      <xdr:row>16</xdr:row>
      <xdr:rowOff>11206</xdr:rowOff>
    </xdr:from>
    <xdr:to>
      <xdr:col>10</xdr:col>
      <xdr:colOff>818029</xdr:colOff>
      <xdr:row>16</xdr:row>
      <xdr:rowOff>403412</xdr:rowOff>
    </xdr:to>
    <xdr:sp macro="" textlink="">
      <xdr:nvSpPr>
        <xdr:cNvPr id="4" name="Flèche vers le bas 3"/>
        <xdr:cNvSpPr/>
      </xdr:nvSpPr>
      <xdr:spPr>
        <a:xfrm>
          <a:off x="8757957" y="5126131"/>
          <a:ext cx="280147" cy="392206"/>
        </a:xfrm>
        <a:prstGeom prst="down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56030</xdr:colOff>
      <xdr:row>12</xdr:row>
      <xdr:rowOff>179293</xdr:rowOff>
    </xdr:from>
    <xdr:to>
      <xdr:col>11</xdr:col>
      <xdr:colOff>1</xdr:colOff>
      <xdr:row>15</xdr:row>
      <xdr:rowOff>448234</xdr:rowOff>
    </xdr:to>
    <xdr:sp macro="" textlink="">
      <xdr:nvSpPr>
        <xdr:cNvPr id="5" name="Rectangle à coins arrondis 4"/>
        <xdr:cNvSpPr/>
      </xdr:nvSpPr>
      <xdr:spPr>
        <a:xfrm>
          <a:off x="8276105" y="3551143"/>
          <a:ext cx="1325096" cy="1507191"/>
        </a:xfrm>
        <a:prstGeom prst="roundRect">
          <a:avLst/>
        </a:prstGeom>
        <a:solidFill>
          <a:srgbClr val="9BBB59">
            <a:alpha val="10196"/>
          </a:srgb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29136</xdr:colOff>
      <xdr:row>13</xdr:row>
      <xdr:rowOff>17928</xdr:rowOff>
    </xdr:from>
    <xdr:to>
      <xdr:col>7</xdr:col>
      <xdr:colOff>1351430</xdr:colOff>
      <xdr:row>14</xdr:row>
      <xdr:rowOff>22412</xdr:rowOff>
    </xdr:to>
    <xdr:sp macro="" textlink="">
      <xdr:nvSpPr>
        <xdr:cNvPr id="6" name="Rectangle à coins arrondis 5"/>
        <xdr:cNvSpPr/>
      </xdr:nvSpPr>
      <xdr:spPr>
        <a:xfrm>
          <a:off x="5372661" y="3580278"/>
          <a:ext cx="1322294" cy="671234"/>
        </a:xfrm>
        <a:prstGeom prst="roundRect">
          <a:avLst/>
        </a:prstGeom>
        <a:solidFill>
          <a:srgbClr val="9BBB59">
            <a:alpha val="10196"/>
          </a:srgb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47066</xdr:colOff>
      <xdr:row>13</xdr:row>
      <xdr:rowOff>24651</xdr:rowOff>
    </xdr:from>
    <xdr:to>
      <xdr:col>6</xdr:col>
      <xdr:colOff>1369360</xdr:colOff>
      <xdr:row>15</xdr:row>
      <xdr:rowOff>0</xdr:rowOff>
    </xdr:to>
    <xdr:sp macro="" textlink="">
      <xdr:nvSpPr>
        <xdr:cNvPr id="7" name="Rectangle à coins arrondis 6"/>
        <xdr:cNvSpPr/>
      </xdr:nvSpPr>
      <xdr:spPr>
        <a:xfrm>
          <a:off x="4009466" y="3587001"/>
          <a:ext cx="1322294" cy="1023099"/>
        </a:xfrm>
        <a:prstGeom prst="roundRect">
          <a:avLst/>
        </a:prstGeom>
        <a:solidFill>
          <a:srgbClr val="9BBB59">
            <a:alpha val="10196"/>
          </a:srgb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1277471</xdr:colOff>
      <xdr:row>5</xdr:row>
      <xdr:rowOff>595582</xdr:rowOff>
    </xdr:from>
    <xdr:to>
      <xdr:col>22</xdr:col>
      <xdr:colOff>11206</xdr:colOff>
      <xdr:row>7</xdr:row>
      <xdr:rowOff>22412</xdr:rowOff>
    </xdr:to>
    <xdr:graphicFrame macro="">
      <xdr:nvGraphicFramePr>
        <xdr:cNvPr id="8" name="Diagramme 7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20</xdr:col>
      <xdr:colOff>1378322</xdr:colOff>
      <xdr:row>5</xdr:row>
      <xdr:rowOff>593902</xdr:rowOff>
    </xdr:from>
    <xdr:to>
      <xdr:col>25</xdr:col>
      <xdr:colOff>1367117</xdr:colOff>
      <xdr:row>7</xdr:row>
      <xdr:rowOff>33618</xdr:rowOff>
    </xdr:to>
    <xdr:graphicFrame macro="">
      <xdr:nvGraphicFramePr>
        <xdr:cNvPr id="9" name="Diagramme 8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>
    <xdr:from>
      <xdr:col>0</xdr:col>
      <xdr:colOff>567016</xdr:colOff>
      <xdr:row>5</xdr:row>
      <xdr:rowOff>600625</xdr:rowOff>
    </xdr:from>
    <xdr:to>
      <xdr:col>9</xdr:col>
      <xdr:colOff>67236</xdr:colOff>
      <xdr:row>7</xdr:row>
      <xdr:rowOff>8395</xdr:rowOff>
    </xdr:to>
    <xdr:graphicFrame macro="">
      <xdr:nvGraphicFramePr>
        <xdr:cNvPr id="10" name="Diagramme 9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1" r:lo="rId12" r:qs="rId13" r:cs="rId1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  <pageSetUpPr fitToPage="1"/>
  </sheetPr>
  <dimension ref="A1:AA45"/>
  <sheetViews>
    <sheetView showGridLines="0" topLeftCell="A28" zoomScale="85" zoomScaleNormal="85" workbookViewId="0">
      <selection activeCell="G51" sqref="G51"/>
    </sheetView>
  </sheetViews>
  <sheetFormatPr baseColWidth="10" defaultRowHeight="15" x14ac:dyDescent="0.25"/>
  <cols>
    <col min="1" max="1" width="12.85546875" customWidth="1"/>
    <col min="2" max="2" width="1.7109375" customWidth="1"/>
    <col min="3" max="3" width="20.7109375" customWidth="1"/>
    <col min="4" max="4" width="1.7109375" customWidth="1"/>
    <col min="5" max="5" width="20.7109375" customWidth="1"/>
    <col min="6" max="6" width="1.7109375" customWidth="1"/>
    <col min="7" max="8" width="20.7109375" customWidth="1"/>
    <col min="9" max="9" width="1.7109375" customWidth="1"/>
    <col min="10" max="11" width="20.7109375" customWidth="1"/>
    <col min="12" max="12" width="1.7109375" customWidth="1"/>
    <col min="13" max="13" width="20.7109375" customWidth="1"/>
    <col min="14" max="14" width="1.7109375" customWidth="1"/>
    <col min="15" max="15" width="20.7109375" customWidth="1"/>
    <col min="16" max="16" width="1.7109375" customWidth="1"/>
    <col min="17" max="17" width="20.7109375" customWidth="1"/>
    <col min="18" max="18" width="1.7109375" customWidth="1"/>
    <col min="19" max="19" width="20.7109375" customWidth="1"/>
    <col min="20" max="20" width="1.7109375" customWidth="1"/>
    <col min="21" max="21" width="20.7109375" customWidth="1"/>
    <col min="22" max="22" width="1.7109375" customWidth="1"/>
    <col min="23" max="24" width="20.7109375" customWidth="1"/>
    <col min="25" max="25" width="1.7109375" customWidth="1"/>
    <col min="26" max="26" width="20.7109375" customWidth="1"/>
    <col min="27" max="27" width="1.85546875" customWidth="1"/>
  </cols>
  <sheetData>
    <row r="1" spans="1:27" ht="15" customHeight="1" x14ac:dyDescent="0.25">
      <c r="A1" s="153" t="s">
        <v>77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</row>
    <row r="2" spans="1:27" ht="15" customHeight="1" x14ac:dyDescent="0.25">
      <c r="A2" s="153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</row>
    <row r="3" spans="1:27" ht="15" customHeight="1" x14ac:dyDescent="0.25">
      <c r="A3" s="153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</row>
    <row r="4" spans="1:27" ht="15" customHeight="1" x14ac:dyDescent="0.25">
      <c r="A4" s="153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</row>
    <row r="5" spans="1:27" ht="15" customHeight="1" x14ac:dyDescent="0.25">
      <c r="A5" s="153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</row>
    <row r="6" spans="1:27" ht="48.75" customHeight="1" x14ac:dyDescent="0.25"/>
    <row r="7" spans="1:27" s="4" customFormat="1" ht="63" x14ac:dyDescent="0.25">
      <c r="A7" s="18" t="s">
        <v>42</v>
      </c>
      <c r="B7" s="19"/>
      <c r="C7" s="18" t="s">
        <v>21</v>
      </c>
      <c r="D7" s="19"/>
      <c r="E7" s="18" t="s">
        <v>55</v>
      </c>
      <c r="F7" s="19"/>
      <c r="G7" s="155" t="s">
        <v>66</v>
      </c>
      <c r="H7" s="156"/>
      <c r="I7" s="19"/>
      <c r="J7" s="155" t="s">
        <v>35</v>
      </c>
      <c r="K7" s="156"/>
      <c r="L7" s="19"/>
      <c r="M7" s="18" t="s">
        <v>65</v>
      </c>
      <c r="N7" s="19"/>
      <c r="O7" s="18" t="s">
        <v>9</v>
      </c>
      <c r="P7" s="19"/>
      <c r="Q7" s="18" t="s">
        <v>53</v>
      </c>
      <c r="R7" s="19"/>
      <c r="S7" s="18" t="s">
        <v>83</v>
      </c>
      <c r="T7" s="19"/>
      <c r="U7" s="18" t="s">
        <v>10</v>
      </c>
      <c r="V7" s="19"/>
      <c r="W7" s="155" t="s">
        <v>16</v>
      </c>
      <c r="X7" s="156"/>
      <c r="Y7" s="19"/>
      <c r="Z7" s="18" t="s">
        <v>38</v>
      </c>
    </row>
    <row r="8" spans="1:27" ht="7.5" customHeight="1" x14ac:dyDescent="0.25">
      <c r="A8" s="131"/>
      <c r="B8" s="2"/>
      <c r="C8" s="6"/>
      <c r="D8" s="2"/>
      <c r="E8" s="6"/>
      <c r="F8" s="2"/>
      <c r="G8" s="7"/>
      <c r="H8" s="8"/>
      <c r="I8" s="2"/>
      <c r="J8" s="7"/>
      <c r="K8" s="8"/>
      <c r="L8" s="2"/>
      <c r="M8" s="6"/>
      <c r="N8" s="2"/>
      <c r="O8" s="6"/>
      <c r="P8" s="2"/>
      <c r="Q8" s="6"/>
      <c r="R8" s="2"/>
      <c r="S8" s="6"/>
      <c r="T8" s="2"/>
      <c r="U8" s="6"/>
      <c r="V8" s="2"/>
      <c r="W8" s="7"/>
      <c r="X8" s="8"/>
      <c r="Y8" s="2"/>
      <c r="Z8" s="6"/>
    </row>
    <row r="9" spans="1:27" ht="15.75" customHeight="1" x14ac:dyDescent="0.25">
      <c r="A9" s="131"/>
      <c r="B9" s="2"/>
      <c r="C9" s="6"/>
      <c r="D9" s="2"/>
      <c r="E9" s="6"/>
      <c r="F9" s="2"/>
      <c r="G9" s="7"/>
      <c r="H9" s="8"/>
      <c r="I9" s="2"/>
      <c r="J9" s="7"/>
      <c r="K9" s="8"/>
      <c r="L9" s="2"/>
      <c r="M9" s="6"/>
      <c r="N9" s="2"/>
      <c r="O9" s="6"/>
      <c r="P9" s="2"/>
      <c r="Q9" s="6"/>
      <c r="R9" s="2"/>
      <c r="S9" s="6"/>
      <c r="T9" s="2"/>
      <c r="U9" s="6"/>
      <c r="V9" s="2"/>
      <c r="W9" s="7"/>
      <c r="X9" s="8"/>
      <c r="Y9" s="2"/>
      <c r="Z9" s="6"/>
    </row>
    <row r="10" spans="1:27" ht="7.5" customHeight="1" x14ac:dyDescent="0.25">
      <c r="A10" s="131"/>
      <c r="B10" s="2"/>
      <c r="C10" s="6"/>
      <c r="D10" s="2"/>
      <c r="E10" s="6"/>
      <c r="F10" s="2"/>
      <c r="G10" s="7"/>
      <c r="H10" s="8"/>
      <c r="I10" s="2"/>
      <c r="J10" s="7"/>
      <c r="K10" s="8"/>
      <c r="L10" s="2"/>
      <c r="M10" s="6"/>
      <c r="N10" s="2"/>
      <c r="O10" s="6"/>
      <c r="P10" s="2"/>
      <c r="Q10" s="6"/>
      <c r="R10" s="2"/>
      <c r="S10" s="6"/>
      <c r="T10" s="2"/>
      <c r="U10" s="6"/>
      <c r="V10" s="2"/>
      <c r="W10" s="7"/>
      <c r="X10" s="8"/>
      <c r="Y10" s="2"/>
      <c r="Z10" s="6"/>
    </row>
    <row r="11" spans="1:27" ht="16.5" customHeight="1" x14ac:dyDescent="0.25">
      <c r="A11" s="157" t="s">
        <v>4</v>
      </c>
      <c r="B11" s="4"/>
      <c r="C11" s="151" t="s">
        <v>56</v>
      </c>
      <c r="D11" s="19"/>
      <c r="E11" s="151" t="s">
        <v>22</v>
      </c>
      <c r="F11" s="19"/>
      <c r="G11" s="159" t="s">
        <v>0</v>
      </c>
      <c r="H11" s="160"/>
      <c r="I11" s="19"/>
      <c r="J11" s="159" t="s">
        <v>52</v>
      </c>
      <c r="K11" s="63" t="s">
        <v>3</v>
      </c>
      <c r="L11" s="19"/>
      <c r="M11" s="151" t="s">
        <v>59</v>
      </c>
      <c r="N11" s="19"/>
      <c r="O11" s="151" t="s">
        <v>8</v>
      </c>
      <c r="P11" s="19"/>
      <c r="Q11" s="151" t="s">
        <v>31</v>
      </c>
      <c r="R11" s="19"/>
      <c r="S11" s="151" t="s">
        <v>12</v>
      </c>
      <c r="T11" s="19"/>
      <c r="U11" s="151" t="s">
        <v>11</v>
      </c>
      <c r="V11" s="19"/>
      <c r="W11" s="159" t="s">
        <v>17</v>
      </c>
      <c r="X11" s="160"/>
      <c r="Y11" s="19"/>
      <c r="Z11" s="151" t="s">
        <v>39</v>
      </c>
    </row>
    <row r="12" spans="1:27" ht="31.5" x14ac:dyDescent="0.25">
      <c r="A12" s="158"/>
      <c r="B12" s="3"/>
      <c r="C12" s="152"/>
      <c r="D12" s="19"/>
      <c r="E12" s="152"/>
      <c r="F12" s="19"/>
      <c r="G12" s="61" t="s">
        <v>6</v>
      </c>
      <c r="H12" s="130" t="s">
        <v>7</v>
      </c>
      <c r="I12" s="19"/>
      <c r="J12" s="161"/>
      <c r="K12" s="64" t="s">
        <v>5</v>
      </c>
      <c r="L12" s="19"/>
      <c r="M12" s="152"/>
      <c r="N12" s="19"/>
      <c r="O12" s="152"/>
      <c r="P12" s="19"/>
      <c r="Q12" s="152"/>
      <c r="R12" s="19"/>
      <c r="S12" s="152"/>
      <c r="T12" s="19"/>
      <c r="U12" s="152"/>
      <c r="V12" s="19"/>
      <c r="W12" s="161"/>
      <c r="X12" s="162"/>
      <c r="Y12" s="19"/>
      <c r="Z12" s="152"/>
    </row>
    <row r="13" spans="1:27" x14ac:dyDescent="0.25">
      <c r="A13" s="29"/>
      <c r="B13" s="3"/>
      <c r="C13" s="12"/>
      <c r="D13" s="3"/>
      <c r="E13" s="12"/>
      <c r="F13" s="3"/>
      <c r="G13" s="16"/>
      <c r="H13" s="17"/>
      <c r="I13" s="3"/>
      <c r="J13" s="16"/>
      <c r="K13" s="17"/>
      <c r="L13" s="3"/>
      <c r="M13" s="12"/>
      <c r="N13" s="3"/>
      <c r="O13" s="12"/>
      <c r="P13" s="3"/>
      <c r="Q13" s="12"/>
      <c r="R13" s="3"/>
      <c r="S13" s="12"/>
      <c r="T13" s="3"/>
      <c r="U13" s="12"/>
      <c r="V13" s="3"/>
      <c r="W13" s="16"/>
      <c r="X13" s="17"/>
      <c r="Y13" s="3"/>
      <c r="Z13" s="12"/>
    </row>
    <row r="14" spans="1:27" ht="52.5" customHeight="1" x14ac:dyDescent="0.25">
      <c r="A14" s="185" t="s">
        <v>63</v>
      </c>
      <c r="B14" s="3"/>
      <c r="C14" s="5" t="s">
        <v>57</v>
      </c>
      <c r="D14" s="4"/>
      <c r="E14" s="5" t="s">
        <v>23</v>
      </c>
      <c r="F14" s="4"/>
      <c r="G14" s="25" t="s">
        <v>51</v>
      </c>
      <c r="H14" s="15" t="s">
        <v>60</v>
      </c>
      <c r="I14" s="4"/>
      <c r="J14" s="14" t="s">
        <v>27</v>
      </c>
      <c r="K14" s="24" t="s">
        <v>64</v>
      </c>
      <c r="L14" s="4"/>
      <c r="M14" s="5" t="s">
        <v>61</v>
      </c>
      <c r="N14" s="4"/>
      <c r="O14" s="5" t="s">
        <v>41</v>
      </c>
      <c r="P14" s="4"/>
      <c r="Q14" s="5" t="s">
        <v>71</v>
      </c>
      <c r="R14" s="4"/>
      <c r="S14" s="5" t="s">
        <v>13</v>
      </c>
      <c r="T14" s="4"/>
      <c r="U14" s="5" t="s">
        <v>36</v>
      </c>
      <c r="V14" s="4"/>
      <c r="W14" s="14" t="s">
        <v>18</v>
      </c>
      <c r="X14" s="24" t="s">
        <v>19</v>
      </c>
      <c r="Y14" s="4"/>
      <c r="Z14" s="5" t="s">
        <v>40</v>
      </c>
    </row>
    <row r="15" spans="1:27" ht="30" x14ac:dyDescent="0.25">
      <c r="A15" s="186"/>
      <c r="B15" s="3"/>
      <c r="C15" s="131" t="s">
        <v>69</v>
      </c>
      <c r="D15" s="4"/>
      <c r="E15" s="131" t="s">
        <v>24</v>
      </c>
      <c r="F15" s="4"/>
      <c r="G15" s="26" t="s">
        <v>1</v>
      </c>
      <c r="H15" s="11"/>
      <c r="I15" s="4"/>
      <c r="J15" s="10" t="s">
        <v>28</v>
      </c>
      <c r="K15" s="27" t="s">
        <v>34</v>
      </c>
      <c r="L15" s="4"/>
      <c r="M15" s="131"/>
      <c r="N15" s="4"/>
      <c r="O15" s="131"/>
      <c r="P15" s="4"/>
      <c r="Q15" s="131" t="s">
        <v>32</v>
      </c>
      <c r="R15" s="4"/>
      <c r="S15" s="131" t="s">
        <v>37</v>
      </c>
      <c r="T15" s="4"/>
      <c r="U15" s="131" t="s">
        <v>14</v>
      </c>
      <c r="V15" s="4"/>
      <c r="W15" s="10" t="s">
        <v>73</v>
      </c>
      <c r="X15" s="27" t="s">
        <v>73</v>
      </c>
      <c r="Y15" s="4"/>
      <c r="Z15" s="131"/>
    </row>
    <row r="16" spans="1:27" ht="39.75" customHeight="1" x14ac:dyDescent="0.25">
      <c r="A16" s="186"/>
      <c r="B16" s="3"/>
      <c r="C16" s="131" t="s">
        <v>70</v>
      </c>
      <c r="D16" s="4"/>
      <c r="E16" s="131" t="s">
        <v>25</v>
      </c>
      <c r="F16" s="4"/>
      <c r="G16" s="26"/>
      <c r="H16" s="11"/>
      <c r="I16" s="4"/>
      <c r="J16" s="10" t="s">
        <v>29</v>
      </c>
      <c r="K16" s="27" t="s">
        <v>33</v>
      </c>
      <c r="L16" s="4"/>
      <c r="M16" s="131"/>
      <c r="N16" s="4"/>
      <c r="O16" s="131"/>
      <c r="P16" s="4"/>
      <c r="Q16" s="163" t="s">
        <v>68</v>
      </c>
      <c r="R16" s="4"/>
      <c r="S16" s="163" t="s">
        <v>74</v>
      </c>
      <c r="T16" s="4"/>
      <c r="U16" s="131" t="s">
        <v>15</v>
      </c>
      <c r="V16" s="4"/>
      <c r="W16" s="10"/>
      <c r="X16" s="27"/>
      <c r="Y16" s="4"/>
      <c r="Z16" s="131"/>
    </row>
    <row r="17" spans="1:26" ht="33.75" customHeight="1" x14ac:dyDescent="0.25">
      <c r="A17" s="186"/>
      <c r="B17" s="3"/>
      <c r="C17" s="131"/>
      <c r="D17" s="4"/>
      <c r="E17" s="131" t="s">
        <v>26</v>
      </c>
      <c r="F17" s="4"/>
      <c r="G17" s="26"/>
      <c r="H17" s="11"/>
      <c r="I17" s="4"/>
      <c r="J17" s="10" t="s">
        <v>30</v>
      </c>
      <c r="K17" s="27"/>
      <c r="L17" s="4"/>
      <c r="M17" s="131"/>
      <c r="N17" s="4"/>
      <c r="O17" s="131"/>
      <c r="P17" s="4"/>
      <c r="Q17" s="163"/>
      <c r="R17" s="4"/>
      <c r="S17" s="163"/>
      <c r="T17" s="4"/>
      <c r="U17" s="131"/>
      <c r="V17" s="4"/>
      <c r="W17" s="10"/>
      <c r="X17" s="27"/>
      <c r="Y17" s="4"/>
      <c r="Z17" s="131"/>
    </row>
    <row r="18" spans="1:26" ht="25.5" customHeight="1" x14ac:dyDescent="0.25">
      <c r="A18" s="187"/>
      <c r="B18" s="3"/>
      <c r="C18" s="132"/>
      <c r="D18" s="4"/>
      <c r="E18" s="132"/>
      <c r="F18" s="4"/>
      <c r="G18" s="65" t="s">
        <v>67</v>
      </c>
      <c r="H18" s="66" t="s">
        <v>2</v>
      </c>
      <c r="I18" s="4"/>
      <c r="J18" s="20"/>
      <c r="K18" s="67" t="s">
        <v>90</v>
      </c>
      <c r="L18" s="4"/>
      <c r="M18" s="132"/>
      <c r="N18" s="4"/>
      <c r="O18" s="132"/>
      <c r="P18" s="4"/>
      <c r="Q18" s="164"/>
      <c r="R18" s="4"/>
      <c r="S18" s="164"/>
      <c r="T18" s="4"/>
      <c r="U18" s="132"/>
      <c r="V18" s="4"/>
      <c r="W18" s="20"/>
      <c r="X18" s="28"/>
      <c r="Y18" s="4"/>
      <c r="Z18" s="132"/>
    </row>
    <row r="19" spans="1:26" ht="19.5" customHeight="1" x14ac:dyDescent="0.25">
      <c r="A19" s="29"/>
      <c r="B19" s="3"/>
      <c r="C19" s="12"/>
      <c r="D19" s="3"/>
      <c r="E19" s="12"/>
      <c r="F19" s="3"/>
      <c r="G19" s="16"/>
      <c r="H19" s="17"/>
      <c r="I19" s="3"/>
      <c r="J19" s="16"/>
      <c r="K19" s="17"/>
      <c r="L19" s="3"/>
      <c r="M19" s="12"/>
      <c r="N19" s="3"/>
      <c r="O19" s="12"/>
      <c r="P19" s="3"/>
      <c r="Q19" s="12"/>
      <c r="R19" s="3"/>
      <c r="S19" s="12"/>
      <c r="T19" s="3"/>
      <c r="U19" s="12"/>
      <c r="V19" s="3"/>
      <c r="W19" s="16"/>
      <c r="X19" s="17"/>
      <c r="Y19" s="3"/>
      <c r="Z19" s="12"/>
    </row>
    <row r="20" spans="1:26" ht="15.75" x14ac:dyDescent="0.25">
      <c r="A20" s="165" t="s">
        <v>62</v>
      </c>
      <c r="B20" s="23"/>
      <c r="C20" s="168" t="s">
        <v>43</v>
      </c>
      <c r="D20" s="22"/>
      <c r="E20" s="168" t="s">
        <v>43</v>
      </c>
      <c r="F20" s="22"/>
      <c r="G20" s="171" t="s">
        <v>44</v>
      </c>
      <c r="H20" s="50" t="s">
        <v>44</v>
      </c>
      <c r="I20" s="22"/>
      <c r="J20" s="174" t="s">
        <v>43</v>
      </c>
      <c r="K20" s="177" t="s">
        <v>43</v>
      </c>
      <c r="L20" s="22"/>
      <c r="M20" s="180" t="s">
        <v>44</v>
      </c>
      <c r="N20" s="22"/>
      <c r="O20" s="168" t="s">
        <v>43</v>
      </c>
      <c r="P20" s="22"/>
      <c r="Q20" s="128" t="s">
        <v>43</v>
      </c>
      <c r="R20" s="22"/>
      <c r="S20" s="128" t="s">
        <v>43</v>
      </c>
      <c r="T20" s="22"/>
      <c r="U20" s="36" t="s">
        <v>49</v>
      </c>
      <c r="V20" s="22"/>
      <c r="W20" s="52" t="s">
        <v>43</v>
      </c>
      <c r="X20" s="53" t="s">
        <v>49</v>
      </c>
      <c r="Y20" s="22"/>
      <c r="Z20" s="180" t="s">
        <v>44</v>
      </c>
    </row>
    <row r="21" spans="1:26" ht="15.75" x14ac:dyDescent="0.25">
      <c r="A21" s="166"/>
      <c r="B21" s="23"/>
      <c r="C21" s="169"/>
      <c r="D21" s="22"/>
      <c r="E21" s="169"/>
      <c r="F21" s="22"/>
      <c r="G21" s="172"/>
      <c r="H21" s="54" t="s">
        <v>45</v>
      </c>
      <c r="I21" s="22"/>
      <c r="J21" s="175"/>
      <c r="K21" s="178"/>
      <c r="L21" s="22"/>
      <c r="M21" s="181"/>
      <c r="N21" s="22"/>
      <c r="O21" s="169"/>
      <c r="P21" s="22"/>
      <c r="Q21" s="124" t="s">
        <v>44</v>
      </c>
      <c r="R21" s="22"/>
      <c r="S21" s="37" t="s">
        <v>49</v>
      </c>
      <c r="T21" s="22"/>
      <c r="U21" s="37" t="s">
        <v>50</v>
      </c>
      <c r="V21" s="22"/>
      <c r="W21" s="56" t="s">
        <v>44</v>
      </c>
      <c r="X21" s="57" t="s">
        <v>54</v>
      </c>
      <c r="Y21" s="22"/>
      <c r="Z21" s="181"/>
    </row>
    <row r="22" spans="1:26" ht="15.75" x14ac:dyDescent="0.25">
      <c r="A22" s="167"/>
      <c r="B22" s="23"/>
      <c r="C22" s="170"/>
      <c r="D22" s="22"/>
      <c r="E22" s="170"/>
      <c r="F22" s="22"/>
      <c r="G22" s="173"/>
      <c r="H22" s="33"/>
      <c r="I22" s="22"/>
      <c r="J22" s="176"/>
      <c r="K22" s="179"/>
      <c r="L22" s="22"/>
      <c r="M22" s="182"/>
      <c r="N22" s="22"/>
      <c r="O22" s="170"/>
      <c r="P22" s="22"/>
      <c r="Q22" s="35"/>
      <c r="R22" s="22"/>
      <c r="S22" s="35"/>
      <c r="T22" s="22"/>
      <c r="U22" s="58" t="s">
        <v>54</v>
      </c>
      <c r="V22" s="22"/>
      <c r="W22" s="59"/>
      <c r="X22" s="60"/>
      <c r="Y22" s="22"/>
      <c r="Z22" s="182"/>
    </row>
    <row r="23" spans="1:26" ht="24.75" customHeight="1" x14ac:dyDescent="0.25">
      <c r="A23" s="29"/>
      <c r="B23" s="3"/>
      <c r="C23" s="31"/>
      <c r="D23" s="19"/>
      <c r="E23" s="31"/>
      <c r="F23" s="19"/>
      <c r="G23" s="30"/>
      <c r="H23" s="32"/>
      <c r="I23" s="19"/>
      <c r="J23" s="30"/>
      <c r="K23" s="32"/>
      <c r="L23" s="19"/>
      <c r="M23" s="31"/>
      <c r="N23" s="19"/>
      <c r="O23" s="31"/>
      <c r="P23" s="19"/>
      <c r="Q23" s="31"/>
      <c r="R23" s="19"/>
      <c r="S23" s="31"/>
      <c r="T23" s="19"/>
      <c r="U23" s="31"/>
      <c r="V23" s="19"/>
      <c r="W23" s="30"/>
      <c r="X23" s="32"/>
      <c r="Y23" s="19"/>
      <c r="Z23" s="31"/>
    </row>
    <row r="24" spans="1:26" ht="15.75" x14ac:dyDescent="0.25">
      <c r="A24" s="190" t="s">
        <v>72</v>
      </c>
      <c r="B24" s="3"/>
      <c r="C24" s="193"/>
      <c r="D24" s="19"/>
      <c r="E24" s="123" t="s">
        <v>45</v>
      </c>
      <c r="F24" s="19"/>
      <c r="G24" s="45" t="s">
        <v>45</v>
      </c>
      <c r="H24" s="196" t="s">
        <v>45</v>
      </c>
      <c r="I24" s="19"/>
      <c r="J24" s="199"/>
      <c r="K24" s="129" t="s">
        <v>45</v>
      </c>
      <c r="L24" s="19"/>
      <c r="M24" s="202" t="s">
        <v>43</v>
      </c>
      <c r="N24" s="19"/>
      <c r="O24" s="125" t="s">
        <v>47</v>
      </c>
      <c r="P24" s="19"/>
      <c r="Q24" s="41" t="s">
        <v>49</v>
      </c>
      <c r="R24" s="19"/>
      <c r="S24" s="125" t="s">
        <v>75</v>
      </c>
      <c r="T24" s="19"/>
      <c r="U24" s="193"/>
      <c r="V24" s="19"/>
      <c r="W24" s="205" t="s">
        <v>45</v>
      </c>
      <c r="X24" s="208" t="s">
        <v>43</v>
      </c>
      <c r="Y24" s="19"/>
      <c r="Z24" s="211" t="s">
        <v>45</v>
      </c>
    </row>
    <row r="25" spans="1:26" ht="15.75" x14ac:dyDescent="0.25">
      <c r="A25" s="191"/>
      <c r="B25" s="3"/>
      <c r="C25" s="194"/>
      <c r="D25" s="19"/>
      <c r="E25" s="49" t="s">
        <v>46</v>
      </c>
      <c r="F25" s="19"/>
      <c r="G25" s="46" t="s">
        <v>46</v>
      </c>
      <c r="H25" s="197"/>
      <c r="I25" s="19"/>
      <c r="J25" s="200"/>
      <c r="K25" s="44" t="s">
        <v>46</v>
      </c>
      <c r="L25" s="19"/>
      <c r="M25" s="203"/>
      <c r="N25" s="19"/>
      <c r="O25" s="126" t="s">
        <v>48</v>
      </c>
      <c r="P25" s="19"/>
      <c r="Q25" s="42" t="s">
        <v>54</v>
      </c>
      <c r="R25" s="19"/>
      <c r="S25" s="126" t="s">
        <v>76</v>
      </c>
      <c r="T25" s="19"/>
      <c r="U25" s="194"/>
      <c r="V25" s="19"/>
      <c r="W25" s="206"/>
      <c r="X25" s="209"/>
      <c r="Y25" s="19"/>
      <c r="Z25" s="212"/>
    </row>
    <row r="26" spans="1:26" ht="15.75" x14ac:dyDescent="0.25">
      <c r="A26" s="192"/>
      <c r="B26" s="3"/>
      <c r="C26" s="195"/>
      <c r="D26" s="19"/>
      <c r="E26" s="127"/>
      <c r="F26" s="19"/>
      <c r="G26" s="47"/>
      <c r="H26" s="198"/>
      <c r="I26" s="19"/>
      <c r="J26" s="201"/>
      <c r="K26" s="34"/>
      <c r="L26" s="19"/>
      <c r="M26" s="204"/>
      <c r="N26" s="19"/>
      <c r="O26" s="127"/>
      <c r="P26" s="19"/>
      <c r="Q26" s="127" t="s">
        <v>76</v>
      </c>
      <c r="R26" s="19"/>
      <c r="S26" s="127"/>
      <c r="T26" s="19"/>
      <c r="U26" s="195"/>
      <c r="V26" s="19"/>
      <c r="W26" s="207"/>
      <c r="X26" s="210"/>
      <c r="Y26" s="19"/>
      <c r="Z26" s="213"/>
    </row>
    <row r="27" spans="1:26" s="86" customFormat="1" ht="15.75" x14ac:dyDescent="0.25">
      <c r="A27" s="80"/>
      <c r="B27" s="81"/>
      <c r="C27" s="82"/>
      <c r="D27" s="83"/>
      <c r="E27" s="82"/>
      <c r="F27" s="83"/>
      <c r="G27" s="82"/>
      <c r="H27" s="84"/>
      <c r="I27" s="83"/>
      <c r="J27" s="82"/>
      <c r="K27" s="82"/>
      <c r="L27" s="83"/>
      <c r="M27" s="85"/>
      <c r="N27" s="83"/>
      <c r="O27" s="82"/>
      <c r="P27" s="83"/>
      <c r="Q27" s="82"/>
      <c r="R27" s="83"/>
      <c r="S27" s="82"/>
      <c r="T27" s="83"/>
      <c r="U27" s="82"/>
      <c r="V27" s="83"/>
      <c r="W27" s="84"/>
      <c r="X27" s="85"/>
      <c r="Y27" s="83"/>
      <c r="Z27" s="84"/>
    </row>
    <row r="28" spans="1:26" ht="82.5" customHeight="1" thickBot="1" x14ac:dyDescent="0.4">
      <c r="A28" s="114" t="str">
        <f>"DATE DU JOUR : "</f>
        <v xml:space="preserve">DATE DU JOUR : </v>
      </c>
      <c r="C28" s="115">
        <f ca="1">TODAY()</f>
        <v>43553</v>
      </c>
      <c r="G28" s="118" t="s">
        <v>99</v>
      </c>
      <c r="H28" s="119" t="s">
        <v>100</v>
      </c>
      <c r="M28" s="93">
        <f ca="1">COUNTIF(M31:M44,"EN RETARD")</f>
        <v>0</v>
      </c>
    </row>
    <row r="29" spans="1:26" ht="39" customHeight="1" thickBot="1" x14ac:dyDescent="0.3">
      <c r="A29" s="74" t="s">
        <v>62</v>
      </c>
      <c r="B29" s="75"/>
      <c r="C29" s="183" t="s">
        <v>81</v>
      </c>
      <c r="D29" s="183"/>
      <c r="E29" s="183"/>
      <c r="F29" s="76"/>
      <c r="G29" s="183" t="s">
        <v>4</v>
      </c>
      <c r="H29" s="183"/>
      <c r="I29" s="76"/>
      <c r="J29" s="122" t="s">
        <v>82</v>
      </c>
      <c r="K29" s="78" t="s">
        <v>80</v>
      </c>
      <c r="L29" s="93"/>
      <c r="M29" s="87">
        <f ca="1">G30-F30</f>
        <v>-43553</v>
      </c>
      <c r="O29" s="1"/>
    </row>
    <row r="30" spans="1:26" ht="39.950000000000003" customHeight="1" thickBot="1" x14ac:dyDescent="0.3">
      <c r="A30" s="73" t="s">
        <v>43</v>
      </c>
      <c r="B30" s="69"/>
      <c r="C30" s="184" t="s">
        <v>20</v>
      </c>
      <c r="D30" s="184"/>
      <c r="E30" s="184"/>
      <c r="F30" s="88">
        <f ca="1">TODAY()</f>
        <v>43553</v>
      </c>
      <c r="G30" s="188"/>
      <c r="H30" s="189"/>
      <c r="I30" s="89"/>
      <c r="J30" s="90" t="str">
        <f>IF(G30&lt;&gt;"",CONCATENATE("S",WEEKNUM(G30,16)),"")</f>
        <v/>
      </c>
      <c r="K30" s="98"/>
      <c r="L30" s="94"/>
      <c r="M30" s="120"/>
      <c r="N30" s="1"/>
      <c r="O30" s="79"/>
    </row>
    <row r="31" spans="1:26" ht="39.950000000000003" customHeight="1" x14ac:dyDescent="0.25">
      <c r="A31" s="68" t="s">
        <v>43</v>
      </c>
      <c r="B31" s="69"/>
      <c r="C31" s="214" t="s">
        <v>85</v>
      </c>
      <c r="D31" s="214"/>
      <c r="E31" s="214"/>
      <c r="F31" s="91"/>
      <c r="G31" s="216" t="str">
        <f>IF(G30&lt;&gt;"",G30-90,"")</f>
        <v/>
      </c>
      <c r="H31" s="216"/>
      <c r="I31" s="91"/>
      <c r="J31" s="95" t="str">
        <f>IF(G30&lt;&gt;"",CONCATENATE("S",WEEKNUM(G31,16)),"")</f>
        <v/>
      </c>
      <c r="K31" s="99"/>
      <c r="L31" s="93" t="e">
        <f>K31-G31</f>
        <v>#VALUE!</v>
      </c>
      <c r="M31" s="116" t="str">
        <f ca="1">IF((AND($G31&lt;=$C$28,$K31="")),"EN RETARD","")</f>
        <v/>
      </c>
    </row>
    <row r="32" spans="1:26" ht="39.950000000000003" customHeight="1" x14ac:dyDescent="0.25">
      <c r="A32" s="68" t="s">
        <v>43</v>
      </c>
      <c r="B32" s="69"/>
      <c r="C32" s="214" t="s">
        <v>84</v>
      </c>
      <c r="D32" s="214"/>
      <c r="E32" s="214"/>
      <c r="F32" s="91"/>
      <c r="G32" s="215" t="str">
        <f>IF(G30&lt;&gt;"",WORKDAY(EOMONTH(G30,-3),-1),"")</f>
        <v/>
      </c>
      <c r="H32" s="215"/>
      <c r="I32" s="91"/>
      <c r="J32" s="95" t="str">
        <f>IF(G30&lt;&gt;"",CONCATENATE("S",WEEKNUM(G32,16)),"")</f>
        <v/>
      </c>
      <c r="K32" s="100"/>
      <c r="L32" s="93" t="e">
        <f>K32-G32</f>
        <v>#VALUE!</v>
      </c>
      <c r="M32" s="116" t="str">
        <f t="shared" ref="M32:M44" ca="1" si="0">IF((AND($G32&lt;=$C$28,$K32="")),"EN RETARD","")</f>
        <v/>
      </c>
    </row>
    <row r="33" spans="1:13" ht="39.950000000000003" customHeight="1" x14ac:dyDescent="0.25">
      <c r="A33" s="68" t="s">
        <v>43</v>
      </c>
      <c r="B33" s="69"/>
      <c r="C33" s="214" t="s">
        <v>86</v>
      </c>
      <c r="D33" s="214"/>
      <c r="E33" s="214"/>
      <c r="F33" s="91"/>
      <c r="G33" s="215" t="str">
        <f>IF(G30&lt;&gt;"",G30-35,"")</f>
        <v/>
      </c>
      <c r="H33" s="215"/>
      <c r="I33" s="91"/>
      <c r="J33" s="95" t="str">
        <f>IF(G30&lt;&gt;"",CONCATENATE("S",WEEKNUM(G33,16)),"")</f>
        <v/>
      </c>
      <c r="K33" s="100"/>
      <c r="L33" s="93" t="e">
        <f>K33-G33</f>
        <v>#VALUE!</v>
      </c>
      <c r="M33" s="116" t="str">
        <f t="shared" ca="1" si="0"/>
        <v/>
      </c>
    </row>
    <row r="34" spans="1:13" ht="39.950000000000003" customHeight="1" x14ac:dyDescent="0.25">
      <c r="A34" s="70" t="s">
        <v>44</v>
      </c>
      <c r="B34" s="69"/>
      <c r="C34" s="214" t="s">
        <v>92</v>
      </c>
      <c r="D34" s="214"/>
      <c r="E34" s="214"/>
      <c r="F34" s="91"/>
      <c r="G34" s="215" t="str">
        <f>IF(G30&lt;&gt;"",G30-54,"")</f>
        <v/>
      </c>
      <c r="H34" s="215"/>
      <c r="I34" s="91"/>
      <c r="J34" s="95" t="str">
        <f>IF(G30&lt;&gt;"",CONCATENATE("S",WEEKNUM(G30-60,16)),"")</f>
        <v/>
      </c>
      <c r="K34" s="100"/>
      <c r="L34" s="93"/>
      <c r="M34" s="116" t="str">
        <f t="shared" ca="1" si="0"/>
        <v/>
      </c>
    </row>
    <row r="35" spans="1:13" ht="39.950000000000003" customHeight="1" x14ac:dyDescent="0.25">
      <c r="A35" s="70" t="s">
        <v>44</v>
      </c>
      <c r="B35" s="69"/>
      <c r="C35" s="214" t="s">
        <v>58</v>
      </c>
      <c r="D35" s="214"/>
      <c r="E35" s="214"/>
      <c r="F35" s="91"/>
      <c r="G35" s="215" t="str">
        <f>IF(G30&lt;&gt;"",G30-49,"")</f>
        <v/>
      </c>
      <c r="H35" s="215"/>
      <c r="I35" s="91"/>
      <c r="J35" s="95" t="str">
        <f>IF(G30&lt;&gt;"",CONCATENATE("S",WEEKNUM(G30-60,16)),"")</f>
        <v/>
      </c>
      <c r="K35" s="100"/>
      <c r="L35" s="93"/>
      <c r="M35" s="116" t="str">
        <f t="shared" ca="1" si="0"/>
        <v/>
      </c>
    </row>
    <row r="36" spans="1:13" ht="39.950000000000003" customHeight="1" x14ac:dyDescent="0.25">
      <c r="A36" s="68" t="s">
        <v>43</v>
      </c>
      <c r="B36" s="69"/>
      <c r="C36" s="214" t="s">
        <v>78</v>
      </c>
      <c r="D36" s="214"/>
      <c r="E36" s="214"/>
      <c r="F36" s="91"/>
      <c r="G36" s="215" t="str">
        <f>IF(G30&lt;&gt;"",G30-100,"")</f>
        <v/>
      </c>
      <c r="H36" s="215"/>
      <c r="I36" s="91"/>
      <c r="J36" s="95" t="str">
        <f>IF(G30&lt;&gt;"",CONCATENATE("entre S",WEEKNUM(G30-100,16)," et S",WEEKNUM(G30-60,16)),"")</f>
        <v/>
      </c>
      <c r="K36" s="100"/>
      <c r="L36" s="93"/>
      <c r="M36" s="116" t="str">
        <f ca="1">IF((AND($G36&lt;=$C$28,$K36="",$H$28="Entreprise extérieure")),"EN RETARD","")</f>
        <v/>
      </c>
    </row>
    <row r="37" spans="1:13" ht="39.950000000000003" customHeight="1" x14ac:dyDescent="0.25">
      <c r="A37" s="68" t="s">
        <v>43</v>
      </c>
      <c r="B37" s="69"/>
      <c r="C37" s="214" t="s">
        <v>87</v>
      </c>
      <c r="D37" s="214"/>
      <c r="E37" s="214"/>
      <c r="F37" s="91"/>
      <c r="G37" s="215" t="str">
        <f>IF(K38="","",WORKDAY(K38,-3))</f>
        <v/>
      </c>
      <c r="H37" s="215"/>
      <c r="I37" s="91"/>
      <c r="J37" s="215" t="str">
        <f>IF(G37="","",CONCATENATE("S",WEEKNUM(G37,1)))</f>
        <v/>
      </c>
      <c r="K37" s="215"/>
      <c r="L37" s="93" t="e">
        <f>K37-G37</f>
        <v>#VALUE!</v>
      </c>
      <c r="M37" s="116" t="str">
        <f t="shared" ca="1" si="0"/>
        <v/>
      </c>
    </row>
    <row r="38" spans="1:13" ht="39.950000000000003" customHeight="1" x14ac:dyDescent="0.25">
      <c r="A38" s="68" t="s">
        <v>43</v>
      </c>
      <c r="B38" s="69"/>
      <c r="C38" s="214" t="s">
        <v>79</v>
      </c>
      <c r="D38" s="214"/>
      <c r="E38" s="214"/>
      <c r="F38" s="91"/>
      <c r="G38" s="215" t="str">
        <f>IF(G30&lt;&gt;"",G30-100,"")</f>
        <v/>
      </c>
      <c r="H38" s="215"/>
      <c r="I38" s="91"/>
      <c r="J38" s="95" t="str">
        <f>IF(G30&lt;&gt;"",CONCATENATE("entre S",WEEKNUM(G30-100,16)," et S",WEEKNUM(G30-7,16)),"")</f>
        <v/>
      </c>
      <c r="K38" s="100"/>
      <c r="L38" s="93"/>
      <c r="M38" s="116" t="str">
        <f ca="1">IF(AND($G38&lt;=$C$28,$K38="",$H$28="Entreprise extérieure"),"EN RETARD","")</f>
        <v/>
      </c>
    </row>
    <row r="39" spans="1:13" ht="39.950000000000003" customHeight="1" x14ac:dyDescent="0.25">
      <c r="A39" s="68" t="s">
        <v>43</v>
      </c>
      <c r="B39" s="69"/>
      <c r="C39" s="214" t="s">
        <v>9</v>
      </c>
      <c r="D39" s="214"/>
      <c r="E39" s="214"/>
      <c r="F39" s="91"/>
      <c r="G39" s="215" t="str">
        <f>IF(G30&lt;&gt;"",G30-30,"")</f>
        <v/>
      </c>
      <c r="H39" s="215"/>
      <c r="I39" s="91"/>
      <c r="J39" s="96" t="str">
        <f>IF(G30&lt;&gt;"",CONCATENATE("entre S",WEEKNUM(G30-60,16)," et S",WEEKNUM(G30-21,16)),"")</f>
        <v/>
      </c>
      <c r="K39" s="101"/>
      <c r="L39" s="93"/>
      <c r="M39" s="116" t="str">
        <f t="shared" ca="1" si="0"/>
        <v/>
      </c>
    </row>
    <row r="40" spans="1:13" ht="39.950000000000003" customHeight="1" x14ac:dyDescent="0.25">
      <c r="A40" s="68" t="s">
        <v>43</v>
      </c>
      <c r="B40" s="69"/>
      <c r="C40" s="214" t="s">
        <v>88</v>
      </c>
      <c r="D40" s="214"/>
      <c r="E40" s="214"/>
      <c r="F40" s="91"/>
      <c r="G40" s="215" t="str">
        <f>IF(G30&lt;&gt;"",WORKDAY(G30,-15),"")</f>
        <v/>
      </c>
      <c r="H40" s="215"/>
      <c r="I40" s="91"/>
      <c r="J40" s="95" t="str">
        <f>IF(G30&lt;&gt;"",CONCATENATE("S",WEEKNUM(G40,16)),"")</f>
        <v/>
      </c>
      <c r="K40" s="100"/>
      <c r="L40" s="93" t="e">
        <f>K40-G40</f>
        <v>#VALUE!</v>
      </c>
      <c r="M40" s="116" t="str">
        <f ca="1">IF((AND($G40&lt;=$C$28,$K40="",$H$28="SNCF")),"EN RETARD","")</f>
        <v/>
      </c>
    </row>
    <row r="41" spans="1:13" ht="39.950000000000003" customHeight="1" x14ac:dyDescent="0.25">
      <c r="A41" s="68" t="s">
        <v>43</v>
      </c>
      <c r="B41" s="69"/>
      <c r="C41" s="214" t="s">
        <v>89</v>
      </c>
      <c r="D41" s="214"/>
      <c r="E41" s="214"/>
      <c r="F41" s="91"/>
      <c r="G41" s="215" t="str">
        <f>IF(G30&lt;&gt;"",WORKDAY(G30,-5),"")</f>
        <v/>
      </c>
      <c r="H41" s="215"/>
      <c r="I41" s="91"/>
      <c r="J41" s="95" t="str">
        <f>IF(G30&lt;&gt;"",CONCATENATE("S",WEEKNUM(G41,16)),"")</f>
        <v/>
      </c>
      <c r="K41" s="100"/>
      <c r="L41" s="93" t="e">
        <f>K41-G41</f>
        <v>#VALUE!</v>
      </c>
      <c r="M41" s="116" t="str">
        <f ca="1">IF((AND($G41&lt;=$C$28,$K41="",$H$28="SNCF")),"EN RETARD","")</f>
        <v/>
      </c>
    </row>
    <row r="42" spans="1:13" ht="39.950000000000003" customHeight="1" x14ac:dyDescent="0.25">
      <c r="A42" s="70" t="s">
        <v>44</v>
      </c>
      <c r="B42" s="69"/>
      <c r="C42" s="214" t="s">
        <v>91</v>
      </c>
      <c r="D42" s="214"/>
      <c r="E42" s="214"/>
      <c r="F42" s="91"/>
      <c r="G42" s="219" t="str">
        <f>IF(G30&lt;&gt;"",G30+5,"")</f>
        <v/>
      </c>
      <c r="H42" s="219"/>
      <c r="I42" s="91"/>
      <c r="J42" s="95" t="str">
        <f>$J$30</f>
        <v/>
      </c>
      <c r="K42" s="101"/>
      <c r="L42" s="93"/>
      <c r="M42" s="116" t="str">
        <f t="shared" ca="1" si="0"/>
        <v/>
      </c>
    </row>
    <row r="43" spans="1:13" ht="39.950000000000003" customHeight="1" x14ac:dyDescent="0.25">
      <c r="A43" s="70" t="s">
        <v>44</v>
      </c>
      <c r="B43" s="69"/>
      <c r="C43" s="214" t="s">
        <v>94</v>
      </c>
      <c r="D43" s="214"/>
      <c r="E43" s="214"/>
      <c r="F43" s="91"/>
      <c r="G43" s="219" t="str">
        <f>IF(G30&lt;&gt;"",G30+5,"")</f>
        <v/>
      </c>
      <c r="H43" s="219"/>
      <c r="I43" s="91"/>
      <c r="J43" s="95" t="str">
        <f>$J$30</f>
        <v/>
      </c>
      <c r="K43" s="101"/>
      <c r="L43" s="93"/>
      <c r="M43" s="116" t="str">
        <f t="shared" ca="1" si="0"/>
        <v/>
      </c>
    </row>
    <row r="44" spans="1:13" ht="39.950000000000003" customHeight="1" thickBot="1" x14ac:dyDescent="0.3">
      <c r="A44" s="71" t="s">
        <v>93</v>
      </c>
      <c r="B44" s="72"/>
      <c r="C44" s="217" t="s">
        <v>95</v>
      </c>
      <c r="D44" s="217"/>
      <c r="E44" s="217"/>
      <c r="F44" s="92"/>
      <c r="G44" s="218" t="str">
        <f>IF(G30&lt;&gt;"",G30+28,"")</f>
        <v/>
      </c>
      <c r="H44" s="218"/>
      <c r="I44" s="92"/>
      <c r="J44" s="97" t="str">
        <f>IF(G30&lt;&gt;"",CONCATENATE("S",WEEKNUM(EOMONTH(G30,0)+10,16)),"")</f>
        <v/>
      </c>
      <c r="K44" s="102"/>
      <c r="L44" s="93"/>
      <c r="M44" s="116" t="str">
        <f t="shared" ca="1" si="0"/>
        <v/>
      </c>
    </row>
    <row r="45" spans="1:13" x14ac:dyDescent="0.25">
      <c r="M45" s="120"/>
    </row>
  </sheetData>
  <sheetProtection selectLockedCells="1"/>
  <mergeCells count="70">
    <mergeCell ref="C44:E44"/>
    <mergeCell ref="G44:H44"/>
    <mergeCell ref="C41:E41"/>
    <mergeCell ref="G41:H41"/>
    <mergeCell ref="C42:E42"/>
    <mergeCell ref="G42:H42"/>
    <mergeCell ref="C43:E43"/>
    <mergeCell ref="G43:H43"/>
    <mergeCell ref="J37:K37"/>
    <mergeCell ref="C38:E38"/>
    <mergeCell ref="G38:H38"/>
    <mergeCell ref="C39:E39"/>
    <mergeCell ref="G39:H39"/>
    <mergeCell ref="C34:E34"/>
    <mergeCell ref="G34:H34"/>
    <mergeCell ref="C40:E40"/>
    <mergeCell ref="G40:H40"/>
    <mergeCell ref="C35:E35"/>
    <mergeCell ref="G35:H35"/>
    <mergeCell ref="C36:E36"/>
    <mergeCell ref="G36:H36"/>
    <mergeCell ref="C37:E37"/>
    <mergeCell ref="G37:H37"/>
    <mergeCell ref="C32:E32"/>
    <mergeCell ref="G32:H32"/>
    <mergeCell ref="C33:E33"/>
    <mergeCell ref="G33:H33"/>
    <mergeCell ref="C31:E31"/>
    <mergeCell ref="G31:H31"/>
    <mergeCell ref="Z20:Z22"/>
    <mergeCell ref="A24:A26"/>
    <mergeCell ref="C24:C26"/>
    <mergeCell ref="H24:H26"/>
    <mergeCell ref="J24:J26"/>
    <mergeCell ref="M24:M26"/>
    <mergeCell ref="U24:U26"/>
    <mergeCell ref="W24:W26"/>
    <mergeCell ref="X24:X26"/>
    <mergeCell ref="Z24:Z26"/>
    <mergeCell ref="C29:E29"/>
    <mergeCell ref="G29:H29"/>
    <mergeCell ref="C30:E30"/>
    <mergeCell ref="A14:A18"/>
    <mergeCell ref="Q16:Q18"/>
    <mergeCell ref="O20:O22"/>
    <mergeCell ref="G30:H30"/>
    <mergeCell ref="S16:S18"/>
    <mergeCell ref="A20:A22"/>
    <mergeCell ref="C20:C22"/>
    <mergeCell ref="E20:E22"/>
    <mergeCell ref="G20:G22"/>
    <mergeCell ref="J20:J22"/>
    <mergeCell ref="K20:K22"/>
    <mergeCell ref="M20:M22"/>
    <mergeCell ref="Z11:Z12"/>
    <mergeCell ref="A1:AA5"/>
    <mergeCell ref="G7:H7"/>
    <mergeCell ref="J7:K7"/>
    <mergeCell ref="W7:X7"/>
    <mergeCell ref="A11:A12"/>
    <mergeCell ref="C11:C12"/>
    <mergeCell ref="E11:E12"/>
    <mergeCell ref="G11:H11"/>
    <mergeCell ref="J11:J12"/>
    <mergeCell ref="M11:M12"/>
    <mergeCell ref="O11:O12"/>
    <mergeCell ref="Q11:Q12"/>
    <mergeCell ref="S11:S12"/>
    <mergeCell ref="U11:U12"/>
    <mergeCell ref="W11:X12"/>
  </mergeCells>
  <conditionalFormatting sqref="D10:F10 F11:F27 E27 D11:D27">
    <cfRule type="expression" dxfId="132" priority="23">
      <formula>AND($M$29&gt;170,$M$29&lt;=185)</formula>
    </cfRule>
  </conditionalFormatting>
  <conditionalFormatting sqref="B10:B27 C10 D10:D27 C27">
    <cfRule type="expression" dxfId="131" priority="24">
      <formula>AND($M$29&gt;185,$M$29&lt;365)</formula>
    </cfRule>
  </conditionalFormatting>
  <conditionalFormatting sqref="F10:F27 G27:H27 I10:I27 G10:H10">
    <cfRule type="expression" dxfId="130" priority="22">
      <formula>AND($M$29&lt;=170,$M$29&gt;60)</formula>
    </cfRule>
  </conditionalFormatting>
  <conditionalFormatting sqref="I10:I27 J27:L27 L10:L26 J10:K10">
    <cfRule type="expression" dxfId="129" priority="21">
      <formula>AND($M$29&lt;=60,$M$29&gt;35)</formula>
    </cfRule>
  </conditionalFormatting>
  <conditionalFormatting sqref="L10:L27 M27 N10:N27 M10">
    <cfRule type="expression" dxfId="128" priority="20">
      <formula>AND($M$29&lt;=35,$M$29&gt;30)</formula>
    </cfRule>
  </conditionalFormatting>
  <conditionalFormatting sqref="N10:N27 O27 P10:P27 O10">
    <cfRule type="expression" dxfId="127" priority="19">
      <formula>AND($M$29&lt;=30,$M$29&gt;20)</formula>
    </cfRule>
  </conditionalFormatting>
  <conditionalFormatting sqref="P10:P27 Q27:R27 Q10 R10:R26">
    <cfRule type="expression" dxfId="126" priority="18">
      <formula>AND($M$29&lt;=20,$M$29&gt;=7)</formula>
    </cfRule>
  </conditionalFormatting>
  <conditionalFormatting sqref="R10:R27 S10 T10:T27 S27">
    <cfRule type="expression" dxfId="125" priority="17">
      <formula>AND($M$29&gt;=1,$M$29&lt;=2)</formula>
    </cfRule>
  </conditionalFormatting>
  <conditionalFormatting sqref="T10:V10 V11:V27 U27 T11:T27">
    <cfRule type="expression" dxfId="124" priority="16">
      <formula>$M$29=0</formula>
    </cfRule>
  </conditionalFormatting>
  <conditionalFormatting sqref="V10:Y10 Y11:Y27 V11:V27 W27:X27">
    <cfRule type="expression" dxfId="123" priority="15">
      <formula>AND($M$29&lt;0,$M$29&gt;=-7)</formula>
    </cfRule>
  </conditionalFormatting>
  <conditionalFormatting sqref="Y10:Z10 Y11:Y27 Z27 AA10:AA27">
    <cfRule type="expression" dxfId="122" priority="14">
      <formula>AND($M$29&lt;-7,$M$29&gt;-31)</formula>
    </cfRule>
  </conditionalFormatting>
  <conditionalFormatting sqref="K31">
    <cfRule type="iconSet" priority="13">
      <iconSet iconSet="3Symbols2" reverse="1">
        <cfvo type="percent" val="0"/>
        <cfvo type="num" val="$G$31"/>
        <cfvo type="num" val="$G$31"/>
      </iconSet>
    </cfRule>
  </conditionalFormatting>
  <conditionalFormatting sqref="K31 G31">
    <cfRule type="expression" dxfId="121" priority="12">
      <formula>$L$31&gt;0</formula>
    </cfRule>
  </conditionalFormatting>
  <conditionalFormatting sqref="K32:K33">
    <cfRule type="iconSet" priority="11">
      <iconSet iconSet="3Symbols2" reverse="1">
        <cfvo type="percent" val="0"/>
        <cfvo type="num" val="$G$33"/>
        <cfvo type="num" val="$G$33"/>
      </iconSet>
    </cfRule>
  </conditionalFormatting>
  <conditionalFormatting sqref="K32 G32">
    <cfRule type="expression" dxfId="120" priority="10">
      <formula>$L$32&gt;0</formula>
    </cfRule>
  </conditionalFormatting>
  <conditionalFormatting sqref="K33 G33">
    <cfRule type="expression" dxfId="119" priority="9">
      <formula>$L$33&gt;0</formula>
    </cfRule>
  </conditionalFormatting>
  <conditionalFormatting sqref="K40">
    <cfRule type="iconSet" priority="8">
      <iconSet iconSet="3Symbols2" reverse="1">
        <cfvo type="percent" val="0"/>
        <cfvo type="num" val="$G$31"/>
        <cfvo type="num" val="$G$31"/>
      </iconSet>
    </cfRule>
  </conditionalFormatting>
  <conditionalFormatting sqref="K40">
    <cfRule type="expression" dxfId="118" priority="7">
      <formula>$L$40&gt;0</formula>
    </cfRule>
  </conditionalFormatting>
  <conditionalFormatting sqref="K41">
    <cfRule type="iconSet" priority="6">
      <iconSet iconSet="3Symbols2" reverse="1">
        <cfvo type="percent" val="0"/>
        <cfvo type="num" val="$G$31"/>
        <cfvo type="num" val="$G$31"/>
      </iconSet>
    </cfRule>
  </conditionalFormatting>
  <conditionalFormatting sqref="K41">
    <cfRule type="expression" dxfId="117" priority="5">
      <formula>$L$41&gt;0</formula>
    </cfRule>
  </conditionalFormatting>
  <conditionalFormatting sqref="G36:H38">
    <cfRule type="expression" dxfId="116" priority="4">
      <formula>$H$28="SNCF"</formula>
    </cfRule>
  </conditionalFormatting>
  <conditionalFormatting sqref="G40:G41">
    <cfRule type="expression" dxfId="115" priority="3">
      <formula>$L$40&gt;0</formula>
    </cfRule>
  </conditionalFormatting>
  <conditionalFormatting sqref="G40:H41">
    <cfRule type="expression" dxfId="114" priority="2">
      <formula>$H$28="Entreprise extérieure"</formula>
    </cfRule>
  </conditionalFormatting>
  <conditionalFormatting sqref="J37:K37">
    <cfRule type="expression" dxfId="113" priority="1">
      <formula>$H$28="SNCF"</formula>
    </cfRule>
  </conditionalFormatting>
  <dataValidations count="1">
    <dataValidation type="list" allowBlank="1" showInputMessage="1" showErrorMessage="1" sqref="H28">
      <formula1>"SNCF,Entreprise extérieure"</formula1>
    </dataValidation>
  </dataValidations>
  <printOptions horizontalCentered="1"/>
  <pageMargins left="0.11811023622047245" right="0.11811023622047245" top="0.35433070866141736" bottom="0.35433070866141736" header="0.31496062992125984" footer="0.31496062992125984"/>
  <pageSetup paperSize="8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AB36"/>
  <sheetViews>
    <sheetView tabSelected="1" workbookViewId="0">
      <selection activeCell="B31" sqref="B31"/>
    </sheetView>
  </sheetViews>
  <sheetFormatPr baseColWidth="10" defaultRowHeight="15" x14ac:dyDescent="0.25"/>
  <cols>
    <col min="1" max="1" width="29" style="134" customWidth="1"/>
    <col min="2" max="11" width="26.28515625" customWidth="1"/>
  </cols>
  <sheetData>
    <row r="1" spans="1:28" ht="60.75" customHeight="1" x14ac:dyDescent="0.25">
      <c r="B1" s="220" t="s">
        <v>106</v>
      </c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</row>
    <row r="2" spans="1:28" ht="54" hidden="1" customHeight="1" x14ac:dyDescent="0.25">
      <c r="B2" s="220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</row>
    <row r="3" spans="1:28" ht="15" hidden="1" customHeight="1" x14ac:dyDescent="0.25">
      <c r="B3" s="220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</row>
    <row r="4" spans="1:28" ht="15" hidden="1" customHeight="1" x14ac:dyDescent="0.25">
      <c r="A4" s="135" t="s">
        <v>98</v>
      </c>
      <c r="B4" s="220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1"/>
      <c r="Y4" s="221"/>
      <c r="Z4" s="221"/>
      <c r="AA4" s="221"/>
      <c r="AB4" s="221"/>
    </row>
    <row r="5" spans="1:28" ht="15" hidden="1" customHeight="1" x14ac:dyDescent="0.25">
      <c r="A5" s="136" t="s">
        <v>43</v>
      </c>
      <c r="B5" s="220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</row>
    <row r="6" spans="1:28" hidden="1" x14ac:dyDescent="0.25">
      <c r="A6" s="136" t="s">
        <v>43</v>
      </c>
      <c r="B6" s="117" t="str">
        <f ca="1">IF('MPC CAT S20'!M32="EN RETARD","FAIRE DEMANDE DE MOYEN DANS LAPLACE","DEMANDE DE MOYEN FAITE")</f>
        <v>DEMANDE DE MOYEN FAITE</v>
      </c>
      <c r="C6" s="117" t="str">
        <f ca="1">IF('MPC CAT S21'!$M32="EN RETARD","FAIRE DEMANDE DE MOYEN DANS LAPLACE",IF('MPC CAT S21'!$K32="","","DEMANDE DE MOYEN FAITE"))</f>
        <v>DEMANDE DE MOYEN FAITE</v>
      </c>
    </row>
    <row r="7" spans="1:28" hidden="1" x14ac:dyDescent="0.25">
      <c r="A7" s="136" t="s">
        <v>43</v>
      </c>
      <c r="B7" s="117" t="str">
        <f ca="1">IF('MPC CAT S20'!M33="EN RETARD","FAIRE DEMANDES CORTE","DEMANDES CORTE FAITES")</f>
        <v>FAIRE DEMANDES CORTE</v>
      </c>
      <c r="C7" s="117" t="str">
        <f ca="1">IF('MPC CAT S21'!$M33="EN RETARD","FAIRE DEMANDES CORTE",IF('MPC CAT S21'!$K33="","","DEMANDES CORTE FAITES"))</f>
        <v>FAIRE DEMANDES CORTE</v>
      </c>
    </row>
    <row r="8" spans="1:28" hidden="1" x14ac:dyDescent="0.25">
      <c r="A8" s="137" t="s">
        <v>44</v>
      </c>
      <c r="B8" s="117" t="str">
        <f ca="1">IF('MPC CAT S20'!M34="EN RETARD","BESOINS DETAILLES ou RMUP","BESOINS DETAILLES OK")</f>
        <v>BESOINS DETAILLES OK</v>
      </c>
      <c r="C8" s="117" t="str">
        <f ca="1">IF('MPC CAT S21'!$M34="EN RETARD","BESOINS DETAILLES ou RMUP",IF('MPC CAT S21'!$K34="","","BESOINS DETAILLES OK"))</f>
        <v>BESOINS DETAILLES OK</v>
      </c>
    </row>
    <row r="9" spans="1:28" hidden="1" x14ac:dyDescent="0.25">
      <c r="A9" s="137" t="s">
        <v>44</v>
      </c>
      <c r="B9" s="117" t="str">
        <f ca="1">IF('MPC CAT S20'!M35="EN RETARD","REPONDRE AUX DEMANDES LAPLACE","REPONSES LAPLACE FAITES")</f>
        <v>REPONSES LAPLACE FAITES</v>
      </c>
      <c r="C9" s="117" t="str">
        <f ca="1">IF('MPC CAT S21'!$M35="EN RETARD","REPONDRE AUX DEMANDES LAPLACE",IF('MPC CAT S21'!$K35="","","REPONSES LAPLACE FAITES"))</f>
        <v>REPONSES LAPLACE FAITES</v>
      </c>
    </row>
    <row r="10" spans="1:28" hidden="1" x14ac:dyDescent="0.25">
      <c r="A10" s="136" t="s">
        <v>43</v>
      </c>
      <c r="B10" s="117" t="str">
        <f ca="1">IF('MPC CAT S20'!M36="EN RETARD","FAIRE TOURNEE CHANTIER (si EE)","TOURNEE CHANTIER FAITE")</f>
        <v>TOURNEE CHANTIER FAITE</v>
      </c>
      <c r="C10" s="117" t="str">
        <f ca="1">IF('MPC CAT S21'!$M36="EN RETARD","FAIRE TOURNEE CHANTIER (si EE)",IF('MPC CAT S21'!$K36="","","TOURNEE CHANTIER FAITE"))</f>
        <v/>
      </c>
    </row>
    <row r="11" spans="1:28" hidden="1" x14ac:dyDescent="0.25">
      <c r="A11" s="136" t="s">
        <v>43</v>
      </c>
      <c r="B11" s="117" t="str">
        <f ca="1">IF('MPC CAT S20'!M37="EN RETARD","ENVOYER CONVOCATIONS ICP","CONVOCATIONS ICP OK")</f>
        <v>CONVOCATIONS ICP OK</v>
      </c>
      <c r="C11" s="117" t="str">
        <f ca="1">IF('MPC CAT S21'!$M37="EN RETARD","ENVOYER CONVOCATIONS ICP",IF('MPC CAT S21'!$K37="","","CONVOCATIONS ICP OK"))</f>
        <v/>
      </c>
    </row>
    <row r="12" spans="1:28" hidden="1" x14ac:dyDescent="0.25">
      <c r="A12" s="136" t="s">
        <v>43</v>
      </c>
      <c r="B12" s="117" t="str">
        <f ca="1">IF('MPC CAT S20'!M38="EN RETARD","REALISER L'ICP","ICP FAITE")</f>
        <v>ICP FAITE</v>
      </c>
      <c r="C12" s="117" t="str">
        <f ca="1">IF('MPC CAT S21'!$M38="EN RETARD","REALISER L'ICP",IF('MPC CAT S21'!$K38="","","ICP FAITE"))</f>
        <v/>
      </c>
    </row>
    <row r="13" spans="1:28" hidden="1" x14ac:dyDescent="0.25">
      <c r="A13" s="136" t="s">
        <v>43</v>
      </c>
      <c r="B13" s="117" t="str">
        <f ca="1">IF('MPC CAT S20'!M39="EN RETARD","REDACTION DOCUMENTS (CTx ou PP)","CTX ou PP FAIT")</f>
        <v>REDACTION DOCUMENTS (CTx ou PP)</v>
      </c>
      <c r="C13" s="117" t="str">
        <f ca="1">IF('MPC CAT S21'!$M39="EN RETARD","REDACTION DOCUMENTS (CTx ou PP)",IF('MPC CAT S21'!$K39="","","CTX ou PP FAIT"))</f>
        <v>REDACTION DOCUMENTS (CTx ou PP)</v>
      </c>
    </row>
    <row r="14" spans="1:28" hidden="1" x14ac:dyDescent="0.25">
      <c r="A14" s="136" t="s">
        <v>43</v>
      </c>
      <c r="B14" s="117" t="str">
        <f ca="1">IF('MPC CAT S20'!M40="EN RETARD","ENVOYER CTX A EIC","CTX envoyé à l'EIC")</f>
        <v>CTX envoyé à l'EIC</v>
      </c>
      <c r="C14" s="117" t="str">
        <f ca="1">IF('MPC CAT S21'!$M40="EN RETARD","ENVOYER CTX A EIC",IF('MPC CAT S21'!$K40="","","CTX envoyé à l'EIC"))</f>
        <v>ENVOYER CTX A EIC</v>
      </c>
    </row>
    <row r="15" spans="1:28" hidden="1" x14ac:dyDescent="0.25">
      <c r="A15" s="136" t="s">
        <v>43</v>
      </c>
      <c r="B15" s="117" t="str">
        <f ca="1">IF('MPC CAT S20'!M41="EN RETARD","COMMENTER CTX","CTX commenté")</f>
        <v>CTX commenté</v>
      </c>
      <c r="C15" s="117" t="str">
        <f ca="1">IF('MPC CAT S21'!$M41="EN RETARD","COMMENTER CTX",IF('MPC CAT S21'!$K41="","","CTX commenté"))</f>
        <v>COMMENTER CTX</v>
      </c>
    </row>
    <row r="16" spans="1:28" hidden="1" x14ac:dyDescent="0.25">
      <c r="A16" s="137" t="s">
        <v>44</v>
      </c>
      <c r="B16" s="117" t="str">
        <f ca="1">IF('MPC CAT S20'!M42="EN RETARD","FAIRE POINTAGE SOPHIE","SOPHIE OK")</f>
        <v>SOPHIE OK</v>
      </c>
      <c r="C16" s="117" t="str">
        <f ca="1">IF('MPC CAT S21'!$M42="EN RETARD","FAIRE POINTAGE SOPHIE",IF('MPC CAT S21'!$K42="","","SOPHIE OK"))</f>
        <v>FAIRE POINTAGE SOPHIE</v>
      </c>
    </row>
    <row r="17" spans="1:6" hidden="1" x14ac:dyDescent="0.25">
      <c r="A17" s="137" t="s">
        <v>44</v>
      </c>
      <c r="B17" s="117" t="str">
        <f ca="1">IF('MPC CAT S20'!M43="EN RETARD","FAIRE REXPROD PLACE","REXPROD OK")</f>
        <v>REXPROD OK</v>
      </c>
      <c r="C17" s="117" t="str">
        <f ca="1">IF('MPC CAT S21'!$M43="EN RETARD","FAIRE REXPROD PLACE",IF('MPC CAT S21'!$K43="","","REXPROD OK"))</f>
        <v>FAIRE REXPROD PLACE</v>
      </c>
    </row>
    <row r="18" spans="1:6" hidden="1" x14ac:dyDescent="0.25">
      <c r="A18" s="137" t="s">
        <v>93</v>
      </c>
      <c r="B18" s="117" t="str">
        <f ca="1">IF('MPC CAT S20'!M44="EN RETARD","MISE A JOUR DES AVANCEMENT PROD","AVANCEMENT PROD MIS A JOUR")</f>
        <v>AVANCEMENT PROD MIS A JOUR</v>
      </c>
      <c r="C18" s="117" t="str">
        <f ca="1">IF('MPC CAT S21'!$M44="EN RETARD","MISE A JOUR DES AVANCEMENT PROD",IF('MPC CAT S21'!$K44="","","AVANCEMENT PROD MIS A JOUR"))</f>
        <v/>
      </c>
    </row>
    <row r="19" spans="1:6" hidden="1" x14ac:dyDescent="0.25"/>
    <row r="29" spans="1:6" ht="15.75" thickBot="1" x14ac:dyDescent="0.3"/>
    <row r="30" spans="1:6" x14ac:dyDescent="0.25">
      <c r="A30" s="139" t="s">
        <v>110</v>
      </c>
      <c r="C30" t="s">
        <v>111</v>
      </c>
      <c r="D30" s="222" t="s">
        <v>112</v>
      </c>
      <c r="E30" s="223"/>
      <c r="F30" s="224"/>
    </row>
    <row r="31" spans="1:6" x14ac:dyDescent="0.25">
      <c r="A31" s="138" t="s">
        <v>96</v>
      </c>
      <c r="B31" s="133" t="str">
        <f ca="1">IF('MPC CAT S20'!M28&lt;&gt;0,"RETARD EN COURS","A JOUR")</f>
        <v>RETARD EN COURS</v>
      </c>
      <c r="D31" s="225"/>
      <c r="E31" s="226"/>
      <c r="F31" s="227"/>
    </row>
    <row r="32" spans="1:6" x14ac:dyDescent="0.25">
      <c r="A32" s="138" t="s">
        <v>97</v>
      </c>
      <c r="B32" s="133" t="str">
        <f ca="1">IF('MPC CAT S21'!M28&lt;&gt;0,"RETARD EN COURS","A JOUR")</f>
        <v>RETARD EN COURS</v>
      </c>
      <c r="D32" s="225"/>
      <c r="E32" s="226"/>
      <c r="F32" s="227"/>
    </row>
    <row r="33" spans="1:6" x14ac:dyDescent="0.25">
      <c r="A33" s="138" t="s">
        <v>101</v>
      </c>
      <c r="B33" s="133" t="str">
        <f ca="1">IF('VG CAT S23'!M28&lt;&gt;0,"RETARD EN COURS","A JOUR")</f>
        <v>A JOUR</v>
      </c>
      <c r="D33" s="225"/>
      <c r="E33" s="226"/>
      <c r="F33" s="227"/>
    </row>
    <row r="34" spans="1:6" x14ac:dyDescent="0.25">
      <c r="A34" s="138" t="s">
        <v>113</v>
      </c>
      <c r="B34" s="133"/>
      <c r="D34" s="225"/>
      <c r="E34" s="226"/>
      <c r="F34" s="227"/>
    </row>
    <row r="35" spans="1:6" x14ac:dyDescent="0.25">
      <c r="D35" s="225"/>
      <c r="E35" s="226"/>
      <c r="F35" s="227"/>
    </row>
    <row r="36" spans="1:6" ht="15.75" thickBot="1" x14ac:dyDescent="0.3">
      <c r="D36" s="228"/>
      <c r="E36" s="229"/>
      <c r="F36" s="230"/>
    </row>
  </sheetData>
  <mergeCells count="2">
    <mergeCell ref="B1:AB5"/>
    <mergeCell ref="D30:F36"/>
  </mergeCells>
  <conditionalFormatting sqref="B1:B33 B35:B1048576">
    <cfRule type="cellIs" dxfId="112" priority="5" operator="equal">
      <formula>"A JOUR"</formula>
    </cfRule>
    <cfRule type="cellIs" dxfId="111" priority="6" operator="equal">
      <formula>"RETARD EN COURS"</formula>
    </cfRule>
  </conditionalFormatting>
  <conditionalFormatting sqref="B34">
    <cfRule type="cellIs" dxfId="110" priority="1" operator="equal">
      <formula>"A JOUR"</formula>
    </cfRule>
    <cfRule type="cellIs" dxfId="109" priority="2" operator="equal">
      <formula>"RETARD EN COURS"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Ajouter">
          <controlPr defaultSize="0" autoLine="0" r:id="rId5">
            <anchor moveWithCells="1">
              <from>
                <xdr:col>0</xdr:col>
                <xdr:colOff>361950</xdr:colOff>
                <xdr:row>0</xdr:row>
                <xdr:rowOff>114300</xdr:rowOff>
              </from>
              <to>
                <xdr:col>0</xdr:col>
                <xdr:colOff>1752600</xdr:colOff>
                <xdr:row>0</xdr:row>
                <xdr:rowOff>676275</xdr:rowOff>
              </to>
            </anchor>
          </controlPr>
        </control>
      </mc:Choice>
      <mc:Fallback>
        <control shapeId="4097" r:id="rId4" name="Ajouter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1" id="{8710F0FA-659F-41A7-B1CD-F3E15CC96313}">
            <xm:f>'MPC CAT S20'!$M$32="EN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expression" priority="60" id="{3EDB292D-A301-48CF-BCED-B916EBD7B057}">
            <xm:f>'MPC CAT S20'!$M$33="EN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B7</xm:sqref>
        </x14:conditionalFormatting>
        <x14:conditionalFormatting xmlns:xm="http://schemas.microsoft.com/office/excel/2006/main">
          <x14:cfRule type="expression" priority="55" id="{6F311042-96EB-407C-97AE-EE2781638530}">
            <xm:f>'MPC CAT S20'!$M$36="EN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B10</xm:sqref>
        </x14:conditionalFormatting>
        <x14:conditionalFormatting xmlns:xm="http://schemas.microsoft.com/office/excel/2006/main">
          <x14:cfRule type="expression" priority="54" id="{FB103B9D-7326-42C9-89D6-90266125E061}">
            <xm:f>'MPC CAT S20'!$M$37="EN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B11</xm:sqref>
        </x14:conditionalFormatting>
        <x14:conditionalFormatting xmlns:xm="http://schemas.microsoft.com/office/excel/2006/main">
          <x14:cfRule type="expression" priority="53" id="{2E4E8C64-6EDB-47B0-B6D0-3E9EDB1A1302}">
            <xm:f>'MPC CAT S20'!$M$38="EN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B12</xm:sqref>
        </x14:conditionalFormatting>
        <x14:conditionalFormatting xmlns:xm="http://schemas.microsoft.com/office/excel/2006/main">
          <x14:cfRule type="expression" priority="52" id="{75E9808B-017E-44B5-A964-9A5341D21042}">
            <xm:f>'MPC CAT S20'!$M$39="EN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B13</xm:sqref>
        </x14:conditionalFormatting>
        <x14:conditionalFormatting xmlns:xm="http://schemas.microsoft.com/office/excel/2006/main">
          <x14:cfRule type="expression" priority="51" id="{0DD2451E-A25D-44B9-A925-1251B5B386B3}">
            <xm:f>'MPC CAT S20'!$M$40="EN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B14</xm:sqref>
        </x14:conditionalFormatting>
        <x14:conditionalFormatting xmlns:xm="http://schemas.microsoft.com/office/excel/2006/main">
          <x14:cfRule type="expression" priority="50" id="{B445C880-FC0A-4A4A-9DCB-E483ED6BA69D}">
            <xm:f>'MPC CAT S20'!$M$35="EN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B9</xm:sqref>
        </x14:conditionalFormatting>
        <x14:conditionalFormatting xmlns:xm="http://schemas.microsoft.com/office/excel/2006/main">
          <x14:cfRule type="expression" priority="49" id="{C96E9CC8-94C7-4A9B-893B-F23663538535}">
            <xm:f>'MPC CAT S20'!$M$34="EN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B8</xm:sqref>
        </x14:conditionalFormatting>
        <x14:conditionalFormatting xmlns:xm="http://schemas.microsoft.com/office/excel/2006/main">
          <x14:cfRule type="expression" priority="48" id="{D7050B9D-6310-494E-BC91-6506ACD23961}">
            <xm:f>'MPC CAT S20'!$M$41="EN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B15</xm:sqref>
        </x14:conditionalFormatting>
        <x14:conditionalFormatting xmlns:xm="http://schemas.microsoft.com/office/excel/2006/main">
          <x14:cfRule type="expression" priority="47" id="{04E68F8D-40DC-4D06-86D5-35B220421CB4}">
            <xm:f>'MPC CAT S20'!$M$42="EN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B16</xm:sqref>
        </x14:conditionalFormatting>
        <x14:conditionalFormatting xmlns:xm="http://schemas.microsoft.com/office/excel/2006/main">
          <x14:cfRule type="expression" priority="46" id="{D38E0523-FE79-4AC5-8C0D-2A2AFD8D33DD}">
            <xm:f>'MPC CAT S20'!$M$43="EN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B17</xm:sqref>
        </x14:conditionalFormatting>
        <x14:conditionalFormatting xmlns:xm="http://schemas.microsoft.com/office/excel/2006/main">
          <x14:cfRule type="expression" priority="45" id="{74586141-FD2A-4A9E-9D17-04F2817C541B}">
            <xm:f>'MPC CAT S20'!$M$44="EN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B18</xm:sqref>
        </x14:conditionalFormatting>
        <x14:conditionalFormatting xmlns:xm="http://schemas.microsoft.com/office/excel/2006/main">
          <x14:cfRule type="expression" priority="44" id="{45E406B0-DE98-40DC-879B-74FC6E28775B}">
            <xm:f>'MPC CAT S21'!$M$32="EN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43" id="{06B2FA47-59E6-4167-82F0-3CEEF764469E}">
            <xm:f>'MPC CAT S21'!$M$33="EN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C7</xm:sqref>
        </x14:conditionalFormatting>
        <x14:conditionalFormatting xmlns:xm="http://schemas.microsoft.com/office/excel/2006/main">
          <x14:cfRule type="expression" priority="41" id="{23A7670E-B0B3-4C82-A366-1592155F88DA}">
            <xm:f>'MPC CAT S21'!$M$36="EN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C10</xm:sqref>
        </x14:conditionalFormatting>
        <x14:conditionalFormatting xmlns:xm="http://schemas.microsoft.com/office/excel/2006/main">
          <x14:cfRule type="expression" priority="40" id="{01C22FEA-1FEF-4E53-9969-1DA9F49307D5}">
            <xm:f>'MPC CAT S21'!$M$37="EN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C11</xm:sqref>
        </x14:conditionalFormatting>
        <x14:conditionalFormatting xmlns:xm="http://schemas.microsoft.com/office/excel/2006/main">
          <x14:cfRule type="expression" priority="39" id="{090F573C-0702-419A-B4EB-77A07D20563F}">
            <xm:f>'MPC CAT S21'!$M$38="EN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C12</xm:sqref>
        </x14:conditionalFormatting>
        <x14:conditionalFormatting xmlns:xm="http://schemas.microsoft.com/office/excel/2006/main">
          <x14:cfRule type="expression" priority="38" id="{2BE8FF73-492A-4D55-A5CB-C1F35D95238C}">
            <xm:f>'MPC CAT S21'!$M$39="EN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C13</xm:sqref>
        </x14:conditionalFormatting>
        <x14:conditionalFormatting xmlns:xm="http://schemas.microsoft.com/office/excel/2006/main">
          <x14:cfRule type="expression" priority="37" id="{B9E80934-8523-41BD-BC35-9BDB15B6037B}">
            <xm:f>'MPC CAT S21'!$M$40="EN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C14</xm:sqref>
        </x14:conditionalFormatting>
        <x14:conditionalFormatting xmlns:xm="http://schemas.microsoft.com/office/excel/2006/main">
          <x14:cfRule type="expression" priority="36" id="{E2C29ECF-4010-468B-BA55-5A9C7CC48449}">
            <xm:f>'MPC CAT S21'!$M$35="EN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C9</xm:sqref>
        </x14:conditionalFormatting>
        <x14:conditionalFormatting xmlns:xm="http://schemas.microsoft.com/office/excel/2006/main">
          <x14:cfRule type="expression" priority="35" id="{CB893A16-B54C-400B-BD2E-D68D4DE73E79}">
            <xm:f>'MPC CAT S21'!$M$34="EN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C8</xm:sqref>
        </x14:conditionalFormatting>
        <x14:conditionalFormatting xmlns:xm="http://schemas.microsoft.com/office/excel/2006/main">
          <x14:cfRule type="expression" priority="34" id="{5C80744A-8A39-4D81-A7BC-6498403D7146}">
            <xm:f>'MPC CAT S21'!$M$41="EN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C15</xm:sqref>
        </x14:conditionalFormatting>
        <x14:conditionalFormatting xmlns:xm="http://schemas.microsoft.com/office/excel/2006/main">
          <x14:cfRule type="expression" priority="33" id="{FB87A2C8-BE32-45E1-B745-4DA2ECAB0605}">
            <xm:f>'MPC CAT S21'!$M$42="EN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C16</xm:sqref>
        </x14:conditionalFormatting>
        <x14:conditionalFormatting xmlns:xm="http://schemas.microsoft.com/office/excel/2006/main">
          <x14:cfRule type="expression" priority="32" id="{3BA95CFA-FAA1-4B03-BA0B-BB7B804E3EB2}">
            <xm:f>'MPC CAT S21'!$M$43="EN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C17</xm:sqref>
        </x14:conditionalFormatting>
        <x14:conditionalFormatting xmlns:xm="http://schemas.microsoft.com/office/excel/2006/main">
          <x14:cfRule type="expression" priority="31" id="{A1E70556-C3D5-4D7E-A631-D6F416DFF554}">
            <xm:f>'MPC CAT S21'!$M$44="EN RETARD"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C18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  <pageSetUpPr fitToPage="1"/>
  </sheetPr>
  <dimension ref="A1:AA44"/>
  <sheetViews>
    <sheetView showGridLines="0" topLeftCell="A25" zoomScale="85" zoomScaleNormal="85" workbookViewId="0">
      <selection activeCell="M31" sqref="M31"/>
    </sheetView>
  </sheetViews>
  <sheetFormatPr baseColWidth="10" defaultRowHeight="15" x14ac:dyDescent="0.25"/>
  <cols>
    <col min="1" max="1" width="12.85546875" customWidth="1"/>
    <col min="2" max="2" width="1.7109375" customWidth="1"/>
    <col min="3" max="3" width="20.7109375" customWidth="1"/>
    <col min="4" max="4" width="1.7109375" customWidth="1"/>
    <col min="5" max="5" width="20.7109375" customWidth="1"/>
    <col min="6" max="6" width="1.7109375" customWidth="1"/>
    <col min="7" max="8" width="20.7109375" customWidth="1"/>
    <col min="9" max="9" width="1.7109375" customWidth="1"/>
    <col min="10" max="11" width="20.7109375" customWidth="1"/>
    <col min="12" max="12" width="1.7109375" customWidth="1"/>
    <col min="13" max="13" width="20.7109375" customWidth="1"/>
    <col min="14" max="14" width="1.7109375" customWidth="1"/>
    <col min="15" max="15" width="20.7109375" customWidth="1"/>
    <col min="16" max="16" width="1.7109375" customWidth="1"/>
    <col min="17" max="17" width="20.7109375" customWidth="1"/>
    <col min="18" max="18" width="1.7109375" customWidth="1"/>
    <col min="19" max="19" width="20.7109375" customWidth="1"/>
    <col min="20" max="20" width="1.7109375" customWidth="1"/>
    <col min="21" max="21" width="20.7109375" customWidth="1"/>
    <col min="22" max="22" width="1.7109375" customWidth="1"/>
    <col min="23" max="24" width="20.7109375" customWidth="1"/>
    <col min="25" max="25" width="1.7109375" customWidth="1"/>
    <col min="26" max="26" width="20.7109375" customWidth="1"/>
    <col min="27" max="27" width="1.85546875" customWidth="1"/>
  </cols>
  <sheetData>
    <row r="1" spans="1:27" ht="15" customHeight="1" x14ac:dyDescent="0.25">
      <c r="A1" s="153" t="s">
        <v>107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</row>
    <row r="2" spans="1:27" ht="15" customHeight="1" x14ac:dyDescent="0.25">
      <c r="A2" s="153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</row>
    <row r="3" spans="1:27" ht="15" customHeight="1" x14ac:dyDescent="0.25">
      <c r="A3" s="153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</row>
    <row r="4" spans="1:27" ht="15" customHeight="1" x14ac:dyDescent="0.25">
      <c r="A4" s="153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</row>
    <row r="5" spans="1:27" ht="15" customHeight="1" x14ac:dyDescent="0.25">
      <c r="A5" s="153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</row>
    <row r="6" spans="1:27" ht="48.75" customHeight="1" x14ac:dyDescent="0.25">
      <c r="A6" t="s">
        <v>102</v>
      </c>
    </row>
    <row r="7" spans="1:27" s="4" customFormat="1" ht="63" x14ac:dyDescent="0.25">
      <c r="A7" s="18" t="s">
        <v>108</v>
      </c>
      <c r="B7" s="19"/>
      <c r="C7" s="18" t="s">
        <v>21</v>
      </c>
      <c r="D7" s="19"/>
      <c r="E7" s="18" t="s">
        <v>55</v>
      </c>
      <c r="F7" s="19"/>
      <c r="G7" s="155" t="s">
        <v>66</v>
      </c>
      <c r="H7" s="156"/>
      <c r="I7" s="19"/>
      <c r="J7" s="155" t="s">
        <v>35</v>
      </c>
      <c r="K7" s="156"/>
      <c r="L7" s="19"/>
      <c r="M7" s="18" t="s">
        <v>65</v>
      </c>
      <c r="N7" s="19"/>
      <c r="O7" s="18" t="s">
        <v>9</v>
      </c>
      <c r="P7" s="19"/>
      <c r="Q7" s="18" t="s">
        <v>53</v>
      </c>
      <c r="R7" s="19"/>
      <c r="S7" s="18" t="s">
        <v>83</v>
      </c>
      <c r="T7" s="19"/>
      <c r="U7" s="18" t="s">
        <v>10</v>
      </c>
      <c r="V7" s="19"/>
      <c r="W7" s="155" t="s">
        <v>16</v>
      </c>
      <c r="X7" s="156"/>
      <c r="Y7" s="19"/>
      <c r="Z7" s="18" t="s">
        <v>38</v>
      </c>
    </row>
    <row r="8" spans="1:27" ht="7.5" customHeight="1" x14ac:dyDescent="0.25">
      <c r="A8" s="9" t="s">
        <v>103</v>
      </c>
      <c r="B8" s="2"/>
      <c r="C8" s="6"/>
      <c r="D8" s="2"/>
      <c r="E8" s="6"/>
      <c r="F8" s="2"/>
      <c r="G8" s="7"/>
      <c r="H8" s="8"/>
      <c r="I8" s="2"/>
      <c r="J8" s="7"/>
      <c r="K8" s="8"/>
      <c r="L8" s="2"/>
      <c r="M8" s="6"/>
      <c r="N8" s="2"/>
      <c r="O8" s="6"/>
      <c r="P8" s="2"/>
      <c r="Q8" s="6"/>
      <c r="R8" s="2"/>
      <c r="S8" s="6"/>
      <c r="T8" s="2"/>
      <c r="U8" s="6"/>
      <c r="V8" s="2"/>
      <c r="W8" s="7"/>
      <c r="X8" s="8"/>
      <c r="Y8" s="2"/>
      <c r="Z8" s="6"/>
    </row>
    <row r="9" spans="1:27" ht="15.75" customHeight="1" x14ac:dyDescent="0.25">
      <c r="A9" s="21" t="s">
        <v>104</v>
      </c>
      <c r="B9" s="2"/>
      <c r="C9" s="6"/>
      <c r="D9" s="2"/>
      <c r="E9" s="6"/>
      <c r="F9" s="2"/>
      <c r="G9" s="7"/>
      <c r="H9" s="8"/>
      <c r="I9" s="2"/>
      <c r="J9" s="7"/>
      <c r="K9" s="8"/>
      <c r="L9" s="2"/>
      <c r="M9" s="6"/>
      <c r="N9" s="2"/>
      <c r="O9" s="6"/>
      <c r="P9" s="2"/>
      <c r="Q9" s="6"/>
      <c r="R9" s="2"/>
      <c r="S9" s="6"/>
      <c r="T9" s="2"/>
      <c r="U9" s="6"/>
      <c r="V9" s="2"/>
      <c r="W9" s="7"/>
      <c r="X9" s="8"/>
      <c r="Y9" s="2"/>
      <c r="Z9" s="6"/>
    </row>
    <row r="10" spans="1:27" ht="7.5" customHeight="1" x14ac:dyDescent="0.25">
      <c r="A10" s="9" t="s">
        <v>105</v>
      </c>
      <c r="B10" s="2"/>
      <c r="C10" s="6"/>
      <c r="D10" s="2"/>
      <c r="E10" s="6"/>
      <c r="F10" s="2"/>
      <c r="G10" s="7"/>
      <c r="H10" s="8"/>
      <c r="I10" s="2"/>
      <c r="J10" s="7"/>
      <c r="K10" s="8"/>
      <c r="L10" s="2"/>
      <c r="M10" s="6"/>
      <c r="N10" s="2"/>
      <c r="O10" s="6"/>
      <c r="P10" s="2"/>
      <c r="Q10" s="6"/>
      <c r="R10" s="2"/>
      <c r="S10" s="6"/>
      <c r="T10" s="2"/>
      <c r="U10" s="6"/>
      <c r="V10" s="2"/>
      <c r="W10" s="7"/>
      <c r="X10" s="8"/>
      <c r="Y10" s="2"/>
      <c r="Z10" s="6"/>
    </row>
    <row r="11" spans="1:27" ht="16.5" customHeight="1" x14ac:dyDescent="0.25">
      <c r="A11" s="157" t="s">
        <v>109</v>
      </c>
      <c r="B11" s="4"/>
      <c r="C11" s="151" t="s">
        <v>56</v>
      </c>
      <c r="D11" s="19"/>
      <c r="E11" s="151" t="s">
        <v>22</v>
      </c>
      <c r="F11" s="19"/>
      <c r="G11" s="159" t="s">
        <v>0</v>
      </c>
      <c r="H11" s="160"/>
      <c r="I11" s="19"/>
      <c r="J11" s="159" t="s">
        <v>52</v>
      </c>
      <c r="K11" s="63" t="s">
        <v>3</v>
      </c>
      <c r="L11" s="19"/>
      <c r="M11" s="151" t="s">
        <v>59</v>
      </c>
      <c r="N11" s="19"/>
      <c r="O11" s="151" t="s">
        <v>8</v>
      </c>
      <c r="P11" s="19"/>
      <c r="Q11" s="151" t="s">
        <v>31</v>
      </c>
      <c r="R11" s="19"/>
      <c r="S11" s="151" t="s">
        <v>12</v>
      </c>
      <c r="T11" s="19"/>
      <c r="U11" s="151" t="s">
        <v>11</v>
      </c>
      <c r="V11" s="19"/>
      <c r="W11" s="159" t="s">
        <v>17</v>
      </c>
      <c r="X11" s="160"/>
      <c r="Y11" s="19"/>
      <c r="Z11" s="151" t="s">
        <v>39</v>
      </c>
    </row>
    <row r="12" spans="1:27" ht="31.5" x14ac:dyDescent="0.25">
      <c r="A12" s="158"/>
      <c r="B12" s="3"/>
      <c r="C12" s="152"/>
      <c r="D12" s="19"/>
      <c r="E12" s="152"/>
      <c r="F12" s="19"/>
      <c r="G12" s="61" t="s">
        <v>6</v>
      </c>
      <c r="H12" s="62" t="s">
        <v>7</v>
      </c>
      <c r="I12" s="19"/>
      <c r="J12" s="161"/>
      <c r="K12" s="64" t="s">
        <v>5</v>
      </c>
      <c r="L12" s="19"/>
      <c r="M12" s="152"/>
      <c r="N12" s="19"/>
      <c r="O12" s="152"/>
      <c r="P12" s="19"/>
      <c r="Q12" s="152"/>
      <c r="R12" s="19"/>
      <c r="S12" s="152"/>
      <c r="T12" s="19"/>
      <c r="U12" s="152"/>
      <c r="V12" s="19"/>
      <c r="W12" s="161"/>
      <c r="X12" s="162"/>
      <c r="Y12" s="19"/>
      <c r="Z12" s="152"/>
    </row>
    <row r="13" spans="1:27" x14ac:dyDescent="0.25">
      <c r="A13" s="29"/>
      <c r="B13" s="3"/>
      <c r="C13" s="12"/>
      <c r="D13" s="3"/>
      <c r="E13" s="12"/>
      <c r="F13" s="3"/>
      <c r="G13" s="16"/>
      <c r="H13" s="17"/>
      <c r="I13" s="3"/>
      <c r="J13" s="16"/>
      <c r="K13" s="17"/>
      <c r="L13" s="3"/>
      <c r="M13" s="12"/>
      <c r="N13" s="3"/>
      <c r="O13" s="12"/>
      <c r="P13" s="3"/>
      <c r="Q13" s="12"/>
      <c r="R13" s="3"/>
      <c r="S13" s="12"/>
      <c r="T13" s="3"/>
      <c r="U13" s="12"/>
      <c r="V13" s="3"/>
      <c r="W13" s="16"/>
      <c r="X13" s="17"/>
      <c r="Y13" s="3"/>
      <c r="Z13" s="12"/>
    </row>
    <row r="14" spans="1:27" ht="52.5" customHeight="1" x14ac:dyDescent="0.25">
      <c r="A14" s="185" t="s">
        <v>63</v>
      </c>
      <c r="B14" s="3"/>
      <c r="C14" s="5" t="s">
        <v>57</v>
      </c>
      <c r="D14" s="4"/>
      <c r="E14" s="5" t="s">
        <v>23</v>
      </c>
      <c r="F14" s="4"/>
      <c r="G14" s="25" t="s">
        <v>51</v>
      </c>
      <c r="H14" s="15" t="s">
        <v>60</v>
      </c>
      <c r="I14" s="4"/>
      <c r="J14" s="14" t="s">
        <v>27</v>
      </c>
      <c r="K14" s="24" t="s">
        <v>64</v>
      </c>
      <c r="L14" s="4"/>
      <c r="M14" s="5" t="s">
        <v>61</v>
      </c>
      <c r="N14" s="4"/>
      <c r="O14" s="5" t="s">
        <v>41</v>
      </c>
      <c r="P14" s="4"/>
      <c r="Q14" s="5" t="s">
        <v>71</v>
      </c>
      <c r="R14" s="4"/>
      <c r="S14" s="5" t="s">
        <v>13</v>
      </c>
      <c r="T14" s="4"/>
      <c r="U14" s="5" t="s">
        <v>36</v>
      </c>
      <c r="V14" s="4"/>
      <c r="W14" s="14" t="s">
        <v>18</v>
      </c>
      <c r="X14" s="24" t="s">
        <v>19</v>
      </c>
      <c r="Y14" s="4"/>
      <c r="Z14" s="5" t="s">
        <v>40</v>
      </c>
    </row>
    <row r="15" spans="1:27" ht="30" x14ac:dyDescent="0.25">
      <c r="A15" s="186"/>
      <c r="B15" s="3"/>
      <c r="C15" s="9" t="s">
        <v>69</v>
      </c>
      <c r="D15" s="4"/>
      <c r="E15" s="9" t="s">
        <v>24</v>
      </c>
      <c r="F15" s="4"/>
      <c r="G15" s="26" t="s">
        <v>1</v>
      </c>
      <c r="H15" s="11"/>
      <c r="I15" s="4"/>
      <c r="J15" s="10" t="s">
        <v>28</v>
      </c>
      <c r="K15" s="27" t="s">
        <v>34</v>
      </c>
      <c r="L15" s="4"/>
      <c r="M15" s="9"/>
      <c r="N15" s="4"/>
      <c r="O15" s="9"/>
      <c r="P15" s="4"/>
      <c r="Q15" s="9" t="s">
        <v>32</v>
      </c>
      <c r="R15" s="4"/>
      <c r="S15" s="9" t="s">
        <v>37</v>
      </c>
      <c r="T15" s="4"/>
      <c r="U15" s="9" t="s">
        <v>14</v>
      </c>
      <c r="V15" s="4"/>
      <c r="W15" s="10" t="s">
        <v>73</v>
      </c>
      <c r="X15" s="27" t="s">
        <v>73</v>
      </c>
      <c r="Y15" s="4"/>
      <c r="Z15" s="9"/>
    </row>
    <row r="16" spans="1:27" ht="39.75" customHeight="1" x14ac:dyDescent="0.25">
      <c r="A16" s="186"/>
      <c r="B16" s="3"/>
      <c r="C16" s="9" t="s">
        <v>70</v>
      </c>
      <c r="D16" s="4"/>
      <c r="E16" s="9" t="s">
        <v>25</v>
      </c>
      <c r="F16" s="4"/>
      <c r="G16" s="26"/>
      <c r="H16" s="11"/>
      <c r="I16" s="4"/>
      <c r="J16" s="10" t="s">
        <v>29</v>
      </c>
      <c r="K16" s="27" t="s">
        <v>33</v>
      </c>
      <c r="L16" s="4"/>
      <c r="M16" s="9"/>
      <c r="N16" s="4"/>
      <c r="O16" s="9"/>
      <c r="P16" s="4"/>
      <c r="Q16" s="163" t="s">
        <v>68</v>
      </c>
      <c r="R16" s="4"/>
      <c r="S16" s="163" t="s">
        <v>74</v>
      </c>
      <c r="T16" s="4"/>
      <c r="U16" s="9" t="s">
        <v>15</v>
      </c>
      <c r="V16" s="4"/>
      <c r="W16" s="10"/>
      <c r="X16" s="27"/>
      <c r="Y16" s="4"/>
      <c r="Z16" s="9"/>
    </row>
    <row r="17" spans="1:26" ht="33.75" customHeight="1" x14ac:dyDescent="0.25">
      <c r="A17" s="186"/>
      <c r="B17" s="3"/>
      <c r="C17" s="9"/>
      <c r="D17" s="4"/>
      <c r="E17" s="9" t="s">
        <v>26</v>
      </c>
      <c r="F17" s="4"/>
      <c r="G17" s="26"/>
      <c r="H17" s="11"/>
      <c r="I17" s="4"/>
      <c r="J17" s="10" t="s">
        <v>30</v>
      </c>
      <c r="K17" s="27"/>
      <c r="L17" s="4"/>
      <c r="M17" s="9"/>
      <c r="N17" s="4"/>
      <c r="O17" s="9"/>
      <c r="P17" s="4"/>
      <c r="Q17" s="163"/>
      <c r="R17" s="4"/>
      <c r="S17" s="163"/>
      <c r="T17" s="4"/>
      <c r="U17" s="9"/>
      <c r="V17" s="4"/>
      <c r="W17" s="10"/>
      <c r="X17" s="27"/>
      <c r="Y17" s="4"/>
      <c r="Z17" s="9"/>
    </row>
    <row r="18" spans="1:26" ht="25.5" customHeight="1" x14ac:dyDescent="0.25">
      <c r="A18" s="187"/>
      <c r="B18" s="3"/>
      <c r="C18" s="13"/>
      <c r="D18" s="4"/>
      <c r="E18" s="13"/>
      <c r="F18" s="4"/>
      <c r="G18" s="65" t="s">
        <v>67</v>
      </c>
      <c r="H18" s="66" t="s">
        <v>2</v>
      </c>
      <c r="I18" s="4"/>
      <c r="J18" s="20"/>
      <c r="K18" s="67" t="s">
        <v>90</v>
      </c>
      <c r="L18" s="4"/>
      <c r="M18" s="13"/>
      <c r="N18" s="4"/>
      <c r="O18" s="13"/>
      <c r="P18" s="4"/>
      <c r="Q18" s="164"/>
      <c r="R18" s="4"/>
      <c r="S18" s="164"/>
      <c r="T18" s="4"/>
      <c r="U18" s="13"/>
      <c r="V18" s="4"/>
      <c r="W18" s="20"/>
      <c r="X18" s="28"/>
      <c r="Y18" s="4"/>
      <c r="Z18" s="13"/>
    </row>
    <row r="19" spans="1:26" ht="19.5" customHeight="1" x14ac:dyDescent="0.25">
      <c r="A19" s="29"/>
      <c r="B19" s="3"/>
      <c r="C19" s="12"/>
      <c r="D19" s="3"/>
      <c r="E19" s="12"/>
      <c r="F19" s="3"/>
      <c r="G19" s="16"/>
      <c r="H19" s="17"/>
      <c r="I19" s="3"/>
      <c r="J19" s="16"/>
      <c r="K19" s="17"/>
      <c r="L19" s="3"/>
      <c r="M19" s="12"/>
      <c r="N19" s="3"/>
      <c r="O19" s="12"/>
      <c r="P19" s="3"/>
      <c r="Q19" s="12"/>
      <c r="R19" s="3"/>
      <c r="S19" s="12"/>
      <c r="T19" s="3"/>
      <c r="U19" s="12"/>
      <c r="V19" s="3"/>
      <c r="W19" s="16"/>
      <c r="X19" s="17"/>
      <c r="Y19" s="3"/>
      <c r="Z19" s="12"/>
    </row>
    <row r="20" spans="1:26" ht="15.75" x14ac:dyDescent="0.25">
      <c r="A20" s="165" t="s">
        <v>62</v>
      </c>
      <c r="B20" s="23"/>
      <c r="C20" s="168" t="s">
        <v>43</v>
      </c>
      <c r="D20" s="22"/>
      <c r="E20" s="168" t="s">
        <v>43</v>
      </c>
      <c r="F20" s="22"/>
      <c r="G20" s="171" t="s">
        <v>44</v>
      </c>
      <c r="H20" s="50" t="s">
        <v>44</v>
      </c>
      <c r="I20" s="22"/>
      <c r="J20" s="174" t="s">
        <v>43</v>
      </c>
      <c r="K20" s="177" t="s">
        <v>43</v>
      </c>
      <c r="L20" s="22"/>
      <c r="M20" s="180" t="s">
        <v>44</v>
      </c>
      <c r="N20" s="22"/>
      <c r="O20" s="168" t="s">
        <v>43</v>
      </c>
      <c r="P20" s="22"/>
      <c r="Q20" s="51" t="s">
        <v>43</v>
      </c>
      <c r="R20" s="22"/>
      <c r="S20" s="51" t="s">
        <v>43</v>
      </c>
      <c r="T20" s="22"/>
      <c r="U20" s="36" t="s">
        <v>49</v>
      </c>
      <c r="V20" s="22"/>
      <c r="W20" s="52" t="s">
        <v>43</v>
      </c>
      <c r="X20" s="53" t="s">
        <v>49</v>
      </c>
      <c r="Y20" s="22"/>
      <c r="Z20" s="180" t="s">
        <v>44</v>
      </c>
    </row>
    <row r="21" spans="1:26" ht="15.75" x14ac:dyDescent="0.25">
      <c r="A21" s="166"/>
      <c r="B21" s="23"/>
      <c r="C21" s="169"/>
      <c r="D21" s="22"/>
      <c r="E21" s="169"/>
      <c r="F21" s="22"/>
      <c r="G21" s="172"/>
      <c r="H21" s="54" t="s">
        <v>45</v>
      </c>
      <c r="I21" s="22"/>
      <c r="J21" s="175"/>
      <c r="K21" s="178"/>
      <c r="L21" s="22"/>
      <c r="M21" s="181"/>
      <c r="N21" s="22"/>
      <c r="O21" s="169"/>
      <c r="P21" s="22"/>
      <c r="Q21" s="55" t="s">
        <v>44</v>
      </c>
      <c r="R21" s="22"/>
      <c r="S21" s="37" t="s">
        <v>49</v>
      </c>
      <c r="T21" s="22"/>
      <c r="U21" s="37" t="s">
        <v>50</v>
      </c>
      <c r="V21" s="22"/>
      <c r="W21" s="56" t="s">
        <v>44</v>
      </c>
      <c r="X21" s="57" t="s">
        <v>54</v>
      </c>
      <c r="Y21" s="22"/>
      <c r="Z21" s="181"/>
    </row>
    <row r="22" spans="1:26" ht="15.75" x14ac:dyDescent="0.25">
      <c r="A22" s="167"/>
      <c r="B22" s="23"/>
      <c r="C22" s="170"/>
      <c r="D22" s="22"/>
      <c r="E22" s="170"/>
      <c r="F22" s="22"/>
      <c r="G22" s="173"/>
      <c r="H22" s="33"/>
      <c r="I22" s="22"/>
      <c r="J22" s="176"/>
      <c r="K22" s="179"/>
      <c r="L22" s="22"/>
      <c r="M22" s="182"/>
      <c r="N22" s="22"/>
      <c r="O22" s="170"/>
      <c r="P22" s="22"/>
      <c r="Q22" s="35"/>
      <c r="R22" s="22"/>
      <c r="S22" s="35"/>
      <c r="T22" s="22"/>
      <c r="U22" s="58" t="s">
        <v>54</v>
      </c>
      <c r="V22" s="22"/>
      <c r="W22" s="59"/>
      <c r="X22" s="60"/>
      <c r="Y22" s="22"/>
      <c r="Z22" s="182"/>
    </row>
    <row r="23" spans="1:26" ht="24.75" customHeight="1" x14ac:dyDescent="0.25">
      <c r="A23" s="29"/>
      <c r="B23" s="3"/>
      <c r="C23" s="31"/>
      <c r="D23" s="19"/>
      <c r="E23" s="31"/>
      <c r="F23" s="19"/>
      <c r="G23" s="30"/>
      <c r="H23" s="32"/>
      <c r="I23" s="19"/>
      <c r="J23" s="30"/>
      <c r="K23" s="32"/>
      <c r="L23" s="19"/>
      <c r="M23" s="31"/>
      <c r="N23" s="19"/>
      <c r="O23" s="31"/>
      <c r="P23" s="19"/>
      <c r="Q23" s="31"/>
      <c r="R23" s="19"/>
      <c r="S23" s="31"/>
      <c r="T23" s="19"/>
      <c r="U23" s="31"/>
      <c r="V23" s="19"/>
      <c r="W23" s="30"/>
      <c r="X23" s="32"/>
      <c r="Y23" s="19"/>
      <c r="Z23" s="31"/>
    </row>
    <row r="24" spans="1:26" ht="15.75" x14ac:dyDescent="0.25">
      <c r="A24" s="190" t="s">
        <v>72</v>
      </c>
      <c r="B24" s="3"/>
      <c r="C24" s="193"/>
      <c r="D24" s="19"/>
      <c r="E24" s="48" t="s">
        <v>45</v>
      </c>
      <c r="F24" s="19"/>
      <c r="G24" s="45" t="s">
        <v>45</v>
      </c>
      <c r="H24" s="196" t="s">
        <v>45</v>
      </c>
      <c r="I24" s="19"/>
      <c r="J24" s="199"/>
      <c r="K24" s="43" t="s">
        <v>45</v>
      </c>
      <c r="L24" s="19"/>
      <c r="M24" s="202" t="s">
        <v>43</v>
      </c>
      <c r="N24" s="19"/>
      <c r="O24" s="38" t="s">
        <v>47</v>
      </c>
      <c r="P24" s="19"/>
      <c r="Q24" s="41" t="s">
        <v>49</v>
      </c>
      <c r="R24" s="19"/>
      <c r="S24" s="38" t="s">
        <v>75</v>
      </c>
      <c r="T24" s="19"/>
      <c r="U24" s="193"/>
      <c r="V24" s="19"/>
      <c r="W24" s="205" t="s">
        <v>45</v>
      </c>
      <c r="X24" s="208" t="s">
        <v>43</v>
      </c>
      <c r="Y24" s="19"/>
      <c r="Z24" s="211" t="s">
        <v>45</v>
      </c>
    </row>
    <row r="25" spans="1:26" ht="15.75" x14ac:dyDescent="0.25">
      <c r="A25" s="191"/>
      <c r="B25" s="3"/>
      <c r="C25" s="194"/>
      <c r="D25" s="19"/>
      <c r="E25" s="49" t="s">
        <v>46</v>
      </c>
      <c r="F25" s="19"/>
      <c r="G25" s="46" t="s">
        <v>46</v>
      </c>
      <c r="H25" s="197"/>
      <c r="I25" s="19"/>
      <c r="J25" s="200"/>
      <c r="K25" s="44" t="s">
        <v>46</v>
      </c>
      <c r="L25" s="19"/>
      <c r="M25" s="203"/>
      <c r="N25" s="19"/>
      <c r="O25" s="39" t="s">
        <v>48</v>
      </c>
      <c r="P25" s="19"/>
      <c r="Q25" s="42" t="s">
        <v>54</v>
      </c>
      <c r="R25" s="19"/>
      <c r="S25" s="39" t="s">
        <v>76</v>
      </c>
      <c r="T25" s="19"/>
      <c r="U25" s="194"/>
      <c r="V25" s="19"/>
      <c r="W25" s="206"/>
      <c r="X25" s="209"/>
      <c r="Y25" s="19"/>
      <c r="Z25" s="212"/>
    </row>
    <row r="26" spans="1:26" ht="15.75" x14ac:dyDescent="0.25">
      <c r="A26" s="192"/>
      <c r="B26" s="3"/>
      <c r="C26" s="195"/>
      <c r="D26" s="19"/>
      <c r="E26" s="40"/>
      <c r="F26" s="19"/>
      <c r="G26" s="47"/>
      <c r="H26" s="198"/>
      <c r="I26" s="19"/>
      <c r="J26" s="201"/>
      <c r="K26" s="34"/>
      <c r="L26" s="19"/>
      <c r="M26" s="204"/>
      <c r="N26" s="19"/>
      <c r="O26" s="40"/>
      <c r="P26" s="19"/>
      <c r="Q26" s="40" t="s">
        <v>76</v>
      </c>
      <c r="R26" s="19"/>
      <c r="S26" s="40"/>
      <c r="T26" s="19"/>
      <c r="U26" s="195"/>
      <c r="V26" s="19"/>
      <c r="W26" s="207"/>
      <c r="X26" s="210"/>
      <c r="Y26" s="19"/>
      <c r="Z26" s="213"/>
    </row>
    <row r="27" spans="1:26" s="86" customFormat="1" ht="15.75" x14ac:dyDescent="0.25">
      <c r="A27" s="80"/>
      <c r="B27" s="81"/>
      <c r="C27" s="82"/>
      <c r="D27" s="83"/>
      <c r="E27" s="82"/>
      <c r="F27" s="83"/>
      <c r="G27" s="82"/>
      <c r="H27" s="84"/>
      <c r="I27" s="83"/>
      <c r="J27" s="82"/>
      <c r="K27" s="82"/>
      <c r="L27" s="83"/>
      <c r="M27" s="85"/>
      <c r="N27" s="83"/>
      <c r="O27" s="82"/>
      <c r="P27" s="83"/>
      <c r="Q27" s="82"/>
      <c r="R27" s="83"/>
      <c r="S27" s="82"/>
      <c r="T27" s="83"/>
      <c r="U27" s="82"/>
      <c r="V27" s="83"/>
      <c r="W27" s="84"/>
      <c r="X27" s="85"/>
      <c r="Y27" s="83"/>
      <c r="Z27" s="84"/>
    </row>
    <row r="28" spans="1:26" ht="82.5" customHeight="1" thickBot="1" x14ac:dyDescent="0.4">
      <c r="A28" s="114" t="str">
        <f>"DATE DU JOUR : "</f>
        <v xml:space="preserve">DATE DU JOUR : </v>
      </c>
      <c r="C28" s="115">
        <f ca="1">TODAY()</f>
        <v>43553</v>
      </c>
      <c r="G28" s="118" t="s">
        <v>99</v>
      </c>
      <c r="H28" s="119" t="s">
        <v>100</v>
      </c>
      <c r="J28" t="str">
        <f>RECAP!A31</f>
        <v>MPC CAT S20</v>
      </c>
      <c r="M28" s="93">
        <f ca="1">COUNTIF(M31:M44,"EN RETARD")</f>
        <v>3</v>
      </c>
    </row>
    <row r="29" spans="1:26" ht="39" customHeight="1" thickBot="1" x14ac:dyDescent="0.3">
      <c r="A29" s="74" t="s">
        <v>62</v>
      </c>
      <c r="B29" s="75"/>
      <c r="C29" s="183" t="s">
        <v>81</v>
      </c>
      <c r="D29" s="183"/>
      <c r="E29" s="183"/>
      <c r="F29" s="76"/>
      <c r="G29" s="183" t="s">
        <v>4</v>
      </c>
      <c r="H29" s="183"/>
      <c r="I29" s="76"/>
      <c r="J29" s="77" t="s">
        <v>82</v>
      </c>
      <c r="K29" s="78" t="s">
        <v>80</v>
      </c>
      <c r="L29" s="93"/>
      <c r="M29" s="87">
        <f ca="1">G30-F30</f>
        <v>26</v>
      </c>
      <c r="O29" s="1"/>
    </row>
    <row r="30" spans="1:26" ht="39.950000000000003" customHeight="1" thickBot="1" x14ac:dyDescent="0.3">
      <c r="A30" s="73" t="s">
        <v>43</v>
      </c>
      <c r="B30" s="69"/>
      <c r="C30" s="184" t="s">
        <v>20</v>
      </c>
      <c r="D30" s="184"/>
      <c r="E30" s="184"/>
      <c r="F30" s="88">
        <f ca="1">TODAY()</f>
        <v>43553</v>
      </c>
      <c r="G30" s="188">
        <v>43579</v>
      </c>
      <c r="H30" s="189"/>
      <c r="I30" s="89"/>
      <c r="J30" s="90" t="str">
        <f>IF(G30&lt;&gt;"",CONCATENATE("S",WEEKNUM(G30,16)),"")</f>
        <v>S17</v>
      </c>
      <c r="K30" s="98"/>
      <c r="L30" s="94"/>
      <c r="M30" s="121"/>
      <c r="N30" s="1"/>
      <c r="O30" s="79"/>
    </row>
    <row r="31" spans="1:26" ht="39.950000000000003" customHeight="1" x14ac:dyDescent="0.25">
      <c r="A31" s="68" t="s">
        <v>43</v>
      </c>
      <c r="B31" s="69"/>
      <c r="C31" s="214" t="s">
        <v>85</v>
      </c>
      <c r="D31" s="214"/>
      <c r="E31" s="214"/>
      <c r="F31" s="91"/>
      <c r="G31" s="216">
        <f>IF(G30&lt;&gt;"",G30-90,"")</f>
        <v>43489</v>
      </c>
      <c r="H31" s="216"/>
      <c r="I31" s="91"/>
      <c r="J31" s="95" t="str">
        <f>IF(G30&lt;&gt;"",CONCATENATE("S",WEEKNUM(G31,16)),"")</f>
        <v>S4</v>
      </c>
      <c r="K31" s="99"/>
      <c r="L31" s="93">
        <f>K31-G31</f>
        <v>-43489</v>
      </c>
      <c r="M31" s="116" t="str">
        <f ca="1">IF((AND($G31&lt;=$C$28,$K31="")),"EN RETARD","")</f>
        <v>EN RETARD</v>
      </c>
    </row>
    <row r="32" spans="1:26" ht="39.950000000000003" customHeight="1" x14ac:dyDescent="0.25">
      <c r="A32" s="68" t="s">
        <v>43</v>
      </c>
      <c r="B32" s="69"/>
      <c r="C32" s="214" t="s">
        <v>84</v>
      </c>
      <c r="D32" s="214"/>
      <c r="E32" s="214"/>
      <c r="F32" s="91"/>
      <c r="G32" s="215">
        <f>IF(G30&lt;&gt;"",WORKDAY(EOMONTH(G30,-3),-1),"")</f>
        <v>43495</v>
      </c>
      <c r="H32" s="215"/>
      <c r="I32" s="91"/>
      <c r="J32" s="95" t="str">
        <f>IF(G30&lt;&gt;"",CONCATENATE("S",WEEKNUM(G32,16)),"")</f>
        <v>S5</v>
      </c>
      <c r="K32" s="100">
        <v>43521</v>
      </c>
      <c r="L32" s="93">
        <f>K32-G32</f>
        <v>26</v>
      </c>
      <c r="M32" s="116" t="str">
        <f t="shared" ref="M32:M44" ca="1" si="0">IF((AND($G32&lt;=$C$28,$K32="")),"EN RETARD","")</f>
        <v/>
      </c>
    </row>
    <row r="33" spans="1:13" ht="39.950000000000003" customHeight="1" x14ac:dyDescent="0.25">
      <c r="A33" s="68" t="s">
        <v>43</v>
      </c>
      <c r="B33" s="69"/>
      <c r="C33" s="214" t="s">
        <v>86</v>
      </c>
      <c r="D33" s="214"/>
      <c r="E33" s="214"/>
      <c r="F33" s="91"/>
      <c r="G33" s="215">
        <f>IF(G30&lt;&gt;"",G30-35,"")</f>
        <v>43544</v>
      </c>
      <c r="H33" s="215"/>
      <c r="I33" s="91"/>
      <c r="J33" s="95" t="str">
        <f>IF(G30&lt;&gt;"",CONCATENATE("S",WEEKNUM(G33,16)),"")</f>
        <v>S12</v>
      </c>
      <c r="K33" s="100"/>
      <c r="L33" s="93">
        <f>K33-G33</f>
        <v>-43544</v>
      </c>
      <c r="M33" s="116" t="str">
        <f t="shared" ca="1" si="0"/>
        <v>EN RETARD</v>
      </c>
    </row>
    <row r="34" spans="1:13" ht="39.950000000000003" customHeight="1" x14ac:dyDescent="0.25">
      <c r="A34" s="70" t="s">
        <v>44</v>
      </c>
      <c r="B34" s="69"/>
      <c r="C34" s="214" t="s">
        <v>92</v>
      </c>
      <c r="D34" s="214"/>
      <c r="E34" s="214"/>
      <c r="F34" s="91"/>
      <c r="G34" s="215">
        <f>IF(G30&lt;&gt;"",G30-54,"")</f>
        <v>43525</v>
      </c>
      <c r="H34" s="215"/>
      <c r="I34" s="91"/>
      <c r="J34" s="95" t="str">
        <f>IF(G30&lt;&gt;"",CONCATENATE("S",WEEKNUM(G30-60,16)),"")</f>
        <v>S9</v>
      </c>
      <c r="K34" s="100">
        <v>43543</v>
      </c>
      <c r="L34" s="93"/>
      <c r="M34" s="116" t="str">
        <f t="shared" ca="1" si="0"/>
        <v/>
      </c>
    </row>
    <row r="35" spans="1:13" ht="39.950000000000003" customHeight="1" x14ac:dyDescent="0.25">
      <c r="A35" s="70" t="s">
        <v>44</v>
      </c>
      <c r="B35" s="69"/>
      <c r="C35" s="214" t="s">
        <v>58</v>
      </c>
      <c r="D35" s="214"/>
      <c r="E35" s="214"/>
      <c r="F35" s="91"/>
      <c r="G35" s="215">
        <f>IF(G30&lt;&gt;"",G30-49,"")</f>
        <v>43530</v>
      </c>
      <c r="H35" s="215"/>
      <c r="I35" s="91"/>
      <c r="J35" s="95" t="str">
        <f>IF(G30&lt;&gt;"",CONCATENATE("S",WEEKNUM(G30-60,16)),"")</f>
        <v>S9</v>
      </c>
      <c r="K35" s="100">
        <v>43548</v>
      </c>
      <c r="L35" s="93"/>
      <c r="M35" s="116" t="str">
        <f t="shared" ca="1" si="0"/>
        <v/>
      </c>
    </row>
    <row r="36" spans="1:13" ht="39.950000000000003" customHeight="1" x14ac:dyDescent="0.25">
      <c r="A36" s="68" t="s">
        <v>43</v>
      </c>
      <c r="B36" s="69"/>
      <c r="C36" s="214" t="s">
        <v>78</v>
      </c>
      <c r="D36" s="214"/>
      <c r="E36" s="214"/>
      <c r="F36" s="91"/>
      <c r="G36" s="215">
        <f>IF(G30&lt;&gt;"",G30-100,"")</f>
        <v>43479</v>
      </c>
      <c r="H36" s="215"/>
      <c r="I36" s="91"/>
      <c r="J36" s="95" t="str">
        <f>IF(G30&lt;&gt;"",CONCATENATE("entre S",WEEKNUM(G30-100,16)," et S",WEEKNUM(G30-60,16)),"")</f>
        <v>entre S3 et S9</v>
      </c>
      <c r="K36" s="100"/>
      <c r="L36" s="93"/>
      <c r="M36" s="116" t="str">
        <f ca="1">IF((AND($G36&lt;=$C$28,$K36="",$H$28="Entreprise extérieure")),"EN RETARD","")</f>
        <v/>
      </c>
    </row>
    <row r="37" spans="1:13" ht="39.950000000000003" customHeight="1" x14ac:dyDescent="0.25">
      <c r="A37" s="68" t="s">
        <v>43</v>
      </c>
      <c r="B37" s="69"/>
      <c r="C37" s="214" t="s">
        <v>87</v>
      </c>
      <c r="D37" s="214"/>
      <c r="E37" s="214"/>
      <c r="F37" s="91"/>
      <c r="G37" s="215" t="str">
        <f>IF(K38="","",WORKDAY(K38,-3))</f>
        <v/>
      </c>
      <c r="H37" s="215"/>
      <c r="I37" s="91"/>
      <c r="J37" s="215" t="str">
        <f>IF(G37="","",CONCATENATE("S",WEEKNUM(G37,1)))</f>
        <v/>
      </c>
      <c r="K37" s="215"/>
      <c r="L37" s="93"/>
      <c r="M37" s="116" t="str">
        <f t="shared" ca="1" si="0"/>
        <v/>
      </c>
    </row>
    <row r="38" spans="1:13" ht="39.950000000000003" customHeight="1" x14ac:dyDescent="0.25">
      <c r="A38" s="68" t="s">
        <v>43</v>
      </c>
      <c r="B38" s="69"/>
      <c r="C38" s="214" t="s">
        <v>79</v>
      </c>
      <c r="D38" s="214"/>
      <c r="E38" s="214"/>
      <c r="F38" s="91"/>
      <c r="G38" s="215">
        <f>IF(G30&lt;&gt;"",G30-100,"")</f>
        <v>43479</v>
      </c>
      <c r="H38" s="215"/>
      <c r="I38" s="91"/>
      <c r="J38" s="95" t="str">
        <f>IF(G30&lt;&gt;"",CONCATENATE("entre S",WEEKNUM(G30-100,16)," et S",WEEKNUM(G30-7,16)),"")</f>
        <v>entre S3 et S16</v>
      </c>
      <c r="K38" s="100"/>
      <c r="L38" s="93"/>
      <c r="M38" s="116" t="str">
        <f ca="1">IF(AND($G38&lt;=$C$28,$K38="",$H$28="Entreprise extérieure"),"EN RETARD","")</f>
        <v/>
      </c>
    </row>
    <row r="39" spans="1:13" ht="39.950000000000003" customHeight="1" x14ac:dyDescent="0.25">
      <c r="A39" s="68" t="s">
        <v>43</v>
      </c>
      <c r="B39" s="69"/>
      <c r="C39" s="214" t="s">
        <v>9</v>
      </c>
      <c r="D39" s="214"/>
      <c r="E39" s="214"/>
      <c r="F39" s="91"/>
      <c r="G39" s="215">
        <f>IF(G30&lt;&gt;"",G30-30,"")</f>
        <v>43549</v>
      </c>
      <c r="H39" s="215"/>
      <c r="I39" s="91"/>
      <c r="J39" s="96" t="str">
        <f>IF(G30&lt;&gt;"",CONCATENATE("entre S",WEEKNUM(G30-60,16)," et S",WEEKNUM(G30-21,16)),"")</f>
        <v>entre S9 et S14</v>
      </c>
      <c r="K39" s="101"/>
      <c r="L39" s="93"/>
      <c r="M39" s="116" t="str">
        <f t="shared" ca="1" si="0"/>
        <v>EN RETARD</v>
      </c>
    </row>
    <row r="40" spans="1:13" ht="39.950000000000003" customHeight="1" x14ac:dyDescent="0.25">
      <c r="A40" s="68" t="s">
        <v>43</v>
      </c>
      <c r="B40" s="69"/>
      <c r="C40" s="214" t="s">
        <v>88</v>
      </c>
      <c r="D40" s="214"/>
      <c r="E40" s="214"/>
      <c r="F40" s="91"/>
      <c r="G40" s="215">
        <f>IF(G30&lt;&gt;"",WORKDAY(G30,-15),"")</f>
        <v>43558</v>
      </c>
      <c r="H40" s="215"/>
      <c r="I40" s="91"/>
      <c r="J40" s="95" t="str">
        <f>IF(G30&lt;&gt;"",CONCATENATE("S",WEEKNUM(G40,16)),"")</f>
        <v>S14</v>
      </c>
      <c r="K40" s="100"/>
      <c r="L40" s="93">
        <f>K40-G40</f>
        <v>-43558</v>
      </c>
      <c r="M40" s="116" t="str">
        <f ca="1">IF((AND($G40&lt;=$C$28,$K40="",$H$28="SNCF")),"EN RETARD","")</f>
        <v/>
      </c>
    </row>
    <row r="41" spans="1:13" ht="69" customHeight="1" x14ac:dyDescent="0.25">
      <c r="A41" s="68" t="s">
        <v>43</v>
      </c>
      <c r="B41" s="69"/>
      <c r="C41" s="214" t="s">
        <v>89</v>
      </c>
      <c r="D41" s="214"/>
      <c r="E41" s="214"/>
      <c r="F41" s="91"/>
      <c r="G41" s="215">
        <f>IF(G30&lt;&gt;"",WORKDAY(G30,-5),"")</f>
        <v>43572</v>
      </c>
      <c r="H41" s="215"/>
      <c r="I41" s="91"/>
      <c r="J41" s="95" t="str">
        <f>IF(G30&lt;&gt;"",CONCATENATE("S",WEEKNUM(G41,16)),"")</f>
        <v>S16</v>
      </c>
      <c r="K41" s="100"/>
      <c r="L41" s="93">
        <f>K41-G41</f>
        <v>-43572</v>
      </c>
      <c r="M41" s="116" t="str">
        <f ca="1">IF((AND($G41&lt;=$C$28,$K41="",$H$28="SNCF")),"EN RETARD","")</f>
        <v/>
      </c>
    </row>
    <row r="42" spans="1:13" ht="39.950000000000003" customHeight="1" x14ac:dyDescent="0.25">
      <c r="A42" s="70" t="s">
        <v>44</v>
      </c>
      <c r="B42" s="69"/>
      <c r="C42" s="214" t="s">
        <v>91</v>
      </c>
      <c r="D42" s="214"/>
      <c r="E42" s="214"/>
      <c r="F42" s="91"/>
      <c r="G42" s="219">
        <f>IF(G30&lt;&gt;"",G30+5,"")</f>
        <v>43584</v>
      </c>
      <c r="H42" s="219"/>
      <c r="I42" s="91"/>
      <c r="J42" s="95" t="str">
        <f>$J$30</f>
        <v>S17</v>
      </c>
      <c r="K42" s="101"/>
      <c r="L42" s="93"/>
      <c r="M42" s="116" t="str">
        <f t="shared" ca="1" si="0"/>
        <v/>
      </c>
    </row>
    <row r="43" spans="1:13" ht="39.950000000000003" customHeight="1" x14ac:dyDescent="0.25">
      <c r="A43" s="70" t="s">
        <v>44</v>
      </c>
      <c r="B43" s="69"/>
      <c r="C43" s="214" t="s">
        <v>94</v>
      </c>
      <c r="D43" s="214"/>
      <c r="E43" s="214"/>
      <c r="F43" s="91"/>
      <c r="G43" s="219">
        <f>IF(G30&lt;&gt;"",G30+5,"")</f>
        <v>43584</v>
      </c>
      <c r="H43" s="219"/>
      <c r="I43" s="91"/>
      <c r="J43" s="95" t="str">
        <f>$J$30</f>
        <v>S17</v>
      </c>
      <c r="K43" s="101"/>
      <c r="L43" s="93"/>
      <c r="M43" s="116" t="str">
        <f t="shared" ca="1" si="0"/>
        <v/>
      </c>
    </row>
    <row r="44" spans="1:13" ht="39.950000000000003" customHeight="1" thickBot="1" x14ac:dyDescent="0.3">
      <c r="A44" s="71" t="s">
        <v>93</v>
      </c>
      <c r="B44" s="72"/>
      <c r="C44" s="217" t="s">
        <v>95</v>
      </c>
      <c r="D44" s="217"/>
      <c r="E44" s="217"/>
      <c r="F44" s="92"/>
      <c r="G44" s="218">
        <f>IF(G30&lt;&gt;"",G30+28,"")</f>
        <v>43607</v>
      </c>
      <c r="H44" s="218"/>
      <c r="I44" s="92"/>
      <c r="J44" s="97" t="str">
        <f>IF(G30&lt;&gt;"",CONCATENATE("S",WEEKNUM(EOMONTH(G30,0)+10,16)),"")</f>
        <v>S19</v>
      </c>
      <c r="K44" s="102"/>
      <c r="L44" s="93"/>
      <c r="M44" s="116" t="str">
        <f t="shared" ca="1" si="0"/>
        <v/>
      </c>
    </row>
  </sheetData>
  <sheetProtection selectLockedCells="1"/>
  <mergeCells count="70">
    <mergeCell ref="G43:H43"/>
    <mergeCell ref="G37:H37"/>
    <mergeCell ref="G42:H42"/>
    <mergeCell ref="G40:H40"/>
    <mergeCell ref="G41:H41"/>
    <mergeCell ref="C31:E31"/>
    <mergeCell ref="C40:E40"/>
    <mergeCell ref="C30:E30"/>
    <mergeCell ref="C42:E42"/>
    <mergeCell ref="C43:E43"/>
    <mergeCell ref="C37:E37"/>
    <mergeCell ref="C39:E39"/>
    <mergeCell ref="S16:S18"/>
    <mergeCell ref="O20:O22"/>
    <mergeCell ref="M24:M26"/>
    <mergeCell ref="G44:H44"/>
    <mergeCell ref="C41:E41"/>
    <mergeCell ref="C32:E32"/>
    <mergeCell ref="C44:E44"/>
    <mergeCell ref="G30:H30"/>
    <mergeCell ref="G31:H31"/>
    <mergeCell ref="G33:H33"/>
    <mergeCell ref="G36:H36"/>
    <mergeCell ref="G38:H38"/>
    <mergeCell ref="G39:H39"/>
    <mergeCell ref="C33:E33"/>
    <mergeCell ref="C36:E36"/>
    <mergeCell ref="C38:E38"/>
    <mergeCell ref="W24:W26"/>
    <mergeCell ref="X24:X26"/>
    <mergeCell ref="Z24:Z26"/>
    <mergeCell ref="Z20:Z22"/>
    <mergeCell ref="U24:U26"/>
    <mergeCell ref="M20:M22"/>
    <mergeCell ref="H24:H26"/>
    <mergeCell ref="A14:A18"/>
    <mergeCell ref="J24:J26"/>
    <mergeCell ref="Q16:Q18"/>
    <mergeCell ref="J37:K37"/>
    <mergeCell ref="A20:A22"/>
    <mergeCell ref="A24:A26"/>
    <mergeCell ref="C20:C22"/>
    <mergeCell ref="E20:E22"/>
    <mergeCell ref="C24:C26"/>
    <mergeCell ref="G20:G22"/>
    <mergeCell ref="J20:J22"/>
    <mergeCell ref="K20:K22"/>
    <mergeCell ref="C29:E29"/>
    <mergeCell ref="G29:H29"/>
    <mergeCell ref="C34:E34"/>
    <mergeCell ref="G34:H34"/>
    <mergeCell ref="C35:E35"/>
    <mergeCell ref="G35:H35"/>
    <mergeCell ref="G32:H32"/>
    <mergeCell ref="A1:AA5"/>
    <mergeCell ref="W7:X7"/>
    <mergeCell ref="G11:H11"/>
    <mergeCell ref="A11:A12"/>
    <mergeCell ref="C11:C12"/>
    <mergeCell ref="E11:E12"/>
    <mergeCell ref="J11:J12"/>
    <mergeCell ref="O11:O12"/>
    <mergeCell ref="U11:U12"/>
    <mergeCell ref="W11:X12"/>
    <mergeCell ref="Z11:Z12"/>
    <mergeCell ref="J7:K7"/>
    <mergeCell ref="G7:H7"/>
    <mergeCell ref="Q11:Q12"/>
    <mergeCell ref="S11:S12"/>
    <mergeCell ref="M11:M12"/>
  </mergeCells>
  <conditionalFormatting sqref="D10:F10 F11:F27 E27 D11:D27">
    <cfRule type="expression" dxfId="82" priority="36">
      <formula>AND($M$29&gt;170,$M$29&lt;=185)</formula>
    </cfRule>
  </conditionalFormatting>
  <conditionalFormatting sqref="B10:B27 C10 D10:D27 C27">
    <cfRule type="expression" dxfId="81" priority="37">
      <formula>AND($M$29&gt;185,$M$29&lt;365)</formula>
    </cfRule>
  </conditionalFormatting>
  <conditionalFormatting sqref="F10:F27 G27:H27 I10:I27 G10:H10">
    <cfRule type="expression" dxfId="80" priority="35">
      <formula>AND($M$29&lt;=170,$M$29&gt;60)</formula>
    </cfRule>
  </conditionalFormatting>
  <conditionalFormatting sqref="I10:I27 J27:L27 L10:L26 J10:K10">
    <cfRule type="expression" dxfId="79" priority="34">
      <formula>AND($M$29&lt;=60,$M$29&gt;35)</formula>
    </cfRule>
  </conditionalFormatting>
  <conditionalFormatting sqref="L10:L27 M27 N10:N27 M10">
    <cfRule type="expression" dxfId="78" priority="33">
      <formula>AND($M$29&lt;=35,$M$29&gt;30)</formula>
    </cfRule>
  </conditionalFormatting>
  <conditionalFormatting sqref="N10:N27 O27 P10:P27 O10">
    <cfRule type="expression" dxfId="77" priority="32">
      <formula>AND($M$29&lt;=30,$M$29&gt;20)</formula>
    </cfRule>
  </conditionalFormatting>
  <conditionalFormatting sqref="P10:P27 Q27:R27 Q10 R10:R26">
    <cfRule type="expression" dxfId="76" priority="30">
      <formula>AND($M$29&lt;=20,$M$29&gt;=7)</formula>
    </cfRule>
  </conditionalFormatting>
  <conditionalFormatting sqref="R10:R27 S10 T10:T27 S27">
    <cfRule type="expression" dxfId="75" priority="29">
      <formula>AND($M$29&gt;=1,$M$29&lt;=2)</formula>
    </cfRule>
  </conditionalFormatting>
  <conditionalFormatting sqref="T10:V10 V11:V27 U27 T11:T27">
    <cfRule type="expression" dxfId="74" priority="28">
      <formula>$M$29=0</formula>
    </cfRule>
  </conditionalFormatting>
  <conditionalFormatting sqref="V10:Y10 Y11:Y27 V11:V27 W27:X27">
    <cfRule type="expression" dxfId="73" priority="27">
      <formula>AND($M$29&lt;0,$M$29&gt;=-7)</formula>
    </cfRule>
  </conditionalFormatting>
  <conditionalFormatting sqref="Y10:Z10 Y11:Y27 Z27 AA10:AA27">
    <cfRule type="expression" dxfId="72" priority="26">
      <formula>AND($M$29&lt;-7,$M$29&gt;-31)</formula>
    </cfRule>
  </conditionalFormatting>
  <conditionalFormatting sqref="K31">
    <cfRule type="iconSet" priority="18">
      <iconSet iconSet="3Symbols2" reverse="1">
        <cfvo type="percent" val="0"/>
        <cfvo type="num" val="$G$31"/>
        <cfvo type="num" val="$G$31"/>
      </iconSet>
    </cfRule>
  </conditionalFormatting>
  <conditionalFormatting sqref="K31 G31">
    <cfRule type="expression" dxfId="71" priority="17">
      <formula>$L$31&gt;0</formula>
    </cfRule>
  </conditionalFormatting>
  <conditionalFormatting sqref="K32:K33">
    <cfRule type="iconSet" priority="16">
      <iconSet iconSet="3Symbols2" reverse="1">
        <cfvo type="percent" val="0"/>
        <cfvo type="num" val="$G$33"/>
        <cfvo type="num" val="$G$33"/>
      </iconSet>
    </cfRule>
  </conditionalFormatting>
  <conditionalFormatting sqref="K32 G32">
    <cfRule type="expression" dxfId="70" priority="15">
      <formula>$L$32&gt;0</formula>
    </cfRule>
  </conditionalFormatting>
  <conditionalFormatting sqref="K33 G33">
    <cfRule type="expression" dxfId="69" priority="14">
      <formula>$L$33&gt;0</formula>
    </cfRule>
  </conditionalFormatting>
  <conditionalFormatting sqref="K40">
    <cfRule type="iconSet" priority="13">
      <iconSet iconSet="3Symbols2" reverse="1">
        <cfvo type="percent" val="0"/>
        <cfvo type="num" val="$G$31"/>
        <cfvo type="num" val="$G$31"/>
      </iconSet>
    </cfRule>
  </conditionalFormatting>
  <conditionalFormatting sqref="K40 G40">
    <cfRule type="expression" dxfId="68" priority="12">
      <formula>$L$40&gt;0</formula>
    </cfRule>
  </conditionalFormatting>
  <conditionalFormatting sqref="K41">
    <cfRule type="iconSet" priority="11">
      <iconSet iconSet="3Symbols2" reverse="1">
        <cfvo type="percent" val="0"/>
        <cfvo type="num" val="$G$31"/>
        <cfvo type="num" val="$G$31"/>
      </iconSet>
    </cfRule>
  </conditionalFormatting>
  <conditionalFormatting sqref="K41">
    <cfRule type="expression" dxfId="67" priority="10">
      <formula>$L$41&gt;0</formula>
    </cfRule>
  </conditionalFormatting>
  <conditionalFormatting sqref="G36:H36">
    <cfRule type="expression" dxfId="66" priority="7">
      <formula>$H$28="SNCF"</formula>
    </cfRule>
  </conditionalFormatting>
  <conditionalFormatting sqref="G37:H37">
    <cfRule type="expression" dxfId="65" priority="6">
      <formula>$H$28="SNCF"</formula>
    </cfRule>
  </conditionalFormatting>
  <conditionalFormatting sqref="G38:H38">
    <cfRule type="expression" dxfId="64" priority="5">
      <formula>$H$28="SNCF"</formula>
    </cfRule>
  </conditionalFormatting>
  <conditionalFormatting sqref="J37:K37">
    <cfRule type="expression" dxfId="63" priority="4">
      <formula>$H$28="SNCF"</formula>
    </cfRule>
  </conditionalFormatting>
  <conditionalFormatting sqref="G40:H40">
    <cfRule type="expression" dxfId="62" priority="3">
      <formula>$H$28="Entreprise extérieure"</formula>
    </cfRule>
  </conditionalFormatting>
  <conditionalFormatting sqref="G41">
    <cfRule type="expression" dxfId="61" priority="2">
      <formula>$L$40&gt;0</formula>
    </cfRule>
  </conditionalFormatting>
  <conditionalFormatting sqref="G41:H41">
    <cfRule type="expression" dxfId="60" priority="1">
      <formula>$H$28="Entreprise extérieure"</formula>
    </cfRule>
  </conditionalFormatting>
  <dataValidations count="1">
    <dataValidation type="list" allowBlank="1" showInputMessage="1" showErrorMessage="1" sqref="H28">
      <formula1>"SNCF,Entreprise extérieure"</formula1>
    </dataValidation>
  </dataValidations>
  <printOptions horizontalCentered="1"/>
  <pageMargins left="0.11811023622047245" right="0.11811023622047245" top="0.35433070866141736" bottom="0.35433070866141736" header="0.31496062992125984" footer="0.31496062992125984"/>
  <pageSetup paperSize="8" scale="6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  <pageSetUpPr fitToPage="1"/>
  </sheetPr>
  <dimension ref="A1:AA45"/>
  <sheetViews>
    <sheetView showGridLines="0" topLeftCell="A25" zoomScale="85" zoomScaleNormal="85" workbookViewId="0">
      <selection activeCell="M28" sqref="M28"/>
    </sheetView>
  </sheetViews>
  <sheetFormatPr baseColWidth="10" defaultRowHeight="15" x14ac:dyDescent="0.25"/>
  <cols>
    <col min="1" max="1" width="12.85546875" customWidth="1"/>
    <col min="2" max="2" width="1.7109375" customWidth="1"/>
    <col min="3" max="3" width="20.7109375" customWidth="1"/>
    <col min="4" max="4" width="1.7109375" customWidth="1"/>
    <col min="5" max="5" width="20.7109375" customWidth="1"/>
    <col min="6" max="6" width="1.7109375" customWidth="1"/>
    <col min="7" max="8" width="20.7109375" customWidth="1"/>
    <col min="9" max="9" width="1.7109375" customWidth="1"/>
    <col min="10" max="11" width="20.7109375" customWidth="1"/>
    <col min="12" max="12" width="1.7109375" customWidth="1"/>
    <col min="13" max="13" width="20.7109375" customWidth="1"/>
    <col min="14" max="14" width="1.7109375" customWidth="1"/>
    <col min="15" max="15" width="20.7109375" customWidth="1"/>
    <col min="16" max="16" width="1.7109375" customWidth="1"/>
    <col min="17" max="17" width="20.7109375" customWidth="1"/>
    <col min="18" max="18" width="1.7109375" customWidth="1"/>
    <col min="19" max="19" width="20.7109375" customWidth="1"/>
    <col min="20" max="20" width="1.7109375" customWidth="1"/>
    <col min="21" max="21" width="20.7109375" customWidth="1"/>
    <col min="22" max="22" width="1.7109375" customWidth="1"/>
    <col min="23" max="24" width="20.7109375" customWidth="1"/>
    <col min="25" max="25" width="1.7109375" customWidth="1"/>
    <col min="26" max="26" width="20.7109375" customWidth="1"/>
    <col min="27" max="27" width="1.85546875" customWidth="1"/>
  </cols>
  <sheetData>
    <row r="1" spans="1:27" ht="15" customHeight="1" x14ac:dyDescent="0.25">
      <c r="A1" s="153" t="s">
        <v>77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</row>
    <row r="2" spans="1:27" ht="15" customHeight="1" x14ac:dyDescent="0.25">
      <c r="A2" s="153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</row>
    <row r="3" spans="1:27" ht="15" customHeight="1" x14ac:dyDescent="0.25">
      <c r="A3" s="153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</row>
    <row r="4" spans="1:27" ht="15" customHeight="1" x14ac:dyDescent="0.25">
      <c r="A4" s="153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</row>
    <row r="5" spans="1:27" ht="15" customHeight="1" x14ac:dyDescent="0.25">
      <c r="A5" s="153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</row>
    <row r="6" spans="1:27" ht="48.75" customHeight="1" x14ac:dyDescent="0.25"/>
    <row r="7" spans="1:27" s="4" customFormat="1" ht="63" x14ac:dyDescent="0.25">
      <c r="A7" s="18" t="s">
        <v>42</v>
      </c>
      <c r="B7" s="19"/>
      <c r="C7" s="18" t="s">
        <v>21</v>
      </c>
      <c r="D7" s="19"/>
      <c r="E7" s="18" t="s">
        <v>55</v>
      </c>
      <c r="F7" s="19"/>
      <c r="G7" s="155" t="s">
        <v>66</v>
      </c>
      <c r="H7" s="156"/>
      <c r="I7" s="19"/>
      <c r="J7" s="155" t="s">
        <v>35</v>
      </c>
      <c r="K7" s="156"/>
      <c r="L7" s="19"/>
      <c r="M7" s="18" t="s">
        <v>65</v>
      </c>
      <c r="N7" s="19"/>
      <c r="O7" s="18" t="s">
        <v>9</v>
      </c>
      <c r="P7" s="19"/>
      <c r="Q7" s="18" t="s">
        <v>53</v>
      </c>
      <c r="R7" s="19"/>
      <c r="S7" s="18" t="s">
        <v>83</v>
      </c>
      <c r="T7" s="19"/>
      <c r="U7" s="18" t="s">
        <v>10</v>
      </c>
      <c r="V7" s="19"/>
      <c r="W7" s="155" t="s">
        <v>16</v>
      </c>
      <c r="X7" s="156"/>
      <c r="Y7" s="19"/>
      <c r="Z7" s="18" t="s">
        <v>38</v>
      </c>
    </row>
    <row r="8" spans="1:27" ht="7.5" customHeight="1" x14ac:dyDescent="0.25">
      <c r="A8" s="111"/>
      <c r="B8" s="2"/>
      <c r="C8" s="6"/>
      <c r="D8" s="2"/>
      <c r="E8" s="6"/>
      <c r="F8" s="2"/>
      <c r="G8" s="7"/>
      <c r="H8" s="8"/>
      <c r="I8" s="2"/>
      <c r="J8" s="7"/>
      <c r="K8" s="8"/>
      <c r="L8" s="2"/>
      <c r="M8" s="6"/>
      <c r="N8" s="2"/>
      <c r="O8" s="6"/>
      <c r="P8" s="2"/>
      <c r="Q8" s="6"/>
      <c r="R8" s="2"/>
      <c r="S8" s="6"/>
      <c r="T8" s="2"/>
      <c r="U8" s="6"/>
      <c r="V8" s="2"/>
      <c r="W8" s="7"/>
      <c r="X8" s="8"/>
      <c r="Y8" s="2"/>
      <c r="Z8" s="6"/>
    </row>
    <row r="9" spans="1:27" ht="15.75" customHeight="1" x14ac:dyDescent="0.25">
      <c r="A9" s="111"/>
      <c r="B9" s="2"/>
      <c r="C9" s="6"/>
      <c r="D9" s="2"/>
      <c r="E9" s="6"/>
      <c r="F9" s="2"/>
      <c r="G9" s="7"/>
      <c r="H9" s="8"/>
      <c r="I9" s="2"/>
      <c r="J9" s="7"/>
      <c r="K9" s="8"/>
      <c r="L9" s="2"/>
      <c r="M9" s="6"/>
      <c r="N9" s="2"/>
      <c r="O9" s="6"/>
      <c r="P9" s="2"/>
      <c r="Q9" s="6"/>
      <c r="R9" s="2"/>
      <c r="S9" s="6"/>
      <c r="T9" s="2"/>
      <c r="U9" s="6"/>
      <c r="V9" s="2"/>
      <c r="W9" s="7"/>
      <c r="X9" s="8"/>
      <c r="Y9" s="2"/>
      <c r="Z9" s="6"/>
    </row>
    <row r="10" spans="1:27" ht="7.5" customHeight="1" x14ac:dyDescent="0.25">
      <c r="A10" s="111"/>
      <c r="B10" s="2"/>
      <c r="C10" s="6"/>
      <c r="D10" s="2"/>
      <c r="E10" s="6"/>
      <c r="F10" s="2"/>
      <c r="G10" s="7"/>
      <c r="H10" s="8"/>
      <c r="I10" s="2"/>
      <c r="J10" s="7"/>
      <c r="K10" s="8"/>
      <c r="L10" s="2"/>
      <c r="M10" s="6"/>
      <c r="N10" s="2"/>
      <c r="O10" s="6"/>
      <c r="P10" s="2"/>
      <c r="Q10" s="6"/>
      <c r="R10" s="2"/>
      <c r="S10" s="6"/>
      <c r="T10" s="2"/>
      <c r="U10" s="6"/>
      <c r="V10" s="2"/>
      <c r="W10" s="7"/>
      <c r="X10" s="8"/>
      <c r="Y10" s="2"/>
      <c r="Z10" s="6"/>
    </row>
    <row r="11" spans="1:27" ht="16.5" customHeight="1" x14ac:dyDescent="0.25">
      <c r="A11" s="157" t="s">
        <v>4</v>
      </c>
      <c r="B11" s="4"/>
      <c r="C11" s="151" t="s">
        <v>56</v>
      </c>
      <c r="D11" s="19"/>
      <c r="E11" s="151" t="s">
        <v>22</v>
      </c>
      <c r="F11" s="19"/>
      <c r="G11" s="159" t="s">
        <v>0</v>
      </c>
      <c r="H11" s="160"/>
      <c r="I11" s="19"/>
      <c r="J11" s="159" t="s">
        <v>52</v>
      </c>
      <c r="K11" s="63" t="s">
        <v>3</v>
      </c>
      <c r="L11" s="19"/>
      <c r="M11" s="151" t="s">
        <v>59</v>
      </c>
      <c r="N11" s="19"/>
      <c r="O11" s="151" t="s">
        <v>8</v>
      </c>
      <c r="P11" s="19"/>
      <c r="Q11" s="151" t="s">
        <v>31</v>
      </c>
      <c r="R11" s="19"/>
      <c r="S11" s="151" t="s">
        <v>12</v>
      </c>
      <c r="T11" s="19"/>
      <c r="U11" s="151" t="s">
        <v>11</v>
      </c>
      <c r="V11" s="19"/>
      <c r="W11" s="159" t="s">
        <v>17</v>
      </c>
      <c r="X11" s="160"/>
      <c r="Y11" s="19"/>
      <c r="Z11" s="151" t="s">
        <v>39</v>
      </c>
    </row>
    <row r="12" spans="1:27" ht="31.5" x14ac:dyDescent="0.25">
      <c r="A12" s="158"/>
      <c r="B12" s="3"/>
      <c r="C12" s="152"/>
      <c r="D12" s="19"/>
      <c r="E12" s="152"/>
      <c r="F12" s="19"/>
      <c r="G12" s="61" t="s">
        <v>6</v>
      </c>
      <c r="H12" s="113" t="s">
        <v>7</v>
      </c>
      <c r="I12" s="19"/>
      <c r="J12" s="161"/>
      <c r="K12" s="64" t="s">
        <v>5</v>
      </c>
      <c r="L12" s="19"/>
      <c r="M12" s="152"/>
      <c r="N12" s="19"/>
      <c r="O12" s="152"/>
      <c r="P12" s="19"/>
      <c r="Q12" s="152"/>
      <c r="R12" s="19"/>
      <c r="S12" s="152"/>
      <c r="T12" s="19"/>
      <c r="U12" s="152"/>
      <c r="V12" s="19"/>
      <c r="W12" s="161"/>
      <c r="X12" s="162"/>
      <c r="Y12" s="19"/>
      <c r="Z12" s="152"/>
    </row>
    <row r="13" spans="1:27" x14ac:dyDescent="0.25">
      <c r="A13" s="29"/>
      <c r="B13" s="3"/>
      <c r="C13" s="12"/>
      <c r="D13" s="3"/>
      <c r="E13" s="12"/>
      <c r="F13" s="3"/>
      <c r="G13" s="16"/>
      <c r="H13" s="17"/>
      <c r="I13" s="3"/>
      <c r="J13" s="16"/>
      <c r="K13" s="17"/>
      <c r="L13" s="3"/>
      <c r="M13" s="12"/>
      <c r="N13" s="3"/>
      <c r="O13" s="12"/>
      <c r="P13" s="3"/>
      <c r="Q13" s="12"/>
      <c r="R13" s="3"/>
      <c r="S13" s="12"/>
      <c r="T13" s="3"/>
      <c r="U13" s="12"/>
      <c r="V13" s="3"/>
      <c r="W13" s="16"/>
      <c r="X13" s="17"/>
      <c r="Y13" s="3"/>
      <c r="Z13" s="12"/>
    </row>
    <row r="14" spans="1:27" ht="52.5" customHeight="1" x14ac:dyDescent="0.25">
      <c r="A14" s="185" t="s">
        <v>63</v>
      </c>
      <c r="B14" s="3"/>
      <c r="C14" s="5" t="s">
        <v>57</v>
      </c>
      <c r="D14" s="4"/>
      <c r="E14" s="5" t="s">
        <v>23</v>
      </c>
      <c r="F14" s="4"/>
      <c r="G14" s="25" t="s">
        <v>51</v>
      </c>
      <c r="H14" s="15" t="s">
        <v>60</v>
      </c>
      <c r="I14" s="4"/>
      <c r="J14" s="14" t="s">
        <v>27</v>
      </c>
      <c r="K14" s="24" t="s">
        <v>64</v>
      </c>
      <c r="L14" s="4"/>
      <c r="M14" s="5" t="s">
        <v>61</v>
      </c>
      <c r="N14" s="4"/>
      <c r="O14" s="5" t="s">
        <v>41</v>
      </c>
      <c r="P14" s="4"/>
      <c r="Q14" s="5" t="s">
        <v>71</v>
      </c>
      <c r="R14" s="4"/>
      <c r="S14" s="5" t="s">
        <v>13</v>
      </c>
      <c r="T14" s="4"/>
      <c r="U14" s="5" t="s">
        <v>36</v>
      </c>
      <c r="V14" s="4"/>
      <c r="W14" s="14" t="s">
        <v>18</v>
      </c>
      <c r="X14" s="24" t="s">
        <v>19</v>
      </c>
      <c r="Y14" s="4"/>
      <c r="Z14" s="5" t="s">
        <v>40</v>
      </c>
    </row>
    <row r="15" spans="1:27" ht="30" x14ac:dyDescent="0.25">
      <c r="A15" s="186"/>
      <c r="B15" s="3"/>
      <c r="C15" s="111" t="s">
        <v>69</v>
      </c>
      <c r="D15" s="4"/>
      <c r="E15" s="111" t="s">
        <v>24</v>
      </c>
      <c r="F15" s="4"/>
      <c r="G15" s="26" t="s">
        <v>1</v>
      </c>
      <c r="H15" s="11"/>
      <c r="I15" s="4"/>
      <c r="J15" s="10" t="s">
        <v>28</v>
      </c>
      <c r="K15" s="27" t="s">
        <v>34</v>
      </c>
      <c r="L15" s="4"/>
      <c r="M15" s="111"/>
      <c r="N15" s="4"/>
      <c r="O15" s="111"/>
      <c r="P15" s="4"/>
      <c r="Q15" s="111" t="s">
        <v>32</v>
      </c>
      <c r="R15" s="4"/>
      <c r="S15" s="111" t="s">
        <v>37</v>
      </c>
      <c r="T15" s="4"/>
      <c r="U15" s="111" t="s">
        <v>14</v>
      </c>
      <c r="V15" s="4"/>
      <c r="W15" s="10" t="s">
        <v>73</v>
      </c>
      <c r="X15" s="27" t="s">
        <v>73</v>
      </c>
      <c r="Y15" s="4"/>
      <c r="Z15" s="111"/>
    </row>
    <row r="16" spans="1:27" ht="39.75" customHeight="1" x14ac:dyDescent="0.25">
      <c r="A16" s="186"/>
      <c r="B16" s="3"/>
      <c r="C16" s="111" t="s">
        <v>70</v>
      </c>
      <c r="D16" s="4"/>
      <c r="E16" s="111" t="s">
        <v>25</v>
      </c>
      <c r="F16" s="4"/>
      <c r="G16" s="26"/>
      <c r="H16" s="11"/>
      <c r="I16" s="4"/>
      <c r="J16" s="10" t="s">
        <v>29</v>
      </c>
      <c r="K16" s="27" t="s">
        <v>33</v>
      </c>
      <c r="L16" s="4"/>
      <c r="M16" s="111"/>
      <c r="N16" s="4"/>
      <c r="O16" s="111"/>
      <c r="P16" s="4"/>
      <c r="Q16" s="163" t="s">
        <v>68</v>
      </c>
      <c r="R16" s="4"/>
      <c r="S16" s="163" t="s">
        <v>74</v>
      </c>
      <c r="T16" s="4"/>
      <c r="U16" s="111" t="s">
        <v>15</v>
      </c>
      <c r="V16" s="4"/>
      <c r="W16" s="10"/>
      <c r="X16" s="27"/>
      <c r="Y16" s="4"/>
      <c r="Z16" s="111"/>
    </row>
    <row r="17" spans="1:26" ht="33.75" customHeight="1" x14ac:dyDescent="0.25">
      <c r="A17" s="186"/>
      <c r="B17" s="3"/>
      <c r="C17" s="111"/>
      <c r="D17" s="4"/>
      <c r="E17" s="111" t="s">
        <v>26</v>
      </c>
      <c r="F17" s="4"/>
      <c r="G17" s="26"/>
      <c r="H17" s="11"/>
      <c r="I17" s="4"/>
      <c r="J17" s="10" t="s">
        <v>30</v>
      </c>
      <c r="K17" s="27"/>
      <c r="L17" s="4"/>
      <c r="M17" s="111"/>
      <c r="N17" s="4"/>
      <c r="O17" s="111"/>
      <c r="P17" s="4"/>
      <c r="Q17" s="163"/>
      <c r="R17" s="4"/>
      <c r="S17" s="163"/>
      <c r="T17" s="4"/>
      <c r="U17" s="111"/>
      <c r="V17" s="4"/>
      <c r="W17" s="10"/>
      <c r="X17" s="27"/>
      <c r="Y17" s="4"/>
      <c r="Z17" s="111"/>
    </row>
    <row r="18" spans="1:26" ht="25.5" customHeight="1" x14ac:dyDescent="0.25">
      <c r="A18" s="187"/>
      <c r="B18" s="3"/>
      <c r="C18" s="112"/>
      <c r="D18" s="4"/>
      <c r="E18" s="112"/>
      <c r="F18" s="4"/>
      <c r="G18" s="65" t="s">
        <v>67</v>
      </c>
      <c r="H18" s="66" t="s">
        <v>2</v>
      </c>
      <c r="I18" s="4"/>
      <c r="J18" s="20"/>
      <c r="K18" s="67" t="s">
        <v>90</v>
      </c>
      <c r="L18" s="4"/>
      <c r="M18" s="112"/>
      <c r="N18" s="4"/>
      <c r="O18" s="112"/>
      <c r="P18" s="4"/>
      <c r="Q18" s="164"/>
      <c r="R18" s="4"/>
      <c r="S18" s="164"/>
      <c r="T18" s="4"/>
      <c r="U18" s="112"/>
      <c r="V18" s="4"/>
      <c r="W18" s="20"/>
      <c r="X18" s="28"/>
      <c r="Y18" s="4"/>
      <c r="Z18" s="112"/>
    </row>
    <row r="19" spans="1:26" ht="19.5" customHeight="1" x14ac:dyDescent="0.25">
      <c r="A19" s="29"/>
      <c r="B19" s="3"/>
      <c r="C19" s="12"/>
      <c r="D19" s="3"/>
      <c r="E19" s="12"/>
      <c r="F19" s="3"/>
      <c r="G19" s="16"/>
      <c r="H19" s="17"/>
      <c r="I19" s="3"/>
      <c r="J19" s="16"/>
      <c r="K19" s="17"/>
      <c r="L19" s="3"/>
      <c r="M19" s="12"/>
      <c r="N19" s="3"/>
      <c r="O19" s="12"/>
      <c r="P19" s="3"/>
      <c r="Q19" s="12"/>
      <c r="R19" s="3"/>
      <c r="S19" s="12"/>
      <c r="T19" s="3"/>
      <c r="U19" s="12"/>
      <c r="V19" s="3"/>
      <c r="W19" s="16"/>
      <c r="X19" s="17"/>
      <c r="Y19" s="3"/>
      <c r="Z19" s="12"/>
    </row>
    <row r="20" spans="1:26" ht="15.75" x14ac:dyDescent="0.25">
      <c r="A20" s="165" t="s">
        <v>62</v>
      </c>
      <c r="B20" s="23"/>
      <c r="C20" s="168" t="s">
        <v>43</v>
      </c>
      <c r="D20" s="22"/>
      <c r="E20" s="168" t="s">
        <v>43</v>
      </c>
      <c r="F20" s="22"/>
      <c r="G20" s="171" t="s">
        <v>44</v>
      </c>
      <c r="H20" s="50" t="s">
        <v>44</v>
      </c>
      <c r="I20" s="22"/>
      <c r="J20" s="174" t="s">
        <v>43</v>
      </c>
      <c r="K20" s="177" t="s">
        <v>43</v>
      </c>
      <c r="L20" s="22"/>
      <c r="M20" s="180" t="s">
        <v>44</v>
      </c>
      <c r="N20" s="22"/>
      <c r="O20" s="168" t="s">
        <v>43</v>
      </c>
      <c r="P20" s="22"/>
      <c r="Q20" s="106" t="s">
        <v>43</v>
      </c>
      <c r="R20" s="22"/>
      <c r="S20" s="106" t="s">
        <v>43</v>
      </c>
      <c r="T20" s="22"/>
      <c r="U20" s="36" t="s">
        <v>49</v>
      </c>
      <c r="V20" s="22"/>
      <c r="W20" s="52" t="s">
        <v>43</v>
      </c>
      <c r="X20" s="53" t="s">
        <v>49</v>
      </c>
      <c r="Y20" s="22"/>
      <c r="Z20" s="180" t="s">
        <v>44</v>
      </c>
    </row>
    <row r="21" spans="1:26" ht="15.75" x14ac:dyDescent="0.25">
      <c r="A21" s="166"/>
      <c r="B21" s="23"/>
      <c r="C21" s="169"/>
      <c r="D21" s="22"/>
      <c r="E21" s="169"/>
      <c r="F21" s="22"/>
      <c r="G21" s="172"/>
      <c r="H21" s="54" t="s">
        <v>45</v>
      </c>
      <c r="I21" s="22"/>
      <c r="J21" s="175"/>
      <c r="K21" s="178"/>
      <c r="L21" s="22"/>
      <c r="M21" s="181"/>
      <c r="N21" s="22"/>
      <c r="O21" s="169"/>
      <c r="P21" s="22"/>
      <c r="Q21" s="105" t="s">
        <v>44</v>
      </c>
      <c r="R21" s="22"/>
      <c r="S21" s="37" t="s">
        <v>49</v>
      </c>
      <c r="T21" s="22"/>
      <c r="U21" s="37" t="s">
        <v>50</v>
      </c>
      <c r="V21" s="22"/>
      <c r="W21" s="56" t="s">
        <v>44</v>
      </c>
      <c r="X21" s="57" t="s">
        <v>54</v>
      </c>
      <c r="Y21" s="22"/>
      <c r="Z21" s="181"/>
    </row>
    <row r="22" spans="1:26" ht="15.75" x14ac:dyDescent="0.25">
      <c r="A22" s="167"/>
      <c r="B22" s="23"/>
      <c r="C22" s="170"/>
      <c r="D22" s="22"/>
      <c r="E22" s="170"/>
      <c r="F22" s="22"/>
      <c r="G22" s="173"/>
      <c r="H22" s="33"/>
      <c r="I22" s="22"/>
      <c r="J22" s="176"/>
      <c r="K22" s="179"/>
      <c r="L22" s="22"/>
      <c r="M22" s="182"/>
      <c r="N22" s="22"/>
      <c r="O22" s="170"/>
      <c r="P22" s="22"/>
      <c r="Q22" s="35"/>
      <c r="R22" s="22"/>
      <c r="S22" s="35"/>
      <c r="T22" s="22"/>
      <c r="U22" s="58" t="s">
        <v>54</v>
      </c>
      <c r="V22" s="22"/>
      <c r="W22" s="59"/>
      <c r="X22" s="60"/>
      <c r="Y22" s="22"/>
      <c r="Z22" s="182"/>
    </row>
    <row r="23" spans="1:26" ht="24.75" customHeight="1" x14ac:dyDescent="0.25">
      <c r="A23" s="29"/>
      <c r="B23" s="3"/>
      <c r="C23" s="31"/>
      <c r="D23" s="19"/>
      <c r="E23" s="31"/>
      <c r="F23" s="19"/>
      <c r="G23" s="30"/>
      <c r="H23" s="32"/>
      <c r="I23" s="19"/>
      <c r="J23" s="30"/>
      <c r="K23" s="32"/>
      <c r="L23" s="19"/>
      <c r="M23" s="31"/>
      <c r="N23" s="19"/>
      <c r="O23" s="31"/>
      <c r="P23" s="19"/>
      <c r="Q23" s="31"/>
      <c r="R23" s="19"/>
      <c r="S23" s="31"/>
      <c r="T23" s="19"/>
      <c r="U23" s="31"/>
      <c r="V23" s="19"/>
      <c r="W23" s="30"/>
      <c r="X23" s="32"/>
      <c r="Y23" s="19"/>
      <c r="Z23" s="31"/>
    </row>
    <row r="24" spans="1:26" ht="15.75" x14ac:dyDescent="0.25">
      <c r="A24" s="190" t="s">
        <v>72</v>
      </c>
      <c r="B24" s="3"/>
      <c r="C24" s="193"/>
      <c r="D24" s="19"/>
      <c r="E24" s="104" t="s">
        <v>45</v>
      </c>
      <c r="F24" s="19"/>
      <c r="G24" s="45" t="s">
        <v>45</v>
      </c>
      <c r="H24" s="196" t="s">
        <v>45</v>
      </c>
      <c r="I24" s="19"/>
      <c r="J24" s="199"/>
      <c r="K24" s="110" t="s">
        <v>45</v>
      </c>
      <c r="L24" s="19"/>
      <c r="M24" s="202" t="s">
        <v>43</v>
      </c>
      <c r="N24" s="19"/>
      <c r="O24" s="107" t="s">
        <v>47</v>
      </c>
      <c r="P24" s="19"/>
      <c r="Q24" s="41" t="s">
        <v>49</v>
      </c>
      <c r="R24" s="19"/>
      <c r="S24" s="107" t="s">
        <v>75</v>
      </c>
      <c r="T24" s="19"/>
      <c r="U24" s="193"/>
      <c r="V24" s="19"/>
      <c r="W24" s="205" t="s">
        <v>45</v>
      </c>
      <c r="X24" s="208" t="s">
        <v>43</v>
      </c>
      <c r="Y24" s="19"/>
      <c r="Z24" s="211" t="s">
        <v>45</v>
      </c>
    </row>
    <row r="25" spans="1:26" ht="15.75" x14ac:dyDescent="0.25">
      <c r="A25" s="191"/>
      <c r="B25" s="3"/>
      <c r="C25" s="194"/>
      <c r="D25" s="19"/>
      <c r="E25" s="49" t="s">
        <v>46</v>
      </c>
      <c r="F25" s="19"/>
      <c r="G25" s="46" t="s">
        <v>46</v>
      </c>
      <c r="H25" s="197"/>
      <c r="I25" s="19"/>
      <c r="J25" s="200"/>
      <c r="K25" s="44" t="s">
        <v>46</v>
      </c>
      <c r="L25" s="19"/>
      <c r="M25" s="203"/>
      <c r="N25" s="19"/>
      <c r="O25" s="108" t="s">
        <v>48</v>
      </c>
      <c r="P25" s="19"/>
      <c r="Q25" s="42" t="s">
        <v>54</v>
      </c>
      <c r="R25" s="19"/>
      <c r="S25" s="108" t="s">
        <v>76</v>
      </c>
      <c r="T25" s="19"/>
      <c r="U25" s="194"/>
      <c r="V25" s="19"/>
      <c r="W25" s="206"/>
      <c r="X25" s="209"/>
      <c r="Y25" s="19"/>
      <c r="Z25" s="212"/>
    </row>
    <row r="26" spans="1:26" ht="15.75" x14ac:dyDescent="0.25">
      <c r="A26" s="192"/>
      <c r="B26" s="3"/>
      <c r="C26" s="195"/>
      <c r="D26" s="19"/>
      <c r="E26" s="109"/>
      <c r="F26" s="19"/>
      <c r="G26" s="47"/>
      <c r="H26" s="198"/>
      <c r="I26" s="19"/>
      <c r="J26" s="201"/>
      <c r="K26" s="34"/>
      <c r="L26" s="19"/>
      <c r="M26" s="204"/>
      <c r="N26" s="19"/>
      <c r="O26" s="109"/>
      <c r="P26" s="19"/>
      <c r="Q26" s="109" t="s">
        <v>76</v>
      </c>
      <c r="R26" s="19"/>
      <c r="S26" s="109"/>
      <c r="T26" s="19"/>
      <c r="U26" s="195"/>
      <c r="V26" s="19"/>
      <c r="W26" s="207"/>
      <c r="X26" s="210"/>
      <c r="Y26" s="19"/>
      <c r="Z26" s="213"/>
    </row>
    <row r="27" spans="1:26" s="86" customFormat="1" ht="15.75" x14ac:dyDescent="0.25">
      <c r="A27" s="80"/>
      <c r="B27" s="81"/>
      <c r="C27" s="82"/>
      <c r="D27" s="83"/>
      <c r="E27" s="82"/>
      <c r="F27" s="83"/>
      <c r="G27" s="82"/>
      <c r="H27" s="84"/>
      <c r="I27" s="83"/>
      <c r="J27" s="82"/>
      <c r="K27" s="82"/>
      <c r="L27" s="83"/>
      <c r="M27" s="85"/>
      <c r="N27" s="83"/>
      <c r="O27" s="82"/>
      <c r="P27" s="83"/>
      <c r="Q27" s="82"/>
      <c r="R27" s="83"/>
      <c r="S27" s="82"/>
      <c r="T27" s="83"/>
      <c r="U27" s="82"/>
      <c r="V27" s="83"/>
      <c r="W27" s="84"/>
      <c r="X27" s="85"/>
      <c r="Y27" s="83"/>
      <c r="Z27" s="84"/>
    </row>
    <row r="28" spans="1:26" ht="82.5" customHeight="1" thickBot="1" x14ac:dyDescent="0.4">
      <c r="A28" s="114" t="str">
        <f>"DATE DU JOUR : "</f>
        <v xml:space="preserve">DATE DU JOUR : </v>
      </c>
      <c r="C28" s="115">
        <f ca="1">TODAY()</f>
        <v>43553</v>
      </c>
      <c r="G28" s="118" t="s">
        <v>99</v>
      </c>
      <c r="H28" s="119" t="s">
        <v>100</v>
      </c>
      <c r="J28" t="str">
        <f>RECAP!A32</f>
        <v>MPC CAT S21</v>
      </c>
      <c r="M28" s="93">
        <f ca="1">COUNTIF(M31:M44,"EN RETARD")</f>
        <v>6</v>
      </c>
    </row>
    <row r="29" spans="1:26" ht="39" customHeight="1" thickBot="1" x14ac:dyDescent="0.3">
      <c r="A29" s="74" t="s">
        <v>62</v>
      </c>
      <c r="B29" s="75"/>
      <c r="C29" s="183" t="s">
        <v>81</v>
      </c>
      <c r="D29" s="183"/>
      <c r="E29" s="183"/>
      <c r="F29" s="76"/>
      <c r="G29" s="183" t="s">
        <v>4</v>
      </c>
      <c r="H29" s="183"/>
      <c r="I29" s="76"/>
      <c r="J29" s="103" t="s">
        <v>82</v>
      </c>
      <c r="K29" s="78" t="s">
        <v>80</v>
      </c>
      <c r="L29" s="93"/>
      <c r="M29" s="87">
        <f ca="1">G30-F30</f>
        <v>-27</v>
      </c>
      <c r="O29" s="1"/>
    </row>
    <row r="30" spans="1:26" ht="39.950000000000003" customHeight="1" thickBot="1" x14ac:dyDescent="0.3">
      <c r="A30" s="73" t="s">
        <v>43</v>
      </c>
      <c r="B30" s="69"/>
      <c r="C30" s="184" t="s">
        <v>20</v>
      </c>
      <c r="D30" s="184"/>
      <c r="E30" s="184"/>
      <c r="F30" s="88">
        <f ca="1">TODAY()</f>
        <v>43553</v>
      </c>
      <c r="G30" s="188">
        <v>43526</v>
      </c>
      <c r="H30" s="189"/>
      <c r="I30" s="89"/>
      <c r="J30" s="90" t="str">
        <f>IF(G30&lt;&gt;"",CONCATENATE("S",WEEKNUM(G30,16)),"")</f>
        <v>S10</v>
      </c>
      <c r="K30" s="98"/>
      <c r="L30" s="94"/>
      <c r="M30" s="120"/>
      <c r="N30" s="1"/>
      <c r="O30" s="79"/>
    </row>
    <row r="31" spans="1:26" ht="39.950000000000003" customHeight="1" x14ac:dyDescent="0.25">
      <c r="A31" s="68" t="s">
        <v>43</v>
      </c>
      <c r="B31" s="69"/>
      <c r="C31" s="214" t="s">
        <v>85</v>
      </c>
      <c r="D31" s="214"/>
      <c r="E31" s="214"/>
      <c r="F31" s="91"/>
      <c r="G31" s="216">
        <f>IF(G30&lt;&gt;"",G30-90,"")</f>
        <v>43436</v>
      </c>
      <c r="H31" s="216"/>
      <c r="I31" s="91"/>
      <c r="J31" s="95" t="str">
        <f>IF(G30&lt;&gt;"",CONCATENATE("S",WEEKNUM(G31,16)),"")</f>
        <v>S49</v>
      </c>
      <c r="K31" s="99">
        <v>43514</v>
      </c>
      <c r="L31" s="93">
        <f>K31-G31</f>
        <v>78</v>
      </c>
      <c r="M31" s="116" t="str">
        <f ca="1">IF((AND($G31&lt;=$C$28,$K31="")),"EN RETARD","")</f>
        <v/>
      </c>
    </row>
    <row r="32" spans="1:26" ht="39.950000000000003" customHeight="1" x14ac:dyDescent="0.25">
      <c r="A32" s="68" t="s">
        <v>43</v>
      </c>
      <c r="B32" s="69"/>
      <c r="C32" s="214" t="s">
        <v>84</v>
      </c>
      <c r="D32" s="214"/>
      <c r="E32" s="214"/>
      <c r="F32" s="91"/>
      <c r="G32" s="215">
        <f>IF(G30&lt;&gt;"",WORKDAY(EOMONTH(G30,-3),-1),"")</f>
        <v>43462</v>
      </c>
      <c r="H32" s="215"/>
      <c r="I32" s="91"/>
      <c r="J32" s="95" t="str">
        <f>IF(G30&lt;&gt;"",CONCATENATE("S",WEEKNUM(G32,16)),"")</f>
        <v>S52</v>
      </c>
      <c r="K32" s="100">
        <v>43522</v>
      </c>
      <c r="L32" s="93">
        <f>K32-G32</f>
        <v>60</v>
      </c>
      <c r="M32" s="116" t="str">
        <f t="shared" ref="M32:M44" ca="1" si="0">IF((AND($G32&lt;=$C$28,$K32="")),"EN RETARD","")</f>
        <v/>
      </c>
    </row>
    <row r="33" spans="1:13" ht="39.950000000000003" customHeight="1" x14ac:dyDescent="0.25">
      <c r="A33" s="68" t="s">
        <v>43</v>
      </c>
      <c r="B33" s="69"/>
      <c r="C33" s="214" t="s">
        <v>86</v>
      </c>
      <c r="D33" s="214"/>
      <c r="E33" s="214"/>
      <c r="F33" s="91"/>
      <c r="G33" s="215">
        <f>IF(G30&lt;&gt;"",G30-35,"")</f>
        <v>43491</v>
      </c>
      <c r="H33" s="215"/>
      <c r="I33" s="91"/>
      <c r="J33" s="95" t="str">
        <f>IF(G30&lt;&gt;"",CONCATENATE("S",WEEKNUM(G33,16)),"")</f>
        <v>S5</v>
      </c>
      <c r="K33" s="100"/>
      <c r="L33" s="93">
        <f>K33-G33</f>
        <v>-43491</v>
      </c>
      <c r="M33" s="116" t="str">
        <f t="shared" ca="1" si="0"/>
        <v>EN RETARD</v>
      </c>
    </row>
    <row r="34" spans="1:13" ht="39.950000000000003" customHeight="1" x14ac:dyDescent="0.25">
      <c r="A34" s="70" t="s">
        <v>44</v>
      </c>
      <c r="B34" s="69"/>
      <c r="C34" s="214" t="s">
        <v>92</v>
      </c>
      <c r="D34" s="214"/>
      <c r="E34" s="214"/>
      <c r="F34" s="91"/>
      <c r="G34" s="215">
        <f>IF(G30&lt;&gt;"",G30-54,"")</f>
        <v>43472</v>
      </c>
      <c r="H34" s="215"/>
      <c r="I34" s="91"/>
      <c r="J34" s="95" t="str">
        <f>IF(G30&lt;&gt;"",CONCATENATE("S",WEEKNUM(G30-60,16)),"")</f>
        <v>S1</v>
      </c>
      <c r="K34" s="100">
        <v>43550</v>
      </c>
      <c r="L34" s="93"/>
      <c r="M34" s="116" t="str">
        <f t="shared" ca="1" si="0"/>
        <v/>
      </c>
    </row>
    <row r="35" spans="1:13" ht="39.950000000000003" customHeight="1" x14ac:dyDescent="0.25">
      <c r="A35" s="70" t="s">
        <v>44</v>
      </c>
      <c r="B35" s="69"/>
      <c r="C35" s="214" t="s">
        <v>58</v>
      </c>
      <c r="D35" s="214"/>
      <c r="E35" s="214"/>
      <c r="F35" s="91"/>
      <c r="G35" s="215">
        <f>IF(G30&lt;&gt;"",G30-49,"")</f>
        <v>43477</v>
      </c>
      <c r="H35" s="215"/>
      <c r="I35" s="91"/>
      <c r="J35" s="95" t="str">
        <f>IF(G30&lt;&gt;"",CONCATENATE("S",WEEKNUM(G30-60,16)),"")</f>
        <v>S1</v>
      </c>
      <c r="K35" s="100">
        <v>43552</v>
      </c>
      <c r="L35" s="93"/>
      <c r="M35" s="116" t="str">
        <f t="shared" ca="1" si="0"/>
        <v/>
      </c>
    </row>
    <row r="36" spans="1:13" ht="39.950000000000003" customHeight="1" x14ac:dyDescent="0.25">
      <c r="A36" s="68" t="s">
        <v>43</v>
      </c>
      <c r="B36" s="69"/>
      <c r="C36" s="214" t="s">
        <v>78</v>
      </c>
      <c r="D36" s="214"/>
      <c r="E36" s="214"/>
      <c r="F36" s="91"/>
      <c r="G36" s="215">
        <f>IF(G30&lt;&gt;"",G30-100,"")</f>
        <v>43426</v>
      </c>
      <c r="H36" s="215"/>
      <c r="I36" s="91"/>
      <c r="J36" s="95" t="str">
        <f>IF(G30&lt;&gt;"",CONCATENATE("entre S",WEEKNUM(G30-100,16)," et S",WEEKNUM(G30-60,16)),"")</f>
        <v>entre S47 et S1</v>
      </c>
      <c r="K36" s="100"/>
      <c r="L36" s="93"/>
      <c r="M36" s="116" t="str">
        <f ca="1">IF((AND($G36&lt;=$C$28,$K36="",$H$28="Entreprise extérieure")),"EN RETARD","")</f>
        <v/>
      </c>
    </row>
    <row r="37" spans="1:13" ht="39.950000000000003" customHeight="1" x14ac:dyDescent="0.25">
      <c r="A37" s="68" t="s">
        <v>43</v>
      </c>
      <c r="B37" s="69"/>
      <c r="C37" s="214" t="s">
        <v>87</v>
      </c>
      <c r="D37" s="214"/>
      <c r="E37" s="214"/>
      <c r="F37" s="91"/>
      <c r="G37" s="215" t="str">
        <f>IF(K38="","",WORKDAY(K38,-3))</f>
        <v/>
      </c>
      <c r="H37" s="215"/>
      <c r="I37" s="91"/>
      <c r="J37" s="215" t="str">
        <f>IF(G37="","",CONCATENATE("S",WEEKNUM(G37,1)))</f>
        <v/>
      </c>
      <c r="K37" s="215"/>
      <c r="L37" s="93" t="e">
        <f>K37-G37</f>
        <v>#VALUE!</v>
      </c>
      <c r="M37" s="116" t="str">
        <f t="shared" ca="1" si="0"/>
        <v/>
      </c>
    </row>
    <row r="38" spans="1:13" ht="39.950000000000003" customHeight="1" x14ac:dyDescent="0.25">
      <c r="A38" s="68" t="s">
        <v>43</v>
      </c>
      <c r="B38" s="69"/>
      <c r="C38" s="214" t="s">
        <v>79</v>
      </c>
      <c r="D38" s="214"/>
      <c r="E38" s="214"/>
      <c r="F38" s="91"/>
      <c r="G38" s="215">
        <f>IF(G30&lt;&gt;"",G30-100,"")</f>
        <v>43426</v>
      </c>
      <c r="H38" s="215"/>
      <c r="I38" s="91"/>
      <c r="J38" s="95" t="str">
        <f>IF(G30&lt;&gt;"",CONCATENATE("entre S",WEEKNUM(G30-100,16)," et S",WEEKNUM(G30-7,16)),"")</f>
        <v>entre S47 et S9</v>
      </c>
      <c r="K38" s="100"/>
      <c r="L38" s="93"/>
      <c r="M38" s="116" t="str">
        <f ca="1">IF(AND($G38&lt;=$C$28,$K38="",$H$28="Entreprise extérieure"),"EN RETARD","")</f>
        <v/>
      </c>
    </row>
    <row r="39" spans="1:13" ht="39.950000000000003" customHeight="1" x14ac:dyDescent="0.25">
      <c r="A39" s="68" t="s">
        <v>43</v>
      </c>
      <c r="B39" s="69"/>
      <c r="C39" s="214" t="s">
        <v>9</v>
      </c>
      <c r="D39" s="214"/>
      <c r="E39" s="214"/>
      <c r="F39" s="91"/>
      <c r="G39" s="215">
        <f>IF(G30&lt;&gt;"",G30-30,"")</f>
        <v>43496</v>
      </c>
      <c r="H39" s="215"/>
      <c r="I39" s="91"/>
      <c r="J39" s="96" t="str">
        <f>IF(G30&lt;&gt;"",CONCATENATE("entre S",WEEKNUM(G30-60,16)," et S",WEEKNUM(G30-21,16)),"")</f>
        <v>entre S1 et S7</v>
      </c>
      <c r="K39" s="101"/>
      <c r="L39" s="93"/>
      <c r="M39" s="116" t="str">
        <f t="shared" ca="1" si="0"/>
        <v>EN RETARD</v>
      </c>
    </row>
    <row r="40" spans="1:13" ht="39.950000000000003" customHeight="1" x14ac:dyDescent="0.25">
      <c r="A40" s="68" t="s">
        <v>43</v>
      </c>
      <c r="B40" s="69"/>
      <c r="C40" s="214" t="s">
        <v>88</v>
      </c>
      <c r="D40" s="214"/>
      <c r="E40" s="214"/>
      <c r="F40" s="91"/>
      <c r="G40" s="215">
        <f>IF(G30&lt;&gt;"",WORKDAY(G30,-15),"")</f>
        <v>43507</v>
      </c>
      <c r="H40" s="215"/>
      <c r="I40" s="91"/>
      <c r="J40" s="95" t="str">
        <f>IF(G30&lt;&gt;"",CONCATENATE("S",WEEKNUM(G40,16)),"")</f>
        <v>S7</v>
      </c>
      <c r="K40" s="100"/>
      <c r="L40" s="93">
        <f>K40-G40</f>
        <v>-43507</v>
      </c>
      <c r="M40" s="116" t="str">
        <f ca="1">IF((AND($G40&lt;=$C$28,$K40="",$H$28="SNCF")),"EN RETARD","")</f>
        <v>EN RETARD</v>
      </c>
    </row>
    <row r="41" spans="1:13" ht="39.950000000000003" customHeight="1" x14ac:dyDescent="0.25">
      <c r="A41" s="68" t="s">
        <v>43</v>
      </c>
      <c r="B41" s="69"/>
      <c r="C41" s="214" t="s">
        <v>89</v>
      </c>
      <c r="D41" s="214"/>
      <c r="E41" s="214"/>
      <c r="F41" s="91"/>
      <c r="G41" s="215">
        <f>IF(G30&lt;&gt;"",WORKDAY(G30,-5),"")</f>
        <v>43521</v>
      </c>
      <c r="H41" s="215"/>
      <c r="I41" s="91"/>
      <c r="J41" s="95" t="str">
        <f>IF(G30&lt;&gt;"",CONCATENATE("S",WEEKNUM(G41,16)),"")</f>
        <v>S9</v>
      </c>
      <c r="K41" s="100"/>
      <c r="L41" s="93">
        <f>K41-G41</f>
        <v>-43521</v>
      </c>
      <c r="M41" s="116" t="str">
        <f ca="1">IF((AND($G41&lt;=$C$28,$K41="",$H$28="SNCF")),"EN RETARD","")</f>
        <v>EN RETARD</v>
      </c>
    </row>
    <row r="42" spans="1:13" ht="39.950000000000003" customHeight="1" x14ac:dyDescent="0.25">
      <c r="A42" s="70" t="s">
        <v>44</v>
      </c>
      <c r="B42" s="69"/>
      <c r="C42" s="214" t="s">
        <v>91</v>
      </c>
      <c r="D42" s="214"/>
      <c r="E42" s="214"/>
      <c r="F42" s="91"/>
      <c r="G42" s="219">
        <f>IF(G30&lt;&gt;"",G30+5,"")</f>
        <v>43531</v>
      </c>
      <c r="H42" s="219"/>
      <c r="I42" s="91"/>
      <c r="J42" s="95" t="str">
        <f>$J$30</f>
        <v>S10</v>
      </c>
      <c r="K42" s="101"/>
      <c r="L42" s="93"/>
      <c r="M42" s="116" t="str">
        <f t="shared" ca="1" si="0"/>
        <v>EN RETARD</v>
      </c>
    </row>
    <row r="43" spans="1:13" ht="39.950000000000003" customHeight="1" x14ac:dyDescent="0.25">
      <c r="A43" s="70" t="s">
        <v>44</v>
      </c>
      <c r="B43" s="69"/>
      <c r="C43" s="214" t="s">
        <v>94</v>
      </c>
      <c r="D43" s="214"/>
      <c r="E43" s="214"/>
      <c r="F43" s="91"/>
      <c r="G43" s="219">
        <f>IF(G30&lt;&gt;"",G30+5,"")</f>
        <v>43531</v>
      </c>
      <c r="H43" s="219"/>
      <c r="I43" s="91"/>
      <c r="J43" s="95" t="str">
        <f>$J$30</f>
        <v>S10</v>
      </c>
      <c r="K43" s="101"/>
      <c r="L43" s="93"/>
      <c r="M43" s="116" t="str">
        <f t="shared" ca="1" si="0"/>
        <v>EN RETARD</v>
      </c>
    </row>
    <row r="44" spans="1:13" ht="39.950000000000003" customHeight="1" thickBot="1" x14ac:dyDescent="0.3">
      <c r="A44" s="71" t="s">
        <v>93</v>
      </c>
      <c r="B44" s="72"/>
      <c r="C44" s="217" t="s">
        <v>95</v>
      </c>
      <c r="D44" s="217"/>
      <c r="E44" s="217"/>
      <c r="F44" s="92"/>
      <c r="G44" s="218">
        <f>IF(G30&lt;&gt;"",G30+28,"")</f>
        <v>43554</v>
      </c>
      <c r="H44" s="218"/>
      <c r="I44" s="92"/>
      <c r="J44" s="97" t="str">
        <f>IF(G30&lt;&gt;"",CONCATENATE("S",WEEKNUM(EOMONTH(G30,0)+10,16)),"")</f>
        <v>S15</v>
      </c>
      <c r="K44" s="102"/>
      <c r="L44" s="93"/>
      <c r="M44" s="116" t="str">
        <f t="shared" ca="1" si="0"/>
        <v/>
      </c>
    </row>
    <row r="45" spans="1:13" x14ac:dyDescent="0.25">
      <c r="M45" s="120"/>
    </row>
  </sheetData>
  <sheetProtection selectLockedCells="1"/>
  <mergeCells count="70">
    <mergeCell ref="C44:E44"/>
    <mergeCell ref="G44:H44"/>
    <mergeCell ref="C43:E43"/>
    <mergeCell ref="G43:H43"/>
    <mergeCell ref="J37:K37"/>
    <mergeCell ref="C41:E41"/>
    <mergeCell ref="G41:H41"/>
    <mergeCell ref="C42:E42"/>
    <mergeCell ref="G42:H42"/>
    <mergeCell ref="C38:E38"/>
    <mergeCell ref="G38:H38"/>
    <mergeCell ref="C39:E39"/>
    <mergeCell ref="G39:H39"/>
    <mergeCell ref="C40:E40"/>
    <mergeCell ref="G40:H40"/>
    <mergeCell ref="C37:E37"/>
    <mergeCell ref="G37:H37"/>
    <mergeCell ref="C34:E34"/>
    <mergeCell ref="G34:H34"/>
    <mergeCell ref="C35:E35"/>
    <mergeCell ref="G35:H35"/>
    <mergeCell ref="C36:E36"/>
    <mergeCell ref="G36:H36"/>
    <mergeCell ref="C32:E32"/>
    <mergeCell ref="G32:H32"/>
    <mergeCell ref="C33:E33"/>
    <mergeCell ref="G33:H33"/>
    <mergeCell ref="C31:E31"/>
    <mergeCell ref="G31:H31"/>
    <mergeCell ref="Z20:Z22"/>
    <mergeCell ref="A24:A26"/>
    <mergeCell ref="C24:C26"/>
    <mergeCell ref="H24:H26"/>
    <mergeCell ref="J24:J26"/>
    <mergeCell ref="M24:M26"/>
    <mergeCell ref="U24:U26"/>
    <mergeCell ref="W24:W26"/>
    <mergeCell ref="X24:X26"/>
    <mergeCell ref="Z24:Z26"/>
    <mergeCell ref="C29:E29"/>
    <mergeCell ref="G29:H29"/>
    <mergeCell ref="C30:E30"/>
    <mergeCell ref="A14:A18"/>
    <mergeCell ref="Q16:Q18"/>
    <mergeCell ref="O20:O22"/>
    <mergeCell ref="G30:H30"/>
    <mergeCell ref="S16:S18"/>
    <mergeCell ref="A20:A22"/>
    <mergeCell ref="C20:C22"/>
    <mergeCell ref="E20:E22"/>
    <mergeCell ref="G20:G22"/>
    <mergeCell ref="J20:J22"/>
    <mergeCell ref="K20:K22"/>
    <mergeCell ref="M20:M22"/>
    <mergeCell ref="Z11:Z12"/>
    <mergeCell ref="A1:AA5"/>
    <mergeCell ref="G7:H7"/>
    <mergeCell ref="J7:K7"/>
    <mergeCell ref="W7:X7"/>
    <mergeCell ref="A11:A12"/>
    <mergeCell ref="C11:C12"/>
    <mergeCell ref="E11:E12"/>
    <mergeCell ref="G11:H11"/>
    <mergeCell ref="J11:J12"/>
    <mergeCell ref="M11:M12"/>
    <mergeCell ref="O11:O12"/>
    <mergeCell ref="Q11:Q12"/>
    <mergeCell ref="S11:S12"/>
    <mergeCell ref="U11:U12"/>
    <mergeCell ref="W11:X12"/>
  </mergeCells>
  <conditionalFormatting sqref="D10:F10 F11:F27 E27 D11:D27">
    <cfRule type="expression" dxfId="59" priority="26">
      <formula>AND($M$29&gt;170,$M$29&lt;=185)</formula>
    </cfRule>
  </conditionalFormatting>
  <conditionalFormatting sqref="B10:B27 C10 D10:D27 C27">
    <cfRule type="expression" dxfId="58" priority="27">
      <formula>AND($M$29&gt;185,$M$29&lt;365)</formula>
    </cfRule>
  </conditionalFormatting>
  <conditionalFormatting sqref="F10:F27 G27:H27 I10:I27 G10:H10">
    <cfRule type="expression" dxfId="57" priority="25">
      <formula>AND($M$29&lt;=170,$M$29&gt;60)</formula>
    </cfRule>
  </conditionalFormatting>
  <conditionalFormatting sqref="I10:I27 J27:L27 L10:L26 J10:K10">
    <cfRule type="expression" dxfId="56" priority="24">
      <formula>AND($M$29&lt;=60,$M$29&gt;35)</formula>
    </cfRule>
  </conditionalFormatting>
  <conditionalFormatting sqref="L10:L27 M27 N10:N27 M10">
    <cfRule type="expression" dxfId="55" priority="23">
      <formula>AND($M$29&lt;=35,$M$29&gt;30)</formula>
    </cfRule>
  </conditionalFormatting>
  <conditionalFormatting sqref="N10:N27 O27 P10:P27 O10">
    <cfRule type="expression" dxfId="54" priority="22">
      <formula>AND($M$29&lt;=30,$M$29&gt;20)</formula>
    </cfRule>
  </conditionalFormatting>
  <conditionalFormatting sqref="P10:P27 Q27:R27 Q10 R10:R26">
    <cfRule type="expression" dxfId="53" priority="21">
      <formula>AND($M$29&lt;=20,$M$29&gt;=7)</formula>
    </cfRule>
  </conditionalFormatting>
  <conditionalFormatting sqref="R10:R27 S10 T10:T27 S27">
    <cfRule type="expression" dxfId="52" priority="20">
      <formula>AND($M$29&gt;=1,$M$29&lt;=2)</formula>
    </cfRule>
  </conditionalFormatting>
  <conditionalFormatting sqref="T10:V10 V11:V27 U27 T11:T27">
    <cfRule type="expression" dxfId="51" priority="19">
      <formula>$M$29=0</formula>
    </cfRule>
  </conditionalFormatting>
  <conditionalFormatting sqref="V10:Y10 Y11:Y27 V11:V27 W27:X27">
    <cfRule type="expression" dxfId="50" priority="18">
      <formula>AND($M$29&lt;0,$M$29&gt;=-7)</formula>
    </cfRule>
  </conditionalFormatting>
  <conditionalFormatting sqref="Y10:Z10 Y11:Y27 Z27 AA10:AA27">
    <cfRule type="expression" dxfId="49" priority="17">
      <formula>AND($M$29&lt;-7,$M$29&gt;-31)</formula>
    </cfRule>
  </conditionalFormatting>
  <conditionalFormatting sqref="K31">
    <cfRule type="iconSet" priority="16">
      <iconSet iconSet="3Symbols2" reverse="1">
        <cfvo type="percent" val="0"/>
        <cfvo type="num" val="$G$31"/>
        <cfvo type="num" val="$G$31"/>
      </iconSet>
    </cfRule>
  </conditionalFormatting>
  <conditionalFormatting sqref="K31 G31">
    <cfRule type="expression" dxfId="48" priority="15">
      <formula>$L$31&gt;0</formula>
    </cfRule>
  </conditionalFormatting>
  <conditionalFormatting sqref="K32:K33">
    <cfRule type="iconSet" priority="14">
      <iconSet iconSet="3Symbols2" reverse="1">
        <cfvo type="percent" val="0"/>
        <cfvo type="num" val="$G$33"/>
        <cfvo type="num" val="$G$33"/>
      </iconSet>
    </cfRule>
  </conditionalFormatting>
  <conditionalFormatting sqref="K32 G32">
    <cfRule type="expression" dxfId="47" priority="13">
      <formula>$L$32&gt;0</formula>
    </cfRule>
  </conditionalFormatting>
  <conditionalFormatting sqref="K33 G33">
    <cfRule type="expression" dxfId="46" priority="12">
      <formula>$L$33&gt;0</formula>
    </cfRule>
  </conditionalFormatting>
  <conditionalFormatting sqref="K40">
    <cfRule type="iconSet" priority="11">
      <iconSet iconSet="3Symbols2" reverse="1">
        <cfvo type="percent" val="0"/>
        <cfvo type="num" val="$G$31"/>
        <cfvo type="num" val="$G$31"/>
      </iconSet>
    </cfRule>
  </conditionalFormatting>
  <conditionalFormatting sqref="K40">
    <cfRule type="expression" dxfId="45" priority="10">
      <formula>$L$40&gt;0</formula>
    </cfRule>
  </conditionalFormatting>
  <conditionalFormatting sqref="K41">
    <cfRule type="iconSet" priority="9">
      <iconSet iconSet="3Symbols2" reverse="1">
        <cfvo type="percent" val="0"/>
        <cfvo type="num" val="$G$31"/>
        <cfvo type="num" val="$G$31"/>
      </iconSet>
    </cfRule>
  </conditionalFormatting>
  <conditionalFormatting sqref="K41">
    <cfRule type="expression" dxfId="44" priority="8">
      <formula>$L$41&gt;0</formula>
    </cfRule>
  </conditionalFormatting>
  <conditionalFormatting sqref="G36:H38">
    <cfRule type="expression" dxfId="43" priority="5">
      <formula>$H$28="SNCF"</formula>
    </cfRule>
  </conditionalFormatting>
  <conditionalFormatting sqref="G40:G41">
    <cfRule type="expression" dxfId="42" priority="3">
      <formula>$L$40&gt;0</formula>
    </cfRule>
  </conditionalFormatting>
  <conditionalFormatting sqref="G40:H41">
    <cfRule type="expression" dxfId="41" priority="2">
      <formula>$H$28="Entreprise extérieure"</formula>
    </cfRule>
  </conditionalFormatting>
  <conditionalFormatting sqref="J37:K37">
    <cfRule type="expression" dxfId="40" priority="1">
      <formula>$H$28="SNCF"</formula>
    </cfRule>
  </conditionalFormatting>
  <dataValidations count="1">
    <dataValidation type="list" allowBlank="1" showInputMessage="1" showErrorMessage="1" sqref="H28">
      <formula1>"SNCF,Entreprise extérieure"</formula1>
    </dataValidation>
  </dataValidations>
  <printOptions horizontalCentered="1"/>
  <pageMargins left="0.11811023622047245" right="0.11811023622047245" top="0.35433070866141736" bottom="0.35433070866141736" header="0.31496062992125984" footer="0.31496062992125984"/>
  <pageSetup paperSize="8" scale="6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  <pageSetUpPr fitToPage="1"/>
  </sheetPr>
  <dimension ref="A1:AA45"/>
  <sheetViews>
    <sheetView showGridLines="0" topLeftCell="A4" zoomScale="85" zoomScaleNormal="85" workbookViewId="0">
      <selection activeCell="M28" sqref="M28"/>
    </sheetView>
  </sheetViews>
  <sheetFormatPr baseColWidth="10" defaultRowHeight="15" x14ac:dyDescent="0.25"/>
  <cols>
    <col min="1" max="1" width="12.85546875" customWidth="1"/>
    <col min="2" max="2" width="1.7109375" customWidth="1"/>
    <col min="3" max="3" width="20.7109375" customWidth="1"/>
    <col min="4" max="4" width="1.7109375" customWidth="1"/>
    <col min="5" max="5" width="20.7109375" customWidth="1"/>
    <col min="6" max="6" width="1.7109375" customWidth="1"/>
    <col min="7" max="8" width="20.7109375" customWidth="1"/>
    <col min="9" max="9" width="1.7109375" customWidth="1"/>
    <col min="10" max="11" width="20.7109375" customWidth="1"/>
    <col min="12" max="12" width="1.7109375" customWidth="1"/>
    <col min="13" max="13" width="20.7109375" customWidth="1"/>
    <col min="14" max="14" width="1.7109375" customWidth="1"/>
    <col min="15" max="15" width="20.7109375" customWidth="1"/>
    <col min="16" max="16" width="1.7109375" customWidth="1"/>
    <col min="17" max="17" width="20.7109375" customWidth="1"/>
    <col min="18" max="18" width="1.7109375" customWidth="1"/>
    <col min="19" max="19" width="20.7109375" customWidth="1"/>
    <col min="20" max="20" width="1.7109375" customWidth="1"/>
    <col min="21" max="21" width="20.7109375" customWidth="1"/>
    <col min="22" max="22" width="1.7109375" customWidth="1"/>
    <col min="23" max="24" width="20.7109375" customWidth="1"/>
    <col min="25" max="25" width="1.7109375" customWidth="1"/>
    <col min="26" max="26" width="20.7109375" customWidth="1"/>
    <col min="27" max="27" width="1.85546875" customWidth="1"/>
  </cols>
  <sheetData>
    <row r="1" spans="1:27" ht="15" customHeight="1" x14ac:dyDescent="0.25">
      <c r="A1" s="153" t="s">
        <v>77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</row>
    <row r="2" spans="1:27" ht="15" customHeight="1" x14ac:dyDescent="0.25">
      <c r="A2" s="153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</row>
    <row r="3" spans="1:27" ht="15" customHeight="1" x14ac:dyDescent="0.25">
      <c r="A3" s="153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</row>
    <row r="4" spans="1:27" ht="15" customHeight="1" x14ac:dyDescent="0.25">
      <c r="A4" s="153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</row>
    <row r="5" spans="1:27" ht="15" customHeight="1" x14ac:dyDescent="0.25">
      <c r="A5" s="153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</row>
    <row r="6" spans="1:27" ht="48.75" customHeight="1" x14ac:dyDescent="0.25"/>
    <row r="7" spans="1:27" s="4" customFormat="1" ht="63" x14ac:dyDescent="0.25">
      <c r="A7" s="18" t="s">
        <v>42</v>
      </c>
      <c r="B7" s="19"/>
      <c r="C7" s="18" t="s">
        <v>21</v>
      </c>
      <c r="D7" s="19"/>
      <c r="E7" s="18" t="s">
        <v>55</v>
      </c>
      <c r="F7" s="19"/>
      <c r="G7" s="155" t="s">
        <v>66</v>
      </c>
      <c r="H7" s="156"/>
      <c r="I7" s="19"/>
      <c r="J7" s="155" t="s">
        <v>35</v>
      </c>
      <c r="K7" s="156"/>
      <c r="L7" s="19"/>
      <c r="M7" s="18" t="s">
        <v>65</v>
      </c>
      <c r="N7" s="19"/>
      <c r="O7" s="18" t="s">
        <v>9</v>
      </c>
      <c r="P7" s="19"/>
      <c r="Q7" s="18" t="s">
        <v>53</v>
      </c>
      <c r="R7" s="19"/>
      <c r="S7" s="18" t="s">
        <v>83</v>
      </c>
      <c r="T7" s="19"/>
      <c r="U7" s="18" t="s">
        <v>10</v>
      </c>
      <c r="V7" s="19"/>
      <c r="W7" s="155" t="s">
        <v>16</v>
      </c>
      <c r="X7" s="156"/>
      <c r="Y7" s="19"/>
      <c r="Z7" s="18" t="s">
        <v>38</v>
      </c>
    </row>
    <row r="8" spans="1:27" ht="7.5" customHeight="1" x14ac:dyDescent="0.25">
      <c r="A8" s="111"/>
      <c r="B8" s="2"/>
      <c r="C8" s="6"/>
      <c r="D8" s="2"/>
      <c r="E8" s="6"/>
      <c r="F8" s="2"/>
      <c r="G8" s="7"/>
      <c r="H8" s="8"/>
      <c r="I8" s="2"/>
      <c r="J8" s="7"/>
      <c r="K8" s="8"/>
      <c r="L8" s="2"/>
      <c r="M8" s="6"/>
      <c r="N8" s="2"/>
      <c r="O8" s="6"/>
      <c r="P8" s="2"/>
      <c r="Q8" s="6"/>
      <c r="R8" s="2"/>
      <c r="S8" s="6"/>
      <c r="T8" s="2"/>
      <c r="U8" s="6"/>
      <c r="V8" s="2"/>
      <c r="W8" s="7"/>
      <c r="X8" s="8"/>
      <c r="Y8" s="2"/>
      <c r="Z8" s="6"/>
    </row>
    <row r="9" spans="1:27" ht="15.75" customHeight="1" x14ac:dyDescent="0.25">
      <c r="A9" s="111"/>
      <c r="B9" s="2"/>
      <c r="C9" s="6"/>
      <c r="D9" s="2"/>
      <c r="E9" s="6"/>
      <c r="F9" s="2"/>
      <c r="G9" s="7"/>
      <c r="H9" s="8"/>
      <c r="I9" s="2"/>
      <c r="J9" s="7"/>
      <c r="K9" s="8"/>
      <c r="L9" s="2"/>
      <c r="M9" s="6"/>
      <c r="N9" s="2"/>
      <c r="O9" s="6"/>
      <c r="P9" s="2"/>
      <c r="Q9" s="6"/>
      <c r="R9" s="2"/>
      <c r="S9" s="6"/>
      <c r="T9" s="2"/>
      <c r="U9" s="6"/>
      <c r="V9" s="2"/>
      <c r="W9" s="7"/>
      <c r="X9" s="8"/>
      <c r="Y9" s="2"/>
      <c r="Z9" s="6"/>
    </row>
    <row r="10" spans="1:27" ht="7.5" customHeight="1" x14ac:dyDescent="0.25">
      <c r="A10" s="111"/>
      <c r="B10" s="2"/>
      <c r="C10" s="6"/>
      <c r="D10" s="2"/>
      <c r="E10" s="6"/>
      <c r="F10" s="2"/>
      <c r="G10" s="7"/>
      <c r="H10" s="8"/>
      <c r="I10" s="2"/>
      <c r="J10" s="7"/>
      <c r="K10" s="8"/>
      <c r="L10" s="2"/>
      <c r="M10" s="6"/>
      <c r="N10" s="2"/>
      <c r="O10" s="6"/>
      <c r="P10" s="2"/>
      <c r="Q10" s="6"/>
      <c r="R10" s="2"/>
      <c r="S10" s="6"/>
      <c r="T10" s="2"/>
      <c r="U10" s="6"/>
      <c r="V10" s="2"/>
      <c r="W10" s="7"/>
      <c r="X10" s="8"/>
      <c r="Y10" s="2"/>
      <c r="Z10" s="6"/>
    </row>
    <row r="11" spans="1:27" ht="16.5" customHeight="1" x14ac:dyDescent="0.25">
      <c r="A11" s="157" t="s">
        <v>4</v>
      </c>
      <c r="B11" s="4"/>
      <c r="C11" s="151" t="s">
        <v>56</v>
      </c>
      <c r="D11" s="19"/>
      <c r="E11" s="151" t="s">
        <v>22</v>
      </c>
      <c r="F11" s="19"/>
      <c r="G11" s="159" t="s">
        <v>0</v>
      </c>
      <c r="H11" s="160"/>
      <c r="I11" s="19"/>
      <c r="J11" s="159" t="s">
        <v>52</v>
      </c>
      <c r="K11" s="63" t="s">
        <v>3</v>
      </c>
      <c r="L11" s="19"/>
      <c r="M11" s="151" t="s">
        <v>59</v>
      </c>
      <c r="N11" s="19"/>
      <c r="O11" s="151" t="s">
        <v>8</v>
      </c>
      <c r="P11" s="19"/>
      <c r="Q11" s="151" t="s">
        <v>31</v>
      </c>
      <c r="R11" s="19"/>
      <c r="S11" s="151" t="s">
        <v>12</v>
      </c>
      <c r="T11" s="19"/>
      <c r="U11" s="151" t="s">
        <v>11</v>
      </c>
      <c r="V11" s="19"/>
      <c r="W11" s="159" t="s">
        <v>17</v>
      </c>
      <c r="X11" s="160"/>
      <c r="Y11" s="19"/>
      <c r="Z11" s="151" t="s">
        <v>39</v>
      </c>
    </row>
    <row r="12" spans="1:27" ht="31.5" x14ac:dyDescent="0.25">
      <c r="A12" s="158"/>
      <c r="B12" s="3"/>
      <c r="C12" s="152"/>
      <c r="D12" s="19"/>
      <c r="E12" s="152"/>
      <c r="F12" s="19"/>
      <c r="G12" s="61" t="s">
        <v>6</v>
      </c>
      <c r="H12" s="113" t="s">
        <v>7</v>
      </c>
      <c r="I12" s="19"/>
      <c r="J12" s="161"/>
      <c r="K12" s="64" t="s">
        <v>5</v>
      </c>
      <c r="L12" s="19"/>
      <c r="M12" s="152"/>
      <c r="N12" s="19"/>
      <c r="O12" s="152"/>
      <c r="P12" s="19"/>
      <c r="Q12" s="152"/>
      <c r="R12" s="19"/>
      <c r="S12" s="152"/>
      <c r="T12" s="19"/>
      <c r="U12" s="152"/>
      <c r="V12" s="19"/>
      <c r="W12" s="161"/>
      <c r="X12" s="162"/>
      <c r="Y12" s="19"/>
      <c r="Z12" s="152"/>
    </row>
    <row r="13" spans="1:27" x14ac:dyDescent="0.25">
      <c r="A13" s="29"/>
      <c r="B13" s="3"/>
      <c r="C13" s="12"/>
      <c r="D13" s="3"/>
      <c r="E13" s="12"/>
      <c r="F13" s="3"/>
      <c r="G13" s="16"/>
      <c r="H13" s="17"/>
      <c r="I13" s="3"/>
      <c r="J13" s="16"/>
      <c r="K13" s="17"/>
      <c r="L13" s="3"/>
      <c r="M13" s="12"/>
      <c r="N13" s="3"/>
      <c r="O13" s="12"/>
      <c r="P13" s="3"/>
      <c r="Q13" s="12"/>
      <c r="R13" s="3"/>
      <c r="S13" s="12"/>
      <c r="T13" s="3"/>
      <c r="U13" s="12"/>
      <c r="V13" s="3"/>
      <c r="W13" s="16"/>
      <c r="X13" s="17"/>
      <c r="Y13" s="3"/>
      <c r="Z13" s="12"/>
    </row>
    <row r="14" spans="1:27" ht="52.5" customHeight="1" x14ac:dyDescent="0.25">
      <c r="A14" s="185" t="s">
        <v>63</v>
      </c>
      <c r="B14" s="3"/>
      <c r="C14" s="5" t="s">
        <v>57</v>
      </c>
      <c r="D14" s="4"/>
      <c r="E14" s="5" t="s">
        <v>23</v>
      </c>
      <c r="F14" s="4"/>
      <c r="G14" s="25" t="s">
        <v>51</v>
      </c>
      <c r="H14" s="15" t="s">
        <v>60</v>
      </c>
      <c r="I14" s="4"/>
      <c r="J14" s="14" t="s">
        <v>27</v>
      </c>
      <c r="K14" s="24" t="s">
        <v>64</v>
      </c>
      <c r="L14" s="4"/>
      <c r="M14" s="5" t="s">
        <v>61</v>
      </c>
      <c r="N14" s="4"/>
      <c r="O14" s="5" t="s">
        <v>41</v>
      </c>
      <c r="P14" s="4"/>
      <c r="Q14" s="5" t="s">
        <v>71</v>
      </c>
      <c r="R14" s="4"/>
      <c r="S14" s="5" t="s">
        <v>13</v>
      </c>
      <c r="T14" s="4"/>
      <c r="U14" s="5" t="s">
        <v>36</v>
      </c>
      <c r="V14" s="4"/>
      <c r="W14" s="14" t="s">
        <v>18</v>
      </c>
      <c r="X14" s="24" t="s">
        <v>19</v>
      </c>
      <c r="Y14" s="4"/>
      <c r="Z14" s="5" t="s">
        <v>40</v>
      </c>
    </row>
    <row r="15" spans="1:27" ht="30" x14ac:dyDescent="0.25">
      <c r="A15" s="186"/>
      <c r="B15" s="3"/>
      <c r="C15" s="111" t="s">
        <v>69</v>
      </c>
      <c r="D15" s="4"/>
      <c r="E15" s="111" t="s">
        <v>24</v>
      </c>
      <c r="F15" s="4"/>
      <c r="G15" s="26" t="s">
        <v>1</v>
      </c>
      <c r="H15" s="11"/>
      <c r="I15" s="4"/>
      <c r="J15" s="10" t="s">
        <v>28</v>
      </c>
      <c r="K15" s="27" t="s">
        <v>34</v>
      </c>
      <c r="L15" s="4"/>
      <c r="M15" s="111"/>
      <c r="N15" s="4"/>
      <c r="O15" s="111"/>
      <c r="P15" s="4"/>
      <c r="Q15" s="111" t="s">
        <v>32</v>
      </c>
      <c r="R15" s="4"/>
      <c r="S15" s="111" t="s">
        <v>37</v>
      </c>
      <c r="T15" s="4"/>
      <c r="U15" s="111" t="s">
        <v>14</v>
      </c>
      <c r="V15" s="4"/>
      <c r="W15" s="10" t="s">
        <v>73</v>
      </c>
      <c r="X15" s="27" t="s">
        <v>73</v>
      </c>
      <c r="Y15" s="4"/>
      <c r="Z15" s="111"/>
    </row>
    <row r="16" spans="1:27" ht="39.75" customHeight="1" x14ac:dyDescent="0.25">
      <c r="A16" s="186"/>
      <c r="B16" s="3"/>
      <c r="C16" s="111" t="s">
        <v>70</v>
      </c>
      <c r="D16" s="4"/>
      <c r="E16" s="111" t="s">
        <v>25</v>
      </c>
      <c r="F16" s="4"/>
      <c r="G16" s="26"/>
      <c r="H16" s="11"/>
      <c r="I16" s="4"/>
      <c r="J16" s="10" t="s">
        <v>29</v>
      </c>
      <c r="K16" s="27" t="s">
        <v>33</v>
      </c>
      <c r="L16" s="4"/>
      <c r="M16" s="111"/>
      <c r="N16" s="4"/>
      <c r="O16" s="111"/>
      <c r="P16" s="4"/>
      <c r="Q16" s="163" t="s">
        <v>68</v>
      </c>
      <c r="R16" s="4"/>
      <c r="S16" s="163" t="s">
        <v>74</v>
      </c>
      <c r="T16" s="4"/>
      <c r="U16" s="111" t="s">
        <v>15</v>
      </c>
      <c r="V16" s="4"/>
      <c r="W16" s="10"/>
      <c r="X16" s="27"/>
      <c r="Y16" s="4"/>
      <c r="Z16" s="111"/>
    </row>
    <row r="17" spans="1:26" ht="33.75" customHeight="1" x14ac:dyDescent="0.25">
      <c r="A17" s="186"/>
      <c r="B17" s="3"/>
      <c r="C17" s="111"/>
      <c r="D17" s="4"/>
      <c r="E17" s="111" t="s">
        <v>26</v>
      </c>
      <c r="F17" s="4"/>
      <c r="G17" s="26"/>
      <c r="H17" s="11"/>
      <c r="I17" s="4"/>
      <c r="J17" s="10" t="s">
        <v>30</v>
      </c>
      <c r="K17" s="27"/>
      <c r="L17" s="4"/>
      <c r="M17" s="111"/>
      <c r="N17" s="4"/>
      <c r="O17" s="111"/>
      <c r="P17" s="4"/>
      <c r="Q17" s="163"/>
      <c r="R17" s="4"/>
      <c r="S17" s="163"/>
      <c r="T17" s="4"/>
      <c r="U17" s="111"/>
      <c r="V17" s="4"/>
      <c r="W17" s="10"/>
      <c r="X17" s="27"/>
      <c r="Y17" s="4"/>
      <c r="Z17" s="111"/>
    </row>
    <row r="18" spans="1:26" ht="25.5" customHeight="1" x14ac:dyDescent="0.25">
      <c r="A18" s="187"/>
      <c r="B18" s="3"/>
      <c r="C18" s="112"/>
      <c r="D18" s="4"/>
      <c r="E18" s="112"/>
      <c r="F18" s="4"/>
      <c r="G18" s="65" t="s">
        <v>67</v>
      </c>
      <c r="H18" s="66" t="s">
        <v>2</v>
      </c>
      <c r="I18" s="4"/>
      <c r="J18" s="20"/>
      <c r="K18" s="67" t="s">
        <v>90</v>
      </c>
      <c r="L18" s="4"/>
      <c r="M18" s="112"/>
      <c r="N18" s="4"/>
      <c r="O18" s="112"/>
      <c r="P18" s="4"/>
      <c r="Q18" s="164"/>
      <c r="R18" s="4"/>
      <c r="S18" s="164"/>
      <c r="T18" s="4"/>
      <c r="U18" s="112"/>
      <c r="V18" s="4"/>
      <c r="W18" s="20"/>
      <c r="X18" s="28"/>
      <c r="Y18" s="4"/>
      <c r="Z18" s="112"/>
    </row>
    <row r="19" spans="1:26" ht="19.5" customHeight="1" x14ac:dyDescent="0.25">
      <c r="A19" s="29"/>
      <c r="B19" s="3"/>
      <c r="C19" s="12"/>
      <c r="D19" s="3"/>
      <c r="E19" s="12"/>
      <c r="F19" s="3"/>
      <c r="G19" s="16"/>
      <c r="H19" s="17"/>
      <c r="I19" s="3"/>
      <c r="J19" s="16"/>
      <c r="K19" s="17"/>
      <c r="L19" s="3"/>
      <c r="M19" s="12"/>
      <c r="N19" s="3"/>
      <c r="O19" s="12"/>
      <c r="P19" s="3"/>
      <c r="Q19" s="12"/>
      <c r="R19" s="3"/>
      <c r="S19" s="12"/>
      <c r="T19" s="3"/>
      <c r="U19" s="12"/>
      <c r="V19" s="3"/>
      <c r="W19" s="16"/>
      <c r="X19" s="17"/>
      <c r="Y19" s="3"/>
      <c r="Z19" s="12"/>
    </row>
    <row r="20" spans="1:26" ht="15.75" x14ac:dyDescent="0.25">
      <c r="A20" s="165" t="s">
        <v>62</v>
      </c>
      <c r="B20" s="23"/>
      <c r="C20" s="168" t="s">
        <v>43</v>
      </c>
      <c r="D20" s="22"/>
      <c r="E20" s="168" t="s">
        <v>43</v>
      </c>
      <c r="F20" s="22"/>
      <c r="G20" s="171" t="s">
        <v>44</v>
      </c>
      <c r="H20" s="50" t="s">
        <v>44</v>
      </c>
      <c r="I20" s="22"/>
      <c r="J20" s="174" t="s">
        <v>43</v>
      </c>
      <c r="K20" s="177" t="s">
        <v>43</v>
      </c>
      <c r="L20" s="22"/>
      <c r="M20" s="180" t="s">
        <v>44</v>
      </c>
      <c r="N20" s="22"/>
      <c r="O20" s="168" t="s">
        <v>43</v>
      </c>
      <c r="P20" s="22"/>
      <c r="Q20" s="106" t="s">
        <v>43</v>
      </c>
      <c r="R20" s="22"/>
      <c r="S20" s="106" t="s">
        <v>43</v>
      </c>
      <c r="T20" s="22"/>
      <c r="U20" s="36" t="s">
        <v>49</v>
      </c>
      <c r="V20" s="22"/>
      <c r="W20" s="52" t="s">
        <v>43</v>
      </c>
      <c r="X20" s="53" t="s">
        <v>49</v>
      </c>
      <c r="Y20" s="22"/>
      <c r="Z20" s="180" t="s">
        <v>44</v>
      </c>
    </row>
    <row r="21" spans="1:26" ht="15.75" x14ac:dyDescent="0.25">
      <c r="A21" s="166"/>
      <c r="B21" s="23"/>
      <c r="C21" s="169"/>
      <c r="D21" s="22"/>
      <c r="E21" s="169"/>
      <c r="F21" s="22"/>
      <c r="G21" s="172"/>
      <c r="H21" s="54" t="s">
        <v>45</v>
      </c>
      <c r="I21" s="22"/>
      <c r="J21" s="175"/>
      <c r="K21" s="178"/>
      <c r="L21" s="22"/>
      <c r="M21" s="181"/>
      <c r="N21" s="22"/>
      <c r="O21" s="169"/>
      <c r="P21" s="22"/>
      <c r="Q21" s="105" t="s">
        <v>44</v>
      </c>
      <c r="R21" s="22"/>
      <c r="S21" s="37" t="s">
        <v>49</v>
      </c>
      <c r="T21" s="22"/>
      <c r="U21" s="37" t="s">
        <v>50</v>
      </c>
      <c r="V21" s="22"/>
      <c r="W21" s="56" t="s">
        <v>44</v>
      </c>
      <c r="X21" s="57" t="s">
        <v>54</v>
      </c>
      <c r="Y21" s="22"/>
      <c r="Z21" s="181"/>
    </row>
    <row r="22" spans="1:26" ht="15.75" x14ac:dyDescent="0.25">
      <c r="A22" s="167"/>
      <c r="B22" s="23"/>
      <c r="C22" s="170"/>
      <c r="D22" s="22"/>
      <c r="E22" s="170"/>
      <c r="F22" s="22"/>
      <c r="G22" s="173"/>
      <c r="H22" s="33"/>
      <c r="I22" s="22"/>
      <c r="J22" s="176"/>
      <c r="K22" s="179"/>
      <c r="L22" s="22"/>
      <c r="M22" s="182"/>
      <c r="N22" s="22"/>
      <c r="O22" s="170"/>
      <c r="P22" s="22"/>
      <c r="Q22" s="35"/>
      <c r="R22" s="22"/>
      <c r="S22" s="35"/>
      <c r="T22" s="22"/>
      <c r="U22" s="58" t="s">
        <v>54</v>
      </c>
      <c r="V22" s="22"/>
      <c r="W22" s="59"/>
      <c r="X22" s="60"/>
      <c r="Y22" s="22"/>
      <c r="Z22" s="182"/>
    </row>
    <row r="23" spans="1:26" ht="24.75" customHeight="1" x14ac:dyDescent="0.25">
      <c r="A23" s="29"/>
      <c r="B23" s="3"/>
      <c r="C23" s="31"/>
      <c r="D23" s="19"/>
      <c r="E23" s="31"/>
      <c r="F23" s="19"/>
      <c r="G23" s="30"/>
      <c r="H23" s="32"/>
      <c r="I23" s="19"/>
      <c r="J23" s="30"/>
      <c r="K23" s="32"/>
      <c r="L23" s="19"/>
      <c r="M23" s="31"/>
      <c r="N23" s="19"/>
      <c r="O23" s="31"/>
      <c r="P23" s="19"/>
      <c r="Q23" s="31"/>
      <c r="R23" s="19"/>
      <c r="S23" s="31"/>
      <c r="T23" s="19"/>
      <c r="U23" s="31"/>
      <c r="V23" s="19"/>
      <c r="W23" s="30"/>
      <c r="X23" s="32"/>
      <c r="Y23" s="19"/>
      <c r="Z23" s="31"/>
    </row>
    <row r="24" spans="1:26" ht="15.75" x14ac:dyDescent="0.25">
      <c r="A24" s="190" t="s">
        <v>72</v>
      </c>
      <c r="B24" s="3"/>
      <c r="C24" s="193"/>
      <c r="D24" s="19"/>
      <c r="E24" s="104" t="s">
        <v>45</v>
      </c>
      <c r="F24" s="19"/>
      <c r="G24" s="45" t="s">
        <v>45</v>
      </c>
      <c r="H24" s="196" t="s">
        <v>45</v>
      </c>
      <c r="I24" s="19"/>
      <c r="J24" s="199"/>
      <c r="K24" s="110" t="s">
        <v>45</v>
      </c>
      <c r="L24" s="19"/>
      <c r="M24" s="202" t="s">
        <v>43</v>
      </c>
      <c r="N24" s="19"/>
      <c r="O24" s="107" t="s">
        <v>47</v>
      </c>
      <c r="P24" s="19"/>
      <c r="Q24" s="41" t="s">
        <v>49</v>
      </c>
      <c r="R24" s="19"/>
      <c r="S24" s="107" t="s">
        <v>75</v>
      </c>
      <c r="T24" s="19"/>
      <c r="U24" s="193"/>
      <c r="V24" s="19"/>
      <c r="W24" s="205" t="s">
        <v>45</v>
      </c>
      <c r="X24" s="208" t="s">
        <v>43</v>
      </c>
      <c r="Y24" s="19"/>
      <c r="Z24" s="211" t="s">
        <v>45</v>
      </c>
    </row>
    <row r="25" spans="1:26" ht="15.75" x14ac:dyDescent="0.25">
      <c r="A25" s="191"/>
      <c r="B25" s="3"/>
      <c r="C25" s="194"/>
      <c r="D25" s="19"/>
      <c r="E25" s="49" t="s">
        <v>46</v>
      </c>
      <c r="F25" s="19"/>
      <c r="G25" s="46" t="s">
        <v>46</v>
      </c>
      <c r="H25" s="197"/>
      <c r="I25" s="19"/>
      <c r="J25" s="200"/>
      <c r="K25" s="44" t="s">
        <v>46</v>
      </c>
      <c r="L25" s="19"/>
      <c r="M25" s="203"/>
      <c r="N25" s="19"/>
      <c r="O25" s="108" t="s">
        <v>48</v>
      </c>
      <c r="P25" s="19"/>
      <c r="Q25" s="42" t="s">
        <v>54</v>
      </c>
      <c r="R25" s="19"/>
      <c r="S25" s="108" t="s">
        <v>76</v>
      </c>
      <c r="T25" s="19"/>
      <c r="U25" s="194"/>
      <c r="V25" s="19"/>
      <c r="W25" s="206"/>
      <c r="X25" s="209"/>
      <c r="Y25" s="19"/>
      <c r="Z25" s="212"/>
    </row>
    <row r="26" spans="1:26" ht="15.75" x14ac:dyDescent="0.25">
      <c r="A26" s="192"/>
      <c r="B26" s="3"/>
      <c r="C26" s="195"/>
      <c r="D26" s="19"/>
      <c r="E26" s="109"/>
      <c r="F26" s="19"/>
      <c r="G26" s="47"/>
      <c r="H26" s="198"/>
      <c r="I26" s="19"/>
      <c r="J26" s="201"/>
      <c r="K26" s="34"/>
      <c r="L26" s="19"/>
      <c r="M26" s="204"/>
      <c r="N26" s="19"/>
      <c r="O26" s="109"/>
      <c r="P26" s="19"/>
      <c r="Q26" s="109" t="s">
        <v>76</v>
      </c>
      <c r="R26" s="19"/>
      <c r="S26" s="109"/>
      <c r="T26" s="19"/>
      <c r="U26" s="195"/>
      <c r="V26" s="19"/>
      <c r="W26" s="207"/>
      <c r="X26" s="210"/>
      <c r="Y26" s="19"/>
      <c r="Z26" s="213"/>
    </row>
    <row r="27" spans="1:26" s="86" customFormat="1" ht="15.75" x14ac:dyDescent="0.25">
      <c r="A27" s="80"/>
      <c r="B27" s="81"/>
      <c r="C27" s="82"/>
      <c r="D27" s="83"/>
      <c r="E27" s="82"/>
      <c r="F27" s="83"/>
      <c r="G27" s="82"/>
      <c r="H27" s="84"/>
      <c r="I27" s="83"/>
      <c r="J27" s="82"/>
      <c r="K27" s="82"/>
      <c r="L27" s="83"/>
      <c r="M27" s="85"/>
      <c r="N27" s="83"/>
      <c r="O27" s="82"/>
      <c r="P27" s="83"/>
      <c r="Q27" s="82"/>
      <c r="R27" s="83"/>
      <c r="S27" s="82"/>
      <c r="T27" s="83"/>
      <c r="U27" s="82"/>
      <c r="V27" s="83"/>
      <c r="W27" s="84"/>
      <c r="X27" s="85"/>
      <c r="Y27" s="83"/>
      <c r="Z27" s="84"/>
    </row>
    <row r="28" spans="1:26" ht="82.5" customHeight="1" thickBot="1" x14ac:dyDescent="0.4">
      <c r="A28" s="114" t="str">
        <f>"DATE DU JOUR : "</f>
        <v xml:space="preserve">DATE DU JOUR : </v>
      </c>
      <c r="C28" s="115">
        <f ca="1">TODAY()</f>
        <v>43553</v>
      </c>
      <c r="G28" s="118" t="s">
        <v>99</v>
      </c>
      <c r="H28" s="119" t="s">
        <v>100</v>
      </c>
      <c r="J28" t="str">
        <f>RECAP!A33</f>
        <v>VG CAT S23</v>
      </c>
      <c r="M28" s="93">
        <f ca="1">COUNTIF(M31:M44,"EN RETARD")</f>
        <v>0</v>
      </c>
    </row>
    <row r="29" spans="1:26" ht="39" customHeight="1" thickBot="1" x14ac:dyDescent="0.3">
      <c r="A29" s="74" t="s">
        <v>62</v>
      </c>
      <c r="B29" s="75"/>
      <c r="C29" s="183" t="s">
        <v>81</v>
      </c>
      <c r="D29" s="183"/>
      <c r="E29" s="183"/>
      <c r="F29" s="76"/>
      <c r="G29" s="183" t="s">
        <v>4</v>
      </c>
      <c r="H29" s="183"/>
      <c r="I29" s="76"/>
      <c r="J29" s="103" t="s">
        <v>82</v>
      </c>
      <c r="K29" s="78" t="s">
        <v>80</v>
      </c>
      <c r="L29" s="93"/>
      <c r="M29" s="87">
        <f ca="1">G30-F30</f>
        <v>66</v>
      </c>
      <c r="O29" s="1"/>
    </row>
    <row r="30" spans="1:26" ht="39.950000000000003" customHeight="1" thickBot="1" x14ac:dyDescent="0.3">
      <c r="A30" s="73" t="s">
        <v>43</v>
      </c>
      <c r="B30" s="69"/>
      <c r="C30" s="184" t="s">
        <v>20</v>
      </c>
      <c r="D30" s="184"/>
      <c r="E30" s="184"/>
      <c r="F30" s="88">
        <f ca="1">TODAY()</f>
        <v>43553</v>
      </c>
      <c r="G30" s="188">
        <v>43619</v>
      </c>
      <c r="H30" s="189"/>
      <c r="I30" s="89"/>
      <c r="J30" s="90" t="str">
        <f>IF(G30&lt;&gt;"",CONCATENATE("S",WEEKNUM(G30,16)),"")</f>
        <v>S23</v>
      </c>
      <c r="K30" s="98"/>
      <c r="L30" s="94"/>
      <c r="M30" s="120"/>
      <c r="N30" s="1"/>
      <c r="O30" s="79"/>
    </row>
    <row r="31" spans="1:26" ht="39.950000000000003" customHeight="1" x14ac:dyDescent="0.25">
      <c r="A31" s="68" t="s">
        <v>43</v>
      </c>
      <c r="B31" s="69"/>
      <c r="C31" s="214" t="s">
        <v>85</v>
      </c>
      <c r="D31" s="214"/>
      <c r="E31" s="214"/>
      <c r="F31" s="91"/>
      <c r="G31" s="216">
        <f>IF(G30&lt;&gt;"",G30-90,"")</f>
        <v>43529</v>
      </c>
      <c r="H31" s="216"/>
      <c r="I31" s="91"/>
      <c r="J31" s="95" t="str">
        <f>IF(G30&lt;&gt;"",CONCATENATE("S",WEEKNUM(G31,16)),"")</f>
        <v>S10</v>
      </c>
      <c r="K31" s="99">
        <v>43528</v>
      </c>
      <c r="L31" s="93">
        <f>K31-G31</f>
        <v>-1</v>
      </c>
      <c r="M31" s="116" t="str">
        <f ca="1">IF((AND($G31&lt;=$C$28,$K31="")),"EN RETARD","")</f>
        <v/>
      </c>
    </row>
    <row r="32" spans="1:26" ht="39.950000000000003" customHeight="1" x14ac:dyDescent="0.25">
      <c r="A32" s="68" t="s">
        <v>43</v>
      </c>
      <c r="B32" s="69"/>
      <c r="C32" s="214" t="s">
        <v>84</v>
      </c>
      <c r="D32" s="214"/>
      <c r="E32" s="214"/>
      <c r="F32" s="91"/>
      <c r="G32" s="215">
        <f>IF(G30&lt;&gt;"",WORKDAY(EOMONTH(G30,-3),-1),"")</f>
        <v>43553</v>
      </c>
      <c r="H32" s="215"/>
      <c r="I32" s="91"/>
      <c r="J32" s="95" t="str">
        <f>IF(G30&lt;&gt;"",CONCATENATE("S",WEEKNUM(G32,16)),"")</f>
        <v>S13</v>
      </c>
      <c r="K32" s="100">
        <v>43552</v>
      </c>
      <c r="L32" s="93">
        <f>K32-G32</f>
        <v>-1</v>
      </c>
      <c r="M32" s="116" t="str">
        <f t="shared" ref="M32:M44" ca="1" si="0">IF((AND($G32&lt;=$C$28,$K32="")),"EN RETARD","")</f>
        <v/>
      </c>
    </row>
    <row r="33" spans="1:13" ht="39.950000000000003" customHeight="1" x14ac:dyDescent="0.25">
      <c r="A33" s="68" t="s">
        <v>43</v>
      </c>
      <c r="B33" s="69"/>
      <c r="C33" s="214" t="s">
        <v>86</v>
      </c>
      <c r="D33" s="214"/>
      <c r="E33" s="214"/>
      <c r="F33" s="91"/>
      <c r="G33" s="215">
        <f>IF(G30&lt;&gt;"",G30-35,"")</f>
        <v>43584</v>
      </c>
      <c r="H33" s="215"/>
      <c r="I33" s="91"/>
      <c r="J33" s="95" t="str">
        <f>IF(G30&lt;&gt;"",CONCATENATE("S",WEEKNUM(G33,16)),"")</f>
        <v>S18</v>
      </c>
      <c r="K33" s="100"/>
      <c r="L33" s="93">
        <f>K33-G33</f>
        <v>-43584</v>
      </c>
      <c r="M33" s="116" t="str">
        <f t="shared" ca="1" si="0"/>
        <v/>
      </c>
    </row>
    <row r="34" spans="1:13" ht="39.950000000000003" customHeight="1" x14ac:dyDescent="0.25">
      <c r="A34" s="70" t="s">
        <v>44</v>
      </c>
      <c r="B34" s="69"/>
      <c r="C34" s="214" t="s">
        <v>92</v>
      </c>
      <c r="D34" s="214"/>
      <c r="E34" s="214"/>
      <c r="F34" s="91"/>
      <c r="G34" s="215">
        <f>IF(G30&lt;&gt;"",G30-54,"")</f>
        <v>43565</v>
      </c>
      <c r="H34" s="215"/>
      <c r="I34" s="91"/>
      <c r="J34" s="95" t="str">
        <f>IF(G30&lt;&gt;"",CONCATENATE("S",WEEKNUM(G30-60,16)),"")</f>
        <v>S14</v>
      </c>
      <c r="K34" s="100">
        <v>43564</v>
      </c>
      <c r="L34" s="93"/>
      <c r="M34" s="116" t="str">
        <f t="shared" ca="1" si="0"/>
        <v/>
      </c>
    </row>
    <row r="35" spans="1:13" ht="39.950000000000003" customHeight="1" x14ac:dyDescent="0.25">
      <c r="A35" s="70" t="s">
        <v>44</v>
      </c>
      <c r="B35" s="69"/>
      <c r="C35" s="214" t="s">
        <v>58</v>
      </c>
      <c r="D35" s="214"/>
      <c r="E35" s="214"/>
      <c r="F35" s="91"/>
      <c r="G35" s="215">
        <f>IF(G30&lt;&gt;"",G30-49,"")</f>
        <v>43570</v>
      </c>
      <c r="H35" s="215"/>
      <c r="I35" s="91"/>
      <c r="J35" s="95" t="str">
        <f>IF(G30&lt;&gt;"",CONCATENATE("S",WEEKNUM(G30-60,16)),"")</f>
        <v>S14</v>
      </c>
      <c r="K35" s="100">
        <v>43569</v>
      </c>
      <c r="L35" s="93"/>
      <c r="M35" s="116" t="str">
        <f t="shared" ca="1" si="0"/>
        <v/>
      </c>
    </row>
    <row r="36" spans="1:13" ht="39.950000000000003" customHeight="1" x14ac:dyDescent="0.25">
      <c r="A36" s="68" t="s">
        <v>43</v>
      </c>
      <c r="B36" s="69"/>
      <c r="C36" s="214" t="s">
        <v>78</v>
      </c>
      <c r="D36" s="214"/>
      <c r="E36" s="214"/>
      <c r="F36" s="91"/>
      <c r="G36" s="215">
        <f>IF(G30&lt;&gt;"",G30-100,"")</f>
        <v>43519</v>
      </c>
      <c r="H36" s="215"/>
      <c r="I36" s="91"/>
      <c r="J36" s="95" t="str">
        <f>IF(G30&lt;&gt;"",CONCATENATE("entre S",WEEKNUM(G30-100,16)," et S",WEEKNUM(G30-60,16)),"")</f>
        <v>entre S9 et S14</v>
      </c>
      <c r="K36" s="100"/>
      <c r="L36" s="93"/>
      <c r="M36" s="116" t="str">
        <f ca="1">IF((AND($G36&lt;=$C$28,$K36="",$H$28="Entreprise extérieure")),"EN RETARD","")</f>
        <v/>
      </c>
    </row>
    <row r="37" spans="1:13" ht="39.950000000000003" customHeight="1" x14ac:dyDescent="0.25">
      <c r="A37" s="68" t="s">
        <v>43</v>
      </c>
      <c r="B37" s="69"/>
      <c r="C37" s="214" t="s">
        <v>87</v>
      </c>
      <c r="D37" s="214"/>
      <c r="E37" s="214"/>
      <c r="F37" s="91"/>
      <c r="G37" s="215" t="str">
        <f>IF(K38="","",WORKDAY(K38,-3))</f>
        <v/>
      </c>
      <c r="H37" s="215"/>
      <c r="I37" s="91"/>
      <c r="J37" s="215" t="str">
        <f>IF(G37="","",CONCATENATE("S",WEEKNUM(G37,1)))</f>
        <v/>
      </c>
      <c r="K37" s="215"/>
      <c r="L37" s="93" t="e">
        <f>K37-G37</f>
        <v>#VALUE!</v>
      </c>
      <c r="M37" s="116" t="str">
        <f t="shared" ca="1" si="0"/>
        <v/>
      </c>
    </row>
    <row r="38" spans="1:13" ht="39.950000000000003" customHeight="1" x14ac:dyDescent="0.25">
      <c r="A38" s="68" t="s">
        <v>43</v>
      </c>
      <c r="B38" s="69"/>
      <c r="C38" s="214" t="s">
        <v>79</v>
      </c>
      <c r="D38" s="214"/>
      <c r="E38" s="214"/>
      <c r="F38" s="91"/>
      <c r="G38" s="215">
        <f>IF(G30&lt;&gt;"",G30-100,"")</f>
        <v>43519</v>
      </c>
      <c r="H38" s="215"/>
      <c r="I38" s="91"/>
      <c r="J38" s="95" t="str">
        <f>IF(G30&lt;&gt;"",CONCATENATE("entre S",WEEKNUM(G30-100,16)," et S",WEEKNUM(G30-7,16)),"")</f>
        <v>entre S9 et S22</v>
      </c>
      <c r="K38" s="100"/>
      <c r="L38" s="93"/>
      <c r="M38" s="116" t="str">
        <f ca="1">IF(AND($G38&lt;=$C$28,$K38="",$H$28="Entreprise extérieure"),"EN RETARD","")</f>
        <v/>
      </c>
    </row>
    <row r="39" spans="1:13" ht="39.950000000000003" customHeight="1" x14ac:dyDescent="0.25">
      <c r="A39" s="68" t="s">
        <v>43</v>
      </c>
      <c r="B39" s="69"/>
      <c r="C39" s="214" t="s">
        <v>9</v>
      </c>
      <c r="D39" s="214"/>
      <c r="E39" s="214"/>
      <c r="F39" s="91"/>
      <c r="G39" s="215">
        <f>IF(G30&lt;&gt;"",G30-30,"")</f>
        <v>43589</v>
      </c>
      <c r="H39" s="215"/>
      <c r="I39" s="91"/>
      <c r="J39" s="96" t="str">
        <f>IF(G30&lt;&gt;"",CONCATENATE("entre S",WEEKNUM(G30-60,16)," et S",WEEKNUM(G30-21,16)),"")</f>
        <v>entre S14 et S20</v>
      </c>
      <c r="K39" s="101"/>
      <c r="L39" s="93"/>
      <c r="M39" s="116" t="str">
        <f t="shared" ca="1" si="0"/>
        <v/>
      </c>
    </row>
    <row r="40" spans="1:13" ht="39.950000000000003" customHeight="1" x14ac:dyDescent="0.25">
      <c r="A40" s="68" t="s">
        <v>43</v>
      </c>
      <c r="B40" s="69"/>
      <c r="C40" s="214" t="s">
        <v>88</v>
      </c>
      <c r="D40" s="214"/>
      <c r="E40" s="214"/>
      <c r="F40" s="91"/>
      <c r="G40" s="215">
        <f>IF(G30&lt;&gt;"",WORKDAY(G30,-15),"")</f>
        <v>43598</v>
      </c>
      <c r="H40" s="215"/>
      <c r="I40" s="91"/>
      <c r="J40" s="95" t="str">
        <f>IF(G30&lt;&gt;"",CONCATENATE("S",WEEKNUM(G40,16)),"")</f>
        <v>S20</v>
      </c>
      <c r="K40" s="100"/>
      <c r="L40" s="93">
        <f>K40-G40</f>
        <v>-43598</v>
      </c>
      <c r="M40" s="116" t="str">
        <f ca="1">IF((AND($G40&lt;=$C$28,$K40="",$H$28="SNCF")),"EN RETARD","")</f>
        <v/>
      </c>
    </row>
    <row r="41" spans="1:13" ht="39.950000000000003" customHeight="1" x14ac:dyDescent="0.25">
      <c r="A41" s="68" t="s">
        <v>43</v>
      </c>
      <c r="B41" s="69"/>
      <c r="C41" s="214" t="s">
        <v>89</v>
      </c>
      <c r="D41" s="214"/>
      <c r="E41" s="214"/>
      <c r="F41" s="91"/>
      <c r="G41" s="215">
        <f>IF(G30&lt;&gt;"",WORKDAY(G30,-5),"")</f>
        <v>43612</v>
      </c>
      <c r="H41" s="215"/>
      <c r="I41" s="91"/>
      <c r="J41" s="95" t="str">
        <f>IF(G30&lt;&gt;"",CONCATENATE("S",WEEKNUM(G41,16)),"")</f>
        <v>S22</v>
      </c>
      <c r="K41" s="100"/>
      <c r="L41" s="93">
        <f>K41-G41</f>
        <v>-43612</v>
      </c>
      <c r="M41" s="116" t="str">
        <f ca="1">IF((AND($G41&lt;=$C$28,$K41="",$H$28="SNCF")),"EN RETARD","")</f>
        <v/>
      </c>
    </row>
    <row r="42" spans="1:13" ht="39.950000000000003" customHeight="1" x14ac:dyDescent="0.25">
      <c r="A42" s="70" t="s">
        <v>44</v>
      </c>
      <c r="B42" s="69"/>
      <c r="C42" s="214" t="s">
        <v>91</v>
      </c>
      <c r="D42" s="214"/>
      <c r="E42" s="214"/>
      <c r="F42" s="91"/>
      <c r="G42" s="219">
        <f>IF(G30&lt;&gt;"",G30+5,"")</f>
        <v>43624</v>
      </c>
      <c r="H42" s="219"/>
      <c r="I42" s="91"/>
      <c r="J42" s="95" t="str">
        <f>$J$30</f>
        <v>S23</v>
      </c>
      <c r="K42" s="101"/>
      <c r="L42" s="93"/>
      <c r="M42" s="116" t="str">
        <f t="shared" ca="1" si="0"/>
        <v/>
      </c>
    </row>
    <row r="43" spans="1:13" ht="39.950000000000003" customHeight="1" x14ac:dyDescent="0.25">
      <c r="A43" s="70" t="s">
        <v>44</v>
      </c>
      <c r="B43" s="69"/>
      <c r="C43" s="214" t="s">
        <v>94</v>
      </c>
      <c r="D43" s="214"/>
      <c r="E43" s="214"/>
      <c r="F43" s="91"/>
      <c r="G43" s="219">
        <f>IF(G30&lt;&gt;"",G30+5,"")</f>
        <v>43624</v>
      </c>
      <c r="H43" s="219"/>
      <c r="I43" s="91"/>
      <c r="J43" s="95" t="str">
        <f>$J$30</f>
        <v>S23</v>
      </c>
      <c r="K43" s="101"/>
      <c r="L43" s="93"/>
      <c r="M43" s="116" t="str">
        <f t="shared" ca="1" si="0"/>
        <v/>
      </c>
    </row>
    <row r="44" spans="1:13" ht="39.950000000000003" customHeight="1" thickBot="1" x14ac:dyDescent="0.3">
      <c r="A44" s="71" t="s">
        <v>93</v>
      </c>
      <c r="B44" s="72"/>
      <c r="C44" s="217" t="s">
        <v>95</v>
      </c>
      <c r="D44" s="217"/>
      <c r="E44" s="217"/>
      <c r="F44" s="92"/>
      <c r="G44" s="218">
        <f>IF(G30&lt;&gt;"",G30+28,"")</f>
        <v>43647</v>
      </c>
      <c r="H44" s="218"/>
      <c r="I44" s="92"/>
      <c r="J44" s="97" t="str">
        <f>IF(G30&lt;&gt;"",CONCATENATE("S",WEEKNUM(EOMONTH(G30,0)+10,16)),"")</f>
        <v>S28</v>
      </c>
      <c r="K44" s="102"/>
      <c r="L44" s="93"/>
      <c r="M44" s="116" t="str">
        <f t="shared" ca="1" si="0"/>
        <v/>
      </c>
    </row>
    <row r="45" spans="1:13" x14ac:dyDescent="0.25">
      <c r="M45" s="120"/>
    </row>
  </sheetData>
  <sheetProtection selectLockedCells="1"/>
  <mergeCells count="70">
    <mergeCell ref="C44:E44"/>
    <mergeCell ref="G44:H44"/>
    <mergeCell ref="C43:E43"/>
    <mergeCell ref="G43:H43"/>
    <mergeCell ref="J37:K37"/>
    <mergeCell ref="C41:E41"/>
    <mergeCell ref="G41:H41"/>
    <mergeCell ref="C42:E42"/>
    <mergeCell ref="G42:H42"/>
    <mergeCell ref="C38:E38"/>
    <mergeCell ref="G38:H38"/>
    <mergeCell ref="C39:E39"/>
    <mergeCell ref="G39:H39"/>
    <mergeCell ref="C40:E40"/>
    <mergeCell ref="G40:H40"/>
    <mergeCell ref="C37:E37"/>
    <mergeCell ref="G37:H37"/>
    <mergeCell ref="C34:E34"/>
    <mergeCell ref="G34:H34"/>
    <mergeCell ref="C35:E35"/>
    <mergeCell ref="G35:H35"/>
    <mergeCell ref="C36:E36"/>
    <mergeCell ref="G36:H36"/>
    <mergeCell ref="C32:E32"/>
    <mergeCell ref="G32:H32"/>
    <mergeCell ref="C33:E33"/>
    <mergeCell ref="G33:H33"/>
    <mergeCell ref="C31:E31"/>
    <mergeCell ref="G31:H31"/>
    <mergeCell ref="Z20:Z22"/>
    <mergeCell ref="A24:A26"/>
    <mergeCell ref="C24:C26"/>
    <mergeCell ref="H24:H26"/>
    <mergeCell ref="J24:J26"/>
    <mergeCell ref="M24:M26"/>
    <mergeCell ref="U24:U26"/>
    <mergeCell ref="W24:W26"/>
    <mergeCell ref="X24:X26"/>
    <mergeCell ref="Z24:Z26"/>
    <mergeCell ref="C29:E29"/>
    <mergeCell ref="G29:H29"/>
    <mergeCell ref="C30:E30"/>
    <mergeCell ref="A14:A18"/>
    <mergeCell ref="Q16:Q18"/>
    <mergeCell ref="O20:O22"/>
    <mergeCell ref="G30:H30"/>
    <mergeCell ref="S16:S18"/>
    <mergeCell ref="A20:A22"/>
    <mergeCell ref="C20:C22"/>
    <mergeCell ref="E20:E22"/>
    <mergeCell ref="G20:G22"/>
    <mergeCell ref="J20:J22"/>
    <mergeCell ref="K20:K22"/>
    <mergeCell ref="M20:M22"/>
    <mergeCell ref="Z11:Z12"/>
    <mergeCell ref="A1:AA5"/>
    <mergeCell ref="G7:H7"/>
    <mergeCell ref="J7:K7"/>
    <mergeCell ref="W7:X7"/>
    <mergeCell ref="A11:A12"/>
    <mergeCell ref="C11:C12"/>
    <mergeCell ref="E11:E12"/>
    <mergeCell ref="G11:H11"/>
    <mergeCell ref="J11:J12"/>
    <mergeCell ref="M11:M12"/>
    <mergeCell ref="O11:O12"/>
    <mergeCell ref="Q11:Q12"/>
    <mergeCell ref="S11:S12"/>
    <mergeCell ref="U11:U12"/>
    <mergeCell ref="W11:X12"/>
  </mergeCells>
  <conditionalFormatting sqref="D10:F10 F11:F27 E27 D11:D27">
    <cfRule type="expression" dxfId="39" priority="26">
      <formula>AND($M$29&gt;170,$M$29&lt;=185)</formula>
    </cfRule>
  </conditionalFormatting>
  <conditionalFormatting sqref="B10:B27 C10 D10:D27 C27">
    <cfRule type="expression" dxfId="38" priority="27">
      <formula>AND($M$29&gt;185,$M$29&lt;365)</formula>
    </cfRule>
  </conditionalFormatting>
  <conditionalFormatting sqref="F10:F27 G27:H27 I10:I27 G10:H10">
    <cfRule type="expression" dxfId="37" priority="25">
      <formula>AND($M$29&lt;=170,$M$29&gt;60)</formula>
    </cfRule>
  </conditionalFormatting>
  <conditionalFormatting sqref="I10:I27 J27:L27 L10:L26 J10:K10">
    <cfRule type="expression" dxfId="36" priority="24">
      <formula>AND($M$29&lt;=60,$M$29&gt;35)</formula>
    </cfRule>
  </conditionalFormatting>
  <conditionalFormatting sqref="L10:L27 M27 N10:N27 M10">
    <cfRule type="expression" dxfId="35" priority="23">
      <formula>AND($M$29&lt;=35,$M$29&gt;30)</formula>
    </cfRule>
  </conditionalFormatting>
  <conditionalFormatting sqref="N10:N27 O27 P10:P27 O10">
    <cfRule type="expression" dxfId="34" priority="22">
      <formula>AND($M$29&lt;=30,$M$29&gt;20)</formula>
    </cfRule>
  </conditionalFormatting>
  <conditionalFormatting sqref="P10:P27 Q27:R27 Q10 R10:R26">
    <cfRule type="expression" dxfId="33" priority="21">
      <formula>AND($M$29&lt;=20,$M$29&gt;=7)</formula>
    </cfRule>
  </conditionalFormatting>
  <conditionalFormatting sqref="R10:R27 S10 T10:T27 S27">
    <cfRule type="expression" dxfId="32" priority="20">
      <formula>AND($M$29&gt;=1,$M$29&lt;=2)</formula>
    </cfRule>
  </conditionalFormatting>
  <conditionalFormatting sqref="T10:V10 V11:V27 U27 T11:T27">
    <cfRule type="expression" dxfId="31" priority="19">
      <formula>$M$29=0</formula>
    </cfRule>
  </conditionalFormatting>
  <conditionalFormatting sqref="V10:Y10 Y11:Y27 V11:V27 W27:X27">
    <cfRule type="expression" dxfId="30" priority="18">
      <formula>AND($M$29&lt;0,$M$29&gt;=-7)</formula>
    </cfRule>
  </conditionalFormatting>
  <conditionalFormatting sqref="Y10:Z10 Y11:Y27 Z27 AA10:AA27">
    <cfRule type="expression" dxfId="29" priority="17">
      <formula>AND($M$29&lt;-7,$M$29&gt;-31)</formula>
    </cfRule>
  </conditionalFormatting>
  <conditionalFormatting sqref="K31">
    <cfRule type="iconSet" priority="16">
      <iconSet iconSet="3Symbols2" reverse="1">
        <cfvo type="percent" val="0"/>
        <cfvo type="num" val="$G$31"/>
        <cfvo type="num" val="$G$31"/>
      </iconSet>
    </cfRule>
  </conditionalFormatting>
  <conditionalFormatting sqref="K31 G31">
    <cfRule type="expression" dxfId="28" priority="15">
      <formula>$L$31&gt;0</formula>
    </cfRule>
  </conditionalFormatting>
  <conditionalFormatting sqref="K32:K33">
    <cfRule type="iconSet" priority="14">
      <iconSet iconSet="3Symbols2" reverse="1">
        <cfvo type="percent" val="0"/>
        <cfvo type="num" val="$G$33"/>
        <cfvo type="num" val="$G$33"/>
      </iconSet>
    </cfRule>
  </conditionalFormatting>
  <conditionalFormatting sqref="K32 G32">
    <cfRule type="expression" dxfId="27" priority="13">
      <formula>$L$32&gt;0</formula>
    </cfRule>
  </conditionalFormatting>
  <conditionalFormatting sqref="K33 G33">
    <cfRule type="expression" dxfId="26" priority="12">
      <formula>$L$33&gt;0</formula>
    </cfRule>
  </conditionalFormatting>
  <conditionalFormatting sqref="K40">
    <cfRule type="iconSet" priority="11">
      <iconSet iconSet="3Symbols2" reverse="1">
        <cfvo type="percent" val="0"/>
        <cfvo type="num" val="$G$31"/>
        <cfvo type="num" val="$G$31"/>
      </iconSet>
    </cfRule>
  </conditionalFormatting>
  <conditionalFormatting sqref="K40">
    <cfRule type="expression" dxfId="25" priority="10">
      <formula>$L$40&gt;0</formula>
    </cfRule>
  </conditionalFormatting>
  <conditionalFormatting sqref="K41">
    <cfRule type="iconSet" priority="9">
      <iconSet iconSet="3Symbols2" reverse="1">
        <cfvo type="percent" val="0"/>
        <cfvo type="num" val="$G$31"/>
        <cfvo type="num" val="$G$31"/>
      </iconSet>
    </cfRule>
  </conditionalFormatting>
  <conditionalFormatting sqref="K41">
    <cfRule type="expression" dxfId="24" priority="8">
      <formula>$L$41&gt;0</formula>
    </cfRule>
  </conditionalFormatting>
  <conditionalFormatting sqref="G36:H38">
    <cfRule type="expression" dxfId="23" priority="5">
      <formula>$H$28="SNCF"</formula>
    </cfRule>
  </conditionalFormatting>
  <conditionalFormatting sqref="G40:G41">
    <cfRule type="expression" dxfId="22" priority="3">
      <formula>$L$40&gt;0</formula>
    </cfRule>
  </conditionalFormatting>
  <conditionalFormatting sqref="G40:H41">
    <cfRule type="expression" dxfId="21" priority="2">
      <formula>$H$28="Entreprise extérieure"</formula>
    </cfRule>
  </conditionalFormatting>
  <conditionalFormatting sqref="J37:K37">
    <cfRule type="expression" dxfId="20" priority="1">
      <formula>$H$28="SNCF"</formula>
    </cfRule>
  </conditionalFormatting>
  <dataValidations count="1">
    <dataValidation type="list" allowBlank="1" showInputMessage="1" showErrorMessage="1" sqref="H28">
      <formula1>"SNCF,Entreprise extérieure"</formula1>
    </dataValidation>
  </dataValidations>
  <printOptions horizontalCentered="1"/>
  <pageMargins left="0.11811023622047245" right="0.11811023622047245" top="0.35433070866141736" bottom="0.35433070866141736" header="0.31496062992125984" footer="0.31496062992125984"/>
  <pageSetup paperSize="8" scale="6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  <pageSetUpPr fitToPage="1"/>
  </sheetPr>
  <dimension ref="A1:AA45"/>
  <sheetViews>
    <sheetView showGridLines="0" topLeftCell="A28" zoomScale="85" zoomScaleNormal="85" workbookViewId="0">
      <selection activeCell="G51" sqref="G51"/>
    </sheetView>
  </sheetViews>
  <sheetFormatPr baseColWidth="10" defaultRowHeight="15" x14ac:dyDescent="0.25"/>
  <cols>
    <col min="1" max="1" width="12.85546875" customWidth="1"/>
    <col min="2" max="2" width="1.7109375" customWidth="1"/>
    <col min="3" max="3" width="20.7109375" customWidth="1"/>
    <col min="4" max="4" width="1.7109375" customWidth="1"/>
    <col min="5" max="5" width="20.7109375" customWidth="1"/>
    <col min="6" max="6" width="1.7109375" customWidth="1"/>
    <col min="7" max="8" width="20.7109375" customWidth="1"/>
    <col min="9" max="9" width="1.7109375" customWidth="1"/>
    <col min="10" max="11" width="20.7109375" customWidth="1"/>
    <col min="12" max="12" width="1.7109375" customWidth="1"/>
    <col min="13" max="13" width="20.7109375" customWidth="1"/>
    <col min="14" max="14" width="1.7109375" customWidth="1"/>
    <col min="15" max="15" width="20.7109375" customWidth="1"/>
    <col min="16" max="16" width="1.7109375" customWidth="1"/>
    <col min="17" max="17" width="20.7109375" customWidth="1"/>
    <col min="18" max="18" width="1.7109375" customWidth="1"/>
    <col min="19" max="19" width="20.7109375" customWidth="1"/>
    <col min="20" max="20" width="1.7109375" customWidth="1"/>
    <col min="21" max="21" width="20.7109375" customWidth="1"/>
    <col min="22" max="22" width="1.7109375" customWidth="1"/>
    <col min="23" max="24" width="20.7109375" customWidth="1"/>
    <col min="25" max="25" width="1.7109375" customWidth="1"/>
    <col min="26" max="26" width="20.7109375" customWidth="1"/>
    <col min="27" max="27" width="1.85546875" customWidth="1"/>
  </cols>
  <sheetData>
    <row r="1" spans="1:27" ht="15" customHeight="1" x14ac:dyDescent="0.25">
      <c r="A1" s="153" t="s">
        <v>77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</row>
    <row r="2" spans="1:27" ht="15" customHeight="1" x14ac:dyDescent="0.25">
      <c r="A2" s="153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</row>
    <row r="3" spans="1:27" ht="15" customHeight="1" x14ac:dyDescent="0.25">
      <c r="A3" s="153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</row>
    <row r="4" spans="1:27" ht="15" customHeight="1" x14ac:dyDescent="0.25">
      <c r="A4" s="153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</row>
    <row r="5" spans="1:27" ht="15" customHeight="1" x14ac:dyDescent="0.25">
      <c r="A5" s="153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</row>
    <row r="6" spans="1:27" ht="48.75" customHeight="1" x14ac:dyDescent="0.25"/>
    <row r="7" spans="1:27" s="4" customFormat="1" ht="63" x14ac:dyDescent="0.25">
      <c r="A7" s="18" t="s">
        <v>42</v>
      </c>
      <c r="B7" s="19"/>
      <c r="C7" s="18" t="s">
        <v>21</v>
      </c>
      <c r="D7" s="19"/>
      <c r="E7" s="18" t="s">
        <v>55</v>
      </c>
      <c r="F7" s="19"/>
      <c r="G7" s="155" t="s">
        <v>66</v>
      </c>
      <c r="H7" s="156"/>
      <c r="I7" s="19"/>
      <c r="J7" s="155" t="s">
        <v>35</v>
      </c>
      <c r="K7" s="156"/>
      <c r="L7" s="19"/>
      <c r="M7" s="18" t="s">
        <v>65</v>
      </c>
      <c r="N7" s="19"/>
      <c r="O7" s="18" t="s">
        <v>9</v>
      </c>
      <c r="P7" s="19"/>
      <c r="Q7" s="18" t="s">
        <v>53</v>
      </c>
      <c r="R7" s="19"/>
      <c r="S7" s="18" t="s">
        <v>83</v>
      </c>
      <c r="T7" s="19"/>
      <c r="U7" s="18" t="s">
        <v>10</v>
      </c>
      <c r="V7" s="19"/>
      <c r="W7" s="155" t="s">
        <v>16</v>
      </c>
      <c r="X7" s="156"/>
      <c r="Y7" s="19"/>
      <c r="Z7" s="18" t="s">
        <v>38</v>
      </c>
    </row>
    <row r="8" spans="1:27" ht="7.5" customHeight="1" x14ac:dyDescent="0.25">
      <c r="A8" s="147"/>
      <c r="B8" s="2"/>
      <c r="C8" s="6"/>
      <c r="D8" s="2"/>
      <c r="E8" s="6"/>
      <c r="F8" s="2"/>
      <c r="G8" s="7"/>
      <c r="H8" s="8"/>
      <c r="I8" s="2"/>
      <c r="J8" s="7"/>
      <c r="K8" s="8"/>
      <c r="L8" s="2"/>
      <c r="M8" s="6"/>
      <c r="N8" s="2"/>
      <c r="O8" s="6"/>
      <c r="P8" s="2"/>
      <c r="Q8" s="6"/>
      <c r="R8" s="2"/>
      <c r="S8" s="6"/>
      <c r="T8" s="2"/>
      <c r="U8" s="6"/>
      <c r="V8" s="2"/>
      <c r="W8" s="7"/>
      <c r="X8" s="8"/>
      <c r="Y8" s="2"/>
      <c r="Z8" s="6"/>
    </row>
    <row r="9" spans="1:27" ht="15.75" customHeight="1" x14ac:dyDescent="0.25">
      <c r="A9" s="147"/>
      <c r="B9" s="2"/>
      <c r="C9" s="6"/>
      <c r="D9" s="2"/>
      <c r="E9" s="6"/>
      <c r="F9" s="2"/>
      <c r="G9" s="7"/>
      <c r="H9" s="8"/>
      <c r="I9" s="2"/>
      <c r="J9" s="7"/>
      <c r="K9" s="8"/>
      <c r="L9" s="2"/>
      <c r="M9" s="6"/>
      <c r="N9" s="2"/>
      <c r="O9" s="6"/>
      <c r="P9" s="2"/>
      <c r="Q9" s="6"/>
      <c r="R9" s="2"/>
      <c r="S9" s="6"/>
      <c r="T9" s="2"/>
      <c r="U9" s="6"/>
      <c r="V9" s="2"/>
      <c r="W9" s="7"/>
      <c r="X9" s="8"/>
      <c r="Y9" s="2"/>
      <c r="Z9" s="6"/>
    </row>
    <row r="10" spans="1:27" ht="7.5" customHeight="1" x14ac:dyDescent="0.25">
      <c r="A10" s="147"/>
      <c r="B10" s="2"/>
      <c r="C10" s="6"/>
      <c r="D10" s="2"/>
      <c r="E10" s="6"/>
      <c r="F10" s="2"/>
      <c r="G10" s="7"/>
      <c r="H10" s="8"/>
      <c r="I10" s="2"/>
      <c r="J10" s="7"/>
      <c r="K10" s="8"/>
      <c r="L10" s="2"/>
      <c r="M10" s="6"/>
      <c r="N10" s="2"/>
      <c r="O10" s="6"/>
      <c r="P10" s="2"/>
      <c r="Q10" s="6"/>
      <c r="R10" s="2"/>
      <c r="S10" s="6"/>
      <c r="T10" s="2"/>
      <c r="U10" s="6"/>
      <c r="V10" s="2"/>
      <c r="W10" s="7"/>
      <c r="X10" s="8"/>
      <c r="Y10" s="2"/>
      <c r="Z10" s="6"/>
    </row>
    <row r="11" spans="1:27" ht="16.5" customHeight="1" x14ac:dyDescent="0.25">
      <c r="A11" s="157" t="s">
        <v>4</v>
      </c>
      <c r="B11" s="4"/>
      <c r="C11" s="151" t="s">
        <v>56</v>
      </c>
      <c r="D11" s="19"/>
      <c r="E11" s="151" t="s">
        <v>22</v>
      </c>
      <c r="F11" s="19"/>
      <c r="G11" s="159" t="s">
        <v>0</v>
      </c>
      <c r="H11" s="160"/>
      <c r="I11" s="19"/>
      <c r="J11" s="159" t="s">
        <v>52</v>
      </c>
      <c r="K11" s="63" t="s">
        <v>3</v>
      </c>
      <c r="L11" s="19"/>
      <c r="M11" s="151" t="s">
        <v>59</v>
      </c>
      <c r="N11" s="19"/>
      <c r="O11" s="151" t="s">
        <v>8</v>
      </c>
      <c r="P11" s="19"/>
      <c r="Q11" s="151" t="s">
        <v>31</v>
      </c>
      <c r="R11" s="19"/>
      <c r="S11" s="151" t="s">
        <v>12</v>
      </c>
      <c r="T11" s="19"/>
      <c r="U11" s="151" t="s">
        <v>11</v>
      </c>
      <c r="V11" s="19"/>
      <c r="W11" s="159" t="s">
        <v>17</v>
      </c>
      <c r="X11" s="160"/>
      <c r="Y11" s="19"/>
      <c r="Z11" s="151" t="s">
        <v>39</v>
      </c>
    </row>
    <row r="12" spans="1:27" ht="31.5" x14ac:dyDescent="0.25">
      <c r="A12" s="158"/>
      <c r="B12" s="3"/>
      <c r="C12" s="152"/>
      <c r="D12" s="19"/>
      <c r="E12" s="152"/>
      <c r="F12" s="19"/>
      <c r="G12" s="61" t="s">
        <v>6</v>
      </c>
      <c r="H12" s="150" t="s">
        <v>7</v>
      </c>
      <c r="I12" s="19"/>
      <c r="J12" s="161"/>
      <c r="K12" s="64" t="s">
        <v>5</v>
      </c>
      <c r="L12" s="19"/>
      <c r="M12" s="152"/>
      <c r="N12" s="19"/>
      <c r="O12" s="152"/>
      <c r="P12" s="19"/>
      <c r="Q12" s="152"/>
      <c r="R12" s="19"/>
      <c r="S12" s="152"/>
      <c r="T12" s="19"/>
      <c r="U12" s="152"/>
      <c r="V12" s="19"/>
      <c r="W12" s="161"/>
      <c r="X12" s="162"/>
      <c r="Y12" s="19"/>
      <c r="Z12" s="152"/>
    </row>
    <row r="13" spans="1:27" x14ac:dyDescent="0.25">
      <c r="A13" s="29"/>
      <c r="B13" s="3"/>
      <c r="C13" s="12"/>
      <c r="D13" s="3"/>
      <c r="E13" s="12"/>
      <c r="F13" s="3"/>
      <c r="G13" s="16"/>
      <c r="H13" s="17"/>
      <c r="I13" s="3"/>
      <c r="J13" s="16"/>
      <c r="K13" s="17"/>
      <c r="L13" s="3"/>
      <c r="M13" s="12"/>
      <c r="N13" s="3"/>
      <c r="O13" s="12"/>
      <c r="P13" s="3"/>
      <c r="Q13" s="12"/>
      <c r="R13" s="3"/>
      <c r="S13" s="12"/>
      <c r="T13" s="3"/>
      <c r="U13" s="12"/>
      <c r="V13" s="3"/>
      <c r="W13" s="16"/>
      <c r="X13" s="17"/>
      <c r="Y13" s="3"/>
      <c r="Z13" s="12"/>
    </row>
    <row r="14" spans="1:27" ht="52.5" customHeight="1" x14ac:dyDescent="0.25">
      <c r="A14" s="185" t="s">
        <v>63</v>
      </c>
      <c r="B14" s="3"/>
      <c r="C14" s="5" t="s">
        <v>57</v>
      </c>
      <c r="D14" s="4"/>
      <c r="E14" s="5" t="s">
        <v>23</v>
      </c>
      <c r="F14" s="4"/>
      <c r="G14" s="25" t="s">
        <v>51</v>
      </c>
      <c r="H14" s="15" t="s">
        <v>60</v>
      </c>
      <c r="I14" s="4"/>
      <c r="J14" s="14" t="s">
        <v>27</v>
      </c>
      <c r="K14" s="24" t="s">
        <v>64</v>
      </c>
      <c r="L14" s="4"/>
      <c r="M14" s="5" t="s">
        <v>61</v>
      </c>
      <c r="N14" s="4"/>
      <c r="O14" s="5" t="s">
        <v>41</v>
      </c>
      <c r="P14" s="4"/>
      <c r="Q14" s="5" t="s">
        <v>71</v>
      </c>
      <c r="R14" s="4"/>
      <c r="S14" s="5" t="s">
        <v>13</v>
      </c>
      <c r="T14" s="4"/>
      <c r="U14" s="5" t="s">
        <v>36</v>
      </c>
      <c r="V14" s="4"/>
      <c r="W14" s="14" t="s">
        <v>18</v>
      </c>
      <c r="X14" s="24" t="s">
        <v>19</v>
      </c>
      <c r="Y14" s="4"/>
      <c r="Z14" s="5" t="s">
        <v>40</v>
      </c>
    </row>
    <row r="15" spans="1:27" ht="30" x14ac:dyDescent="0.25">
      <c r="A15" s="186"/>
      <c r="B15" s="3"/>
      <c r="C15" s="147" t="s">
        <v>69</v>
      </c>
      <c r="D15" s="4"/>
      <c r="E15" s="147" t="s">
        <v>24</v>
      </c>
      <c r="F15" s="4"/>
      <c r="G15" s="26" t="s">
        <v>1</v>
      </c>
      <c r="H15" s="11"/>
      <c r="I15" s="4"/>
      <c r="J15" s="10" t="s">
        <v>28</v>
      </c>
      <c r="K15" s="27" t="s">
        <v>34</v>
      </c>
      <c r="L15" s="4"/>
      <c r="M15" s="147"/>
      <c r="N15" s="4"/>
      <c r="O15" s="147"/>
      <c r="P15" s="4"/>
      <c r="Q15" s="147" t="s">
        <v>32</v>
      </c>
      <c r="R15" s="4"/>
      <c r="S15" s="147" t="s">
        <v>37</v>
      </c>
      <c r="T15" s="4"/>
      <c r="U15" s="147" t="s">
        <v>14</v>
      </c>
      <c r="V15" s="4"/>
      <c r="W15" s="10" t="s">
        <v>73</v>
      </c>
      <c r="X15" s="27" t="s">
        <v>73</v>
      </c>
      <c r="Y15" s="4"/>
      <c r="Z15" s="147"/>
    </row>
    <row r="16" spans="1:27" ht="39.75" customHeight="1" x14ac:dyDescent="0.25">
      <c r="A16" s="186"/>
      <c r="B16" s="3"/>
      <c r="C16" s="147" t="s">
        <v>70</v>
      </c>
      <c r="D16" s="4"/>
      <c r="E16" s="147" t="s">
        <v>25</v>
      </c>
      <c r="F16" s="4"/>
      <c r="G16" s="26"/>
      <c r="H16" s="11"/>
      <c r="I16" s="4"/>
      <c r="J16" s="10" t="s">
        <v>29</v>
      </c>
      <c r="K16" s="27" t="s">
        <v>33</v>
      </c>
      <c r="L16" s="4"/>
      <c r="M16" s="147"/>
      <c r="N16" s="4"/>
      <c r="O16" s="147"/>
      <c r="P16" s="4"/>
      <c r="Q16" s="163" t="s">
        <v>68</v>
      </c>
      <c r="R16" s="4"/>
      <c r="S16" s="163" t="s">
        <v>74</v>
      </c>
      <c r="T16" s="4"/>
      <c r="U16" s="147" t="s">
        <v>15</v>
      </c>
      <c r="V16" s="4"/>
      <c r="W16" s="10"/>
      <c r="X16" s="27"/>
      <c r="Y16" s="4"/>
      <c r="Z16" s="147"/>
    </row>
    <row r="17" spans="1:26" ht="33.75" customHeight="1" x14ac:dyDescent="0.25">
      <c r="A17" s="186"/>
      <c r="B17" s="3"/>
      <c r="C17" s="147"/>
      <c r="D17" s="4"/>
      <c r="E17" s="147" t="s">
        <v>26</v>
      </c>
      <c r="F17" s="4"/>
      <c r="G17" s="26"/>
      <c r="H17" s="11"/>
      <c r="I17" s="4"/>
      <c r="J17" s="10" t="s">
        <v>30</v>
      </c>
      <c r="K17" s="27"/>
      <c r="L17" s="4"/>
      <c r="M17" s="147"/>
      <c r="N17" s="4"/>
      <c r="O17" s="147"/>
      <c r="P17" s="4"/>
      <c r="Q17" s="163"/>
      <c r="R17" s="4"/>
      <c r="S17" s="163"/>
      <c r="T17" s="4"/>
      <c r="U17" s="147"/>
      <c r="V17" s="4"/>
      <c r="W17" s="10"/>
      <c r="X17" s="27"/>
      <c r="Y17" s="4"/>
      <c r="Z17" s="147"/>
    </row>
    <row r="18" spans="1:26" ht="25.5" customHeight="1" x14ac:dyDescent="0.25">
      <c r="A18" s="187"/>
      <c r="B18" s="3"/>
      <c r="C18" s="148"/>
      <c r="D18" s="4"/>
      <c r="E18" s="148"/>
      <c r="F18" s="4"/>
      <c r="G18" s="65" t="s">
        <v>67</v>
      </c>
      <c r="H18" s="66" t="s">
        <v>2</v>
      </c>
      <c r="I18" s="4"/>
      <c r="J18" s="20"/>
      <c r="K18" s="67" t="s">
        <v>90</v>
      </c>
      <c r="L18" s="4"/>
      <c r="M18" s="148"/>
      <c r="N18" s="4"/>
      <c r="O18" s="148"/>
      <c r="P18" s="4"/>
      <c r="Q18" s="164"/>
      <c r="R18" s="4"/>
      <c r="S18" s="164"/>
      <c r="T18" s="4"/>
      <c r="U18" s="148"/>
      <c r="V18" s="4"/>
      <c r="W18" s="20"/>
      <c r="X18" s="28"/>
      <c r="Y18" s="4"/>
      <c r="Z18" s="148"/>
    </row>
    <row r="19" spans="1:26" ht="19.5" customHeight="1" x14ac:dyDescent="0.25">
      <c r="A19" s="29"/>
      <c r="B19" s="3"/>
      <c r="C19" s="12"/>
      <c r="D19" s="3"/>
      <c r="E19" s="12"/>
      <c r="F19" s="3"/>
      <c r="G19" s="16"/>
      <c r="H19" s="17"/>
      <c r="I19" s="3"/>
      <c r="J19" s="16"/>
      <c r="K19" s="17"/>
      <c r="L19" s="3"/>
      <c r="M19" s="12"/>
      <c r="N19" s="3"/>
      <c r="O19" s="12"/>
      <c r="P19" s="3"/>
      <c r="Q19" s="12"/>
      <c r="R19" s="3"/>
      <c r="S19" s="12"/>
      <c r="T19" s="3"/>
      <c r="U19" s="12"/>
      <c r="V19" s="3"/>
      <c r="W19" s="16"/>
      <c r="X19" s="17"/>
      <c r="Y19" s="3"/>
      <c r="Z19" s="12"/>
    </row>
    <row r="20" spans="1:26" ht="15.75" x14ac:dyDescent="0.25">
      <c r="A20" s="165" t="s">
        <v>62</v>
      </c>
      <c r="B20" s="23"/>
      <c r="C20" s="168" t="s">
        <v>43</v>
      </c>
      <c r="D20" s="22"/>
      <c r="E20" s="168" t="s">
        <v>43</v>
      </c>
      <c r="F20" s="22"/>
      <c r="G20" s="171" t="s">
        <v>44</v>
      </c>
      <c r="H20" s="50" t="s">
        <v>44</v>
      </c>
      <c r="I20" s="22"/>
      <c r="J20" s="174" t="s">
        <v>43</v>
      </c>
      <c r="K20" s="177" t="s">
        <v>43</v>
      </c>
      <c r="L20" s="22"/>
      <c r="M20" s="180" t="s">
        <v>44</v>
      </c>
      <c r="N20" s="22"/>
      <c r="O20" s="168" t="s">
        <v>43</v>
      </c>
      <c r="P20" s="22"/>
      <c r="Q20" s="149" t="s">
        <v>43</v>
      </c>
      <c r="R20" s="22"/>
      <c r="S20" s="149" t="s">
        <v>43</v>
      </c>
      <c r="T20" s="22"/>
      <c r="U20" s="36" t="s">
        <v>49</v>
      </c>
      <c r="V20" s="22"/>
      <c r="W20" s="52" t="s">
        <v>43</v>
      </c>
      <c r="X20" s="53" t="s">
        <v>49</v>
      </c>
      <c r="Y20" s="22"/>
      <c r="Z20" s="180" t="s">
        <v>44</v>
      </c>
    </row>
    <row r="21" spans="1:26" ht="15.75" x14ac:dyDescent="0.25">
      <c r="A21" s="166"/>
      <c r="B21" s="23"/>
      <c r="C21" s="169"/>
      <c r="D21" s="22"/>
      <c r="E21" s="169"/>
      <c r="F21" s="22"/>
      <c r="G21" s="172"/>
      <c r="H21" s="54" t="s">
        <v>45</v>
      </c>
      <c r="I21" s="22"/>
      <c r="J21" s="175"/>
      <c r="K21" s="178"/>
      <c r="L21" s="22"/>
      <c r="M21" s="181"/>
      <c r="N21" s="22"/>
      <c r="O21" s="169"/>
      <c r="P21" s="22"/>
      <c r="Q21" s="140" t="s">
        <v>44</v>
      </c>
      <c r="R21" s="22"/>
      <c r="S21" s="37" t="s">
        <v>49</v>
      </c>
      <c r="T21" s="22"/>
      <c r="U21" s="37" t="s">
        <v>50</v>
      </c>
      <c r="V21" s="22"/>
      <c r="W21" s="56" t="s">
        <v>44</v>
      </c>
      <c r="X21" s="57" t="s">
        <v>54</v>
      </c>
      <c r="Y21" s="22"/>
      <c r="Z21" s="181"/>
    </row>
    <row r="22" spans="1:26" ht="15.75" x14ac:dyDescent="0.25">
      <c r="A22" s="167"/>
      <c r="B22" s="23"/>
      <c r="C22" s="170"/>
      <c r="D22" s="22"/>
      <c r="E22" s="170"/>
      <c r="F22" s="22"/>
      <c r="G22" s="173"/>
      <c r="H22" s="33"/>
      <c r="I22" s="22"/>
      <c r="J22" s="176"/>
      <c r="K22" s="179"/>
      <c r="L22" s="22"/>
      <c r="M22" s="182"/>
      <c r="N22" s="22"/>
      <c r="O22" s="170"/>
      <c r="P22" s="22"/>
      <c r="Q22" s="35"/>
      <c r="R22" s="22"/>
      <c r="S22" s="35"/>
      <c r="T22" s="22"/>
      <c r="U22" s="58" t="s">
        <v>54</v>
      </c>
      <c r="V22" s="22"/>
      <c r="W22" s="59"/>
      <c r="X22" s="60"/>
      <c r="Y22" s="22"/>
      <c r="Z22" s="182"/>
    </row>
    <row r="23" spans="1:26" ht="24.75" customHeight="1" x14ac:dyDescent="0.25">
      <c r="A23" s="29"/>
      <c r="B23" s="3"/>
      <c r="C23" s="31"/>
      <c r="D23" s="19"/>
      <c r="E23" s="31"/>
      <c r="F23" s="19"/>
      <c r="G23" s="30"/>
      <c r="H23" s="32"/>
      <c r="I23" s="19"/>
      <c r="J23" s="30"/>
      <c r="K23" s="32"/>
      <c r="L23" s="19"/>
      <c r="M23" s="31"/>
      <c r="N23" s="19"/>
      <c r="O23" s="31"/>
      <c r="P23" s="19"/>
      <c r="Q23" s="31"/>
      <c r="R23" s="19"/>
      <c r="S23" s="31"/>
      <c r="T23" s="19"/>
      <c r="U23" s="31"/>
      <c r="V23" s="19"/>
      <c r="W23" s="30"/>
      <c r="X23" s="32"/>
      <c r="Y23" s="19"/>
      <c r="Z23" s="31"/>
    </row>
    <row r="24" spans="1:26" ht="15.75" x14ac:dyDescent="0.25">
      <c r="A24" s="190" t="s">
        <v>72</v>
      </c>
      <c r="B24" s="3"/>
      <c r="C24" s="193"/>
      <c r="D24" s="19"/>
      <c r="E24" s="145" t="s">
        <v>45</v>
      </c>
      <c r="F24" s="19"/>
      <c r="G24" s="45" t="s">
        <v>45</v>
      </c>
      <c r="H24" s="196" t="s">
        <v>45</v>
      </c>
      <c r="I24" s="19"/>
      <c r="J24" s="199"/>
      <c r="K24" s="144" t="s">
        <v>45</v>
      </c>
      <c r="L24" s="19"/>
      <c r="M24" s="202" t="s">
        <v>43</v>
      </c>
      <c r="N24" s="19"/>
      <c r="O24" s="141" t="s">
        <v>47</v>
      </c>
      <c r="P24" s="19"/>
      <c r="Q24" s="41" t="s">
        <v>49</v>
      </c>
      <c r="R24" s="19"/>
      <c r="S24" s="141" t="s">
        <v>75</v>
      </c>
      <c r="T24" s="19"/>
      <c r="U24" s="193"/>
      <c r="V24" s="19"/>
      <c r="W24" s="205" t="s">
        <v>45</v>
      </c>
      <c r="X24" s="208" t="s">
        <v>43</v>
      </c>
      <c r="Y24" s="19"/>
      <c r="Z24" s="211" t="s">
        <v>45</v>
      </c>
    </row>
    <row r="25" spans="1:26" ht="15.75" x14ac:dyDescent="0.25">
      <c r="A25" s="191"/>
      <c r="B25" s="3"/>
      <c r="C25" s="194"/>
      <c r="D25" s="19"/>
      <c r="E25" s="49" t="s">
        <v>46</v>
      </c>
      <c r="F25" s="19"/>
      <c r="G25" s="46" t="s">
        <v>46</v>
      </c>
      <c r="H25" s="197"/>
      <c r="I25" s="19"/>
      <c r="J25" s="200"/>
      <c r="K25" s="44" t="s">
        <v>46</v>
      </c>
      <c r="L25" s="19"/>
      <c r="M25" s="203"/>
      <c r="N25" s="19"/>
      <c r="O25" s="142" t="s">
        <v>48</v>
      </c>
      <c r="P25" s="19"/>
      <c r="Q25" s="42" t="s">
        <v>54</v>
      </c>
      <c r="R25" s="19"/>
      <c r="S25" s="142" t="s">
        <v>76</v>
      </c>
      <c r="T25" s="19"/>
      <c r="U25" s="194"/>
      <c r="V25" s="19"/>
      <c r="W25" s="206"/>
      <c r="X25" s="209"/>
      <c r="Y25" s="19"/>
      <c r="Z25" s="212"/>
    </row>
    <row r="26" spans="1:26" ht="15.75" x14ac:dyDescent="0.25">
      <c r="A26" s="192"/>
      <c r="B26" s="3"/>
      <c r="C26" s="195"/>
      <c r="D26" s="19"/>
      <c r="E26" s="143"/>
      <c r="F26" s="19"/>
      <c r="G26" s="47"/>
      <c r="H26" s="198"/>
      <c r="I26" s="19"/>
      <c r="J26" s="201"/>
      <c r="K26" s="34"/>
      <c r="L26" s="19"/>
      <c r="M26" s="204"/>
      <c r="N26" s="19"/>
      <c r="O26" s="143"/>
      <c r="P26" s="19"/>
      <c r="Q26" s="143" t="s">
        <v>76</v>
      </c>
      <c r="R26" s="19"/>
      <c r="S26" s="143"/>
      <c r="T26" s="19"/>
      <c r="U26" s="195"/>
      <c r="V26" s="19"/>
      <c r="W26" s="207"/>
      <c r="X26" s="210"/>
      <c r="Y26" s="19"/>
      <c r="Z26" s="213"/>
    </row>
    <row r="27" spans="1:26" s="86" customFormat="1" ht="15.75" x14ac:dyDescent="0.25">
      <c r="A27" s="80"/>
      <c r="B27" s="81"/>
      <c r="C27" s="82"/>
      <c r="D27" s="83"/>
      <c r="E27" s="82"/>
      <c r="F27" s="83"/>
      <c r="G27" s="82"/>
      <c r="H27" s="84"/>
      <c r="I27" s="83"/>
      <c r="J27" s="82"/>
      <c r="K27" s="82"/>
      <c r="L27" s="83"/>
      <c r="M27" s="85"/>
      <c r="N27" s="83"/>
      <c r="O27" s="82"/>
      <c r="P27" s="83"/>
      <c r="Q27" s="82"/>
      <c r="R27" s="83"/>
      <c r="S27" s="82"/>
      <c r="T27" s="83"/>
      <c r="U27" s="82"/>
      <c r="V27" s="83"/>
      <c r="W27" s="84"/>
      <c r="X27" s="85"/>
      <c r="Y27" s="83"/>
      <c r="Z27" s="84"/>
    </row>
    <row r="28" spans="1:26" ht="82.5" customHeight="1" thickBot="1" x14ac:dyDescent="0.4">
      <c r="A28" s="114" t="str">
        <f>"DATE DU JOUR : "</f>
        <v xml:space="preserve">DATE DU JOUR : </v>
      </c>
      <c r="C28" s="115">
        <f ca="1">TODAY()</f>
        <v>43553</v>
      </c>
      <c r="G28" s="118" t="s">
        <v>99</v>
      </c>
      <c r="H28" s="119" t="s">
        <v>100</v>
      </c>
      <c r="J28" t="s">
        <v>113</v>
      </c>
      <c r="M28" s="93">
        <f ca="1">COUNTIF(M31:M44,"EN RETARD")</f>
        <v>0</v>
      </c>
    </row>
    <row r="29" spans="1:26" ht="39" customHeight="1" thickBot="1" x14ac:dyDescent="0.3">
      <c r="A29" s="74" t="s">
        <v>62</v>
      </c>
      <c r="B29" s="75"/>
      <c r="C29" s="183" t="s">
        <v>81</v>
      </c>
      <c r="D29" s="183"/>
      <c r="E29" s="183"/>
      <c r="F29" s="76"/>
      <c r="G29" s="183" t="s">
        <v>4</v>
      </c>
      <c r="H29" s="183"/>
      <c r="I29" s="76"/>
      <c r="J29" s="146" t="s">
        <v>82</v>
      </c>
      <c r="K29" s="78" t="s">
        <v>80</v>
      </c>
      <c r="L29" s="93"/>
      <c r="M29" s="87">
        <f ca="1">G30-F30</f>
        <v>-43553</v>
      </c>
      <c r="O29" s="1"/>
    </row>
    <row r="30" spans="1:26" ht="39.950000000000003" customHeight="1" thickBot="1" x14ac:dyDescent="0.3">
      <c r="A30" s="73" t="s">
        <v>43</v>
      </c>
      <c r="B30" s="69"/>
      <c r="C30" s="184" t="s">
        <v>20</v>
      </c>
      <c r="D30" s="184"/>
      <c r="E30" s="184"/>
      <c r="F30" s="88">
        <f ca="1">TODAY()</f>
        <v>43553</v>
      </c>
      <c r="G30" s="188"/>
      <c r="H30" s="189"/>
      <c r="I30" s="89"/>
      <c r="J30" s="90" t="str">
        <f>IF(G30&lt;&gt;"",CONCATENATE("S",WEEKNUM(G30,16)),"")</f>
        <v/>
      </c>
      <c r="K30" s="98"/>
      <c r="L30" s="94"/>
      <c r="M30" s="120"/>
      <c r="N30" s="1"/>
      <c r="O30" s="79"/>
    </row>
    <row r="31" spans="1:26" ht="39.950000000000003" customHeight="1" x14ac:dyDescent="0.25">
      <c r="A31" s="68" t="s">
        <v>43</v>
      </c>
      <c r="B31" s="69"/>
      <c r="C31" s="214" t="s">
        <v>85</v>
      </c>
      <c r="D31" s="214"/>
      <c r="E31" s="214"/>
      <c r="F31" s="91"/>
      <c r="G31" s="216" t="str">
        <f>IF(G30&lt;&gt;"",G30-90,"")</f>
        <v/>
      </c>
      <c r="H31" s="216"/>
      <c r="I31" s="91"/>
      <c r="J31" s="95" t="str">
        <f>IF(G30&lt;&gt;"",CONCATENATE("S",WEEKNUM(G31,16)),"")</f>
        <v/>
      </c>
      <c r="K31" s="99"/>
      <c r="L31" s="93" t="e">
        <f>K31-G31</f>
        <v>#VALUE!</v>
      </c>
      <c r="M31" s="116" t="str">
        <f ca="1">IF((AND($G31&lt;=$C$28,$K31="")),"EN RETARD","")</f>
        <v/>
      </c>
    </row>
    <row r="32" spans="1:26" ht="39.950000000000003" customHeight="1" x14ac:dyDescent="0.25">
      <c r="A32" s="68" t="s">
        <v>43</v>
      </c>
      <c r="B32" s="69"/>
      <c r="C32" s="214" t="s">
        <v>84</v>
      </c>
      <c r="D32" s="214"/>
      <c r="E32" s="214"/>
      <c r="F32" s="91"/>
      <c r="G32" s="215" t="str">
        <f>IF(G30&lt;&gt;"",WORKDAY(EOMONTH(G30,-3),-1),"")</f>
        <v/>
      </c>
      <c r="H32" s="215"/>
      <c r="I32" s="91"/>
      <c r="J32" s="95" t="str">
        <f>IF(G30&lt;&gt;"",CONCATENATE("S",WEEKNUM(G32,16)),"")</f>
        <v/>
      </c>
      <c r="K32" s="100"/>
      <c r="L32" s="93" t="e">
        <f>K32-G32</f>
        <v>#VALUE!</v>
      </c>
      <c r="M32" s="116" t="str">
        <f t="shared" ref="M32:M44" ca="1" si="0">IF((AND($G32&lt;=$C$28,$K32="")),"EN RETARD","")</f>
        <v/>
      </c>
    </row>
    <row r="33" spans="1:13" ht="39.950000000000003" customHeight="1" x14ac:dyDescent="0.25">
      <c r="A33" s="68" t="s">
        <v>43</v>
      </c>
      <c r="B33" s="69"/>
      <c r="C33" s="214" t="s">
        <v>86</v>
      </c>
      <c r="D33" s="214"/>
      <c r="E33" s="214"/>
      <c r="F33" s="91"/>
      <c r="G33" s="215" t="str">
        <f>IF(G30&lt;&gt;"",G30-35,"")</f>
        <v/>
      </c>
      <c r="H33" s="215"/>
      <c r="I33" s="91"/>
      <c r="J33" s="95" t="str">
        <f>IF(G30&lt;&gt;"",CONCATENATE("S",WEEKNUM(G33,16)),"")</f>
        <v/>
      </c>
      <c r="K33" s="100"/>
      <c r="L33" s="93" t="e">
        <f>K33-G33</f>
        <v>#VALUE!</v>
      </c>
      <c r="M33" s="116" t="str">
        <f t="shared" ca="1" si="0"/>
        <v/>
      </c>
    </row>
    <row r="34" spans="1:13" ht="39.950000000000003" customHeight="1" x14ac:dyDescent="0.25">
      <c r="A34" s="70" t="s">
        <v>44</v>
      </c>
      <c r="B34" s="69"/>
      <c r="C34" s="214" t="s">
        <v>92</v>
      </c>
      <c r="D34" s="214"/>
      <c r="E34" s="214"/>
      <c r="F34" s="91"/>
      <c r="G34" s="215" t="str">
        <f>IF(G30&lt;&gt;"",G30-54,"")</f>
        <v/>
      </c>
      <c r="H34" s="215"/>
      <c r="I34" s="91"/>
      <c r="J34" s="95" t="str">
        <f>IF(G30&lt;&gt;"",CONCATENATE("S",WEEKNUM(G30-60,16)),"")</f>
        <v/>
      </c>
      <c r="K34" s="100"/>
      <c r="L34" s="93"/>
      <c r="M34" s="116" t="str">
        <f t="shared" ca="1" si="0"/>
        <v/>
      </c>
    </row>
    <row r="35" spans="1:13" ht="39.950000000000003" customHeight="1" x14ac:dyDescent="0.25">
      <c r="A35" s="70" t="s">
        <v>44</v>
      </c>
      <c r="B35" s="69"/>
      <c r="C35" s="214" t="s">
        <v>58</v>
      </c>
      <c r="D35" s="214"/>
      <c r="E35" s="214"/>
      <c r="F35" s="91"/>
      <c r="G35" s="215" t="str">
        <f>IF(G30&lt;&gt;"",G30-49,"")</f>
        <v/>
      </c>
      <c r="H35" s="215"/>
      <c r="I35" s="91"/>
      <c r="J35" s="95" t="str">
        <f>IF(G30&lt;&gt;"",CONCATENATE("S",WEEKNUM(G30-60,16)),"")</f>
        <v/>
      </c>
      <c r="K35" s="100"/>
      <c r="L35" s="93"/>
      <c r="M35" s="116" t="str">
        <f t="shared" ca="1" si="0"/>
        <v/>
      </c>
    </row>
    <row r="36" spans="1:13" ht="39.950000000000003" customHeight="1" x14ac:dyDescent="0.25">
      <c r="A36" s="68" t="s">
        <v>43</v>
      </c>
      <c r="B36" s="69"/>
      <c r="C36" s="214" t="s">
        <v>78</v>
      </c>
      <c r="D36" s="214"/>
      <c r="E36" s="214"/>
      <c r="F36" s="91"/>
      <c r="G36" s="215" t="str">
        <f>IF(G30&lt;&gt;"",G30-100,"")</f>
        <v/>
      </c>
      <c r="H36" s="215"/>
      <c r="I36" s="91"/>
      <c r="J36" s="95" t="str">
        <f>IF(G30&lt;&gt;"",CONCATENATE("entre S",WEEKNUM(G30-100,16)," et S",WEEKNUM(G30-60,16)),"")</f>
        <v/>
      </c>
      <c r="K36" s="100"/>
      <c r="L36" s="93"/>
      <c r="M36" s="116" t="str">
        <f ca="1">IF((AND($G36&lt;=$C$28,$K36="",$H$28="Entreprise extérieure")),"EN RETARD","")</f>
        <v/>
      </c>
    </row>
    <row r="37" spans="1:13" ht="39.950000000000003" customHeight="1" x14ac:dyDescent="0.25">
      <c r="A37" s="68" t="s">
        <v>43</v>
      </c>
      <c r="B37" s="69"/>
      <c r="C37" s="214" t="s">
        <v>87</v>
      </c>
      <c r="D37" s="214"/>
      <c r="E37" s="214"/>
      <c r="F37" s="91"/>
      <c r="G37" s="215" t="str">
        <f>IF(K38="","",WORKDAY(K38,-3))</f>
        <v/>
      </c>
      <c r="H37" s="215"/>
      <c r="I37" s="91"/>
      <c r="J37" s="215" t="str">
        <f>IF(G37="","",CONCATENATE("S",WEEKNUM(G37,1)))</f>
        <v/>
      </c>
      <c r="K37" s="215"/>
      <c r="L37" s="93" t="e">
        <f>K37-G37</f>
        <v>#VALUE!</v>
      </c>
      <c r="M37" s="116" t="str">
        <f t="shared" ca="1" si="0"/>
        <v/>
      </c>
    </row>
    <row r="38" spans="1:13" ht="39.950000000000003" customHeight="1" x14ac:dyDescent="0.25">
      <c r="A38" s="68" t="s">
        <v>43</v>
      </c>
      <c r="B38" s="69"/>
      <c r="C38" s="214" t="s">
        <v>79</v>
      </c>
      <c r="D38" s="214"/>
      <c r="E38" s="214"/>
      <c r="F38" s="91"/>
      <c r="G38" s="215" t="str">
        <f>IF(G30&lt;&gt;"",G30-100,"")</f>
        <v/>
      </c>
      <c r="H38" s="215"/>
      <c r="I38" s="91"/>
      <c r="J38" s="95" t="str">
        <f>IF(G30&lt;&gt;"",CONCATENATE("entre S",WEEKNUM(G30-100,16)," et S",WEEKNUM(G30-7,16)),"")</f>
        <v/>
      </c>
      <c r="K38" s="100"/>
      <c r="L38" s="93"/>
      <c r="M38" s="116" t="str">
        <f ca="1">IF(AND($G38&lt;=$C$28,$K38="",$H$28="Entreprise extérieure"),"EN RETARD","")</f>
        <v/>
      </c>
    </row>
    <row r="39" spans="1:13" ht="39.950000000000003" customHeight="1" x14ac:dyDescent="0.25">
      <c r="A39" s="68" t="s">
        <v>43</v>
      </c>
      <c r="B39" s="69"/>
      <c r="C39" s="214" t="s">
        <v>9</v>
      </c>
      <c r="D39" s="214"/>
      <c r="E39" s="214"/>
      <c r="F39" s="91"/>
      <c r="G39" s="215" t="str">
        <f>IF(G30&lt;&gt;"",G30-30,"")</f>
        <v/>
      </c>
      <c r="H39" s="215"/>
      <c r="I39" s="91"/>
      <c r="J39" s="96" t="str">
        <f>IF(G30&lt;&gt;"",CONCATENATE("entre S",WEEKNUM(G30-60,16)," et S",WEEKNUM(G30-21,16)),"")</f>
        <v/>
      </c>
      <c r="K39" s="101"/>
      <c r="L39" s="93"/>
      <c r="M39" s="116" t="str">
        <f t="shared" ca="1" si="0"/>
        <v/>
      </c>
    </row>
    <row r="40" spans="1:13" ht="39.950000000000003" customHeight="1" x14ac:dyDescent="0.25">
      <c r="A40" s="68" t="s">
        <v>43</v>
      </c>
      <c r="B40" s="69"/>
      <c r="C40" s="214" t="s">
        <v>88</v>
      </c>
      <c r="D40" s="214"/>
      <c r="E40" s="214"/>
      <c r="F40" s="91"/>
      <c r="G40" s="215" t="str">
        <f>IF(G30&lt;&gt;"",WORKDAY(G30,-15),"")</f>
        <v/>
      </c>
      <c r="H40" s="215"/>
      <c r="I40" s="91"/>
      <c r="J40" s="95" t="str">
        <f>IF(G30&lt;&gt;"",CONCATENATE("S",WEEKNUM(G40,16)),"")</f>
        <v/>
      </c>
      <c r="K40" s="100"/>
      <c r="L40" s="93" t="e">
        <f>K40-G40</f>
        <v>#VALUE!</v>
      </c>
      <c r="M40" s="116" t="str">
        <f ca="1">IF((AND($G40&lt;=$C$28,$K40="",$H$28="SNCF")),"EN RETARD","")</f>
        <v/>
      </c>
    </row>
    <row r="41" spans="1:13" ht="39.950000000000003" customHeight="1" x14ac:dyDescent="0.25">
      <c r="A41" s="68" t="s">
        <v>43</v>
      </c>
      <c r="B41" s="69"/>
      <c r="C41" s="214" t="s">
        <v>89</v>
      </c>
      <c r="D41" s="214"/>
      <c r="E41" s="214"/>
      <c r="F41" s="91"/>
      <c r="G41" s="215" t="str">
        <f>IF(G30&lt;&gt;"",WORKDAY(G30,-5),"")</f>
        <v/>
      </c>
      <c r="H41" s="215"/>
      <c r="I41" s="91"/>
      <c r="J41" s="95" t="str">
        <f>IF(G30&lt;&gt;"",CONCATENATE("S",WEEKNUM(G41,16)),"")</f>
        <v/>
      </c>
      <c r="K41" s="100"/>
      <c r="L41" s="93" t="e">
        <f>K41-G41</f>
        <v>#VALUE!</v>
      </c>
      <c r="M41" s="116" t="str">
        <f ca="1">IF((AND($G41&lt;=$C$28,$K41="",$H$28="SNCF")),"EN RETARD","")</f>
        <v/>
      </c>
    </row>
    <row r="42" spans="1:13" ht="39.950000000000003" customHeight="1" x14ac:dyDescent="0.25">
      <c r="A42" s="70" t="s">
        <v>44</v>
      </c>
      <c r="B42" s="69"/>
      <c r="C42" s="214" t="s">
        <v>91</v>
      </c>
      <c r="D42" s="214"/>
      <c r="E42" s="214"/>
      <c r="F42" s="91"/>
      <c r="G42" s="219" t="str">
        <f>IF(G30&lt;&gt;"",G30+5,"")</f>
        <v/>
      </c>
      <c r="H42" s="219"/>
      <c r="I42" s="91"/>
      <c r="J42" s="95" t="str">
        <f>$J$30</f>
        <v/>
      </c>
      <c r="K42" s="101"/>
      <c r="L42" s="93"/>
      <c r="M42" s="116" t="str">
        <f t="shared" ca="1" si="0"/>
        <v/>
      </c>
    </row>
    <row r="43" spans="1:13" ht="39.950000000000003" customHeight="1" x14ac:dyDescent="0.25">
      <c r="A43" s="70" t="s">
        <v>44</v>
      </c>
      <c r="B43" s="69"/>
      <c r="C43" s="214" t="s">
        <v>94</v>
      </c>
      <c r="D43" s="214"/>
      <c r="E43" s="214"/>
      <c r="F43" s="91"/>
      <c r="G43" s="219" t="str">
        <f>IF(G30&lt;&gt;"",G30+5,"")</f>
        <v/>
      </c>
      <c r="H43" s="219"/>
      <c r="I43" s="91"/>
      <c r="J43" s="95" t="str">
        <f>$J$30</f>
        <v/>
      </c>
      <c r="K43" s="101"/>
      <c r="L43" s="93"/>
      <c r="M43" s="116" t="str">
        <f t="shared" ca="1" si="0"/>
        <v/>
      </c>
    </row>
    <row r="44" spans="1:13" ht="39.950000000000003" customHeight="1" thickBot="1" x14ac:dyDescent="0.3">
      <c r="A44" s="71" t="s">
        <v>93</v>
      </c>
      <c r="B44" s="72"/>
      <c r="C44" s="217" t="s">
        <v>95</v>
      </c>
      <c r="D44" s="217"/>
      <c r="E44" s="217"/>
      <c r="F44" s="92"/>
      <c r="G44" s="218" t="str">
        <f>IF(G30&lt;&gt;"",G30+28,"")</f>
        <v/>
      </c>
      <c r="H44" s="218"/>
      <c r="I44" s="92"/>
      <c r="J44" s="97" t="str">
        <f>IF(G30&lt;&gt;"",CONCATENATE("S",WEEKNUM(EOMONTH(G30,0)+10,16)),"")</f>
        <v/>
      </c>
      <c r="K44" s="102"/>
      <c r="L44" s="93"/>
      <c r="M44" s="116" t="str">
        <f t="shared" ca="1" si="0"/>
        <v/>
      </c>
    </row>
    <row r="45" spans="1:13" x14ac:dyDescent="0.25">
      <c r="M45" s="120"/>
    </row>
  </sheetData>
  <sheetProtection selectLockedCells="1"/>
  <mergeCells count="70">
    <mergeCell ref="C44:E44"/>
    <mergeCell ref="G44:H44"/>
    <mergeCell ref="C41:E41"/>
    <mergeCell ref="G41:H41"/>
    <mergeCell ref="C42:E42"/>
    <mergeCell ref="G42:H42"/>
    <mergeCell ref="C43:E43"/>
    <mergeCell ref="G43:H43"/>
    <mergeCell ref="J37:K37"/>
    <mergeCell ref="C38:E38"/>
    <mergeCell ref="G38:H38"/>
    <mergeCell ref="C39:E39"/>
    <mergeCell ref="G39:H39"/>
    <mergeCell ref="C40:E40"/>
    <mergeCell ref="G40:H40"/>
    <mergeCell ref="C35:E35"/>
    <mergeCell ref="G35:H35"/>
    <mergeCell ref="C36:E36"/>
    <mergeCell ref="G36:H36"/>
    <mergeCell ref="C37:E37"/>
    <mergeCell ref="G37:H37"/>
    <mergeCell ref="C32:E32"/>
    <mergeCell ref="G32:H32"/>
    <mergeCell ref="C33:E33"/>
    <mergeCell ref="G33:H33"/>
    <mergeCell ref="C34:E34"/>
    <mergeCell ref="G34:H34"/>
    <mergeCell ref="Z24:Z26"/>
    <mergeCell ref="C29:E29"/>
    <mergeCell ref="G29:H29"/>
    <mergeCell ref="C30:E30"/>
    <mergeCell ref="G30:H30"/>
    <mergeCell ref="C31:E31"/>
    <mergeCell ref="G31:H31"/>
    <mergeCell ref="O20:O22"/>
    <mergeCell ref="Z20:Z22"/>
    <mergeCell ref="A24:A26"/>
    <mergeCell ref="C24:C26"/>
    <mergeCell ref="H24:H26"/>
    <mergeCell ref="J24:J26"/>
    <mergeCell ref="M24:M26"/>
    <mergeCell ref="U24:U26"/>
    <mergeCell ref="W24:W26"/>
    <mergeCell ref="X24:X26"/>
    <mergeCell ref="A14:A18"/>
    <mergeCell ref="Q16:Q18"/>
    <mergeCell ref="S16:S18"/>
    <mergeCell ref="A20:A22"/>
    <mergeCell ref="C20:C22"/>
    <mergeCell ref="E20:E22"/>
    <mergeCell ref="G20:G22"/>
    <mergeCell ref="J20:J22"/>
    <mergeCell ref="K20:K22"/>
    <mergeCell ref="M20:M22"/>
    <mergeCell ref="O11:O12"/>
    <mergeCell ref="Q11:Q12"/>
    <mergeCell ref="S11:S12"/>
    <mergeCell ref="U11:U12"/>
    <mergeCell ref="W11:X12"/>
    <mergeCell ref="Z11:Z12"/>
    <mergeCell ref="A1:AA5"/>
    <mergeCell ref="G7:H7"/>
    <mergeCell ref="J7:K7"/>
    <mergeCell ref="W7:X7"/>
    <mergeCell ref="A11:A12"/>
    <mergeCell ref="C11:C12"/>
    <mergeCell ref="E11:E12"/>
    <mergeCell ref="G11:H11"/>
    <mergeCell ref="J11:J12"/>
    <mergeCell ref="M11:M12"/>
  </mergeCells>
  <conditionalFormatting sqref="D10:F10 F11:F27 E27 D11:D27">
    <cfRule type="expression" dxfId="19" priority="23">
      <formula>AND($M$29&gt;170,$M$29&lt;=185)</formula>
    </cfRule>
  </conditionalFormatting>
  <conditionalFormatting sqref="B10:B27 C10 D10:D27 C27">
    <cfRule type="expression" dxfId="18" priority="24">
      <formula>AND($M$29&gt;185,$M$29&lt;365)</formula>
    </cfRule>
  </conditionalFormatting>
  <conditionalFormatting sqref="F10:F27 G27:H27 I10:I27 G10:H10">
    <cfRule type="expression" dxfId="17" priority="22">
      <formula>AND($M$29&lt;=170,$M$29&gt;60)</formula>
    </cfRule>
  </conditionalFormatting>
  <conditionalFormatting sqref="I10:I27 J27:L27 L10:L26 J10:K10">
    <cfRule type="expression" dxfId="16" priority="21">
      <formula>AND($M$29&lt;=60,$M$29&gt;35)</formula>
    </cfRule>
  </conditionalFormatting>
  <conditionalFormatting sqref="L10:L27 M27 N10:N27 M10">
    <cfRule type="expression" dxfId="15" priority="20">
      <formula>AND($M$29&lt;=35,$M$29&gt;30)</formula>
    </cfRule>
  </conditionalFormatting>
  <conditionalFormatting sqref="N10:N27 O27 P10:P27 O10">
    <cfRule type="expression" dxfId="14" priority="19">
      <formula>AND($M$29&lt;=30,$M$29&gt;20)</formula>
    </cfRule>
  </conditionalFormatting>
  <conditionalFormatting sqref="P10:P27 Q27:R27 Q10 R10:R26">
    <cfRule type="expression" dxfId="13" priority="18">
      <formula>AND($M$29&lt;=20,$M$29&gt;=7)</formula>
    </cfRule>
  </conditionalFormatting>
  <conditionalFormatting sqref="R10:R27 S10 T10:T27 S27">
    <cfRule type="expression" dxfId="12" priority="17">
      <formula>AND($M$29&gt;=1,$M$29&lt;=2)</formula>
    </cfRule>
  </conditionalFormatting>
  <conditionalFormatting sqref="T10:V10 V11:V27 U27 T11:T27">
    <cfRule type="expression" dxfId="11" priority="16">
      <formula>$M$29=0</formula>
    </cfRule>
  </conditionalFormatting>
  <conditionalFormatting sqref="V10:Y10 Y11:Y27 V11:V27 W27:X27">
    <cfRule type="expression" dxfId="10" priority="15">
      <formula>AND($M$29&lt;0,$M$29&gt;=-7)</formula>
    </cfRule>
  </conditionalFormatting>
  <conditionalFormatting sqref="Y10:Z10 Y11:Y27 Z27 AA10:AA27">
    <cfRule type="expression" dxfId="9" priority="14">
      <formula>AND($M$29&lt;-7,$M$29&gt;-31)</formula>
    </cfRule>
  </conditionalFormatting>
  <conditionalFormatting sqref="K31">
    <cfRule type="iconSet" priority="13">
      <iconSet iconSet="3Symbols2" reverse="1">
        <cfvo type="percent" val="0"/>
        <cfvo type="num" val="$G$31"/>
        <cfvo type="num" val="$G$31"/>
      </iconSet>
    </cfRule>
  </conditionalFormatting>
  <conditionalFormatting sqref="K31 G31">
    <cfRule type="expression" dxfId="8" priority="12">
      <formula>$L$31&gt;0</formula>
    </cfRule>
  </conditionalFormatting>
  <conditionalFormatting sqref="K32:K33">
    <cfRule type="iconSet" priority="11">
      <iconSet iconSet="3Symbols2" reverse="1">
        <cfvo type="percent" val="0"/>
        <cfvo type="num" val="$G$33"/>
        <cfvo type="num" val="$G$33"/>
      </iconSet>
    </cfRule>
  </conditionalFormatting>
  <conditionalFormatting sqref="K32 G32">
    <cfRule type="expression" dxfId="7" priority="10">
      <formula>$L$32&gt;0</formula>
    </cfRule>
  </conditionalFormatting>
  <conditionalFormatting sqref="K33 G33">
    <cfRule type="expression" dxfId="6" priority="9">
      <formula>$L$33&gt;0</formula>
    </cfRule>
  </conditionalFormatting>
  <conditionalFormatting sqref="K40">
    <cfRule type="iconSet" priority="8">
      <iconSet iconSet="3Symbols2" reverse="1">
        <cfvo type="percent" val="0"/>
        <cfvo type="num" val="$G$31"/>
        <cfvo type="num" val="$G$31"/>
      </iconSet>
    </cfRule>
  </conditionalFormatting>
  <conditionalFormatting sqref="K40">
    <cfRule type="expression" dxfId="5" priority="7">
      <formula>$L$40&gt;0</formula>
    </cfRule>
  </conditionalFormatting>
  <conditionalFormatting sqref="K41">
    <cfRule type="iconSet" priority="6">
      <iconSet iconSet="3Symbols2" reverse="1">
        <cfvo type="percent" val="0"/>
        <cfvo type="num" val="$G$31"/>
        <cfvo type="num" val="$G$31"/>
      </iconSet>
    </cfRule>
  </conditionalFormatting>
  <conditionalFormatting sqref="K41">
    <cfRule type="expression" dxfId="4" priority="5">
      <formula>$L$41&gt;0</formula>
    </cfRule>
  </conditionalFormatting>
  <conditionalFormatting sqref="G36:H38">
    <cfRule type="expression" dxfId="3" priority="4">
      <formula>$H$28="SNCF"</formula>
    </cfRule>
  </conditionalFormatting>
  <conditionalFormatting sqref="G40:G41">
    <cfRule type="expression" dxfId="2" priority="3">
      <formula>$L$40&gt;0</formula>
    </cfRule>
  </conditionalFormatting>
  <conditionalFormatting sqref="G40:H41">
    <cfRule type="expression" dxfId="1" priority="2">
      <formula>$H$28="Entreprise extérieure"</formula>
    </cfRule>
  </conditionalFormatting>
  <conditionalFormatting sqref="J37:K37">
    <cfRule type="expression" dxfId="0" priority="1">
      <formula>$H$28="SNCF"</formula>
    </cfRule>
  </conditionalFormatting>
  <dataValidations count="1">
    <dataValidation type="list" allowBlank="1" showInputMessage="1" showErrorMessage="1" sqref="H28">
      <formula1>"SNCF,Entreprise extérieure"</formula1>
    </dataValidation>
  </dataValidations>
  <printOptions horizontalCentered="1"/>
  <pageMargins left="0.11811023622047245" right="0.11811023622047245" top="0.35433070866141736" bottom="0.35433070866141736" header="0.31496062992125984" footer="0.31496062992125984"/>
  <pageSetup paperSize="8" scale="6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EC9F9D2-8E79-487D-9C19-D021ADD97494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Chantier vierge</vt:lpstr>
      <vt:lpstr>RECAP</vt:lpstr>
      <vt:lpstr>MPC CAT S20</vt:lpstr>
      <vt:lpstr>MPC CAT S21</vt:lpstr>
      <vt:lpstr>VG CAT S23</vt:lpstr>
      <vt:lpstr>toto</vt:lpstr>
      <vt:lpstr>'Chantier vierge'!Zone_d_impression</vt:lpstr>
      <vt:lpstr>'MPC CAT S20'!Zone_d_impression</vt:lpstr>
      <vt:lpstr>'MPC CAT S21'!Zone_d_impression</vt:lpstr>
      <vt:lpstr>toto!Zone_d_impression</vt:lpstr>
      <vt:lpstr>'VG CAT S23'!Zone_d_impression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7704111J</dc:creator>
  <cp:lastModifiedBy>Jarod</cp:lastModifiedBy>
  <cp:lastPrinted>2019-03-25T12:44:33Z</cp:lastPrinted>
  <dcterms:created xsi:type="dcterms:W3CDTF">2019-01-23T10:42:49Z</dcterms:created>
  <dcterms:modified xsi:type="dcterms:W3CDTF">2019-03-29T06:53:17Z</dcterms:modified>
</cp:coreProperties>
</file>