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05" yWindow="-105" windowWidth="19425" windowHeight="10425"/>
  </bookViews>
  <sheets>
    <sheet name="Tableau d'amortissement" sheetId="1" r:id="rId1"/>
  </sheets>
  <definedNames>
    <definedName name="Beg_Bal">'Tableau d''amortissement'!$C$11:$C$252</definedName>
    <definedName name="Data">'Tableau d''amortissement'!$A$11:$I$252</definedName>
    <definedName name="End_Bal">'Tableau d''amortissement'!$I$11:$I$252</definedName>
    <definedName name="Extra_Pay">'Tableau d''amortissement'!$E$11:$E$252</definedName>
    <definedName name="Full_Print">'Tableau d''amortissement'!$A$1:$I$252</definedName>
    <definedName name="Header_Row">ROW('Tableau d''amortissement'!#REF!)</definedName>
    <definedName name="_xlnm.Print_Titles" localSheetId="0">'Tableau d''amortissement'!$10:$10</definedName>
    <definedName name="Int">'Tableau d''amortissement'!$H$11:$H$252</definedName>
    <definedName name="Interest_Rate">'Tableau d''amortissement'!$D$3</definedName>
    <definedName name="Last_Row">IF(Values_Entered,Header_Row+Number_of_Payments,Header_Row)</definedName>
    <definedName name="Loan_Amount">'Tableau d''amortissement'!$D$2</definedName>
    <definedName name="Loan_Start">'Tableau d''amortissement'!$D$6</definedName>
    <definedName name="Loan_Years">'Tableau d''amortissement'!$D$4</definedName>
    <definedName name="Num_Pmt_Per_Year">'Tableau d''amortissement'!$D$5</definedName>
    <definedName name="Number_of_Payments">MATCH(0.01,End_Bal,-1)+1</definedName>
    <definedName name="Pay_Date">'Tableau d''amortissement'!$B$11:$B$252</definedName>
    <definedName name="Pay_Num">'Tableau d''amortissement'!$A$11:$A$252</definedName>
    <definedName name="Payment_Date">DATE(YEAR(Loan_Start),MONTH(Loan_Start)+Payment_Number,DAY(Loan_Start))</definedName>
    <definedName name="Princ">'Tableau d''amortissement'!$G$11:$G$252</definedName>
    <definedName name="Print_Area_Reset">OFFSET(Full_Print,0,0,Last_Row)</definedName>
    <definedName name="Sched_Pay">'Tableau d''amortissement'!$D$11:$D$252</definedName>
    <definedName name="Scheduled_Extra_Payments">'Tableau d''amortissement'!$D$7</definedName>
    <definedName name="Scheduled_Interest_Rate">'Tableau d''amortissement'!$D$3</definedName>
    <definedName name="Scheduled_Monthly_Payment">'Tableau d''amortissement'!$H$2</definedName>
    <definedName name="Total_Interest">'Tableau d''amortissement'!$H$6</definedName>
    <definedName name="Total_Pay">'Tableau d''amortissement'!$F$11:$F$252</definedName>
    <definedName name="Total_Payment">Scheduled_Payment+Extra_Payment</definedName>
    <definedName name="Values_Entered">IF(Loan_Amount*Interest_Rate*Loan_Years*Loan_Start&gt;0,1,0)</definedName>
    <definedName name="Versements_supplémentaires_facultatifs">'Tableau d''amortissement'!$D$7</definedName>
    <definedName name="_xlnm.Print_Area" localSheetId="0">'Tableau d''amortissement'!$A$1:$I$94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8" i="1" l="1"/>
  <c r="H7" i="1"/>
  <c r="A1" i="1"/>
  <c r="A11" i="1" l="1"/>
  <c r="A12" i="1" s="1"/>
  <c r="A13" i="1" s="1"/>
  <c r="H2" i="1"/>
  <c r="C11" i="1"/>
  <c r="H3" i="1"/>
  <c r="B11" i="1" l="1"/>
  <c r="H11" i="1"/>
  <c r="D11" i="1"/>
  <c r="E11" i="1" s="1"/>
  <c r="A14" i="1"/>
  <c r="D13" i="1"/>
  <c r="B13" i="1"/>
  <c r="D12" i="1"/>
  <c r="B12" i="1"/>
  <c r="A15" i="1" l="1"/>
  <c r="D14" i="1"/>
  <c r="B14" i="1"/>
  <c r="F11" i="1"/>
  <c r="G11" i="1" s="1"/>
  <c r="I11" i="1" s="1"/>
  <c r="J11" i="1" s="1"/>
  <c r="A16" i="1" l="1"/>
  <c r="D15" i="1"/>
  <c r="B15" i="1"/>
  <c r="C12" i="1"/>
  <c r="A17" i="1" l="1"/>
  <c r="D16" i="1"/>
  <c r="B16" i="1"/>
  <c r="H12" i="1"/>
  <c r="E12" i="1"/>
  <c r="A18" i="1" l="1"/>
  <c r="B17" i="1"/>
  <c r="D17" i="1"/>
  <c r="F12" i="1"/>
  <c r="G12" i="1" s="1"/>
  <c r="I12" i="1" s="1"/>
  <c r="J12" i="1" s="1"/>
  <c r="A19" i="1" l="1"/>
  <c r="B18" i="1"/>
  <c r="D18" i="1"/>
  <c r="C13" i="1"/>
  <c r="A20" i="1" l="1"/>
  <c r="B19" i="1"/>
  <c r="D19" i="1"/>
  <c r="H13" i="1"/>
  <c r="E13" i="1"/>
  <c r="A21" i="1" l="1"/>
  <c r="B20" i="1"/>
  <c r="D20" i="1"/>
  <c r="F13" i="1"/>
  <c r="G13" i="1" s="1"/>
  <c r="I13" i="1" s="1"/>
  <c r="J13" i="1" s="1"/>
  <c r="D21" i="1" l="1"/>
  <c r="B21" i="1"/>
  <c r="A22" i="1"/>
  <c r="C14" i="1"/>
  <c r="A23" i="1" l="1"/>
  <c r="D22" i="1"/>
  <c r="B22" i="1"/>
  <c r="H14" i="1"/>
  <c r="E14" i="1"/>
  <c r="A24" i="1" l="1"/>
  <c r="D23" i="1"/>
  <c r="B23" i="1"/>
  <c r="F14" i="1"/>
  <c r="G14" i="1" s="1"/>
  <c r="I14" i="1" s="1"/>
  <c r="J14" i="1" s="1"/>
  <c r="A25" i="1" l="1"/>
  <c r="D24" i="1"/>
  <c r="B24" i="1"/>
  <c r="C15" i="1"/>
  <c r="A26" i="1" l="1"/>
  <c r="D25" i="1"/>
  <c r="B25" i="1"/>
  <c r="H15" i="1"/>
  <c r="F15" i="1"/>
  <c r="G15" i="1" l="1"/>
  <c r="I15" i="1" s="1"/>
  <c r="A27" i="1"/>
  <c r="D26" i="1"/>
  <c r="B26" i="1"/>
  <c r="C16" i="1" l="1"/>
  <c r="J15" i="1"/>
  <c r="A28" i="1"/>
  <c r="D27" i="1"/>
  <c r="B27" i="1"/>
  <c r="H16" i="1"/>
  <c r="E16" i="1"/>
  <c r="A29" i="1" l="1"/>
  <c r="D28" i="1"/>
  <c r="B28" i="1"/>
  <c r="F16" i="1"/>
  <c r="G16" i="1" s="1"/>
  <c r="I16" i="1" s="1"/>
  <c r="C17" i="1" l="1"/>
  <c r="J16" i="1"/>
  <c r="D29" i="1"/>
  <c r="A30" i="1"/>
  <c r="B29" i="1"/>
  <c r="E17" i="1"/>
  <c r="H17" i="1"/>
  <c r="B30" i="1" l="1"/>
  <c r="A31" i="1"/>
  <c r="D30" i="1"/>
  <c r="F17" i="1"/>
  <c r="G17" i="1" s="1"/>
  <c r="I17" i="1" s="1"/>
  <c r="C18" i="1" l="1"/>
  <c r="J17" i="1"/>
  <c r="A32" i="1"/>
  <c r="D31" i="1"/>
  <c r="B31" i="1"/>
  <c r="E18" i="1"/>
  <c r="H18" i="1"/>
  <c r="A33" i="1" l="1"/>
  <c r="D32" i="1"/>
  <c r="B32" i="1"/>
  <c r="F18" i="1"/>
  <c r="G18" i="1" s="1"/>
  <c r="I18" i="1" s="1"/>
  <c r="C19" i="1" l="1"/>
  <c r="J18" i="1"/>
  <c r="A34" i="1"/>
  <c r="B33" i="1"/>
  <c r="D33" i="1"/>
  <c r="H19" i="1"/>
  <c r="E19" i="1"/>
  <c r="B34" i="1" l="1"/>
  <c r="D34" i="1"/>
  <c r="A35" i="1"/>
  <c r="F19" i="1"/>
  <c r="G19" i="1" s="1"/>
  <c r="I19" i="1" s="1"/>
  <c r="C20" i="1" l="1"/>
  <c r="J19" i="1"/>
  <c r="A36" i="1"/>
  <c r="D35" i="1"/>
  <c r="B35" i="1"/>
  <c r="H20" i="1"/>
  <c r="F20" i="1"/>
  <c r="G20" i="1" s="1"/>
  <c r="I20" i="1" s="1"/>
  <c r="C21" i="1" l="1"/>
  <c r="J20" i="1"/>
  <c r="A37" i="1"/>
  <c r="D36" i="1"/>
  <c r="B36" i="1"/>
  <c r="E21" i="1"/>
  <c r="H21" i="1"/>
  <c r="D37" i="1" l="1"/>
  <c r="A38" i="1"/>
  <c r="B37" i="1"/>
  <c r="F21" i="1"/>
  <c r="G21" i="1" s="1"/>
  <c r="I21" i="1" s="1"/>
  <c r="C22" i="1" l="1"/>
  <c r="J21" i="1"/>
  <c r="D38" i="1"/>
  <c r="A39" i="1"/>
  <c r="B38" i="1"/>
  <c r="H22" i="1"/>
  <c r="E22" i="1"/>
  <c r="B39" i="1" l="1"/>
  <c r="A40" i="1"/>
  <c r="D39" i="1"/>
  <c r="F22" i="1"/>
  <c r="G22" i="1" s="1"/>
  <c r="I22" i="1" s="1"/>
  <c r="C23" i="1" l="1"/>
  <c r="H23" i="1" s="1"/>
  <c r="J22" i="1"/>
  <c r="A41" i="1"/>
  <c r="D40" i="1"/>
  <c r="B40" i="1"/>
  <c r="E23" i="1" l="1"/>
  <c r="D41" i="1"/>
  <c r="A42" i="1"/>
  <c r="B41" i="1"/>
  <c r="F23" i="1"/>
  <c r="G23" i="1" s="1"/>
  <c r="I23" i="1" s="1"/>
  <c r="C24" i="1" l="1"/>
  <c r="J23" i="1"/>
  <c r="A43" i="1"/>
  <c r="D42" i="1"/>
  <c r="B42" i="1"/>
  <c r="E24" i="1"/>
  <c r="H24" i="1"/>
  <c r="A44" i="1" l="1"/>
  <c r="B43" i="1"/>
  <c r="D43" i="1"/>
  <c r="F24" i="1"/>
  <c r="G24" i="1" s="1"/>
  <c r="I24" i="1" s="1"/>
  <c r="C25" i="1" l="1"/>
  <c r="J24" i="1"/>
  <c r="D44" i="1"/>
  <c r="A45" i="1"/>
  <c r="B44" i="1"/>
  <c r="E25" i="1"/>
  <c r="H25" i="1"/>
  <c r="A46" i="1" l="1"/>
  <c r="D45" i="1"/>
  <c r="B45" i="1"/>
  <c r="F25" i="1"/>
  <c r="G25" i="1" s="1"/>
  <c r="I25" i="1" s="1"/>
  <c r="C26" i="1" l="1"/>
  <c r="J25" i="1"/>
  <c r="A47" i="1"/>
  <c r="B46" i="1"/>
  <c r="D46" i="1"/>
  <c r="H26" i="1"/>
  <c r="E26" i="1"/>
  <c r="A48" i="1" l="1"/>
  <c r="D47" i="1"/>
  <c r="B47" i="1"/>
  <c r="F26" i="1"/>
  <c r="G26" i="1" s="1"/>
  <c r="I26" i="1" s="1"/>
  <c r="C27" i="1" l="1"/>
  <c r="J26" i="1"/>
  <c r="D48" i="1"/>
  <c r="A49" i="1"/>
  <c r="B48" i="1"/>
  <c r="H27" i="1"/>
  <c r="E27" i="1"/>
  <c r="D49" i="1" l="1"/>
  <c r="B49" i="1"/>
  <c r="A50" i="1"/>
  <c r="F27" i="1"/>
  <c r="G27" i="1" s="1"/>
  <c r="I27" i="1" s="1"/>
  <c r="C28" i="1" l="1"/>
  <c r="J27" i="1"/>
  <c r="D50" i="1"/>
  <c r="A51" i="1"/>
  <c r="B50" i="1"/>
  <c r="H28" i="1"/>
  <c r="E28" i="1"/>
  <c r="D51" i="1" l="1"/>
  <c r="A52" i="1"/>
  <c r="B51" i="1"/>
  <c r="F28" i="1"/>
  <c r="G28" i="1" s="1"/>
  <c r="I28" i="1" s="1"/>
  <c r="C29" i="1" l="1"/>
  <c r="J28" i="1"/>
  <c r="D52" i="1"/>
  <c r="A53" i="1"/>
  <c r="B52" i="1"/>
  <c r="E29" i="1"/>
  <c r="H29" i="1"/>
  <c r="D53" i="1" l="1"/>
  <c r="A54" i="1"/>
  <c r="B53" i="1"/>
  <c r="F29" i="1"/>
  <c r="G29" i="1" s="1"/>
  <c r="I29" i="1" s="1"/>
  <c r="C30" i="1" l="1"/>
  <c r="J29" i="1"/>
  <c r="D54" i="1"/>
  <c r="B54" i="1"/>
  <c r="A55" i="1"/>
  <c r="H30" i="1"/>
  <c r="E30" i="1"/>
  <c r="A56" i="1" l="1"/>
  <c r="D55" i="1"/>
  <c r="B55" i="1"/>
  <c r="F30" i="1"/>
  <c r="G30" i="1" s="1"/>
  <c r="I30" i="1" s="1"/>
  <c r="C31" i="1" l="1"/>
  <c r="J30" i="1"/>
  <c r="A57" i="1"/>
  <c r="D56" i="1"/>
  <c r="B56" i="1"/>
  <c r="E31" i="1"/>
  <c r="H31" i="1"/>
  <c r="A58" i="1" l="1"/>
  <c r="D57" i="1"/>
  <c r="B57" i="1"/>
  <c r="F31" i="1"/>
  <c r="G31" i="1" s="1"/>
  <c r="I31" i="1" s="1"/>
  <c r="C32" i="1" l="1"/>
  <c r="J31" i="1"/>
  <c r="D58" i="1"/>
  <c r="A59" i="1"/>
  <c r="B58" i="1"/>
  <c r="H32" i="1"/>
  <c r="E32" i="1"/>
  <c r="A60" i="1" l="1"/>
  <c r="B59" i="1"/>
  <c r="D59" i="1"/>
  <c r="F32" i="1"/>
  <c r="G32" i="1" s="1"/>
  <c r="I32" i="1" s="1"/>
  <c r="C33" i="1" l="1"/>
  <c r="J32" i="1"/>
  <c r="D60" i="1"/>
  <c r="B60" i="1"/>
  <c r="A61" i="1"/>
  <c r="E33" i="1"/>
  <c r="H33" i="1"/>
  <c r="A62" i="1" l="1"/>
  <c r="D61" i="1"/>
  <c r="B61" i="1"/>
  <c r="F33" i="1"/>
  <c r="G33" i="1" s="1"/>
  <c r="I33" i="1" s="1"/>
  <c r="C34" i="1" l="1"/>
  <c r="J33" i="1"/>
  <c r="D62" i="1"/>
  <c r="A63" i="1"/>
  <c r="B62" i="1"/>
  <c r="H34" i="1"/>
  <c r="E34" i="1"/>
  <c r="D63" i="1" l="1"/>
  <c r="A64" i="1"/>
  <c r="B63" i="1"/>
  <c r="F34" i="1"/>
  <c r="G34" i="1" s="1"/>
  <c r="I34" i="1" s="1"/>
  <c r="C35" i="1" l="1"/>
  <c r="J34" i="1"/>
  <c r="A65" i="1"/>
  <c r="D64" i="1"/>
  <c r="B64" i="1"/>
  <c r="H35" i="1"/>
  <c r="E35" i="1"/>
  <c r="A66" i="1" l="1"/>
  <c r="D65" i="1"/>
  <c r="B65" i="1"/>
  <c r="F35" i="1"/>
  <c r="G35" i="1" s="1"/>
  <c r="I35" i="1" s="1"/>
  <c r="C36" i="1" l="1"/>
  <c r="J35" i="1"/>
  <c r="B66" i="1"/>
  <c r="A67" i="1"/>
  <c r="D66" i="1"/>
  <c r="H36" i="1"/>
  <c r="E36" i="1"/>
  <c r="A68" i="1" l="1"/>
  <c r="D67" i="1"/>
  <c r="B67" i="1"/>
  <c r="F36" i="1"/>
  <c r="G36" i="1" s="1"/>
  <c r="I36" i="1" s="1"/>
  <c r="C37" i="1" l="1"/>
  <c r="J36" i="1"/>
  <c r="A69" i="1"/>
  <c r="B68" i="1"/>
  <c r="D68" i="1"/>
  <c r="H37" i="1"/>
  <c r="E37" i="1"/>
  <c r="D69" i="1" l="1"/>
  <c r="A70" i="1"/>
  <c r="B69" i="1"/>
  <c r="F37" i="1"/>
  <c r="G37" i="1" s="1"/>
  <c r="I37" i="1" s="1"/>
  <c r="C38" i="1" l="1"/>
  <c r="J37" i="1"/>
  <c r="B70" i="1"/>
  <c r="D70" i="1"/>
  <c r="A71" i="1"/>
  <c r="H38" i="1"/>
  <c r="E38" i="1"/>
  <c r="A72" i="1" l="1"/>
  <c r="B71" i="1"/>
  <c r="D71" i="1"/>
  <c r="F38" i="1"/>
  <c r="G38" i="1" s="1"/>
  <c r="I38" i="1" s="1"/>
  <c r="C39" i="1" l="1"/>
  <c r="J38" i="1"/>
  <c r="B72" i="1"/>
  <c r="A73" i="1"/>
  <c r="D72" i="1"/>
  <c r="H39" i="1"/>
  <c r="E39" i="1"/>
  <c r="A74" i="1" l="1"/>
  <c r="D73" i="1"/>
  <c r="B73" i="1"/>
  <c r="F39" i="1"/>
  <c r="G39" i="1" s="1"/>
  <c r="I39" i="1" s="1"/>
  <c r="C40" i="1" l="1"/>
  <c r="J39" i="1"/>
  <c r="B74" i="1"/>
  <c r="D74" i="1"/>
  <c r="A75" i="1"/>
  <c r="H40" i="1"/>
  <c r="E40" i="1"/>
  <c r="D75" i="1" l="1"/>
  <c r="B75" i="1"/>
  <c r="A76" i="1"/>
  <c r="F40" i="1"/>
  <c r="G40" i="1" s="1"/>
  <c r="I40" i="1" s="1"/>
  <c r="C41" i="1" l="1"/>
  <c r="J40" i="1"/>
  <c r="B76" i="1"/>
  <c r="D76" i="1"/>
  <c r="A77" i="1"/>
  <c r="H41" i="1"/>
  <c r="E41" i="1"/>
  <c r="A78" i="1" l="1"/>
  <c r="D77" i="1"/>
  <c r="B77" i="1"/>
  <c r="F41" i="1"/>
  <c r="G41" i="1" s="1"/>
  <c r="I41" i="1" s="1"/>
  <c r="C42" i="1" l="1"/>
  <c r="J41" i="1"/>
  <c r="D78" i="1"/>
  <c r="A79" i="1"/>
  <c r="B78" i="1"/>
  <c r="H42" i="1"/>
  <c r="E42" i="1"/>
  <c r="A80" i="1" l="1"/>
  <c r="D79" i="1"/>
  <c r="B79" i="1"/>
  <c r="F42" i="1"/>
  <c r="G42" i="1" s="1"/>
  <c r="I42" i="1" s="1"/>
  <c r="C43" i="1" l="1"/>
  <c r="J42" i="1"/>
  <c r="A81" i="1"/>
  <c r="B80" i="1"/>
  <c r="D80" i="1"/>
  <c r="H43" i="1"/>
  <c r="E43" i="1"/>
  <c r="D81" i="1" l="1"/>
  <c r="A82" i="1"/>
  <c r="B81" i="1"/>
  <c r="F43" i="1"/>
  <c r="G43" i="1" s="1"/>
  <c r="I43" i="1" s="1"/>
  <c r="C44" i="1" l="1"/>
  <c r="J43" i="1"/>
  <c r="A83" i="1"/>
  <c r="D82" i="1"/>
  <c r="B82" i="1"/>
  <c r="H44" i="1"/>
  <c r="E44" i="1"/>
  <c r="D83" i="1" l="1"/>
  <c r="A84" i="1"/>
  <c r="B83" i="1"/>
  <c r="F44" i="1"/>
  <c r="G44" i="1" s="1"/>
  <c r="I44" i="1" s="1"/>
  <c r="C45" i="1" l="1"/>
  <c r="J44" i="1"/>
  <c r="D84" i="1"/>
  <c r="B84" i="1"/>
  <c r="A85" i="1"/>
  <c r="H45" i="1"/>
  <c r="E45" i="1"/>
  <c r="A86" i="1" l="1"/>
  <c r="D85" i="1"/>
  <c r="B85" i="1"/>
  <c r="F45" i="1"/>
  <c r="G45" i="1" s="1"/>
  <c r="I45" i="1" s="1"/>
  <c r="C46" i="1" l="1"/>
  <c r="J45" i="1"/>
  <c r="B86" i="1"/>
  <c r="A87" i="1"/>
  <c r="D86" i="1"/>
  <c r="H46" i="1"/>
  <c r="E46" i="1"/>
  <c r="D87" i="1" l="1"/>
  <c r="B87" i="1"/>
  <c r="A88" i="1"/>
  <c r="F46" i="1"/>
  <c r="G46" i="1" s="1"/>
  <c r="I46" i="1" s="1"/>
  <c r="C47" i="1" l="1"/>
  <c r="J46" i="1"/>
  <c r="B88" i="1"/>
  <c r="D88" i="1"/>
  <c r="A89" i="1"/>
  <c r="H47" i="1"/>
  <c r="E47" i="1"/>
  <c r="B89" i="1" l="1"/>
  <c r="D89" i="1"/>
  <c r="A90" i="1"/>
  <c r="F47" i="1"/>
  <c r="G47" i="1" s="1"/>
  <c r="I47" i="1" s="1"/>
  <c r="C48" i="1" l="1"/>
  <c r="J47" i="1"/>
  <c r="A91" i="1"/>
  <c r="B90" i="1"/>
  <c r="D90" i="1"/>
  <c r="H48" i="1"/>
  <c r="E48" i="1"/>
  <c r="D91" i="1" l="1"/>
  <c r="B91" i="1"/>
  <c r="A92" i="1"/>
  <c r="F48" i="1"/>
  <c r="G48" i="1" s="1"/>
  <c r="I48" i="1" s="1"/>
  <c r="C49" i="1" l="1"/>
  <c r="J48" i="1"/>
  <c r="A93" i="1"/>
  <c r="D92" i="1"/>
  <c r="B92" i="1"/>
  <c r="H49" i="1"/>
  <c r="E49" i="1"/>
  <c r="A94" i="1" l="1"/>
  <c r="B93" i="1"/>
  <c r="D93" i="1"/>
  <c r="F49" i="1"/>
  <c r="G49" i="1" s="1"/>
  <c r="I49" i="1" s="1"/>
  <c r="C50" i="1" l="1"/>
  <c r="J49" i="1"/>
  <c r="A95" i="1"/>
  <c r="D94" i="1"/>
  <c r="B94" i="1"/>
  <c r="H50" i="1"/>
  <c r="E50" i="1"/>
  <c r="A96" i="1" l="1"/>
  <c r="D95" i="1"/>
  <c r="B95" i="1"/>
  <c r="F50" i="1"/>
  <c r="G50" i="1" s="1"/>
  <c r="I50" i="1" s="1"/>
  <c r="C51" i="1" l="1"/>
  <c r="J50" i="1"/>
  <c r="B96" i="1"/>
  <c r="D96" i="1"/>
  <c r="A97" i="1"/>
  <c r="H51" i="1"/>
  <c r="E51" i="1"/>
  <c r="A98" i="1" l="1"/>
  <c r="D97" i="1"/>
  <c r="B97" i="1"/>
  <c r="F51" i="1"/>
  <c r="G51" i="1" s="1"/>
  <c r="I51" i="1" s="1"/>
  <c r="C52" i="1" l="1"/>
  <c r="J51" i="1"/>
  <c r="B98" i="1"/>
  <c r="D98" i="1"/>
  <c r="A99" i="1"/>
  <c r="H52" i="1"/>
  <c r="E52" i="1"/>
  <c r="D99" i="1" l="1"/>
  <c r="B99" i="1"/>
  <c r="A100" i="1"/>
  <c r="F52" i="1"/>
  <c r="G52" i="1" s="1"/>
  <c r="I52" i="1" s="1"/>
  <c r="C53" i="1" l="1"/>
  <c r="J52" i="1"/>
  <c r="D100" i="1"/>
  <c r="A101" i="1"/>
  <c r="B100" i="1"/>
  <c r="H53" i="1"/>
  <c r="E53" i="1"/>
  <c r="D101" i="1" l="1"/>
  <c r="B101" i="1"/>
  <c r="A102" i="1"/>
  <c r="F53" i="1"/>
  <c r="G53" i="1" s="1"/>
  <c r="I53" i="1" s="1"/>
  <c r="C54" i="1" l="1"/>
  <c r="J53" i="1"/>
  <c r="B102" i="1"/>
  <c r="A103" i="1"/>
  <c r="D102" i="1"/>
  <c r="H54" i="1"/>
  <c r="E54" i="1"/>
  <c r="D103" i="1" l="1"/>
  <c r="A104" i="1"/>
  <c r="B103" i="1"/>
  <c r="F54" i="1"/>
  <c r="G54" i="1" s="1"/>
  <c r="I54" i="1" s="1"/>
  <c r="C55" i="1" l="1"/>
  <c r="J54" i="1"/>
  <c r="B104" i="1"/>
  <c r="D104" i="1"/>
  <c r="A105" i="1"/>
  <c r="H55" i="1"/>
  <c r="E55" i="1"/>
  <c r="A106" i="1" l="1"/>
  <c r="D105" i="1"/>
  <c r="B105" i="1"/>
  <c r="F55" i="1"/>
  <c r="G55" i="1" s="1"/>
  <c r="I55" i="1" s="1"/>
  <c r="C56" i="1" l="1"/>
  <c r="J55" i="1"/>
  <c r="B106" i="1"/>
  <c r="D106" i="1"/>
  <c r="A107" i="1"/>
  <c r="H56" i="1"/>
  <c r="E56" i="1"/>
  <c r="D107" i="1" l="1"/>
  <c r="A108" i="1"/>
  <c r="B107" i="1"/>
  <c r="F56" i="1"/>
  <c r="G56" i="1" s="1"/>
  <c r="I56" i="1" s="1"/>
  <c r="C57" i="1" l="1"/>
  <c r="J56" i="1"/>
  <c r="D108" i="1"/>
  <c r="B108" i="1"/>
  <c r="A109" i="1"/>
  <c r="H57" i="1"/>
  <c r="E57" i="1"/>
  <c r="B109" i="1" l="1"/>
  <c r="A110" i="1"/>
  <c r="D109" i="1"/>
  <c r="F57" i="1"/>
  <c r="G57" i="1" s="1"/>
  <c r="I57" i="1" s="1"/>
  <c r="C58" i="1" l="1"/>
  <c r="J57" i="1"/>
  <c r="B110" i="1"/>
  <c r="A111" i="1"/>
  <c r="D110" i="1"/>
  <c r="H58" i="1"/>
  <c r="E58" i="1"/>
  <c r="A112" i="1" l="1"/>
  <c r="D111" i="1"/>
  <c r="B111" i="1"/>
  <c r="F58" i="1"/>
  <c r="G58" i="1" s="1"/>
  <c r="I58" i="1" s="1"/>
  <c r="C59" i="1" l="1"/>
  <c r="J58" i="1"/>
  <c r="A113" i="1"/>
  <c r="D112" i="1"/>
  <c r="B112" i="1"/>
  <c r="H59" i="1"/>
  <c r="E59" i="1"/>
  <c r="A114" i="1" l="1"/>
  <c r="D113" i="1"/>
  <c r="B113" i="1"/>
  <c r="F59" i="1"/>
  <c r="G59" i="1" s="1"/>
  <c r="I59" i="1" s="1"/>
  <c r="C60" i="1" l="1"/>
  <c r="J59" i="1"/>
  <c r="D114" i="1"/>
  <c r="A115" i="1"/>
  <c r="B114" i="1"/>
  <c r="H60" i="1"/>
  <c r="E60" i="1"/>
  <c r="A116" i="1" l="1"/>
  <c r="D115" i="1"/>
  <c r="B115" i="1"/>
  <c r="F60" i="1"/>
  <c r="G60" i="1" s="1"/>
  <c r="I60" i="1" s="1"/>
  <c r="C61" i="1" l="1"/>
  <c r="J60" i="1"/>
  <c r="A117" i="1"/>
  <c r="D116" i="1"/>
  <c r="B116" i="1"/>
  <c r="H61" i="1"/>
  <c r="E61" i="1"/>
  <c r="B117" i="1" l="1"/>
  <c r="A118" i="1"/>
  <c r="D117" i="1"/>
  <c r="F61" i="1"/>
  <c r="G61" i="1" s="1"/>
  <c r="I61" i="1" s="1"/>
  <c r="C62" i="1" l="1"/>
  <c r="J61" i="1"/>
  <c r="B118" i="1"/>
  <c r="D118" i="1"/>
  <c r="A119" i="1"/>
  <c r="H62" i="1"/>
  <c r="E62" i="1"/>
  <c r="D119" i="1" l="1"/>
  <c r="A120" i="1"/>
  <c r="B119" i="1"/>
  <c r="F62" i="1"/>
  <c r="G62" i="1" s="1"/>
  <c r="I62" i="1" s="1"/>
  <c r="C63" i="1" l="1"/>
  <c r="J62" i="1"/>
  <c r="D120" i="1"/>
  <c r="B120" i="1"/>
  <c r="A121" i="1"/>
  <c r="H63" i="1"/>
  <c r="E63" i="1"/>
  <c r="A122" i="1" l="1"/>
  <c r="D121" i="1"/>
  <c r="B121" i="1"/>
  <c r="F63" i="1"/>
  <c r="G63" i="1" s="1"/>
  <c r="I63" i="1" s="1"/>
  <c r="C64" i="1" l="1"/>
  <c r="J63" i="1"/>
  <c r="A123" i="1"/>
  <c r="D122" i="1"/>
  <c r="B122" i="1"/>
  <c r="H64" i="1"/>
  <c r="E64" i="1"/>
  <c r="D123" i="1" l="1"/>
  <c r="A124" i="1"/>
  <c r="B123" i="1"/>
  <c r="F64" i="1"/>
  <c r="G64" i="1" s="1"/>
  <c r="I64" i="1" s="1"/>
  <c r="C65" i="1" l="1"/>
  <c r="J64" i="1"/>
  <c r="A125" i="1"/>
  <c r="D124" i="1"/>
  <c r="B124" i="1"/>
  <c r="H65" i="1"/>
  <c r="E65" i="1"/>
  <c r="D125" i="1" l="1"/>
  <c r="A126" i="1"/>
  <c r="B125" i="1"/>
  <c r="F65" i="1"/>
  <c r="G65" i="1" s="1"/>
  <c r="I65" i="1" s="1"/>
  <c r="C66" i="1" l="1"/>
  <c r="J65" i="1"/>
  <c r="B126" i="1"/>
  <c r="A127" i="1"/>
  <c r="D126" i="1"/>
  <c r="H66" i="1"/>
  <c r="E66" i="1"/>
  <c r="B127" i="1" l="1"/>
  <c r="D127" i="1"/>
  <c r="A128" i="1"/>
  <c r="F66" i="1"/>
  <c r="G66" i="1" s="1"/>
  <c r="I66" i="1" s="1"/>
  <c r="C67" i="1" l="1"/>
  <c r="J66" i="1"/>
  <c r="D128" i="1"/>
  <c r="A129" i="1"/>
  <c r="B128" i="1"/>
  <c r="H67" i="1"/>
  <c r="E67" i="1"/>
  <c r="A130" i="1" l="1"/>
  <c r="D129" i="1"/>
  <c r="B129" i="1"/>
  <c r="F67" i="1"/>
  <c r="G67" i="1" s="1"/>
  <c r="I67" i="1" s="1"/>
  <c r="C68" i="1" l="1"/>
  <c r="J67" i="1"/>
  <c r="A131" i="1"/>
  <c r="D130" i="1"/>
  <c r="B130" i="1"/>
  <c r="H68" i="1"/>
  <c r="E68" i="1"/>
  <c r="A132" i="1" l="1"/>
  <c r="D131" i="1"/>
  <c r="B131" i="1"/>
  <c r="F68" i="1"/>
  <c r="G68" i="1" s="1"/>
  <c r="I68" i="1" s="1"/>
  <c r="C69" i="1" l="1"/>
  <c r="J68" i="1"/>
  <c r="A133" i="1"/>
  <c r="D132" i="1"/>
  <c r="B132" i="1"/>
  <c r="H69" i="1"/>
  <c r="E69" i="1"/>
  <c r="A134" i="1" l="1"/>
  <c r="D133" i="1"/>
  <c r="B133" i="1"/>
  <c r="F69" i="1"/>
  <c r="G69" i="1" s="1"/>
  <c r="I69" i="1" s="1"/>
  <c r="C70" i="1" l="1"/>
  <c r="J69" i="1"/>
  <c r="B134" i="1"/>
  <c r="A135" i="1"/>
  <c r="D134" i="1"/>
  <c r="H70" i="1"/>
  <c r="E70" i="1"/>
  <c r="D135" i="1" l="1"/>
  <c r="B135" i="1"/>
  <c r="A136" i="1"/>
  <c r="F70" i="1"/>
  <c r="G70" i="1" s="1"/>
  <c r="I70" i="1" s="1"/>
  <c r="C71" i="1" l="1"/>
  <c r="J70" i="1"/>
  <c r="A137" i="1"/>
  <c r="B136" i="1"/>
  <c r="D136" i="1"/>
  <c r="E71" i="1"/>
  <c r="H71" i="1"/>
  <c r="D137" i="1" l="1"/>
  <c r="A138" i="1"/>
  <c r="B137" i="1"/>
  <c r="F71" i="1"/>
  <c r="G71" i="1" s="1"/>
  <c r="I71" i="1" s="1"/>
  <c r="C72" i="1" l="1"/>
  <c r="J71" i="1"/>
  <c r="D138" i="1"/>
  <c r="B138" i="1"/>
  <c r="A139" i="1"/>
  <c r="E72" i="1"/>
  <c r="H72" i="1"/>
  <c r="D139" i="1" l="1"/>
  <c r="B139" i="1"/>
  <c r="A140" i="1"/>
  <c r="F72" i="1"/>
  <c r="G72" i="1" s="1"/>
  <c r="I72" i="1" s="1"/>
  <c r="C73" i="1" l="1"/>
  <c r="J72" i="1"/>
  <c r="B140" i="1"/>
  <c r="D140" i="1"/>
  <c r="A141" i="1"/>
  <c r="H73" i="1"/>
  <c r="E73" i="1"/>
  <c r="D141" i="1" l="1"/>
  <c r="A142" i="1"/>
  <c r="B141" i="1"/>
  <c r="F73" i="1"/>
  <c r="G73" i="1" s="1"/>
  <c r="I73" i="1" s="1"/>
  <c r="C74" i="1" l="1"/>
  <c r="J73" i="1"/>
  <c r="A143" i="1"/>
  <c r="B142" i="1"/>
  <c r="D142" i="1"/>
  <c r="H74" i="1"/>
  <c r="E74" i="1"/>
  <c r="A144" i="1" l="1"/>
  <c r="D143" i="1"/>
  <c r="B143" i="1"/>
  <c r="F74" i="1"/>
  <c r="G74" i="1" s="1"/>
  <c r="I74" i="1" s="1"/>
  <c r="C75" i="1" l="1"/>
  <c r="J74" i="1"/>
  <c r="A145" i="1"/>
  <c r="B144" i="1"/>
  <c r="D144" i="1"/>
  <c r="H75" i="1"/>
  <c r="E75" i="1"/>
  <c r="D145" i="1" l="1"/>
  <c r="A146" i="1"/>
  <c r="B145" i="1"/>
  <c r="F75" i="1"/>
  <c r="G75" i="1" s="1"/>
  <c r="I75" i="1" s="1"/>
  <c r="C76" i="1" l="1"/>
  <c r="J75" i="1"/>
  <c r="A147" i="1"/>
  <c r="D146" i="1"/>
  <c r="B146" i="1"/>
  <c r="H76" i="1"/>
  <c r="E76" i="1"/>
  <c r="B147" i="1" l="1"/>
  <c r="A148" i="1"/>
  <c r="D147" i="1"/>
  <c r="F76" i="1"/>
  <c r="G76" i="1" s="1"/>
  <c r="I76" i="1" s="1"/>
  <c r="C77" i="1" l="1"/>
  <c r="J76" i="1"/>
  <c r="D148" i="1"/>
  <c r="A149" i="1"/>
  <c r="B148" i="1"/>
  <c r="H77" i="1"/>
  <c r="E77" i="1"/>
  <c r="B149" i="1" l="1"/>
  <c r="A150" i="1"/>
  <c r="D149" i="1"/>
  <c r="F77" i="1"/>
  <c r="G77" i="1" s="1"/>
  <c r="I77" i="1" s="1"/>
  <c r="C78" i="1" l="1"/>
  <c r="J77" i="1"/>
  <c r="A151" i="1"/>
  <c r="D150" i="1"/>
  <c r="B150" i="1"/>
  <c r="H78" i="1"/>
  <c r="E78" i="1"/>
  <c r="A152" i="1" l="1"/>
  <c r="B151" i="1"/>
  <c r="D151" i="1"/>
  <c r="F78" i="1"/>
  <c r="G78" i="1" s="1"/>
  <c r="I78" i="1" s="1"/>
  <c r="C79" i="1" l="1"/>
  <c r="J78" i="1"/>
  <c r="D152" i="1"/>
  <c r="A153" i="1"/>
  <c r="B152" i="1"/>
  <c r="H79" i="1"/>
  <c r="E79" i="1"/>
  <c r="A154" i="1" l="1"/>
  <c r="B153" i="1"/>
  <c r="D153" i="1"/>
  <c r="F79" i="1"/>
  <c r="G79" i="1" s="1"/>
  <c r="I79" i="1" s="1"/>
  <c r="C80" i="1" l="1"/>
  <c r="J79" i="1"/>
  <c r="D154" i="1"/>
  <c r="A155" i="1"/>
  <c r="B154" i="1"/>
  <c r="H80" i="1"/>
  <c r="E80" i="1"/>
  <c r="D155" i="1" l="1"/>
  <c r="A156" i="1"/>
  <c r="B155" i="1"/>
  <c r="F80" i="1"/>
  <c r="G80" i="1" s="1"/>
  <c r="I80" i="1" s="1"/>
  <c r="C81" i="1" l="1"/>
  <c r="J80" i="1"/>
  <c r="D156" i="1"/>
  <c r="B156" i="1"/>
  <c r="A157" i="1"/>
  <c r="H81" i="1"/>
  <c r="E81" i="1"/>
  <c r="D157" i="1" l="1"/>
  <c r="B157" i="1"/>
  <c r="A158" i="1"/>
  <c r="F81" i="1"/>
  <c r="G81" i="1" s="1"/>
  <c r="I81" i="1" s="1"/>
  <c r="C82" i="1" l="1"/>
  <c r="J81" i="1"/>
  <c r="B158" i="1"/>
  <c r="A159" i="1"/>
  <c r="D158" i="1"/>
  <c r="H82" i="1"/>
  <c r="E82" i="1"/>
  <c r="D159" i="1" l="1"/>
  <c r="B159" i="1"/>
  <c r="A160" i="1"/>
  <c r="F82" i="1"/>
  <c r="G82" i="1" s="1"/>
  <c r="I82" i="1" s="1"/>
  <c r="C83" i="1" l="1"/>
  <c r="J82" i="1"/>
  <c r="D160" i="1"/>
  <c r="A161" i="1"/>
  <c r="B160" i="1"/>
  <c r="H83" i="1"/>
  <c r="E83" i="1"/>
  <c r="D161" i="1" l="1"/>
  <c r="A162" i="1"/>
  <c r="B161" i="1"/>
  <c r="F83" i="1"/>
  <c r="G83" i="1" s="1"/>
  <c r="I83" i="1" s="1"/>
  <c r="C84" i="1" l="1"/>
  <c r="J83" i="1"/>
  <c r="B162" i="1"/>
  <c r="A163" i="1"/>
  <c r="D162" i="1"/>
  <c r="H84" i="1"/>
  <c r="E84" i="1"/>
  <c r="A164" i="1" l="1"/>
  <c r="D163" i="1"/>
  <c r="B163" i="1"/>
  <c r="F84" i="1"/>
  <c r="G84" i="1" s="1"/>
  <c r="I84" i="1" s="1"/>
  <c r="C85" i="1" l="1"/>
  <c r="J84" i="1"/>
  <c r="D164" i="1"/>
  <c r="A165" i="1"/>
  <c r="B164" i="1"/>
  <c r="H85" i="1"/>
  <c r="E85" i="1"/>
  <c r="D165" i="1" l="1"/>
  <c r="A166" i="1"/>
  <c r="B165" i="1"/>
  <c r="F85" i="1"/>
  <c r="G85" i="1" s="1"/>
  <c r="I85" i="1" s="1"/>
  <c r="C86" i="1" l="1"/>
  <c r="J85" i="1"/>
  <c r="A167" i="1"/>
  <c r="D166" i="1"/>
  <c r="B166" i="1"/>
  <c r="H86" i="1"/>
  <c r="E86" i="1"/>
  <c r="D167" i="1" l="1"/>
  <c r="A168" i="1"/>
  <c r="B167" i="1"/>
  <c r="F86" i="1"/>
  <c r="G86" i="1" s="1"/>
  <c r="I86" i="1" s="1"/>
  <c r="C87" i="1" l="1"/>
  <c r="J86" i="1"/>
  <c r="D168" i="1"/>
  <c r="B168" i="1"/>
  <c r="A169" i="1"/>
  <c r="E87" i="1"/>
  <c r="H87" i="1"/>
  <c r="D169" i="1" l="1"/>
  <c r="A170" i="1"/>
  <c r="B169" i="1"/>
  <c r="F87" i="1"/>
  <c r="G87" i="1" s="1"/>
  <c r="I87" i="1" s="1"/>
  <c r="C88" i="1" l="1"/>
  <c r="J87" i="1"/>
  <c r="B170" i="1"/>
  <c r="A171" i="1"/>
  <c r="D170" i="1"/>
  <c r="E88" i="1"/>
  <c r="H88" i="1"/>
  <c r="B171" i="1" l="1"/>
  <c r="A172" i="1"/>
  <c r="D171" i="1"/>
  <c r="F88" i="1"/>
  <c r="G88" i="1" s="1"/>
  <c r="I88" i="1" s="1"/>
  <c r="C89" i="1" l="1"/>
  <c r="J88" i="1"/>
  <c r="B172" i="1"/>
  <c r="D172" i="1"/>
  <c r="A173" i="1"/>
  <c r="E89" i="1"/>
  <c r="H89" i="1"/>
  <c r="A174" i="1" l="1"/>
  <c r="B173" i="1"/>
  <c r="D173" i="1"/>
  <c r="F89" i="1"/>
  <c r="G89" i="1" s="1"/>
  <c r="I89" i="1" s="1"/>
  <c r="C90" i="1" l="1"/>
  <c r="J89" i="1"/>
  <c r="B174" i="1"/>
  <c r="A175" i="1"/>
  <c r="D174" i="1"/>
  <c r="H90" i="1"/>
  <c r="E90" i="1"/>
  <c r="D175" i="1" l="1"/>
  <c r="A176" i="1"/>
  <c r="B175" i="1"/>
  <c r="F90" i="1"/>
  <c r="G90" i="1" s="1"/>
  <c r="I90" i="1" s="1"/>
  <c r="C91" i="1" l="1"/>
  <c r="J90" i="1"/>
  <c r="D176" i="1"/>
  <c r="B176" i="1"/>
  <c r="A177" i="1"/>
  <c r="H91" i="1"/>
  <c r="E91" i="1"/>
  <c r="D177" i="1" l="1"/>
  <c r="B177" i="1"/>
  <c r="A178" i="1"/>
  <c r="F91" i="1"/>
  <c r="G91" i="1" s="1"/>
  <c r="I91" i="1" s="1"/>
  <c r="C92" i="1" l="1"/>
  <c r="J91" i="1"/>
  <c r="B178" i="1"/>
  <c r="A179" i="1"/>
  <c r="D178" i="1"/>
  <c r="H92" i="1"/>
  <c r="E92" i="1"/>
  <c r="D179" i="1" l="1"/>
  <c r="A180" i="1"/>
  <c r="B179" i="1"/>
  <c r="F92" i="1"/>
  <c r="G92" i="1" s="1"/>
  <c r="I92" i="1" s="1"/>
  <c r="C93" i="1" l="1"/>
  <c r="J92" i="1"/>
  <c r="B180" i="1"/>
  <c r="D180" i="1"/>
  <c r="A181" i="1"/>
  <c r="H93" i="1"/>
  <c r="E93" i="1"/>
  <c r="D181" i="1" l="1"/>
  <c r="A182" i="1"/>
  <c r="B181" i="1"/>
  <c r="F93" i="1"/>
  <c r="G93" i="1" s="1"/>
  <c r="I93" i="1" s="1"/>
  <c r="C94" i="1" l="1"/>
  <c r="J93" i="1"/>
  <c r="A183" i="1"/>
  <c r="D182" i="1"/>
  <c r="B182" i="1"/>
  <c r="H94" i="1"/>
  <c r="E94" i="1"/>
  <c r="D183" i="1" l="1"/>
  <c r="A184" i="1"/>
  <c r="B183" i="1"/>
  <c r="F94" i="1"/>
  <c r="G94" i="1" s="1"/>
  <c r="I94" i="1" s="1"/>
  <c r="C95" i="1" l="1"/>
  <c r="J94" i="1"/>
  <c r="A185" i="1"/>
  <c r="D184" i="1"/>
  <c r="B184" i="1"/>
  <c r="E95" i="1"/>
  <c r="H95" i="1"/>
  <c r="D185" i="1" l="1"/>
  <c r="B185" i="1"/>
  <c r="A186" i="1"/>
  <c r="F95" i="1"/>
  <c r="G95" i="1" s="1"/>
  <c r="I95" i="1" s="1"/>
  <c r="C96" i="1" l="1"/>
  <c r="J95" i="1"/>
  <c r="A187" i="1"/>
  <c r="B186" i="1"/>
  <c r="D186" i="1"/>
  <c r="H96" i="1"/>
  <c r="E96" i="1"/>
  <c r="D187" i="1" l="1"/>
  <c r="B187" i="1"/>
  <c r="A188" i="1"/>
  <c r="F96" i="1"/>
  <c r="G96" i="1" s="1"/>
  <c r="I96" i="1" s="1"/>
  <c r="C97" i="1" l="1"/>
  <c r="J96" i="1"/>
  <c r="D188" i="1"/>
  <c r="B188" i="1"/>
  <c r="A189" i="1"/>
  <c r="H97" i="1"/>
  <c r="E97" i="1"/>
  <c r="B189" i="1" l="1"/>
  <c r="A190" i="1"/>
  <c r="D189" i="1"/>
  <c r="F97" i="1"/>
  <c r="G97" i="1" s="1"/>
  <c r="I97" i="1" s="1"/>
  <c r="C98" i="1" l="1"/>
  <c r="J97" i="1"/>
  <c r="D190" i="1"/>
  <c r="B190" i="1"/>
  <c r="A191" i="1"/>
  <c r="H98" i="1"/>
  <c r="E98" i="1"/>
  <c r="B191" i="1" l="1"/>
  <c r="D191" i="1"/>
  <c r="A192" i="1"/>
  <c r="F98" i="1"/>
  <c r="G98" i="1" s="1"/>
  <c r="I98" i="1" s="1"/>
  <c r="C99" i="1" l="1"/>
  <c r="J98" i="1"/>
  <c r="D192" i="1"/>
  <c r="A193" i="1"/>
  <c r="B192" i="1"/>
  <c r="H99" i="1"/>
  <c r="E99" i="1"/>
  <c r="A194" i="1" l="1"/>
  <c r="D193" i="1"/>
  <c r="B193" i="1"/>
  <c r="F99" i="1"/>
  <c r="G99" i="1" s="1"/>
  <c r="I99" i="1" s="1"/>
  <c r="C100" i="1" l="1"/>
  <c r="J99" i="1"/>
  <c r="A195" i="1"/>
  <c r="D194" i="1"/>
  <c r="B194" i="1"/>
  <c r="H100" i="1"/>
  <c r="E100" i="1"/>
  <c r="A196" i="1" l="1"/>
  <c r="D195" i="1"/>
  <c r="B195" i="1"/>
  <c r="F100" i="1"/>
  <c r="G100" i="1" s="1"/>
  <c r="I100" i="1" s="1"/>
  <c r="C101" i="1" l="1"/>
  <c r="J100" i="1"/>
  <c r="D196" i="1"/>
  <c r="A197" i="1"/>
  <c r="B196" i="1"/>
  <c r="H101" i="1"/>
  <c r="E101" i="1"/>
  <c r="D197" i="1" l="1"/>
  <c r="B197" i="1"/>
  <c r="A198" i="1"/>
  <c r="F101" i="1"/>
  <c r="G101" i="1" s="1"/>
  <c r="I101" i="1" s="1"/>
  <c r="C102" i="1" l="1"/>
  <c r="J101" i="1"/>
  <c r="D198" i="1"/>
  <c r="A199" i="1"/>
  <c r="B198" i="1"/>
  <c r="H102" i="1"/>
  <c r="E102" i="1"/>
  <c r="B199" i="1" l="1"/>
  <c r="D199" i="1"/>
  <c r="A200" i="1"/>
  <c r="F102" i="1"/>
  <c r="G102" i="1" s="1"/>
  <c r="I102" i="1" s="1"/>
  <c r="C103" i="1" l="1"/>
  <c r="J102" i="1"/>
  <c r="A201" i="1"/>
  <c r="D200" i="1"/>
  <c r="B200" i="1"/>
  <c r="E103" i="1"/>
  <c r="H103" i="1"/>
  <c r="A202" i="1" l="1"/>
  <c r="D201" i="1"/>
  <c r="B201" i="1"/>
  <c r="F103" i="1"/>
  <c r="G103" i="1" s="1"/>
  <c r="I103" i="1" s="1"/>
  <c r="C104" i="1" l="1"/>
  <c r="J103" i="1"/>
  <c r="B202" i="1"/>
  <c r="A203" i="1"/>
  <c r="D202" i="1"/>
  <c r="H104" i="1"/>
  <c r="E104" i="1"/>
  <c r="D203" i="1" l="1"/>
  <c r="A204" i="1"/>
  <c r="B203" i="1"/>
  <c r="F104" i="1"/>
  <c r="G104" i="1" s="1"/>
  <c r="I104" i="1" s="1"/>
  <c r="C105" i="1" l="1"/>
  <c r="J104" i="1"/>
  <c r="A205" i="1"/>
  <c r="B204" i="1"/>
  <c r="D204" i="1"/>
  <c r="E105" i="1"/>
  <c r="H105" i="1"/>
  <c r="D205" i="1" l="1"/>
  <c r="B205" i="1"/>
  <c r="A206" i="1"/>
  <c r="F105" i="1"/>
  <c r="G105" i="1" s="1"/>
  <c r="I105" i="1" s="1"/>
  <c r="C106" i="1" l="1"/>
  <c r="J105" i="1"/>
  <c r="A207" i="1"/>
  <c r="D206" i="1"/>
  <c r="B206" i="1"/>
  <c r="H106" i="1"/>
  <c r="E106" i="1"/>
  <c r="D207" i="1" l="1"/>
  <c r="A208" i="1"/>
  <c r="B207" i="1"/>
  <c r="F106" i="1"/>
  <c r="G106" i="1" s="1"/>
  <c r="I106" i="1" s="1"/>
  <c r="C107" i="1" l="1"/>
  <c r="J106" i="1"/>
  <c r="D208" i="1"/>
  <c r="A209" i="1"/>
  <c r="B208" i="1"/>
  <c r="H107" i="1"/>
  <c r="E107" i="1"/>
  <c r="D209" i="1" l="1"/>
  <c r="B209" i="1"/>
  <c r="A210" i="1"/>
  <c r="F107" i="1"/>
  <c r="G107" i="1" s="1"/>
  <c r="I107" i="1" s="1"/>
  <c r="C108" i="1" l="1"/>
  <c r="J107" i="1"/>
  <c r="D210" i="1"/>
  <c r="A211" i="1"/>
  <c r="B210" i="1"/>
  <c r="H108" i="1"/>
  <c r="E108" i="1"/>
  <c r="B211" i="1" l="1"/>
  <c r="A212" i="1"/>
  <c r="D211" i="1"/>
  <c r="F108" i="1"/>
  <c r="G108" i="1" s="1"/>
  <c r="I108" i="1" s="1"/>
  <c r="C109" i="1" l="1"/>
  <c r="J108" i="1"/>
  <c r="D212" i="1"/>
  <c r="A213" i="1"/>
  <c r="B212" i="1"/>
  <c r="H109" i="1"/>
  <c r="E109" i="1"/>
  <c r="D213" i="1" l="1"/>
  <c r="A214" i="1"/>
  <c r="B213" i="1"/>
  <c r="F109" i="1"/>
  <c r="G109" i="1" s="1"/>
  <c r="I109" i="1" s="1"/>
  <c r="C110" i="1" l="1"/>
  <c r="J109" i="1"/>
  <c r="A215" i="1"/>
  <c r="D214" i="1"/>
  <c r="B214" i="1"/>
  <c r="H110" i="1"/>
  <c r="E110" i="1"/>
  <c r="B215" i="1" l="1"/>
  <c r="D215" i="1"/>
  <c r="A216" i="1"/>
  <c r="F110" i="1"/>
  <c r="G110" i="1" s="1"/>
  <c r="I110" i="1" s="1"/>
  <c r="C111" i="1" l="1"/>
  <c r="J110" i="1"/>
  <c r="D216" i="1"/>
  <c r="A217" i="1"/>
  <c r="B216" i="1"/>
  <c r="E111" i="1"/>
  <c r="H111" i="1"/>
  <c r="D217" i="1" l="1"/>
  <c r="B217" i="1"/>
  <c r="A218" i="1"/>
  <c r="F111" i="1"/>
  <c r="G111" i="1" s="1"/>
  <c r="I111" i="1" s="1"/>
  <c r="C112" i="1" l="1"/>
  <c r="J111" i="1"/>
  <c r="D218" i="1"/>
  <c r="A219" i="1"/>
  <c r="B218" i="1"/>
  <c r="H112" i="1"/>
  <c r="E112" i="1"/>
  <c r="B219" i="1" l="1"/>
  <c r="A220" i="1"/>
  <c r="D219" i="1"/>
  <c r="F112" i="1"/>
  <c r="G112" i="1" s="1"/>
  <c r="I112" i="1" s="1"/>
  <c r="C113" i="1" l="1"/>
  <c r="J112" i="1"/>
  <c r="D220" i="1"/>
  <c r="A221" i="1"/>
  <c r="B220" i="1"/>
  <c r="E113" i="1"/>
  <c r="H113" i="1"/>
  <c r="B221" i="1" l="1"/>
  <c r="A222" i="1"/>
  <c r="D221" i="1"/>
  <c r="F113" i="1"/>
  <c r="G113" i="1" s="1"/>
  <c r="I113" i="1" s="1"/>
  <c r="C114" i="1" l="1"/>
  <c r="J113" i="1"/>
  <c r="A223" i="1"/>
  <c r="D222" i="1"/>
  <c r="B222" i="1"/>
  <c r="H114" i="1"/>
  <c r="E114" i="1"/>
  <c r="D223" i="1" l="1"/>
  <c r="A224" i="1"/>
  <c r="B223" i="1"/>
  <c r="F114" i="1"/>
  <c r="G114" i="1" s="1"/>
  <c r="I114" i="1" s="1"/>
  <c r="C115" i="1" l="1"/>
  <c r="J114" i="1"/>
  <c r="B224" i="1"/>
  <c r="D224" i="1"/>
  <c r="A225" i="1"/>
  <c r="H115" i="1"/>
  <c r="E115" i="1"/>
  <c r="A226" i="1" l="1"/>
  <c r="D225" i="1"/>
  <c r="B225" i="1"/>
  <c r="F115" i="1"/>
  <c r="G115" i="1" s="1"/>
  <c r="I115" i="1" s="1"/>
  <c r="C116" i="1" l="1"/>
  <c r="J115" i="1"/>
  <c r="D226" i="1"/>
  <c r="A227" i="1"/>
  <c r="B226" i="1"/>
  <c r="H116" i="1"/>
  <c r="E116" i="1"/>
  <c r="D227" i="1" l="1"/>
  <c r="A228" i="1"/>
  <c r="B227" i="1"/>
  <c r="F116" i="1"/>
  <c r="G116" i="1" s="1"/>
  <c r="I116" i="1" s="1"/>
  <c r="C117" i="1" l="1"/>
  <c r="J116" i="1"/>
  <c r="A229" i="1"/>
  <c r="D228" i="1"/>
  <c r="B228" i="1"/>
  <c r="H117" i="1"/>
  <c r="E117" i="1"/>
  <c r="D229" i="1" l="1"/>
  <c r="A230" i="1"/>
  <c r="B229" i="1"/>
  <c r="F117" i="1"/>
  <c r="G117" i="1" s="1"/>
  <c r="I117" i="1" s="1"/>
  <c r="C118" i="1" l="1"/>
  <c r="J117" i="1"/>
  <c r="D230" i="1"/>
  <c r="A231" i="1"/>
  <c r="B230" i="1"/>
  <c r="H118" i="1"/>
  <c r="E118" i="1"/>
  <c r="A232" i="1" l="1"/>
  <c r="D231" i="1"/>
  <c r="B231" i="1"/>
  <c r="F118" i="1"/>
  <c r="G118" i="1" s="1"/>
  <c r="I118" i="1" s="1"/>
  <c r="C119" i="1" l="1"/>
  <c r="J118" i="1"/>
  <c r="D232" i="1"/>
  <c r="B232" i="1"/>
  <c r="A233" i="1"/>
  <c r="H119" i="1"/>
  <c r="E119" i="1"/>
  <c r="A234" i="1" l="1"/>
  <c r="D233" i="1"/>
  <c r="B233" i="1"/>
  <c r="F119" i="1"/>
  <c r="G119" i="1" s="1"/>
  <c r="I119" i="1" s="1"/>
  <c r="C120" i="1" l="1"/>
  <c r="J119" i="1"/>
  <c r="A235" i="1"/>
  <c r="D234" i="1"/>
  <c r="B234" i="1"/>
  <c r="H120" i="1"/>
  <c r="E120" i="1"/>
  <c r="D235" i="1" l="1"/>
  <c r="A236" i="1"/>
  <c r="B235" i="1"/>
  <c r="F120" i="1"/>
  <c r="G120" i="1" s="1"/>
  <c r="I120" i="1" s="1"/>
  <c r="C121" i="1" l="1"/>
  <c r="J120" i="1"/>
  <c r="B236" i="1"/>
  <c r="D236" i="1"/>
  <c r="A237" i="1"/>
  <c r="H121" i="1"/>
  <c r="E121" i="1"/>
  <c r="B237" i="1" l="1"/>
  <c r="A238" i="1"/>
  <c r="D237" i="1"/>
  <c r="F121" i="1"/>
  <c r="G121" i="1" s="1"/>
  <c r="I121" i="1" s="1"/>
  <c r="C122" i="1" l="1"/>
  <c r="J121" i="1"/>
  <c r="B238" i="1"/>
  <c r="D238" i="1"/>
  <c r="A239" i="1"/>
  <c r="H122" i="1"/>
  <c r="E122" i="1"/>
  <c r="A240" i="1" l="1"/>
  <c r="D239" i="1"/>
  <c r="B239" i="1"/>
  <c r="F122" i="1"/>
  <c r="G122" i="1" s="1"/>
  <c r="I122" i="1" s="1"/>
  <c r="C123" i="1" l="1"/>
  <c r="J122" i="1"/>
  <c r="D240" i="1"/>
  <c r="B240" i="1"/>
  <c r="A241" i="1"/>
  <c r="E123" i="1"/>
  <c r="H123" i="1"/>
  <c r="B241" i="1" l="1"/>
  <c r="A242" i="1"/>
  <c r="D241" i="1"/>
  <c r="F123" i="1"/>
  <c r="G123" i="1" s="1"/>
  <c r="I123" i="1" s="1"/>
  <c r="C124" i="1" l="1"/>
  <c r="J123" i="1"/>
  <c r="D242" i="1"/>
  <c r="A243" i="1"/>
  <c r="B242" i="1"/>
  <c r="H124" i="1"/>
  <c r="E124" i="1"/>
  <c r="A244" i="1" l="1"/>
  <c r="D243" i="1"/>
  <c r="B243" i="1"/>
  <c r="F124" i="1"/>
  <c r="G124" i="1" s="1"/>
  <c r="I124" i="1" s="1"/>
  <c r="C125" i="1" l="1"/>
  <c r="J124" i="1"/>
  <c r="A245" i="1"/>
  <c r="D244" i="1"/>
  <c r="B244" i="1"/>
  <c r="H125" i="1"/>
  <c r="E125" i="1"/>
  <c r="D245" i="1" l="1"/>
  <c r="B245" i="1"/>
  <c r="A246" i="1"/>
  <c r="F125" i="1"/>
  <c r="G125" i="1" s="1"/>
  <c r="I125" i="1" s="1"/>
  <c r="C126" i="1" l="1"/>
  <c r="J125" i="1"/>
  <c r="B246" i="1"/>
  <c r="A247" i="1"/>
  <c r="D246" i="1"/>
  <c r="H126" i="1"/>
  <c r="E126" i="1"/>
  <c r="D247" i="1" l="1"/>
  <c r="B247" i="1"/>
  <c r="A248" i="1"/>
  <c r="F126" i="1"/>
  <c r="G126" i="1" s="1"/>
  <c r="I126" i="1" s="1"/>
  <c r="C127" i="1" l="1"/>
  <c r="J126" i="1"/>
  <c r="D248" i="1"/>
  <c r="A249" i="1"/>
  <c r="B248" i="1"/>
  <c r="H127" i="1"/>
  <c r="E127" i="1"/>
  <c r="D249" i="1" l="1"/>
  <c r="B249" i="1"/>
  <c r="A250" i="1"/>
  <c r="F127" i="1"/>
  <c r="G127" i="1" s="1"/>
  <c r="I127" i="1" s="1"/>
  <c r="C128" i="1" l="1"/>
  <c r="J127" i="1"/>
  <c r="D250" i="1"/>
  <c r="B250" i="1"/>
  <c r="H128" i="1"/>
  <c r="E128" i="1"/>
  <c r="F128" i="1" l="1"/>
  <c r="G128" i="1" s="1"/>
  <c r="I128" i="1" s="1"/>
  <c r="C129" i="1" l="1"/>
  <c r="J128" i="1"/>
  <c r="E129" i="1"/>
  <c r="H129" i="1"/>
  <c r="F129" i="1" l="1"/>
  <c r="G129" i="1" s="1"/>
  <c r="I129" i="1" s="1"/>
  <c r="C130" i="1" l="1"/>
  <c r="J129" i="1"/>
  <c r="H130" i="1"/>
  <c r="E130" i="1"/>
  <c r="F130" i="1" l="1"/>
  <c r="G130" i="1" s="1"/>
  <c r="I130" i="1" s="1"/>
  <c r="C131" i="1" l="1"/>
  <c r="J130" i="1"/>
  <c r="H131" i="1"/>
  <c r="E131" i="1"/>
  <c r="F131" i="1" l="1"/>
  <c r="G131" i="1" s="1"/>
  <c r="I131" i="1" s="1"/>
  <c r="C132" i="1" l="1"/>
  <c r="J131" i="1"/>
  <c r="H132" i="1"/>
  <c r="E132" i="1"/>
  <c r="F132" i="1" l="1"/>
  <c r="G132" i="1" s="1"/>
  <c r="I132" i="1" s="1"/>
  <c r="C133" i="1" l="1"/>
  <c r="J132" i="1"/>
  <c r="H133" i="1"/>
  <c r="E133" i="1"/>
  <c r="F133" i="1" l="1"/>
  <c r="G133" i="1" s="1"/>
  <c r="I133" i="1" s="1"/>
  <c r="C134" i="1" l="1"/>
  <c r="J133" i="1"/>
  <c r="H134" i="1"/>
  <c r="E134" i="1"/>
  <c r="F134" i="1" l="1"/>
  <c r="G134" i="1" s="1"/>
  <c r="I134" i="1" s="1"/>
  <c r="C135" i="1" l="1"/>
  <c r="J134" i="1"/>
  <c r="H135" i="1"/>
  <c r="E135" i="1"/>
  <c r="F135" i="1" l="1"/>
  <c r="G135" i="1" s="1"/>
  <c r="I135" i="1" s="1"/>
  <c r="C136" i="1" l="1"/>
  <c r="J135" i="1"/>
  <c r="H136" i="1"/>
  <c r="E136" i="1"/>
  <c r="F136" i="1" l="1"/>
  <c r="G136" i="1" s="1"/>
  <c r="I136" i="1" s="1"/>
  <c r="C137" i="1" l="1"/>
  <c r="J136" i="1"/>
  <c r="H137" i="1"/>
  <c r="E137" i="1"/>
  <c r="F137" i="1" l="1"/>
  <c r="G137" i="1" s="1"/>
  <c r="I137" i="1" s="1"/>
  <c r="C138" i="1" l="1"/>
  <c r="J137" i="1"/>
  <c r="H138" i="1"/>
  <c r="E138" i="1"/>
  <c r="F138" i="1" l="1"/>
  <c r="G138" i="1" s="1"/>
  <c r="I138" i="1" s="1"/>
  <c r="C139" i="1" l="1"/>
  <c r="J138" i="1"/>
  <c r="H139" i="1"/>
  <c r="E139" i="1"/>
  <c r="F139" i="1" l="1"/>
  <c r="G139" i="1" s="1"/>
  <c r="I139" i="1" s="1"/>
  <c r="C140" i="1" l="1"/>
  <c r="J139" i="1"/>
  <c r="H140" i="1"/>
  <c r="E140" i="1"/>
  <c r="F140" i="1" l="1"/>
  <c r="G140" i="1" s="1"/>
  <c r="I140" i="1" s="1"/>
  <c r="C141" i="1" l="1"/>
  <c r="J140" i="1"/>
  <c r="H141" i="1"/>
  <c r="E141" i="1"/>
  <c r="F141" i="1" l="1"/>
  <c r="G141" i="1" s="1"/>
  <c r="I141" i="1" s="1"/>
  <c r="C142" i="1" l="1"/>
  <c r="J141" i="1"/>
  <c r="H142" i="1"/>
  <c r="E142" i="1"/>
  <c r="F142" i="1" l="1"/>
  <c r="G142" i="1" s="1"/>
  <c r="I142" i="1" s="1"/>
  <c r="C143" i="1" l="1"/>
  <c r="J142" i="1"/>
  <c r="E143" i="1"/>
  <c r="H143" i="1"/>
  <c r="F143" i="1" l="1"/>
  <c r="G143" i="1" s="1"/>
  <c r="I143" i="1" s="1"/>
  <c r="C144" i="1" l="1"/>
  <c r="J143" i="1"/>
  <c r="H144" i="1"/>
  <c r="E144" i="1"/>
  <c r="F144" i="1" l="1"/>
  <c r="G144" i="1" s="1"/>
  <c r="I144" i="1" s="1"/>
  <c r="C145" i="1" l="1"/>
  <c r="J144" i="1"/>
  <c r="E145" i="1"/>
  <c r="H145" i="1"/>
  <c r="F145" i="1" l="1"/>
  <c r="G145" i="1" s="1"/>
  <c r="I145" i="1" s="1"/>
  <c r="C146" i="1" l="1"/>
  <c r="J145" i="1"/>
  <c r="H146" i="1"/>
  <c r="E146" i="1"/>
  <c r="F146" i="1" l="1"/>
  <c r="G146" i="1" s="1"/>
  <c r="I146" i="1" s="1"/>
  <c r="C147" i="1" l="1"/>
  <c r="J146" i="1"/>
  <c r="H147" i="1"/>
  <c r="E147" i="1"/>
  <c r="F147" i="1" l="1"/>
  <c r="G147" i="1" s="1"/>
  <c r="I147" i="1" s="1"/>
  <c r="C148" i="1" l="1"/>
  <c r="J147" i="1"/>
  <c r="H148" i="1"/>
  <c r="E148" i="1"/>
  <c r="F148" i="1" l="1"/>
  <c r="G148" i="1" s="1"/>
  <c r="I148" i="1" s="1"/>
  <c r="C149" i="1" l="1"/>
  <c r="J148" i="1"/>
  <c r="H149" i="1"/>
  <c r="E149" i="1"/>
  <c r="F149" i="1" l="1"/>
  <c r="G149" i="1" s="1"/>
  <c r="I149" i="1" s="1"/>
  <c r="C150" i="1" l="1"/>
  <c r="J149" i="1"/>
  <c r="H150" i="1"/>
  <c r="E150" i="1"/>
  <c r="F150" i="1" l="1"/>
  <c r="G150" i="1" s="1"/>
  <c r="I150" i="1" s="1"/>
  <c r="C151" i="1" l="1"/>
  <c r="J150" i="1"/>
  <c r="H151" i="1"/>
  <c r="E151" i="1"/>
  <c r="F151" i="1" l="1"/>
  <c r="G151" i="1" s="1"/>
  <c r="I151" i="1" s="1"/>
  <c r="C152" i="1" l="1"/>
  <c r="J151" i="1"/>
  <c r="H152" i="1"/>
  <c r="E152" i="1"/>
  <c r="F152" i="1" l="1"/>
  <c r="G152" i="1" s="1"/>
  <c r="I152" i="1" s="1"/>
  <c r="C153" i="1" l="1"/>
  <c r="J152" i="1"/>
  <c r="H153" i="1"/>
  <c r="E153" i="1"/>
  <c r="F153" i="1" l="1"/>
  <c r="G153" i="1" s="1"/>
  <c r="I153" i="1" s="1"/>
  <c r="C154" i="1" l="1"/>
  <c r="J153" i="1"/>
  <c r="H154" i="1"/>
  <c r="E154" i="1"/>
  <c r="F154" i="1" l="1"/>
  <c r="G154" i="1" s="1"/>
  <c r="I154" i="1" s="1"/>
  <c r="C155" i="1" l="1"/>
  <c r="J154" i="1"/>
  <c r="H155" i="1"/>
  <c r="E155" i="1"/>
  <c r="F155" i="1" l="1"/>
  <c r="G155" i="1" s="1"/>
  <c r="I155" i="1" s="1"/>
  <c r="C156" i="1" l="1"/>
  <c r="J155" i="1"/>
  <c r="H156" i="1"/>
  <c r="E156" i="1"/>
  <c r="F156" i="1" l="1"/>
  <c r="G156" i="1" s="1"/>
  <c r="I156" i="1" s="1"/>
  <c r="C157" i="1" l="1"/>
  <c r="J156" i="1"/>
  <c r="H157" i="1"/>
  <c r="E157" i="1"/>
  <c r="F157" i="1" l="1"/>
  <c r="G157" i="1" s="1"/>
  <c r="I157" i="1" s="1"/>
  <c r="C158" i="1" l="1"/>
  <c r="J157" i="1"/>
  <c r="H158" i="1"/>
  <c r="E158" i="1"/>
  <c r="F158" i="1" l="1"/>
  <c r="G158" i="1" s="1"/>
  <c r="I158" i="1" s="1"/>
  <c r="C159" i="1" l="1"/>
  <c r="J158" i="1"/>
  <c r="H159" i="1"/>
  <c r="E159" i="1"/>
  <c r="F159" i="1" l="1"/>
  <c r="G159" i="1" s="1"/>
  <c r="I159" i="1" s="1"/>
  <c r="C160" i="1" l="1"/>
  <c r="J159" i="1"/>
  <c r="E160" i="1"/>
  <c r="H160" i="1"/>
  <c r="F160" i="1" l="1"/>
  <c r="G160" i="1" s="1"/>
  <c r="I160" i="1" s="1"/>
  <c r="C161" i="1" l="1"/>
  <c r="J160" i="1"/>
  <c r="E161" i="1"/>
  <c r="H161" i="1"/>
  <c r="F161" i="1" l="1"/>
  <c r="G161" i="1" s="1"/>
  <c r="I161" i="1" s="1"/>
  <c r="C162" i="1" l="1"/>
  <c r="J161" i="1"/>
  <c r="H162" i="1"/>
  <c r="E162" i="1"/>
  <c r="F162" i="1" l="1"/>
  <c r="G162" i="1" s="1"/>
  <c r="I162" i="1" s="1"/>
  <c r="C163" i="1" l="1"/>
  <c r="J162" i="1"/>
  <c r="H163" i="1"/>
  <c r="E163" i="1"/>
  <c r="F163" i="1" l="1"/>
  <c r="G163" i="1" s="1"/>
  <c r="I163" i="1" s="1"/>
  <c r="C164" i="1" l="1"/>
  <c r="J163" i="1"/>
  <c r="H164" i="1"/>
  <c r="E164" i="1"/>
  <c r="F164" i="1" l="1"/>
  <c r="G164" i="1" s="1"/>
  <c r="I164" i="1" s="1"/>
  <c r="C165" i="1" l="1"/>
  <c r="J164" i="1"/>
  <c r="H165" i="1"/>
  <c r="E165" i="1"/>
  <c r="F165" i="1" l="1"/>
  <c r="G165" i="1" s="1"/>
  <c r="I165" i="1" s="1"/>
  <c r="C166" i="1" l="1"/>
  <c r="J165" i="1"/>
  <c r="H166" i="1"/>
  <c r="E166" i="1"/>
  <c r="F166" i="1" l="1"/>
  <c r="G166" i="1" s="1"/>
  <c r="I166" i="1" s="1"/>
  <c r="C167" i="1" l="1"/>
  <c r="J166" i="1"/>
  <c r="H167" i="1"/>
  <c r="E167" i="1"/>
  <c r="F167" i="1" l="1"/>
  <c r="G167" i="1" s="1"/>
  <c r="I167" i="1" s="1"/>
  <c r="C168" i="1" l="1"/>
  <c r="J167" i="1"/>
  <c r="H168" i="1"/>
  <c r="E168" i="1"/>
  <c r="F168" i="1" l="1"/>
  <c r="G168" i="1" s="1"/>
  <c r="I168" i="1" s="1"/>
  <c r="C169" i="1" l="1"/>
  <c r="J168" i="1"/>
  <c r="H169" i="1"/>
  <c r="E169" i="1"/>
  <c r="F169" i="1" l="1"/>
  <c r="G169" i="1" s="1"/>
  <c r="I169" i="1" s="1"/>
  <c r="C170" i="1" l="1"/>
  <c r="J169" i="1"/>
  <c r="H170" i="1"/>
  <c r="E170" i="1"/>
  <c r="F170" i="1" l="1"/>
  <c r="G170" i="1" s="1"/>
  <c r="I170" i="1" s="1"/>
  <c r="C171" i="1" l="1"/>
  <c r="J170" i="1"/>
  <c r="H171" i="1"/>
  <c r="E171" i="1"/>
  <c r="F171" i="1" l="1"/>
  <c r="G171" i="1" s="1"/>
  <c r="I171" i="1" s="1"/>
  <c r="C172" i="1" l="1"/>
  <c r="J171" i="1"/>
  <c r="H172" i="1"/>
  <c r="E172" i="1"/>
  <c r="F172" i="1" l="1"/>
  <c r="G172" i="1" s="1"/>
  <c r="I172" i="1" s="1"/>
  <c r="C173" i="1" l="1"/>
  <c r="J172" i="1"/>
  <c r="E173" i="1"/>
  <c r="H173" i="1"/>
  <c r="F173" i="1" l="1"/>
  <c r="G173" i="1" s="1"/>
  <c r="I173" i="1" s="1"/>
  <c r="C174" i="1" l="1"/>
  <c r="J173" i="1"/>
  <c r="H174" i="1"/>
  <c r="E174" i="1"/>
  <c r="F174" i="1" l="1"/>
  <c r="G174" i="1" s="1"/>
  <c r="I174" i="1" s="1"/>
  <c r="C175" i="1" l="1"/>
  <c r="J174" i="1"/>
  <c r="H175" i="1"/>
  <c r="E175" i="1"/>
  <c r="F175" i="1" l="1"/>
  <c r="G175" i="1" s="1"/>
  <c r="I175" i="1" s="1"/>
  <c r="C176" i="1" l="1"/>
  <c r="J175" i="1"/>
  <c r="H176" i="1"/>
  <c r="E176" i="1"/>
  <c r="F176" i="1" l="1"/>
  <c r="G176" i="1" s="1"/>
  <c r="I176" i="1" s="1"/>
  <c r="C177" i="1" l="1"/>
  <c r="J176" i="1"/>
  <c r="H177" i="1"/>
  <c r="E177" i="1"/>
  <c r="F177" i="1" l="1"/>
  <c r="G177" i="1" s="1"/>
  <c r="I177" i="1" s="1"/>
  <c r="C178" i="1" l="1"/>
  <c r="J177" i="1"/>
  <c r="H178" i="1"/>
  <c r="E178" i="1"/>
  <c r="F178" i="1" l="1"/>
  <c r="G178" i="1" s="1"/>
  <c r="I178" i="1" s="1"/>
  <c r="C179" i="1" l="1"/>
  <c r="J178" i="1"/>
  <c r="H179" i="1"/>
  <c r="E179" i="1"/>
  <c r="F179" i="1" l="1"/>
  <c r="G179" i="1" s="1"/>
  <c r="I179" i="1" s="1"/>
  <c r="C180" i="1" l="1"/>
  <c r="J179" i="1"/>
  <c r="H180" i="1"/>
  <c r="E180" i="1"/>
  <c r="F180" i="1" l="1"/>
  <c r="G180" i="1" s="1"/>
  <c r="I180" i="1" s="1"/>
  <c r="C181" i="1" l="1"/>
  <c r="J180" i="1"/>
  <c r="H181" i="1"/>
  <c r="E181" i="1"/>
  <c r="F181" i="1" l="1"/>
  <c r="G181" i="1" s="1"/>
  <c r="I181" i="1" s="1"/>
  <c r="C182" i="1" l="1"/>
  <c r="J181" i="1"/>
  <c r="H182" i="1"/>
  <c r="E182" i="1"/>
  <c r="F182" i="1" l="1"/>
  <c r="G182" i="1" s="1"/>
  <c r="I182" i="1" s="1"/>
  <c r="C183" i="1" l="1"/>
  <c r="J182" i="1"/>
  <c r="H183" i="1"/>
  <c r="E183" i="1"/>
  <c r="F183" i="1" l="1"/>
  <c r="G183" i="1" s="1"/>
  <c r="I183" i="1" s="1"/>
  <c r="C184" i="1" l="1"/>
  <c r="J183" i="1"/>
  <c r="H184" i="1"/>
  <c r="E184" i="1"/>
  <c r="F184" i="1" l="1"/>
  <c r="G184" i="1" s="1"/>
  <c r="I184" i="1" s="1"/>
  <c r="C185" i="1" l="1"/>
  <c r="J184" i="1"/>
  <c r="E185" i="1"/>
  <c r="H185" i="1"/>
  <c r="F185" i="1" l="1"/>
  <c r="G185" i="1" s="1"/>
  <c r="I185" i="1" s="1"/>
  <c r="C186" i="1" l="1"/>
  <c r="J185" i="1"/>
  <c r="H186" i="1"/>
  <c r="E186" i="1"/>
  <c r="F186" i="1" l="1"/>
  <c r="G186" i="1" s="1"/>
  <c r="I186" i="1" s="1"/>
  <c r="C187" i="1" l="1"/>
  <c r="J186" i="1"/>
  <c r="E187" i="1"/>
  <c r="H187" i="1"/>
  <c r="F187" i="1" l="1"/>
  <c r="G187" i="1" s="1"/>
  <c r="I187" i="1" s="1"/>
  <c r="C188" i="1" l="1"/>
  <c r="J187" i="1"/>
  <c r="H188" i="1"/>
  <c r="E188" i="1"/>
  <c r="F188" i="1" l="1"/>
  <c r="G188" i="1" s="1"/>
  <c r="I188" i="1" s="1"/>
  <c r="C189" i="1" l="1"/>
  <c r="J188" i="1"/>
  <c r="H189" i="1"/>
  <c r="E189" i="1"/>
  <c r="F189" i="1" l="1"/>
  <c r="G189" i="1" s="1"/>
  <c r="I189" i="1" s="1"/>
  <c r="C190" i="1" l="1"/>
  <c r="J189" i="1"/>
  <c r="H190" i="1"/>
  <c r="E190" i="1"/>
  <c r="F190" i="1" l="1"/>
  <c r="G190" i="1" s="1"/>
  <c r="I190" i="1" s="1"/>
  <c r="C191" i="1" l="1"/>
  <c r="J190" i="1"/>
  <c r="H191" i="1"/>
  <c r="E191" i="1"/>
  <c r="F191" i="1" l="1"/>
  <c r="G191" i="1" s="1"/>
  <c r="I191" i="1" s="1"/>
  <c r="C192" i="1" l="1"/>
  <c r="J191" i="1"/>
  <c r="H192" i="1"/>
  <c r="E192" i="1"/>
  <c r="F192" i="1" l="1"/>
  <c r="G192" i="1" s="1"/>
  <c r="I192" i="1" s="1"/>
  <c r="C193" i="1" l="1"/>
  <c r="J192" i="1"/>
  <c r="E193" i="1"/>
  <c r="H193" i="1"/>
  <c r="F193" i="1" l="1"/>
  <c r="G193" i="1" s="1"/>
  <c r="I193" i="1" s="1"/>
  <c r="C194" i="1" l="1"/>
  <c r="J193" i="1"/>
  <c r="H194" i="1"/>
  <c r="E194" i="1"/>
  <c r="F194" i="1" l="1"/>
  <c r="G194" i="1" s="1"/>
  <c r="I194" i="1" s="1"/>
  <c r="C195" i="1" l="1"/>
  <c r="J194" i="1"/>
  <c r="H195" i="1"/>
  <c r="E195" i="1"/>
  <c r="F195" i="1" l="1"/>
  <c r="G195" i="1" s="1"/>
  <c r="I195" i="1" s="1"/>
  <c r="C196" i="1" l="1"/>
  <c r="J195" i="1"/>
  <c r="H196" i="1"/>
  <c r="E196" i="1"/>
  <c r="F196" i="1" l="1"/>
  <c r="G196" i="1" s="1"/>
  <c r="I196" i="1" s="1"/>
  <c r="C197" i="1" l="1"/>
  <c r="J196" i="1"/>
  <c r="H197" i="1"/>
  <c r="E197" i="1"/>
  <c r="F197" i="1" l="1"/>
  <c r="G197" i="1" s="1"/>
  <c r="I197" i="1" s="1"/>
  <c r="C198" i="1" l="1"/>
  <c r="J197" i="1"/>
  <c r="H198" i="1"/>
  <c r="E198" i="1"/>
  <c r="F198" i="1" l="1"/>
  <c r="G198" i="1" s="1"/>
  <c r="I198" i="1" s="1"/>
  <c r="C199" i="1" l="1"/>
  <c r="J198" i="1"/>
  <c r="E199" i="1"/>
  <c r="H199" i="1"/>
  <c r="F199" i="1" l="1"/>
  <c r="G199" i="1" s="1"/>
  <c r="I199" i="1" s="1"/>
  <c r="C200" i="1" l="1"/>
  <c r="J199" i="1"/>
  <c r="H200" i="1"/>
  <c r="E200" i="1"/>
  <c r="F200" i="1" l="1"/>
  <c r="G200" i="1" s="1"/>
  <c r="I200" i="1" s="1"/>
  <c r="C201" i="1" l="1"/>
  <c r="J200" i="1"/>
  <c r="H201" i="1"/>
  <c r="E201" i="1"/>
  <c r="F201" i="1" l="1"/>
  <c r="G201" i="1" s="1"/>
  <c r="I201" i="1" s="1"/>
  <c r="C202" i="1" l="1"/>
  <c r="J201" i="1"/>
  <c r="H202" i="1"/>
  <c r="E202" i="1"/>
  <c r="F202" i="1" l="1"/>
  <c r="G202" i="1" s="1"/>
  <c r="I202" i="1" s="1"/>
  <c r="C203" i="1" l="1"/>
  <c r="J202" i="1"/>
  <c r="E203" i="1"/>
  <c r="H203" i="1"/>
  <c r="F203" i="1" l="1"/>
  <c r="G203" i="1" s="1"/>
  <c r="I203" i="1" s="1"/>
  <c r="C204" i="1" l="1"/>
  <c r="J203" i="1"/>
  <c r="H204" i="1"/>
  <c r="E204" i="1"/>
  <c r="F204" i="1" l="1"/>
  <c r="G204" i="1" s="1"/>
  <c r="I204" i="1" s="1"/>
  <c r="C205" i="1" l="1"/>
  <c r="J204" i="1"/>
  <c r="H205" i="1"/>
  <c r="E205" i="1"/>
  <c r="F205" i="1" l="1"/>
  <c r="G205" i="1" s="1"/>
  <c r="I205" i="1" s="1"/>
  <c r="C206" i="1" l="1"/>
  <c r="J205" i="1"/>
  <c r="H206" i="1"/>
  <c r="E206" i="1"/>
  <c r="F206" i="1" l="1"/>
  <c r="G206" i="1" s="1"/>
  <c r="I206" i="1" s="1"/>
  <c r="C207" i="1" l="1"/>
  <c r="J206" i="1"/>
  <c r="H207" i="1"/>
  <c r="E207" i="1"/>
  <c r="F207" i="1" l="1"/>
  <c r="G207" i="1" s="1"/>
  <c r="I207" i="1" s="1"/>
  <c r="C208" i="1" l="1"/>
  <c r="J207" i="1"/>
  <c r="H208" i="1"/>
  <c r="E208" i="1"/>
  <c r="F208" i="1" l="1"/>
  <c r="G208" i="1" s="1"/>
  <c r="I208" i="1" s="1"/>
  <c r="C209" i="1" l="1"/>
  <c r="J208" i="1"/>
  <c r="H209" i="1"/>
  <c r="E209" i="1"/>
  <c r="F209" i="1" l="1"/>
  <c r="G209" i="1" s="1"/>
  <c r="I209" i="1" s="1"/>
  <c r="C210" i="1" l="1"/>
  <c r="J209" i="1"/>
  <c r="H210" i="1"/>
  <c r="E210" i="1"/>
  <c r="F210" i="1" l="1"/>
  <c r="G210" i="1" s="1"/>
  <c r="I210" i="1" s="1"/>
  <c r="C211" i="1" l="1"/>
  <c r="J210" i="1"/>
  <c r="E211" i="1"/>
  <c r="H211" i="1"/>
  <c r="F211" i="1" l="1"/>
  <c r="G211" i="1" s="1"/>
  <c r="I211" i="1" s="1"/>
  <c r="C212" i="1" l="1"/>
  <c r="J211" i="1"/>
  <c r="H212" i="1"/>
  <c r="E212" i="1"/>
  <c r="F212" i="1" l="1"/>
  <c r="G212" i="1" s="1"/>
  <c r="I212" i="1" s="1"/>
  <c r="C213" i="1" l="1"/>
  <c r="J212" i="1"/>
  <c r="H213" i="1"/>
  <c r="E213" i="1"/>
  <c r="F213" i="1" l="1"/>
  <c r="G213" i="1" s="1"/>
  <c r="I213" i="1" s="1"/>
  <c r="C214" i="1" l="1"/>
  <c r="J213" i="1"/>
  <c r="H214" i="1"/>
  <c r="E214" i="1"/>
  <c r="F214" i="1" l="1"/>
  <c r="G214" i="1" s="1"/>
  <c r="I214" i="1" s="1"/>
  <c r="C215" i="1" l="1"/>
  <c r="J214" i="1"/>
  <c r="E215" i="1"/>
  <c r="H215" i="1"/>
  <c r="F215" i="1" l="1"/>
  <c r="G215" i="1" s="1"/>
  <c r="I215" i="1" s="1"/>
  <c r="C216" i="1" l="1"/>
  <c r="J215" i="1"/>
  <c r="H216" i="1"/>
  <c r="E216" i="1"/>
  <c r="F216" i="1" l="1"/>
  <c r="G216" i="1" s="1"/>
  <c r="I216" i="1" s="1"/>
  <c r="C217" i="1" l="1"/>
  <c r="J216" i="1"/>
  <c r="H217" i="1"/>
  <c r="E217" i="1"/>
  <c r="F217" i="1" l="1"/>
  <c r="G217" i="1" s="1"/>
  <c r="I217" i="1" s="1"/>
  <c r="C218" i="1" l="1"/>
  <c r="J217" i="1"/>
  <c r="H218" i="1"/>
  <c r="E218" i="1"/>
  <c r="F218" i="1" l="1"/>
  <c r="G218" i="1" s="1"/>
  <c r="I218" i="1" s="1"/>
  <c r="C219" i="1" l="1"/>
  <c r="J218" i="1"/>
  <c r="H219" i="1"/>
  <c r="E219" i="1"/>
  <c r="F219" i="1" l="1"/>
  <c r="G219" i="1" s="1"/>
  <c r="I219" i="1" s="1"/>
  <c r="C220" i="1" l="1"/>
  <c r="J219" i="1"/>
  <c r="E220" i="1"/>
  <c r="H220" i="1"/>
  <c r="F220" i="1" l="1"/>
  <c r="G220" i="1" s="1"/>
  <c r="I220" i="1" s="1"/>
  <c r="C221" i="1" l="1"/>
  <c r="J220" i="1"/>
  <c r="H221" i="1"/>
  <c r="E221" i="1"/>
  <c r="F221" i="1" l="1"/>
  <c r="G221" i="1" s="1"/>
  <c r="I221" i="1" s="1"/>
  <c r="C222" i="1" l="1"/>
  <c r="J221" i="1"/>
  <c r="H222" i="1"/>
  <c r="E222" i="1"/>
  <c r="F222" i="1" l="1"/>
  <c r="G222" i="1" s="1"/>
  <c r="I222" i="1" s="1"/>
  <c r="C223" i="1" l="1"/>
  <c r="J222" i="1"/>
  <c r="E223" i="1"/>
  <c r="H223" i="1"/>
  <c r="F223" i="1" l="1"/>
  <c r="G223" i="1" s="1"/>
  <c r="I223" i="1" s="1"/>
  <c r="C224" i="1" l="1"/>
  <c r="J223" i="1"/>
  <c r="H224" i="1"/>
  <c r="E224" i="1"/>
  <c r="F224" i="1" l="1"/>
  <c r="G224" i="1" s="1"/>
  <c r="I224" i="1" s="1"/>
  <c r="C225" i="1" l="1"/>
  <c r="J224" i="1"/>
  <c r="E225" i="1"/>
  <c r="H225" i="1"/>
  <c r="F225" i="1" l="1"/>
  <c r="G225" i="1" s="1"/>
  <c r="I225" i="1" s="1"/>
  <c r="C226" i="1" l="1"/>
  <c r="J225" i="1"/>
  <c r="H226" i="1"/>
  <c r="E226" i="1"/>
  <c r="F226" i="1" l="1"/>
  <c r="G226" i="1" s="1"/>
  <c r="I226" i="1" s="1"/>
  <c r="C227" i="1" l="1"/>
  <c r="J226" i="1"/>
  <c r="E227" i="1"/>
  <c r="H227" i="1"/>
  <c r="F227" i="1" l="1"/>
  <c r="G227" i="1" s="1"/>
  <c r="I227" i="1" s="1"/>
  <c r="C228" i="1" l="1"/>
  <c r="J227" i="1"/>
  <c r="H228" i="1"/>
  <c r="E228" i="1"/>
  <c r="F228" i="1" l="1"/>
  <c r="G228" i="1" s="1"/>
  <c r="I228" i="1" s="1"/>
  <c r="C229" i="1" l="1"/>
  <c r="J228" i="1"/>
  <c r="H229" i="1"/>
  <c r="E229" i="1"/>
  <c r="F229" i="1" l="1"/>
  <c r="G229" i="1" s="1"/>
  <c r="I229" i="1" s="1"/>
  <c r="C230" i="1" l="1"/>
  <c r="J229" i="1"/>
  <c r="H230" i="1"/>
  <c r="E230" i="1"/>
  <c r="F230" i="1" l="1"/>
  <c r="G230" i="1" s="1"/>
  <c r="I230" i="1" s="1"/>
  <c r="C231" i="1" l="1"/>
  <c r="J230" i="1"/>
  <c r="H231" i="1"/>
  <c r="E231" i="1"/>
  <c r="F231" i="1" l="1"/>
  <c r="G231" i="1" s="1"/>
  <c r="I231" i="1" s="1"/>
  <c r="C232" i="1" l="1"/>
  <c r="J231" i="1"/>
  <c r="H232" i="1"/>
  <c r="E232" i="1"/>
  <c r="F232" i="1" l="1"/>
  <c r="G232" i="1" s="1"/>
  <c r="I232" i="1" s="1"/>
  <c r="C233" i="1" l="1"/>
  <c r="J232" i="1"/>
  <c r="H233" i="1"/>
  <c r="E233" i="1"/>
  <c r="F233" i="1" l="1"/>
  <c r="G233" i="1" s="1"/>
  <c r="I233" i="1" s="1"/>
  <c r="C234" i="1" l="1"/>
  <c r="J233" i="1"/>
  <c r="H234" i="1"/>
  <c r="E234" i="1"/>
  <c r="F234" i="1" l="1"/>
  <c r="G234" i="1" s="1"/>
  <c r="I234" i="1" s="1"/>
  <c r="C235" i="1" l="1"/>
  <c r="J234" i="1"/>
  <c r="H235" i="1"/>
  <c r="E235" i="1"/>
  <c r="F235" i="1" l="1"/>
  <c r="G235" i="1" s="1"/>
  <c r="I235" i="1" s="1"/>
  <c r="C236" i="1" l="1"/>
  <c r="J235" i="1"/>
  <c r="H236" i="1"/>
  <c r="E236" i="1"/>
  <c r="F236" i="1" l="1"/>
  <c r="G236" i="1" s="1"/>
  <c r="I236" i="1" s="1"/>
  <c r="C237" i="1" l="1"/>
  <c r="J236" i="1"/>
  <c r="H237" i="1"/>
  <c r="E237" i="1"/>
  <c r="F237" i="1" l="1"/>
  <c r="G237" i="1" s="1"/>
  <c r="I237" i="1" s="1"/>
  <c r="C238" i="1" l="1"/>
  <c r="J237" i="1"/>
  <c r="H238" i="1"/>
  <c r="E238" i="1"/>
  <c r="F238" i="1" l="1"/>
  <c r="G238" i="1" s="1"/>
  <c r="I238" i="1" s="1"/>
  <c r="C239" i="1" l="1"/>
  <c r="J238" i="1"/>
  <c r="H239" i="1"/>
  <c r="E239" i="1"/>
  <c r="F239" i="1" l="1"/>
  <c r="G239" i="1" s="1"/>
  <c r="I239" i="1" s="1"/>
  <c r="C240" i="1" l="1"/>
  <c r="J239" i="1"/>
  <c r="H240" i="1"/>
  <c r="E240" i="1"/>
  <c r="F240" i="1" l="1"/>
  <c r="G240" i="1" s="1"/>
  <c r="I240" i="1" s="1"/>
  <c r="C241" i="1" l="1"/>
  <c r="J240" i="1"/>
  <c r="H241" i="1"/>
  <c r="E241" i="1"/>
  <c r="F241" i="1" l="1"/>
  <c r="G241" i="1" s="1"/>
  <c r="I241" i="1" s="1"/>
  <c r="C242" i="1" l="1"/>
  <c r="J241" i="1"/>
  <c r="H242" i="1"/>
  <c r="E242" i="1"/>
  <c r="F242" i="1" l="1"/>
  <c r="G242" i="1" s="1"/>
  <c r="I242" i="1" s="1"/>
  <c r="C243" i="1" l="1"/>
  <c r="J242" i="1"/>
  <c r="H243" i="1"/>
  <c r="E243" i="1"/>
  <c r="F243" i="1" l="1"/>
  <c r="G243" i="1" s="1"/>
  <c r="I243" i="1" s="1"/>
  <c r="C244" i="1" l="1"/>
  <c r="J243" i="1"/>
  <c r="H244" i="1"/>
  <c r="E244" i="1"/>
  <c r="F244" i="1" l="1"/>
  <c r="G244" i="1" s="1"/>
  <c r="I244" i="1" s="1"/>
  <c r="C245" i="1" l="1"/>
  <c r="J244" i="1"/>
  <c r="H245" i="1"/>
  <c r="E245" i="1"/>
  <c r="F245" i="1" l="1"/>
  <c r="G245" i="1" s="1"/>
  <c r="I245" i="1" s="1"/>
  <c r="C246" i="1" l="1"/>
  <c r="J245" i="1"/>
  <c r="H246" i="1"/>
  <c r="E246" i="1"/>
  <c r="F246" i="1" l="1"/>
  <c r="G246" i="1" s="1"/>
  <c r="I246" i="1" s="1"/>
  <c r="C247" i="1" l="1"/>
  <c r="J246" i="1"/>
  <c r="H247" i="1"/>
  <c r="E247" i="1"/>
  <c r="F247" i="1" l="1"/>
  <c r="G247" i="1" s="1"/>
  <c r="I247" i="1" s="1"/>
  <c r="C248" i="1" l="1"/>
  <c r="J247" i="1"/>
  <c r="H248" i="1"/>
  <c r="E248" i="1"/>
  <c r="F248" i="1" l="1"/>
  <c r="G248" i="1" s="1"/>
  <c r="I248" i="1" s="1"/>
  <c r="C249" i="1" l="1"/>
  <c r="J248" i="1"/>
  <c r="H249" i="1"/>
  <c r="E249" i="1"/>
  <c r="F249" i="1" l="1"/>
  <c r="G249" i="1" s="1"/>
  <c r="I249" i="1" s="1"/>
  <c r="C250" i="1" l="1"/>
  <c r="J249" i="1"/>
  <c r="H250" i="1"/>
  <c r="E250" i="1"/>
  <c r="I250" i="1" l="1"/>
  <c r="J250" i="1" s="1"/>
  <c r="F250" i="1"/>
  <c r="G250" i="1" s="1"/>
  <c r="H5" i="1" l="1"/>
  <c r="H6" i="1"/>
  <c r="H4" i="1" l="1"/>
</calcChain>
</file>

<file path=xl/sharedStrings.xml><?xml version="1.0" encoding="utf-8"?>
<sst xmlns="http://schemas.openxmlformats.org/spreadsheetml/2006/main" count="23" uniqueCount="20">
  <si>
    <t>Taux d'intérêt annuel</t>
  </si>
  <si>
    <t>Nombre de versements par an</t>
  </si>
  <si>
    <t>Montant des versements anticipés</t>
  </si>
  <si>
    <t>Date de début de l'emprunt</t>
  </si>
  <si>
    <t>Montant des intérêts</t>
  </si>
  <si>
    <t>Versements supplémentaires facultatifs</t>
  </si>
  <si>
    <t>Date du versement</t>
  </si>
  <si>
    <t>Solde initial</t>
  </si>
  <si>
    <t>Versement supplémentaire</t>
  </si>
  <si>
    <t>Intérêts</t>
  </si>
  <si>
    <t>Montant du prêt</t>
  </si>
  <si>
    <t>Durée du prêt en années</t>
  </si>
  <si>
    <t>Mensualité</t>
  </si>
  <si>
    <t>Nombre de mensualités prévues</t>
  </si>
  <si>
    <t>Capital remboursé</t>
  </si>
  <si>
    <t>Reste à rembourser</t>
  </si>
  <si>
    <t>Versement total</t>
  </si>
  <si>
    <t>N°</t>
  </si>
  <si>
    <t>Montant remboursé</t>
  </si>
  <si>
    <t>Reste a remboursé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</si>
</sst>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#,##0.00&quot;€&quot;;\-#,##0.00&quot;€&quot;"/>
    <numFmt numFmtId="165" formatCode="_(&quot;$&quot;* #,##0.00_);_(&quot;$&quot;* \(#,##0.00\);_(&quot;$&quot;* &quot;-&quot;??_);_(@_)"/>
    <numFmt numFmtId="166" formatCode="0_)"/>
    <numFmt numFmtId="167" formatCode="0.00?%_)"/>
    <numFmt numFmtId="168" formatCode="dd/mm/yy;@"/>
    <numFmt numFmtId="169" formatCode="#,##0.00\ \€;\-\ #,##0.00\ \€"/>
    <numFmt numFmtId="171" formatCode="#,##0.00\ &quot;€&quot;"/>
  </numFmts>
  <fonts count="8" x14ac:knownFonts="1">
    <font>
      <sz val="10"/>
      <name val="Arial"/>
    </font>
    <font>
      <sz val="10"/>
      <name val="Arial"/>
      <family val="2"/>
    </font>
    <font>
      <sz val="10"/>
      <name val="Arial"/>
      <family val="2"/>
    </font>
    <font>
      <sz val="10"/>
      <color indexed="23"/>
      <name val="Arial"/>
      <family val="2"/>
    </font>
    <font>
      <sz val="10"/>
      <name val="Trebuchet MS"/>
      <family val="2"/>
    </font>
    <font>
      <sz val="10"/>
      <color theme="1"/>
      <name val="Arial"/>
      <family val="2"/>
    </font>
    <font>
      <b/>
      <sz val="10"/>
      <color indexed="9"/>
      <name val="Arial"/>
      <family val="2"/>
    </font>
    <font>
      <b/>
      <sz val="10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5" fontId="1" fillId="0" borderId="0" applyFont="0" applyFill="0" applyBorder="0" applyAlignment="0" applyProtection="0"/>
  </cellStyleXfs>
  <cellXfs count="44">
    <xf numFmtId="0" fontId="0" fillId="0" borderId="0" xfId="0"/>
    <xf numFmtId="0" fontId="2" fillId="0" borderId="0" xfId="0" applyFont="1" applyBorder="1"/>
    <xf numFmtId="0" fontId="2" fillId="0" borderId="0" xfId="0" applyFont="1" applyBorder="1" applyAlignment="1">
      <alignment horizontal="center"/>
    </xf>
    <xf numFmtId="0" fontId="0" fillId="2" borderId="0" xfId="0" applyFill="1" applyBorder="1"/>
    <xf numFmtId="0" fontId="2" fillId="0" borderId="0" xfId="0" applyNumberFormat="1" applyFont="1" applyBorder="1" applyAlignment="1">
      <alignment horizontal="left"/>
    </xf>
    <xf numFmtId="0" fontId="2" fillId="0" borderId="0" xfId="0" applyFont="1" applyBorder="1" applyAlignment="1">
      <alignment wrapText="1"/>
    </xf>
    <xf numFmtId="0" fontId="3" fillId="2" borderId="0" xfId="0" applyFont="1" applyFill="1" applyBorder="1" applyAlignment="1">
      <alignment horizontal="right"/>
    </xf>
    <xf numFmtId="168" fontId="3" fillId="2" borderId="0" xfId="0" applyNumberFormat="1" applyFont="1" applyFill="1" applyBorder="1" applyAlignment="1">
      <alignment horizontal="right"/>
    </xf>
    <xf numFmtId="169" fontId="3" fillId="2" borderId="0" xfId="1" applyNumberFormat="1" applyFont="1" applyFill="1" applyBorder="1" applyAlignment="1">
      <alignment horizontal="right"/>
    </xf>
    <xf numFmtId="169" fontId="3" fillId="2" borderId="0" xfId="1" applyNumberFormat="1" applyFont="1" applyFill="1" applyBorder="1" applyAlignment="1" applyProtection="1">
      <alignment horizontal="right"/>
      <protection locked="0"/>
    </xf>
    <xf numFmtId="0" fontId="4" fillId="2" borderId="0" xfId="0" applyFont="1" applyFill="1" applyBorder="1"/>
    <xf numFmtId="0" fontId="4" fillId="2" borderId="0" xfId="0" applyFont="1" applyFill="1" applyBorder="1" applyAlignment="1">
      <alignment horizontal="left"/>
    </xf>
    <xf numFmtId="0" fontId="4" fillId="2" borderId="0" xfId="0" applyFont="1" applyFill="1" applyBorder="1" applyAlignment="1">
      <alignment horizontal="center"/>
    </xf>
    <xf numFmtId="0" fontId="4" fillId="2" borderId="0" xfId="0" applyFont="1" applyFill="1" applyBorder="1" applyAlignment="1">
      <alignment horizontal="right"/>
    </xf>
    <xf numFmtId="0" fontId="4" fillId="2" borderId="0" xfId="0" applyNumberFormat="1" applyFont="1" applyFill="1" applyBorder="1" applyAlignment="1">
      <alignment horizontal="left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horizontal="right"/>
    </xf>
    <xf numFmtId="169" fontId="4" fillId="3" borderId="1" xfId="1" applyNumberFormat="1" applyFont="1" applyFill="1" applyBorder="1" applyAlignment="1" applyProtection="1">
      <alignment horizontal="right"/>
      <protection locked="0"/>
    </xf>
    <xf numFmtId="167" fontId="4" fillId="3" borderId="1" xfId="0" applyNumberFormat="1" applyFont="1" applyFill="1" applyBorder="1" applyAlignment="1" applyProtection="1">
      <alignment horizontal="right"/>
      <protection locked="0"/>
    </xf>
    <xf numFmtId="166" fontId="4" fillId="3" borderId="1" xfId="0" applyNumberFormat="1" applyFont="1" applyFill="1" applyBorder="1" applyAlignment="1" applyProtection="1">
      <alignment horizontal="right"/>
      <protection locked="0"/>
    </xf>
    <xf numFmtId="168" fontId="4" fillId="3" borderId="1" xfId="0" applyNumberFormat="1" applyFont="1" applyFill="1" applyBorder="1" applyAlignment="1" applyProtection="1">
      <alignment horizontal="right"/>
      <protection locked="0"/>
    </xf>
    <xf numFmtId="164" fontId="0" fillId="3" borderId="1" xfId="0" applyNumberFormat="1" applyFill="1" applyBorder="1"/>
    <xf numFmtId="0" fontId="4" fillId="4" borderId="0" xfId="0" applyFont="1" applyFill="1" applyBorder="1" applyAlignment="1">
      <alignment horizontal="left"/>
    </xf>
    <xf numFmtId="0" fontId="4" fillId="4" borderId="1" xfId="0" applyFont="1" applyFill="1" applyBorder="1" applyAlignment="1">
      <alignment horizontal="right"/>
    </xf>
    <xf numFmtId="169" fontId="4" fillId="4" borderId="1" xfId="1" applyNumberFormat="1" applyFont="1" applyFill="1" applyBorder="1" applyAlignment="1">
      <alignment horizontal="right"/>
    </xf>
    <xf numFmtId="166" fontId="4" fillId="4" borderId="1" xfId="0" applyNumberFormat="1" applyFont="1" applyFill="1" applyBorder="1" applyAlignment="1">
      <alignment horizontal="right"/>
    </xf>
    <xf numFmtId="0" fontId="6" fillId="6" borderId="1" xfId="0" applyFont="1" applyFill="1" applyBorder="1" applyAlignment="1" applyProtection="1">
      <alignment horizontal="center" vertical="center" wrapText="1"/>
    </xf>
    <xf numFmtId="0" fontId="7" fillId="6" borderId="1" xfId="0" applyNumberFormat="1" applyFont="1" applyFill="1" applyBorder="1" applyAlignment="1">
      <alignment horizontal="center" vertical="center" wrapText="1"/>
    </xf>
    <xf numFmtId="14" fontId="0" fillId="0" borderId="0" xfId="0" applyNumberFormat="1"/>
    <xf numFmtId="0" fontId="5" fillId="5" borderId="1" xfId="0" applyFont="1" applyFill="1" applyBorder="1" applyAlignment="1">
      <alignment horizontal="right"/>
    </xf>
    <xf numFmtId="168" fontId="5" fillId="5" borderId="1" xfId="0" applyNumberFormat="1" applyFont="1" applyFill="1" applyBorder="1" applyAlignment="1">
      <alignment horizontal="right"/>
    </xf>
    <xf numFmtId="169" fontId="5" fillId="5" borderId="1" xfId="1" applyNumberFormat="1" applyFont="1" applyFill="1" applyBorder="1" applyAlignment="1">
      <alignment horizontal="right"/>
    </xf>
    <xf numFmtId="169" fontId="5" fillId="5" borderId="1" xfId="1" applyNumberFormat="1" applyFont="1" applyFill="1" applyBorder="1" applyAlignment="1" applyProtection="1">
      <alignment horizontal="right"/>
      <protection locked="0"/>
    </xf>
    <xf numFmtId="0" fontId="5" fillId="2" borderId="1" xfId="0" applyFont="1" applyFill="1" applyBorder="1" applyAlignment="1">
      <alignment horizontal="right"/>
    </xf>
    <xf numFmtId="168" fontId="5" fillId="2" borderId="1" xfId="0" applyNumberFormat="1" applyFont="1" applyFill="1" applyBorder="1" applyAlignment="1">
      <alignment horizontal="right"/>
    </xf>
    <xf numFmtId="169" fontId="5" fillId="2" borderId="1" xfId="1" applyNumberFormat="1" applyFont="1" applyFill="1" applyBorder="1" applyAlignment="1">
      <alignment horizontal="right"/>
    </xf>
    <xf numFmtId="169" fontId="5" fillId="2" borderId="1" xfId="1" applyNumberFormat="1" applyFont="1" applyFill="1" applyBorder="1" applyAlignment="1" applyProtection="1">
      <alignment horizontal="right"/>
      <protection locked="0"/>
    </xf>
    <xf numFmtId="14" fontId="0" fillId="2" borderId="0" xfId="0" applyNumberFormat="1" applyFill="1" applyBorder="1"/>
    <xf numFmtId="14" fontId="4" fillId="2" borderId="1" xfId="0" applyNumberFormat="1" applyFont="1" applyFill="1" applyBorder="1" applyAlignment="1">
      <alignment horizontal="right"/>
    </xf>
    <xf numFmtId="164" fontId="0" fillId="3" borderId="0" xfId="0" applyNumberFormat="1" applyFill="1" applyBorder="1"/>
    <xf numFmtId="169" fontId="0" fillId="0" borderId="1" xfId="0" applyNumberFormat="1" applyFont="1" applyBorder="1" applyAlignment="1">
      <alignment wrapText="1"/>
    </xf>
    <xf numFmtId="0" fontId="4" fillId="2" borderId="2" xfId="0" applyFont="1" applyFill="1" applyBorder="1" applyAlignment="1">
      <alignment horizontal="right"/>
    </xf>
    <xf numFmtId="0" fontId="4" fillId="2" borderId="3" xfId="0" applyFont="1" applyFill="1" applyBorder="1" applyAlignment="1">
      <alignment horizontal="right"/>
    </xf>
    <xf numFmtId="171" fontId="4" fillId="2" borderId="1" xfId="0" applyNumberFormat="1" applyFont="1" applyFill="1" applyBorder="1"/>
  </cellXfs>
  <cellStyles count="2">
    <cellStyle name="Normal" xfId="0" builtinId="0"/>
    <cellStyle name="Währung" xfId="1"/>
  </cellStyles>
  <dxfs count="8">
    <dxf>
      <fill>
        <patternFill patternType="solid">
          <bgColor indexed="9"/>
        </patternFill>
      </fill>
      <border>
        <left/>
        <right/>
        <top/>
        <bottom style="thin">
          <color indexed="22"/>
        </bottom>
      </border>
    </dxf>
    <dxf>
      <font>
        <i val="0"/>
        <condense val="0"/>
        <extend val="0"/>
        <color indexed="9"/>
      </font>
      <fill>
        <patternFill patternType="solid">
          <bgColor indexed="9"/>
        </patternFill>
      </fill>
    </dxf>
    <dxf>
      <fill>
        <patternFill>
          <bgColor indexed="26"/>
        </patternFill>
      </fill>
    </dxf>
    <dxf>
      <fill>
        <patternFill patternType="solid">
          <bgColor indexed="26"/>
        </patternFill>
      </fill>
      <border>
        <left/>
        <right/>
        <top/>
        <bottom style="thin">
          <color indexed="22"/>
        </bottom>
      </border>
    </dxf>
    <dxf>
      <font>
        <i val="0"/>
        <condense val="0"/>
        <extend val="0"/>
        <color indexed="9"/>
      </font>
      <fill>
        <patternFill patternType="solid">
          <bgColor indexed="9"/>
        </patternFill>
      </fill>
    </dxf>
    <dxf>
      <fill>
        <patternFill>
          <bgColor indexed="26"/>
        </patternFill>
      </fill>
    </dxf>
    <dxf>
      <fill>
        <patternFill patternType="solid">
          <bgColor indexed="26"/>
        </patternFill>
      </fill>
      <border>
        <left/>
        <right/>
        <top/>
        <bottom style="thin">
          <color indexed="22"/>
        </bottom>
      </border>
    </dxf>
    <dxf>
      <font>
        <i val="0"/>
        <condense val="0"/>
        <extend val="0"/>
        <color indexed="9"/>
      </font>
      <fill>
        <patternFill patternType="solid">
          <bgColor indexed="9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FFE1E2"/>
      <rgbColor rgb="00FDF1DF"/>
      <rgbColor rgb="00FFCC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K252"/>
  <sheetViews>
    <sheetView showGridLines="0" tabSelected="1" zoomScaleNormal="100" workbookViewId="0">
      <selection activeCell="H8" sqref="H8"/>
    </sheetView>
  </sheetViews>
  <sheetFormatPr baseColWidth="10" defaultColWidth="9.140625" defaultRowHeight="12.75" x14ac:dyDescent="0.2"/>
  <cols>
    <col min="1" max="1" width="11.28515625" style="2" customWidth="1"/>
    <col min="2" max="2" width="13.140625" style="2" customWidth="1"/>
    <col min="3" max="3" width="22.42578125" style="2" customWidth="1"/>
    <col min="4" max="4" width="11.28515625" style="2" customWidth="1"/>
    <col min="5" max="5" width="18.5703125" style="2" bestFit="1" customWidth="1"/>
    <col min="6" max="6" width="14.5703125" style="2" bestFit="1" customWidth="1"/>
    <col min="7" max="7" width="29.5703125" style="2" bestFit="1" customWidth="1"/>
    <col min="8" max="8" width="10.85546875" style="2" bestFit="1" customWidth="1"/>
    <col min="9" max="9" width="21.140625" style="2" customWidth="1"/>
    <col min="10" max="10" width="12.85546875" style="2" customWidth="1"/>
    <col min="11" max="11" width="9.140625" style="1" customWidth="1"/>
    <col min="12" max="12" width="15.42578125" style="1" customWidth="1"/>
    <col min="13" max="16384" width="9.140625" style="1"/>
  </cols>
  <sheetData>
    <row r="1" spans="1:11" ht="17.100000000000001" customHeight="1" x14ac:dyDescent="0.2">
      <c r="A1" s="37">
        <f ca="1">TODAY()</f>
        <v>43952</v>
      </c>
      <c r="B1" s="3"/>
      <c r="C1" s="3"/>
      <c r="D1" s="3"/>
      <c r="E1" s="3"/>
      <c r="F1" s="3"/>
      <c r="G1" s="3"/>
      <c r="H1" s="3"/>
      <c r="I1" s="3"/>
    </row>
    <row r="2" spans="1:11" ht="15" x14ac:dyDescent="0.3">
      <c r="A2" s="12"/>
      <c r="B2" s="41" t="s">
        <v>10</v>
      </c>
      <c r="C2" s="42"/>
      <c r="D2" s="17">
        <v>72314</v>
      </c>
      <c r="E2" s="11"/>
      <c r="F2" s="22"/>
      <c r="G2" s="23" t="s">
        <v>12</v>
      </c>
      <c r="H2" s="24">
        <f>IF(Values_Entered,-PMT(Interest_Rate/Num_Pmt_Per_Year,Loan_Years*Num_Pmt_Per_Year,Loan_Amount),"")</f>
        <v>355.63911072756019</v>
      </c>
      <c r="I2" s="11"/>
      <c r="J2" s="4"/>
    </row>
    <row r="3" spans="1:11" ht="15" x14ac:dyDescent="0.3">
      <c r="A3" s="12"/>
      <c r="B3" s="41" t="s">
        <v>0</v>
      </c>
      <c r="C3" s="42"/>
      <c r="D3" s="18">
        <v>1.7000000000000001E-2</v>
      </c>
      <c r="E3" s="11"/>
      <c r="F3" s="22"/>
      <c r="G3" s="23" t="s">
        <v>13</v>
      </c>
      <c r="H3" s="25">
        <f>IF(Values_Entered,Loan_Years*Num_Pmt_Per_Year,"")</f>
        <v>240</v>
      </c>
      <c r="I3" s="14"/>
      <c r="J3" s="4"/>
    </row>
    <row r="4" spans="1:11" ht="15" x14ac:dyDescent="0.3">
      <c r="A4" s="12"/>
      <c r="B4" s="41" t="s">
        <v>11</v>
      </c>
      <c r="C4" s="42"/>
      <c r="D4" s="19">
        <v>20</v>
      </c>
      <c r="E4" s="11"/>
      <c r="F4" s="22"/>
      <c r="G4" s="23" t="s">
        <v>13</v>
      </c>
      <c r="H4" s="25">
        <f>IF(Values_Entered,Number_of_Payments,"")</f>
        <v>240</v>
      </c>
      <c r="I4" s="14"/>
      <c r="J4" s="4"/>
    </row>
    <row r="5" spans="1:11" ht="15" x14ac:dyDescent="0.3">
      <c r="A5" s="12"/>
      <c r="B5" s="15"/>
      <c r="C5" s="16" t="s">
        <v>1</v>
      </c>
      <c r="D5" s="19">
        <v>12</v>
      </c>
      <c r="E5" s="11"/>
      <c r="F5" s="22"/>
      <c r="G5" s="23" t="s">
        <v>2</v>
      </c>
      <c r="H5" s="24">
        <f>IF(Values_Entered,SUMIF(Beg_Bal,"&gt;0",Extra_Pay),"")</f>
        <v>0</v>
      </c>
      <c r="I5" s="14"/>
      <c r="J5" s="28"/>
    </row>
    <row r="6" spans="1:11" ht="15" x14ac:dyDescent="0.3">
      <c r="A6" s="12"/>
      <c r="B6" s="15"/>
      <c r="C6" s="16" t="s">
        <v>3</v>
      </c>
      <c r="D6" s="20">
        <v>43411</v>
      </c>
      <c r="E6" s="11"/>
      <c r="F6" s="22"/>
      <c r="G6" s="23" t="s">
        <v>4</v>
      </c>
      <c r="H6" s="24">
        <f>IF(Values_Entered,SUMIF(Beg_Bal,"&gt;0",Int),"")</f>
        <v>13039.386574614437</v>
      </c>
      <c r="I6" s="14"/>
      <c r="J6" s="4"/>
    </row>
    <row r="7" spans="1:11" ht="15" x14ac:dyDescent="0.3">
      <c r="A7" s="12"/>
      <c r="B7" s="15"/>
      <c r="C7" s="16" t="s">
        <v>5</v>
      </c>
      <c r="D7" s="21">
        <v>0</v>
      </c>
      <c r="E7" s="11"/>
      <c r="F7" s="10"/>
      <c r="G7" s="38" t="s">
        <v>18</v>
      </c>
      <c r="H7" s="43">
        <f ca="1">INDEX(J11:J250,MATCH(DATE(YEAR(TODAY()),MONTH(TODAY()),7),B11:B250,0))</f>
        <v>4612.7937121308933</v>
      </c>
      <c r="I7" s="14"/>
      <c r="J7" s="4"/>
    </row>
    <row r="8" spans="1:11" ht="15" x14ac:dyDescent="0.3">
      <c r="A8" s="12"/>
      <c r="B8" s="11"/>
      <c r="C8" s="13"/>
      <c r="D8" s="39"/>
      <c r="E8" s="11"/>
      <c r="F8" s="10"/>
      <c r="G8" s="38" t="s">
        <v>19</v>
      </c>
      <c r="H8" s="43">
        <f ca="1">INDEX(I11:I250,MATCH(DATE(YEAR(TODAY()),MONTH(TODAY()),7),B11:B250,0))</f>
        <v>67701.206287869107</v>
      </c>
      <c r="I8" s="14"/>
      <c r="J8" s="4"/>
    </row>
    <row r="9" spans="1:11" ht="15" x14ac:dyDescent="0.3">
      <c r="A9" s="10"/>
      <c r="B9" s="10"/>
      <c r="C9" s="10"/>
      <c r="D9" s="10"/>
      <c r="E9" s="10"/>
      <c r="F9" s="10"/>
      <c r="G9" s="10"/>
      <c r="H9" s="10"/>
      <c r="I9" s="10"/>
      <c r="J9" s="4"/>
    </row>
    <row r="10" spans="1:11" s="5" customFormat="1" ht="31.5" customHeight="1" x14ac:dyDescent="0.2">
      <c r="A10" s="26" t="s">
        <v>17</v>
      </c>
      <c r="B10" s="26" t="s">
        <v>6</v>
      </c>
      <c r="C10" s="26" t="s">
        <v>7</v>
      </c>
      <c r="D10" s="26" t="s">
        <v>12</v>
      </c>
      <c r="E10" s="26" t="s">
        <v>8</v>
      </c>
      <c r="F10" s="26" t="s">
        <v>16</v>
      </c>
      <c r="G10" s="26" t="s">
        <v>14</v>
      </c>
      <c r="H10" s="26" t="s">
        <v>9</v>
      </c>
      <c r="I10" s="26" t="s">
        <v>15</v>
      </c>
      <c r="J10" s="27" t="s">
        <v>14</v>
      </c>
    </row>
    <row r="11" spans="1:11" s="5" customFormat="1" x14ac:dyDescent="0.2">
      <c r="A11" s="29">
        <f>IF(Values_Entered,1,"")</f>
        <v>1</v>
      </c>
      <c r="B11" s="30">
        <f t="shared" ref="B11:B74" si="0">IF(Pay_Num&lt;&gt;"",DATE(YEAR(Loan_Start),MONTH(Loan_Start)+(Pay_Num)*12/Num_Pmt_Per_Year,DAY(Loan_Start)),"")</f>
        <v>43441</v>
      </c>
      <c r="C11" s="31">
        <f>IF(Values_Entered,Loan_Amount,"")</f>
        <v>72314</v>
      </c>
      <c r="D11" s="31">
        <f t="shared" ref="D11:D74" si="1">IF(Pay_Num&lt;&gt;"",Scheduled_Monthly_Payment,"")</f>
        <v>355.63911072756019</v>
      </c>
      <c r="E11" s="32">
        <f t="shared" ref="E11:E74" si="2">IF(AND(Pay_Num&lt;&gt;"",Sched_Pay+Scheduled_Extra_Payments&lt;Beg_Bal),Scheduled_Extra_Payments,IF(AND(Pay_Num&lt;&gt;"",Beg_Bal-Sched_Pay&gt;0),Beg_Bal-Sched_Pay,IF(Pay_Num&lt;&gt;"",0,"")))</f>
        <v>0</v>
      </c>
      <c r="F11" s="31">
        <f t="shared" ref="F11:F74" si="3">IF(AND(Pay_Num&lt;&gt;"",Sched_Pay+Extra_Pay&lt;Beg_Bal),Sched_Pay+Extra_Pay,IF(Pay_Num&lt;&gt;"",Beg_Bal,""))</f>
        <v>355.63911072756019</v>
      </c>
      <c r="G11" s="31">
        <f t="shared" ref="G11:G74" si="4">IF(Pay_Num&lt;&gt;"",Total_Pay-Int,"")</f>
        <v>253.19427739422684</v>
      </c>
      <c r="H11" s="31">
        <f>IF(Pay_Num&lt;&gt;"",Beg_Bal*(Interest_Rate/Num_Pmt_Per_Year),"")</f>
        <v>102.44483333333334</v>
      </c>
      <c r="I11" s="31">
        <f t="shared" ref="I11:I74" si="5">IF(AND(Pay_Num&lt;&gt;"",Sched_Pay+Extra_Pay&lt;Beg_Bal),Beg_Bal-Princ,IF(Pay_Num&lt;&gt;"",0,""))</f>
        <v>72060.805722605772</v>
      </c>
      <c r="J11" s="40">
        <f t="shared" ref="J11:J74" si="6">SUM(Loan_Amount-I11)</f>
        <v>253.19427739422827</v>
      </c>
    </row>
    <row r="12" spans="1:11" s="5" customFormat="1" ht="12.75" customHeight="1" x14ac:dyDescent="0.2">
      <c r="A12" s="29">
        <f t="shared" ref="A12:A75" si="7">IF(Values_Entered,A11+1,"")</f>
        <v>2</v>
      </c>
      <c r="B12" s="30">
        <f t="shared" si="0"/>
        <v>43472</v>
      </c>
      <c r="C12" s="31">
        <f t="shared" ref="C12:C75" si="8">IF(Pay_Num&lt;&gt;"",I11,"")</f>
        <v>72060.805722605772</v>
      </c>
      <c r="D12" s="31">
        <f t="shared" si="1"/>
        <v>355.63911072756019</v>
      </c>
      <c r="E12" s="32">
        <f t="shared" si="2"/>
        <v>0</v>
      </c>
      <c r="F12" s="31">
        <f t="shared" si="3"/>
        <v>355.63911072756019</v>
      </c>
      <c r="G12" s="31">
        <f t="shared" si="4"/>
        <v>253.55296928720202</v>
      </c>
      <c r="H12" s="31">
        <f t="shared" ref="H12:H75" si="9">IF(Pay_Num&lt;&gt;"",Beg_Bal*Interest_Rate/Num_Pmt_Per_Year,"")</f>
        <v>102.08614144035818</v>
      </c>
      <c r="I12" s="31">
        <f t="shared" si="5"/>
        <v>71807.252753318564</v>
      </c>
      <c r="J12" s="40">
        <f t="shared" si="6"/>
        <v>506.74724668143608</v>
      </c>
    </row>
    <row r="13" spans="1:11" s="5" customFormat="1" ht="12.75" customHeight="1" x14ac:dyDescent="0.2">
      <c r="A13" s="29">
        <f t="shared" si="7"/>
        <v>3</v>
      </c>
      <c r="B13" s="30">
        <f t="shared" si="0"/>
        <v>43503</v>
      </c>
      <c r="C13" s="31">
        <f t="shared" si="8"/>
        <v>71807.252753318564</v>
      </c>
      <c r="D13" s="31">
        <f t="shared" si="1"/>
        <v>355.63911072756019</v>
      </c>
      <c r="E13" s="32">
        <f t="shared" si="2"/>
        <v>0</v>
      </c>
      <c r="F13" s="31">
        <f t="shared" si="3"/>
        <v>355.63911072756019</v>
      </c>
      <c r="G13" s="31">
        <f t="shared" si="4"/>
        <v>253.91216932702554</v>
      </c>
      <c r="H13" s="31">
        <f t="shared" si="9"/>
        <v>101.72694140053464</v>
      </c>
      <c r="I13" s="31">
        <f t="shared" si="5"/>
        <v>71553.340583991536</v>
      </c>
      <c r="J13" s="40">
        <f t="shared" si="6"/>
        <v>760.65941600846418</v>
      </c>
    </row>
    <row r="14" spans="1:11" s="5" customFormat="1" x14ac:dyDescent="0.2">
      <c r="A14" s="29">
        <f t="shared" si="7"/>
        <v>4</v>
      </c>
      <c r="B14" s="30">
        <f t="shared" si="0"/>
        <v>43531</v>
      </c>
      <c r="C14" s="31">
        <f t="shared" si="8"/>
        <v>71553.340583991536</v>
      </c>
      <c r="D14" s="31">
        <f t="shared" si="1"/>
        <v>355.63911072756019</v>
      </c>
      <c r="E14" s="32">
        <f t="shared" si="2"/>
        <v>0</v>
      </c>
      <c r="F14" s="31">
        <f t="shared" si="3"/>
        <v>355.63911072756019</v>
      </c>
      <c r="G14" s="31">
        <f t="shared" si="4"/>
        <v>254.27187823357218</v>
      </c>
      <c r="H14" s="31">
        <f t="shared" si="9"/>
        <v>101.36723249398801</v>
      </c>
      <c r="I14" s="31">
        <f t="shared" si="5"/>
        <v>71299.068705757963</v>
      </c>
      <c r="J14" s="40">
        <f t="shared" si="6"/>
        <v>1014.9312942420365</v>
      </c>
    </row>
    <row r="15" spans="1:11" s="5" customFormat="1" x14ac:dyDescent="0.2">
      <c r="A15" s="29">
        <f t="shared" si="7"/>
        <v>5</v>
      </c>
      <c r="B15" s="30">
        <f t="shared" si="0"/>
        <v>43562</v>
      </c>
      <c r="C15" s="31">
        <f t="shared" si="8"/>
        <v>71299.068705757963</v>
      </c>
      <c r="D15" s="31">
        <f t="shared" si="1"/>
        <v>355.63911072756019</v>
      </c>
      <c r="E15" s="32">
        <v>0</v>
      </c>
      <c r="F15" s="31">
        <f t="shared" si="3"/>
        <v>355.63911072756019</v>
      </c>
      <c r="G15" s="31">
        <f t="shared" si="4"/>
        <v>254.63209672773638</v>
      </c>
      <c r="H15" s="31">
        <f t="shared" si="9"/>
        <v>101.0070139998238</v>
      </c>
      <c r="I15" s="31">
        <f t="shared" si="5"/>
        <v>71044.436609030221</v>
      </c>
      <c r="J15" s="40">
        <f t="shared" si="6"/>
        <v>1269.563390969779</v>
      </c>
    </row>
    <row r="16" spans="1:11" x14ac:dyDescent="0.2">
      <c r="A16" s="29">
        <f t="shared" si="7"/>
        <v>6</v>
      </c>
      <c r="B16" s="30">
        <f t="shared" si="0"/>
        <v>43592</v>
      </c>
      <c r="C16" s="31">
        <f t="shared" si="8"/>
        <v>71044.436609030221</v>
      </c>
      <c r="D16" s="31">
        <f t="shared" si="1"/>
        <v>355.63911072756019</v>
      </c>
      <c r="E16" s="32">
        <f t="shared" si="2"/>
        <v>0</v>
      </c>
      <c r="F16" s="31">
        <f t="shared" si="3"/>
        <v>355.63911072756019</v>
      </c>
      <c r="G16" s="31">
        <f t="shared" si="4"/>
        <v>254.99282553143405</v>
      </c>
      <c r="H16" s="31">
        <f t="shared" si="9"/>
        <v>100.64628519612616</v>
      </c>
      <c r="I16" s="31">
        <f t="shared" si="5"/>
        <v>70789.443783498791</v>
      </c>
      <c r="J16" s="40">
        <f t="shared" si="6"/>
        <v>1524.5562165012088</v>
      </c>
      <c r="K16" s="5"/>
    </row>
    <row r="17" spans="1:11" x14ac:dyDescent="0.2">
      <c r="A17" s="29">
        <f t="shared" si="7"/>
        <v>7</v>
      </c>
      <c r="B17" s="30">
        <f t="shared" si="0"/>
        <v>43623</v>
      </c>
      <c r="C17" s="31">
        <f t="shared" si="8"/>
        <v>70789.443783498791</v>
      </c>
      <c r="D17" s="31">
        <f t="shared" si="1"/>
        <v>355.63911072756019</v>
      </c>
      <c r="E17" s="32">
        <f t="shared" si="2"/>
        <v>0</v>
      </c>
      <c r="F17" s="31">
        <f t="shared" si="3"/>
        <v>355.63911072756019</v>
      </c>
      <c r="G17" s="31">
        <f t="shared" si="4"/>
        <v>255.35406536760354</v>
      </c>
      <c r="H17" s="31">
        <f t="shared" si="9"/>
        <v>100.28504535995664</v>
      </c>
      <c r="I17" s="31">
        <f t="shared" si="5"/>
        <v>70534.089718131188</v>
      </c>
      <c r="J17" s="40">
        <f t="shared" si="6"/>
        <v>1779.9102818688116</v>
      </c>
      <c r="K17" s="5"/>
    </row>
    <row r="18" spans="1:11" x14ac:dyDescent="0.2">
      <c r="A18" s="29">
        <f t="shared" si="7"/>
        <v>8</v>
      </c>
      <c r="B18" s="30">
        <f t="shared" si="0"/>
        <v>43653</v>
      </c>
      <c r="C18" s="31">
        <f t="shared" si="8"/>
        <v>70534.089718131188</v>
      </c>
      <c r="D18" s="31">
        <f t="shared" si="1"/>
        <v>355.63911072756019</v>
      </c>
      <c r="E18" s="32">
        <f t="shared" si="2"/>
        <v>0</v>
      </c>
      <c r="F18" s="31">
        <f t="shared" si="3"/>
        <v>355.63911072756019</v>
      </c>
      <c r="G18" s="31">
        <f t="shared" si="4"/>
        <v>255.71581696020769</v>
      </c>
      <c r="H18" s="31">
        <f t="shared" si="9"/>
        <v>99.923293767352519</v>
      </c>
      <c r="I18" s="31">
        <f t="shared" si="5"/>
        <v>70278.373901170984</v>
      </c>
      <c r="J18" s="40">
        <f t="shared" si="6"/>
        <v>2035.626098829016</v>
      </c>
      <c r="K18" s="5"/>
    </row>
    <row r="19" spans="1:11" x14ac:dyDescent="0.2">
      <c r="A19" s="29">
        <f t="shared" si="7"/>
        <v>9</v>
      </c>
      <c r="B19" s="30">
        <f t="shared" si="0"/>
        <v>43684</v>
      </c>
      <c r="C19" s="31">
        <f t="shared" si="8"/>
        <v>70278.373901170984</v>
      </c>
      <c r="D19" s="31">
        <f t="shared" si="1"/>
        <v>355.63911072756019</v>
      </c>
      <c r="E19" s="32">
        <f t="shared" si="2"/>
        <v>0</v>
      </c>
      <c r="F19" s="31">
        <f t="shared" si="3"/>
        <v>355.63911072756019</v>
      </c>
      <c r="G19" s="31">
        <f t="shared" si="4"/>
        <v>256.07808103423463</v>
      </c>
      <c r="H19" s="31">
        <f t="shared" si="9"/>
        <v>99.561029693325565</v>
      </c>
      <c r="I19" s="31">
        <f t="shared" si="5"/>
        <v>70022.295820136744</v>
      </c>
      <c r="J19" s="40">
        <f t="shared" si="6"/>
        <v>2291.7041798632563</v>
      </c>
      <c r="K19" s="5"/>
    </row>
    <row r="20" spans="1:11" x14ac:dyDescent="0.2">
      <c r="A20" s="29">
        <f t="shared" si="7"/>
        <v>10</v>
      </c>
      <c r="B20" s="30">
        <f t="shared" si="0"/>
        <v>43715</v>
      </c>
      <c r="C20" s="31">
        <f t="shared" si="8"/>
        <v>70022.295820136744</v>
      </c>
      <c r="D20" s="31">
        <f t="shared" si="1"/>
        <v>355.63911072756019</v>
      </c>
      <c r="E20" s="32">
        <v>0</v>
      </c>
      <c r="F20" s="31">
        <f t="shared" si="3"/>
        <v>355.63911072756019</v>
      </c>
      <c r="G20" s="31">
        <f t="shared" si="4"/>
        <v>256.44085831569981</v>
      </c>
      <c r="H20" s="31">
        <f t="shared" si="9"/>
        <v>99.198252411860395</v>
      </c>
      <c r="I20" s="31">
        <f t="shared" si="5"/>
        <v>69765.854961821038</v>
      </c>
      <c r="J20" s="40">
        <f t="shared" si="6"/>
        <v>2548.1450381789618</v>
      </c>
      <c r="K20" s="5"/>
    </row>
    <row r="21" spans="1:11" x14ac:dyDescent="0.2">
      <c r="A21" s="29">
        <f t="shared" si="7"/>
        <v>11</v>
      </c>
      <c r="B21" s="30">
        <f t="shared" si="0"/>
        <v>43745</v>
      </c>
      <c r="C21" s="31">
        <f t="shared" si="8"/>
        <v>69765.854961821038</v>
      </c>
      <c r="D21" s="31">
        <f t="shared" si="1"/>
        <v>355.63911072756019</v>
      </c>
      <c r="E21" s="32">
        <f t="shared" si="2"/>
        <v>0</v>
      </c>
      <c r="F21" s="31">
        <f t="shared" si="3"/>
        <v>355.63911072756019</v>
      </c>
      <c r="G21" s="31">
        <f t="shared" si="4"/>
        <v>256.80414953164706</v>
      </c>
      <c r="H21" s="31">
        <f t="shared" si="9"/>
        <v>98.834961195913138</v>
      </c>
      <c r="I21" s="31">
        <f t="shared" si="5"/>
        <v>69509.050812289395</v>
      </c>
      <c r="J21" s="40">
        <f t="shared" si="6"/>
        <v>2804.9491877106047</v>
      </c>
      <c r="K21" s="5"/>
    </row>
    <row r="22" spans="1:11" x14ac:dyDescent="0.2">
      <c r="A22" s="29">
        <f t="shared" si="7"/>
        <v>12</v>
      </c>
      <c r="B22" s="30">
        <f t="shared" si="0"/>
        <v>43776</v>
      </c>
      <c r="C22" s="31">
        <f t="shared" si="8"/>
        <v>69509.050812289395</v>
      </c>
      <c r="D22" s="31">
        <f t="shared" si="1"/>
        <v>355.63911072756019</v>
      </c>
      <c r="E22" s="32">
        <f t="shared" si="2"/>
        <v>0</v>
      </c>
      <c r="F22" s="31">
        <f t="shared" si="3"/>
        <v>355.63911072756019</v>
      </c>
      <c r="G22" s="31">
        <f t="shared" si="4"/>
        <v>257.16795541015023</v>
      </c>
      <c r="H22" s="31">
        <f t="shared" si="9"/>
        <v>98.471155317409981</v>
      </c>
      <c r="I22" s="31">
        <f t="shared" si="5"/>
        <v>69251.882856879238</v>
      </c>
      <c r="J22" s="40">
        <f t="shared" si="6"/>
        <v>3062.1171431207622</v>
      </c>
      <c r="K22" s="5"/>
    </row>
    <row r="23" spans="1:11" x14ac:dyDescent="0.2">
      <c r="A23" s="29">
        <f t="shared" si="7"/>
        <v>13</v>
      </c>
      <c r="B23" s="30">
        <f t="shared" si="0"/>
        <v>43806</v>
      </c>
      <c r="C23" s="31">
        <f t="shared" si="8"/>
        <v>69251.882856879238</v>
      </c>
      <c r="D23" s="31">
        <f t="shared" si="1"/>
        <v>355.63911072756019</v>
      </c>
      <c r="E23" s="32">
        <f t="shared" si="2"/>
        <v>0</v>
      </c>
      <c r="F23" s="31">
        <f t="shared" si="3"/>
        <v>355.63911072756019</v>
      </c>
      <c r="G23" s="31">
        <f t="shared" si="4"/>
        <v>257.53227668031462</v>
      </c>
      <c r="H23" s="31">
        <f t="shared" si="9"/>
        <v>98.106834047245584</v>
      </c>
      <c r="I23" s="31">
        <f t="shared" si="5"/>
        <v>68994.350580198923</v>
      </c>
      <c r="J23" s="40">
        <f t="shared" si="6"/>
        <v>3319.6494198010769</v>
      </c>
      <c r="K23" s="5"/>
    </row>
    <row r="24" spans="1:11" x14ac:dyDescent="0.2">
      <c r="A24" s="29">
        <f t="shared" si="7"/>
        <v>14</v>
      </c>
      <c r="B24" s="30">
        <f t="shared" si="0"/>
        <v>43837</v>
      </c>
      <c r="C24" s="31">
        <f t="shared" si="8"/>
        <v>68994.350580198923</v>
      </c>
      <c r="D24" s="31">
        <f t="shared" si="1"/>
        <v>355.63911072756019</v>
      </c>
      <c r="E24" s="32">
        <f t="shared" si="2"/>
        <v>0</v>
      </c>
      <c r="F24" s="31">
        <f t="shared" si="3"/>
        <v>355.63911072756019</v>
      </c>
      <c r="G24" s="31">
        <f t="shared" si="4"/>
        <v>257.89711407227838</v>
      </c>
      <c r="H24" s="31">
        <f t="shared" si="9"/>
        <v>97.74199665528181</v>
      </c>
      <c r="I24" s="31">
        <f t="shared" si="5"/>
        <v>68736.453466126652</v>
      </c>
      <c r="J24" s="40">
        <f t="shared" si="6"/>
        <v>3577.5465338733484</v>
      </c>
      <c r="K24" s="5"/>
    </row>
    <row r="25" spans="1:11" x14ac:dyDescent="0.2">
      <c r="A25" s="29">
        <f t="shared" si="7"/>
        <v>15</v>
      </c>
      <c r="B25" s="30">
        <f t="shared" si="0"/>
        <v>43868</v>
      </c>
      <c r="C25" s="31">
        <f t="shared" si="8"/>
        <v>68736.453466126652</v>
      </c>
      <c r="D25" s="31">
        <f t="shared" si="1"/>
        <v>355.63911072756019</v>
      </c>
      <c r="E25" s="32">
        <f t="shared" si="2"/>
        <v>0</v>
      </c>
      <c r="F25" s="31">
        <f t="shared" si="3"/>
        <v>355.63911072756019</v>
      </c>
      <c r="G25" s="31">
        <f t="shared" si="4"/>
        <v>258.26246831721409</v>
      </c>
      <c r="H25" s="31">
        <f t="shared" si="9"/>
        <v>97.376642410346093</v>
      </c>
      <c r="I25" s="31">
        <f t="shared" si="5"/>
        <v>68478.190997809434</v>
      </c>
      <c r="J25" s="40">
        <f t="shared" si="6"/>
        <v>3835.8090021905664</v>
      </c>
      <c r="K25" s="5"/>
    </row>
    <row r="26" spans="1:11" x14ac:dyDescent="0.2">
      <c r="A26" s="29">
        <f t="shared" si="7"/>
        <v>16</v>
      </c>
      <c r="B26" s="30">
        <f t="shared" si="0"/>
        <v>43897</v>
      </c>
      <c r="C26" s="31">
        <f t="shared" si="8"/>
        <v>68478.190997809434</v>
      </c>
      <c r="D26" s="31">
        <f t="shared" si="1"/>
        <v>355.63911072756019</v>
      </c>
      <c r="E26" s="32">
        <f t="shared" si="2"/>
        <v>0</v>
      </c>
      <c r="F26" s="31">
        <f t="shared" si="3"/>
        <v>355.63911072756019</v>
      </c>
      <c r="G26" s="31">
        <f t="shared" si="4"/>
        <v>258.62834014733016</v>
      </c>
      <c r="H26" s="31">
        <f t="shared" si="9"/>
        <v>97.01077058023003</v>
      </c>
      <c r="I26" s="31">
        <f t="shared" si="5"/>
        <v>68219.5626576621</v>
      </c>
      <c r="J26" s="40">
        <f t="shared" si="6"/>
        <v>4094.4373423379002</v>
      </c>
      <c r="K26" s="5"/>
    </row>
    <row r="27" spans="1:11" x14ac:dyDescent="0.2">
      <c r="A27" s="29">
        <f t="shared" si="7"/>
        <v>17</v>
      </c>
      <c r="B27" s="30">
        <f t="shared" si="0"/>
        <v>43928</v>
      </c>
      <c r="C27" s="31">
        <f t="shared" si="8"/>
        <v>68219.5626576621</v>
      </c>
      <c r="D27" s="31">
        <f t="shared" si="1"/>
        <v>355.63911072756019</v>
      </c>
      <c r="E27" s="32">
        <f t="shared" si="2"/>
        <v>0</v>
      </c>
      <c r="F27" s="31">
        <f t="shared" si="3"/>
        <v>355.63911072756019</v>
      </c>
      <c r="G27" s="31">
        <f t="shared" si="4"/>
        <v>258.99473029587222</v>
      </c>
      <c r="H27" s="31">
        <f t="shared" si="9"/>
        <v>96.644380431687978</v>
      </c>
      <c r="I27" s="31">
        <f t="shared" si="5"/>
        <v>67960.567927366224</v>
      </c>
      <c r="J27" s="40">
        <f t="shared" si="6"/>
        <v>4353.4320726337755</v>
      </c>
      <c r="K27" s="5"/>
    </row>
    <row r="28" spans="1:11" x14ac:dyDescent="0.2">
      <c r="A28" s="29">
        <f t="shared" si="7"/>
        <v>18</v>
      </c>
      <c r="B28" s="30">
        <f t="shared" si="0"/>
        <v>43958</v>
      </c>
      <c r="C28" s="31">
        <f t="shared" si="8"/>
        <v>67960.567927366224</v>
      </c>
      <c r="D28" s="31">
        <f t="shared" si="1"/>
        <v>355.63911072756019</v>
      </c>
      <c r="E28" s="32">
        <f t="shared" si="2"/>
        <v>0</v>
      </c>
      <c r="F28" s="31">
        <f t="shared" si="3"/>
        <v>355.63911072756019</v>
      </c>
      <c r="G28" s="31">
        <f t="shared" si="4"/>
        <v>259.36163949712471</v>
      </c>
      <c r="H28" s="31">
        <f t="shared" si="9"/>
        <v>96.277471230435495</v>
      </c>
      <c r="I28" s="31">
        <f t="shared" si="5"/>
        <v>67701.206287869107</v>
      </c>
      <c r="J28" s="40">
        <f t="shared" si="6"/>
        <v>4612.7937121308933</v>
      </c>
      <c r="K28" s="5"/>
    </row>
    <row r="29" spans="1:11" x14ac:dyDescent="0.2">
      <c r="A29" s="33">
        <f t="shared" si="7"/>
        <v>19</v>
      </c>
      <c r="B29" s="34">
        <f t="shared" si="0"/>
        <v>43989</v>
      </c>
      <c r="C29" s="35">
        <f t="shared" si="8"/>
        <v>67701.206287869107</v>
      </c>
      <c r="D29" s="35">
        <f t="shared" si="1"/>
        <v>355.63911072756019</v>
      </c>
      <c r="E29" s="36">
        <f t="shared" si="2"/>
        <v>0</v>
      </c>
      <c r="F29" s="35">
        <f t="shared" si="3"/>
        <v>355.63911072756019</v>
      </c>
      <c r="G29" s="35">
        <f t="shared" si="4"/>
        <v>259.7290684864123</v>
      </c>
      <c r="H29" s="35">
        <f t="shared" si="9"/>
        <v>95.910042241147906</v>
      </c>
      <c r="I29" s="35">
        <f t="shared" si="5"/>
        <v>67441.477219382694</v>
      </c>
      <c r="J29" s="40">
        <f t="shared" si="6"/>
        <v>4872.5227806173061</v>
      </c>
      <c r="K29" s="5"/>
    </row>
    <row r="30" spans="1:11" x14ac:dyDescent="0.2">
      <c r="A30" s="33">
        <f t="shared" si="7"/>
        <v>20</v>
      </c>
      <c r="B30" s="34">
        <f t="shared" si="0"/>
        <v>44019</v>
      </c>
      <c r="C30" s="35">
        <f t="shared" si="8"/>
        <v>67441.477219382694</v>
      </c>
      <c r="D30" s="35">
        <f t="shared" si="1"/>
        <v>355.63911072756019</v>
      </c>
      <c r="E30" s="36">
        <f t="shared" si="2"/>
        <v>0</v>
      </c>
      <c r="F30" s="35">
        <f t="shared" si="3"/>
        <v>355.63911072756019</v>
      </c>
      <c r="G30" s="35">
        <f t="shared" si="4"/>
        <v>260.09701800010134</v>
      </c>
      <c r="H30" s="35">
        <f t="shared" si="9"/>
        <v>95.542092727458837</v>
      </c>
      <c r="I30" s="35">
        <f t="shared" si="5"/>
        <v>67181.380201382592</v>
      </c>
      <c r="J30" s="40">
        <f t="shared" si="6"/>
        <v>5132.6197986174084</v>
      </c>
      <c r="K30" s="5"/>
    </row>
    <row r="31" spans="1:11" x14ac:dyDescent="0.2">
      <c r="A31" s="33">
        <f t="shared" si="7"/>
        <v>21</v>
      </c>
      <c r="B31" s="34">
        <f t="shared" si="0"/>
        <v>44050</v>
      </c>
      <c r="C31" s="35">
        <f t="shared" si="8"/>
        <v>67181.380201382592</v>
      </c>
      <c r="D31" s="35">
        <f t="shared" si="1"/>
        <v>355.63911072756019</v>
      </c>
      <c r="E31" s="36">
        <f t="shared" si="2"/>
        <v>0</v>
      </c>
      <c r="F31" s="35">
        <f t="shared" si="3"/>
        <v>355.63911072756019</v>
      </c>
      <c r="G31" s="35">
        <f t="shared" si="4"/>
        <v>260.4654887756015</v>
      </c>
      <c r="H31" s="35">
        <f t="shared" si="9"/>
        <v>95.17362195195868</v>
      </c>
      <c r="I31" s="35">
        <f t="shared" si="5"/>
        <v>66920.914712606987</v>
      </c>
      <c r="J31" s="40">
        <f t="shared" si="6"/>
        <v>5393.0852873930125</v>
      </c>
      <c r="K31" s="5"/>
    </row>
    <row r="32" spans="1:11" x14ac:dyDescent="0.2">
      <c r="A32" s="33">
        <f t="shared" si="7"/>
        <v>22</v>
      </c>
      <c r="B32" s="34">
        <f t="shared" si="0"/>
        <v>44081</v>
      </c>
      <c r="C32" s="35">
        <f t="shared" si="8"/>
        <v>66920.914712606987</v>
      </c>
      <c r="D32" s="35">
        <f t="shared" si="1"/>
        <v>355.63911072756019</v>
      </c>
      <c r="E32" s="36">
        <f t="shared" si="2"/>
        <v>0</v>
      </c>
      <c r="F32" s="35">
        <f t="shared" si="3"/>
        <v>355.63911072756019</v>
      </c>
      <c r="G32" s="35">
        <f t="shared" si="4"/>
        <v>260.83448155136693</v>
      </c>
      <c r="H32" s="35">
        <f t="shared" si="9"/>
        <v>94.804629176193245</v>
      </c>
      <c r="I32" s="35">
        <f t="shared" si="5"/>
        <v>66660.080231055617</v>
      </c>
      <c r="J32" s="40">
        <f t="shared" si="6"/>
        <v>5653.9197689443827</v>
      </c>
      <c r="K32" s="5"/>
    </row>
    <row r="33" spans="1:11" x14ac:dyDescent="0.2">
      <c r="A33" s="33">
        <f t="shared" si="7"/>
        <v>23</v>
      </c>
      <c r="B33" s="34">
        <f t="shared" si="0"/>
        <v>44111</v>
      </c>
      <c r="C33" s="35">
        <f t="shared" si="8"/>
        <v>66660.080231055617</v>
      </c>
      <c r="D33" s="35">
        <f t="shared" si="1"/>
        <v>355.63911072756019</v>
      </c>
      <c r="E33" s="36">
        <f t="shared" si="2"/>
        <v>0</v>
      </c>
      <c r="F33" s="35">
        <f t="shared" si="3"/>
        <v>355.63911072756019</v>
      </c>
      <c r="G33" s="35">
        <f t="shared" si="4"/>
        <v>261.20399706689807</v>
      </c>
      <c r="H33" s="35">
        <f t="shared" si="9"/>
        <v>94.435113660662125</v>
      </c>
      <c r="I33" s="35">
        <f t="shared" si="5"/>
        <v>66398.876233988718</v>
      </c>
      <c r="J33" s="40">
        <f t="shared" si="6"/>
        <v>5915.123766011282</v>
      </c>
      <c r="K33" s="5"/>
    </row>
    <row r="34" spans="1:11" x14ac:dyDescent="0.2">
      <c r="A34" s="33">
        <f t="shared" si="7"/>
        <v>24</v>
      </c>
      <c r="B34" s="34">
        <f t="shared" si="0"/>
        <v>44142</v>
      </c>
      <c r="C34" s="35">
        <f t="shared" si="8"/>
        <v>66398.876233988718</v>
      </c>
      <c r="D34" s="35">
        <f t="shared" si="1"/>
        <v>355.63911072756019</v>
      </c>
      <c r="E34" s="36">
        <f t="shared" si="2"/>
        <v>0</v>
      </c>
      <c r="F34" s="35">
        <f t="shared" si="3"/>
        <v>355.63911072756019</v>
      </c>
      <c r="G34" s="35">
        <f t="shared" si="4"/>
        <v>261.57403606274283</v>
      </c>
      <c r="H34" s="35">
        <f t="shared" si="9"/>
        <v>94.065074664817359</v>
      </c>
      <c r="I34" s="35">
        <f t="shared" si="5"/>
        <v>66137.302197925979</v>
      </c>
      <c r="J34" s="40">
        <f t="shared" si="6"/>
        <v>6176.6978020740207</v>
      </c>
      <c r="K34" s="5"/>
    </row>
    <row r="35" spans="1:11" x14ac:dyDescent="0.2">
      <c r="A35" s="33">
        <f t="shared" si="7"/>
        <v>25</v>
      </c>
      <c r="B35" s="34">
        <f t="shared" si="0"/>
        <v>44172</v>
      </c>
      <c r="C35" s="35">
        <f t="shared" si="8"/>
        <v>66137.302197925979</v>
      </c>
      <c r="D35" s="35">
        <f t="shared" si="1"/>
        <v>355.63911072756019</v>
      </c>
      <c r="E35" s="36">
        <f t="shared" si="2"/>
        <v>0</v>
      </c>
      <c r="F35" s="35">
        <f t="shared" si="3"/>
        <v>355.63911072756019</v>
      </c>
      <c r="G35" s="35">
        <f t="shared" si="4"/>
        <v>261.94459928049838</v>
      </c>
      <c r="H35" s="35">
        <f t="shared" si="9"/>
        <v>93.694511447061814</v>
      </c>
      <c r="I35" s="35">
        <f t="shared" si="5"/>
        <v>65875.357598645482</v>
      </c>
      <c r="J35" s="40">
        <f t="shared" si="6"/>
        <v>6438.6424013545184</v>
      </c>
      <c r="K35" s="5"/>
    </row>
    <row r="36" spans="1:11" x14ac:dyDescent="0.2">
      <c r="A36" s="33">
        <f t="shared" si="7"/>
        <v>26</v>
      </c>
      <c r="B36" s="34">
        <f t="shared" si="0"/>
        <v>44203</v>
      </c>
      <c r="C36" s="35">
        <f t="shared" si="8"/>
        <v>65875.357598645482</v>
      </c>
      <c r="D36" s="35">
        <f t="shared" si="1"/>
        <v>355.63911072756019</v>
      </c>
      <c r="E36" s="36">
        <f t="shared" si="2"/>
        <v>0</v>
      </c>
      <c r="F36" s="35">
        <f t="shared" si="3"/>
        <v>355.63911072756019</v>
      </c>
      <c r="G36" s="35">
        <f t="shared" si="4"/>
        <v>262.31568746281243</v>
      </c>
      <c r="H36" s="35">
        <f t="shared" si="9"/>
        <v>93.323423264747774</v>
      </c>
      <c r="I36" s="35">
        <f t="shared" si="5"/>
        <v>65613.041911182663</v>
      </c>
      <c r="J36" s="40">
        <f t="shared" si="6"/>
        <v>6700.9580888173368</v>
      </c>
      <c r="K36" s="5"/>
    </row>
    <row r="37" spans="1:11" x14ac:dyDescent="0.2">
      <c r="A37" s="33">
        <f t="shared" si="7"/>
        <v>27</v>
      </c>
      <c r="B37" s="34">
        <f t="shared" si="0"/>
        <v>44234</v>
      </c>
      <c r="C37" s="35">
        <f t="shared" si="8"/>
        <v>65613.041911182663</v>
      </c>
      <c r="D37" s="35">
        <f t="shared" si="1"/>
        <v>355.63911072756019</v>
      </c>
      <c r="E37" s="36">
        <f t="shared" si="2"/>
        <v>0</v>
      </c>
      <c r="F37" s="35">
        <f t="shared" si="3"/>
        <v>355.63911072756019</v>
      </c>
      <c r="G37" s="35">
        <f t="shared" si="4"/>
        <v>262.68730135338473</v>
      </c>
      <c r="H37" s="35">
        <f t="shared" si="9"/>
        <v>92.951809374175454</v>
      </c>
      <c r="I37" s="35">
        <f t="shared" si="5"/>
        <v>65350.354609829279</v>
      </c>
      <c r="J37" s="40">
        <f t="shared" si="6"/>
        <v>6963.6453901707209</v>
      </c>
      <c r="K37" s="5"/>
    </row>
    <row r="38" spans="1:11" x14ac:dyDescent="0.2">
      <c r="A38" s="33">
        <f t="shared" si="7"/>
        <v>28</v>
      </c>
      <c r="B38" s="34">
        <f t="shared" si="0"/>
        <v>44262</v>
      </c>
      <c r="C38" s="35">
        <f t="shared" si="8"/>
        <v>65350.354609829279</v>
      </c>
      <c r="D38" s="35">
        <f t="shared" si="1"/>
        <v>355.63911072756019</v>
      </c>
      <c r="E38" s="36">
        <f t="shared" si="2"/>
        <v>0</v>
      </c>
      <c r="F38" s="35">
        <f t="shared" si="3"/>
        <v>355.63911072756019</v>
      </c>
      <c r="G38" s="35">
        <f t="shared" si="4"/>
        <v>263.05944169696869</v>
      </c>
      <c r="H38" s="35">
        <f t="shared" si="9"/>
        <v>92.579669030591489</v>
      </c>
      <c r="I38" s="35">
        <f t="shared" si="5"/>
        <v>65087.29516813231</v>
      </c>
      <c r="J38" s="40">
        <f t="shared" si="6"/>
        <v>7226.7048318676898</v>
      </c>
      <c r="K38" s="5"/>
    </row>
    <row r="39" spans="1:11" x14ac:dyDescent="0.2">
      <c r="A39" s="33">
        <f t="shared" si="7"/>
        <v>29</v>
      </c>
      <c r="B39" s="34">
        <f t="shared" si="0"/>
        <v>44293</v>
      </c>
      <c r="C39" s="35">
        <f t="shared" si="8"/>
        <v>65087.29516813231</v>
      </c>
      <c r="D39" s="35">
        <f t="shared" si="1"/>
        <v>355.63911072756019</v>
      </c>
      <c r="E39" s="36">
        <f t="shared" si="2"/>
        <v>0</v>
      </c>
      <c r="F39" s="35">
        <f t="shared" si="3"/>
        <v>355.63911072756019</v>
      </c>
      <c r="G39" s="35">
        <f t="shared" si="4"/>
        <v>263.43210923937272</v>
      </c>
      <c r="H39" s="35">
        <f t="shared" si="9"/>
        <v>92.207001488187458</v>
      </c>
      <c r="I39" s="35">
        <f t="shared" si="5"/>
        <v>64823.863058892937</v>
      </c>
      <c r="J39" s="40">
        <f t="shared" si="6"/>
        <v>7490.1369411070627</v>
      </c>
      <c r="K39" s="5"/>
    </row>
    <row r="40" spans="1:11" x14ac:dyDescent="0.2">
      <c r="A40" s="33">
        <f t="shared" si="7"/>
        <v>30</v>
      </c>
      <c r="B40" s="34">
        <f t="shared" si="0"/>
        <v>44323</v>
      </c>
      <c r="C40" s="35">
        <f t="shared" si="8"/>
        <v>64823.863058892937</v>
      </c>
      <c r="D40" s="35">
        <f t="shared" si="1"/>
        <v>355.63911072756019</v>
      </c>
      <c r="E40" s="36">
        <f t="shared" si="2"/>
        <v>0</v>
      </c>
      <c r="F40" s="35">
        <f t="shared" si="3"/>
        <v>355.63911072756019</v>
      </c>
      <c r="G40" s="35">
        <f t="shared" si="4"/>
        <v>263.80530472746187</v>
      </c>
      <c r="H40" s="35">
        <f t="shared" si="9"/>
        <v>91.833806000098335</v>
      </c>
      <c r="I40" s="35">
        <f t="shared" si="5"/>
        <v>64560.057754165478</v>
      </c>
      <c r="J40" s="40">
        <f t="shared" si="6"/>
        <v>7753.9422458345216</v>
      </c>
      <c r="K40" s="5"/>
    </row>
    <row r="41" spans="1:11" x14ac:dyDescent="0.2">
      <c r="A41" s="33">
        <f t="shared" si="7"/>
        <v>31</v>
      </c>
      <c r="B41" s="34">
        <f t="shared" si="0"/>
        <v>44354</v>
      </c>
      <c r="C41" s="35">
        <f t="shared" si="8"/>
        <v>64560.057754165478</v>
      </c>
      <c r="D41" s="35">
        <f t="shared" si="1"/>
        <v>355.63911072756019</v>
      </c>
      <c r="E41" s="36">
        <f t="shared" si="2"/>
        <v>0</v>
      </c>
      <c r="F41" s="35">
        <f t="shared" si="3"/>
        <v>355.63911072756019</v>
      </c>
      <c r="G41" s="35">
        <f t="shared" si="4"/>
        <v>264.17902890915911</v>
      </c>
      <c r="H41" s="35">
        <f t="shared" si="9"/>
        <v>91.460081818401093</v>
      </c>
      <c r="I41" s="35">
        <f t="shared" si="5"/>
        <v>64295.87872525632</v>
      </c>
      <c r="J41" s="40">
        <f t="shared" si="6"/>
        <v>8018.1212747436803</v>
      </c>
      <c r="K41" s="5"/>
    </row>
    <row r="42" spans="1:11" x14ac:dyDescent="0.2">
      <c r="A42" s="33">
        <f t="shared" si="7"/>
        <v>32</v>
      </c>
      <c r="B42" s="34">
        <f t="shared" si="0"/>
        <v>44384</v>
      </c>
      <c r="C42" s="35">
        <f t="shared" si="8"/>
        <v>64295.87872525632</v>
      </c>
      <c r="D42" s="35">
        <f t="shared" si="1"/>
        <v>355.63911072756019</v>
      </c>
      <c r="E42" s="36">
        <f t="shared" si="2"/>
        <v>0</v>
      </c>
      <c r="F42" s="35">
        <f t="shared" si="3"/>
        <v>355.63911072756019</v>
      </c>
      <c r="G42" s="35">
        <f t="shared" si="4"/>
        <v>264.55328253344709</v>
      </c>
      <c r="H42" s="35">
        <f t="shared" si="9"/>
        <v>91.08582819411312</v>
      </c>
      <c r="I42" s="35">
        <f t="shared" si="5"/>
        <v>64031.325442722875</v>
      </c>
      <c r="J42" s="40">
        <f t="shared" si="6"/>
        <v>8282.6745572771251</v>
      </c>
      <c r="K42" s="5"/>
    </row>
    <row r="43" spans="1:11" x14ac:dyDescent="0.2">
      <c r="A43" s="33">
        <f t="shared" si="7"/>
        <v>33</v>
      </c>
      <c r="B43" s="34">
        <f t="shared" si="0"/>
        <v>44415</v>
      </c>
      <c r="C43" s="35">
        <f t="shared" si="8"/>
        <v>64031.325442722875</v>
      </c>
      <c r="D43" s="35">
        <f t="shared" si="1"/>
        <v>355.63911072756019</v>
      </c>
      <c r="E43" s="36">
        <f t="shared" si="2"/>
        <v>0</v>
      </c>
      <c r="F43" s="35">
        <f t="shared" si="3"/>
        <v>355.63911072756019</v>
      </c>
      <c r="G43" s="35">
        <f t="shared" si="4"/>
        <v>264.92806635036942</v>
      </c>
      <c r="H43" s="35">
        <f t="shared" si="9"/>
        <v>90.71104437719076</v>
      </c>
      <c r="I43" s="35">
        <f t="shared" si="5"/>
        <v>63766.397376372508</v>
      </c>
      <c r="J43" s="40">
        <f t="shared" si="6"/>
        <v>8547.602623627492</v>
      </c>
      <c r="K43" s="5"/>
    </row>
    <row r="44" spans="1:11" x14ac:dyDescent="0.2">
      <c r="A44" s="33">
        <f t="shared" si="7"/>
        <v>34</v>
      </c>
      <c r="B44" s="34">
        <f t="shared" si="0"/>
        <v>44446</v>
      </c>
      <c r="C44" s="35">
        <f t="shared" si="8"/>
        <v>63766.397376372508</v>
      </c>
      <c r="D44" s="35">
        <f t="shared" si="1"/>
        <v>355.63911072756019</v>
      </c>
      <c r="E44" s="36">
        <f t="shared" si="2"/>
        <v>0</v>
      </c>
      <c r="F44" s="35">
        <f t="shared" si="3"/>
        <v>355.63911072756019</v>
      </c>
      <c r="G44" s="35">
        <f t="shared" si="4"/>
        <v>265.30338111103248</v>
      </c>
      <c r="H44" s="35">
        <f t="shared" si="9"/>
        <v>90.335729616527729</v>
      </c>
      <c r="I44" s="35">
        <f t="shared" si="5"/>
        <v>63501.093995261479</v>
      </c>
      <c r="J44" s="40">
        <f t="shared" si="6"/>
        <v>8812.906004738521</v>
      </c>
      <c r="K44" s="5"/>
    </row>
    <row r="45" spans="1:11" x14ac:dyDescent="0.2">
      <c r="A45" s="33">
        <f t="shared" si="7"/>
        <v>35</v>
      </c>
      <c r="B45" s="34">
        <f t="shared" si="0"/>
        <v>44476</v>
      </c>
      <c r="C45" s="35">
        <f t="shared" si="8"/>
        <v>63501.093995261479</v>
      </c>
      <c r="D45" s="35">
        <f t="shared" si="1"/>
        <v>355.63911072756019</v>
      </c>
      <c r="E45" s="36">
        <f t="shared" si="2"/>
        <v>0</v>
      </c>
      <c r="F45" s="35">
        <f t="shared" si="3"/>
        <v>355.63911072756019</v>
      </c>
      <c r="G45" s="35">
        <f t="shared" si="4"/>
        <v>265.6792275676064</v>
      </c>
      <c r="H45" s="35">
        <f t="shared" si="9"/>
        <v>89.959883159953776</v>
      </c>
      <c r="I45" s="35">
        <f t="shared" si="5"/>
        <v>63235.414767693874</v>
      </c>
      <c r="J45" s="40">
        <f t="shared" si="6"/>
        <v>9078.5852323061263</v>
      </c>
      <c r="K45" s="5"/>
    </row>
    <row r="46" spans="1:11" x14ac:dyDescent="0.2">
      <c r="A46" s="33">
        <f t="shared" si="7"/>
        <v>36</v>
      </c>
      <c r="B46" s="34">
        <f t="shared" si="0"/>
        <v>44507</v>
      </c>
      <c r="C46" s="35">
        <f t="shared" si="8"/>
        <v>63235.414767693874</v>
      </c>
      <c r="D46" s="35">
        <f t="shared" si="1"/>
        <v>355.63911072756019</v>
      </c>
      <c r="E46" s="36">
        <f t="shared" si="2"/>
        <v>0</v>
      </c>
      <c r="F46" s="35">
        <f t="shared" si="3"/>
        <v>355.63911072756019</v>
      </c>
      <c r="G46" s="35">
        <f t="shared" si="4"/>
        <v>266.0556064733272</v>
      </c>
      <c r="H46" s="35">
        <f t="shared" si="9"/>
        <v>89.583504254232992</v>
      </c>
      <c r="I46" s="35">
        <f t="shared" si="5"/>
        <v>62969.359161220549</v>
      </c>
      <c r="J46" s="40">
        <f t="shared" si="6"/>
        <v>9344.6408387794509</v>
      </c>
      <c r="K46" s="5"/>
    </row>
    <row r="47" spans="1:11" x14ac:dyDescent="0.2">
      <c r="A47" s="33">
        <f t="shared" si="7"/>
        <v>37</v>
      </c>
      <c r="B47" s="34">
        <f t="shared" si="0"/>
        <v>44537</v>
      </c>
      <c r="C47" s="35">
        <f t="shared" si="8"/>
        <v>62969.359161220549</v>
      </c>
      <c r="D47" s="35">
        <f t="shared" si="1"/>
        <v>355.63911072756019</v>
      </c>
      <c r="E47" s="36">
        <f t="shared" si="2"/>
        <v>0</v>
      </c>
      <c r="F47" s="35">
        <f t="shared" si="3"/>
        <v>355.63911072756019</v>
      </c>
      <c r="G47" s="35">
        <f t="shared" si="4"/>
        <v>266.43251858249772</v>
      </c>
      <c r="H47" s="35">
        <f t="shared" si="9"/>
        <v>89.206592145062459</v>
      </c>
      <c r="I47" s="35">
        <f t="shared" si="5"/>
        <v>62702.926642638049</v>
      </c>
      <c r="J47" s="40">
        <f t="shared" si="6"/>
        <v>9611.0733573619509</v>
      </c>
      <c r="K47" s="5"/>
    </row>
    <row r="48" spans="1:11" x14ac:dyDescent="0.2">
      <c r="A48" s="33">
        <f t="shared" si="7"/>
        <v>38</v>
      </c>
      <c r="B48" s="34">
        <f t="shared" si="0"/>
        <v>44568</v>
      </c>
      <c r="C48" s="35">
        <f t="shared" si="8"/>
        <v>62702.926642638049</v>
      </c>
      <c r="D48" s="35">
        <f t="shared" si="1"/>
        <v>355.63911072756019</v>
      </c>
      <c r="E48" s="36">
        <f t="shared" si="2"/>
        <v>0</v>
      </c>
      <c r="F48" s="35">
        <f t="shared" si="3"/>
        <v>355.63911072756019</v>
      </c>
      <c r="G48" s="35">
        <f t="shared" si="4"/>
        <v>266.80996465048963</v>
      </c>
      <c r="H48" s="35">
        <f t="shared" si="9"/>
        <v>88.829146077070575</v>
      </c>
      <c r="I48" s="35">
        <f t="shared" si="5"/>
        <v>62436.116677987557</v>
      </c>
      <c r="J48" s="40">
        <f t="shared" si="6"/>
        <v>9877.8833220124434</v>
      </c>
      <c r="K48" s="5"/>
    </row>
    <row r="49" spans="1:11" x14ac:dyDescent="0.2">
      <c r="A49" s="33">
        <f t="shared" si="7"/>
        <v>39</v>
      </c>
      <c r="B49" s="34">
        <f t="shared" si="0"/>
        <v>44599</v>
      </c>
      <c r="C49" s="35">
        <f t="shared" si="8"/>
        <v>62436.116677987557</v>
      </c>
      <c r="D49" s="35">
        <f t="shared" si="1"/>
        <v>355.63911072756019</v>
      </c>
      <c r="E49" s="36">
        <f t="shared" si="2"/>
        <v>0</v>
      </c>
      <c r="F49" s="35">
        <f t="shared" si="3"/>
        <v>355.63911072756019</v>
      </c>
      <c r="G49" s="35">
        <f t="shared" si="4"/>
        <v>267.18794543374446</v>
      </c>
      <c r="H49" s="35">
        <f t="shared" si="9"/>
        <v>88.45116529381572</v>
      </c>
      <c r="I49" s="35">
        <f t="shared" si="5"/>
        <v>62168.92873255381</v>
      </c>
      <c r="J49" s="40">
        <f t="shared" si="6"/>
        <v>10145.07126744619</v>
      </c>
      <c r="K49" s="5"/>
    </row>
    <row r="50" spans="1:11" x14ac:dyDescent="0.2">
      <c r="A50" s="33">
        <f t="shared" si="7"/>
        <v>40</v>
      </c>
      <c r="B50" s="34">
        <f t="shared" si="0"/>
        <v>44627</v>
      </c>
      <c r="C50" s="35">
        <f t="shared" si="8"/>
        <v>62168.92873255381</v>
      </c>
      <c r="D50" s="35">
        <f t="shared" si="1"/>
        <v>355.63911072756019</v>
      </c>
      <c r="E50" s="36">
        <f t="shared" si="2"/>
        <v>0</v>
      </c>
      <c r="F50" s="35">
        <f t="shared" si="3"/>
        <v>355.63911072756019</v>
      </c>
      <c r="G50" s="35">
        <f t="shared" si="4"/>
        <v>267.56646168977562</v>
      </c>
      <c r="H50" s="35">
        <f t="shared" si="9"/>
        <v>88.072649037784572</v>
      </c>
      <c r="I50" s="35">
        <f t="shared" si="5"/>
        <v>61901.362270864032</v>
      </c>
      <c r="J50" s="40">
        <f t="shared" si="6"/>
        <v>10412.637729135968</v>
      </c>
      <c r="K50" s="5"/>
    </row>
    <row r="51" spans="1:11" x14ac:dyDescent="0.2">
      <c r="A51" s="33">
        <f t="shared" si="7"/>
        <v>41</v>
      </c>
      <c r="B51" s="34">
        <f t="shared" si="0"/>
        <v>44658</v>
      </c>
      <c r="C51" s="35">
        <f t="shared" si="8"/>
        <v>61901.362270864032</v>
      </c>
      <c r="D51" s="35">
        <f t="shared" si="1"/>
        <v>355.63911072756019</v>
      </c>
      <c r="E51" s="36">
        <f t="shared" si="2"/>
        <v>0</v>
      </c>
      <c r="F51" s="35">
        <f t="shared" si="3"/>
        <v>355.63911072756019</v>
      </c>
      <c r="G51" s="35">
        <f t="shared" si="4"/>
        <v>267.94551417716946</v>
      </c>
      <c r="H51" s="35">
        <f t="shared" si="9"/>
        <v>87.693596550390723</v>
      </c>
      <c r="I51" s="35">
        <f t="shared" si="5"/>
        <v>61633.416756686864</v>
      </c>
      <c r="J51" s="40">
        <f t="shared" si="6"/>
        <v>10680.583243313136</v>
      </c>
      <c r="K51" s="5"/>
    </row>
    <row r="52" spans="1:11" x14ac:dyDescent="0.2">
      <c r="A52" s="33">
        <f t="shared" si="7"/>
        <v>42</v>
      </c>
      <c r="B52" s="34">
        <f t="shared" si="0"/>
        <v>44688</v>
      </c>
      <c r="C52" s="35">
        <f t="shared" si="8"/>
        <v>61633.416756686864</v>
      </c>
      <c r="D52" s="35">
        <f t="shared" si="1"/>
        <v>355.63911072756019</v>
      </c>
      <c r="E52" s="36">
        <f t="shared" si="2"/>
        <v>0</v>
      </c>
      <c r="F52" s="35">
        <f t="shared" si="3"/>
        <v>355.63911072756019</v>
      </c>
      <c r="G52" s="35">
        <f t="shared" si="4"/>
        <v>268.32510365558716</v>
      </c>
      <c r="H52" s="35">
        <f t="shared" si="9"/>
        <v>87.314007071973052</v>
      </c>
      <c r="I52" s="35">
        <f t="shared" si="5"/>
        <v>61365.091653031275</v>
      </c>
      <c r="J52" s="40">
        <f t="shared" si="6"/>
        <v>10948.908346968725</v>
      </c>
      <c r="K52" s="5"/>
    </row>
    <row r="53" spans="1:11" x14ac:dyDescent="0.2">
      <c r="A53" s="33">
        <f t="shared" si="7"/>
        <v>43</v>
      </c>
      <c r="B53" s="34">
        <f t="shared" si="0"/>
        <v>44719</v>
      </c>
      <c r="C53" s="35">
        <f t="shared" si="8"/>
        <v>61365.091653031275</v>
      </c>
      <c r="D53" s="35">
        <f t="shared" si="1"/>
        <v>355.63911072756019</v>
      </c>
      <c r="E53" s="36">
        <f t="shared" si="2"/>
        <v>0</v>
      </c>
      <c r="F53" s="35">
        <f t="shared" si="3"/>
        <v>355.63911072756019</v>
      </c>
      <c r="G53" s="35">
        <f t="shared" si="4"/>
        <v>268.7052308857659</v>
      </c>
      <c r="H53" s="35">
        <f t="shared" si="9"/>
        <v>86.933879841794308</v>
      </c>
      <c r="I53" s="35">
        <f t="shared" si="5"/>
        <v>61096.386422145508</v>
      </c>
      <c r="J53" s="40">
        <f t="shared" si="6"/>
        <v>11217.613577854492</v>
      </c>
      <c r="K53" s="5"/>
    </row>
    <row r="54" spans="1:11" x14ac:dyDescent="0.2">
      <c r="A54" s="33">
        <f t="shared" si="7"/>
        <v>44</v>
      </c>
      <c r="B54" s="34">
        <f t="shared" si="0"/>
        <v>44749</v>
      </c>
      <c r="C54" s="35">
        <f t="shared" si="8"/>
        <v>61096.386422145508</v>
      </c>
      <c r="D54" s="35">
        <f t="shared" si="1"/>
        <v>355.63911072756019</v>
      </c>
      <c r="E54" s="36">
        <f t="shared" si="2"/>
        <v>0</v>
      </c>
      <c r="F54" s="35">
        <f t="shared" si="3"/>
        <v>355.63911072756019</v>
      </c>
      <c r="G54" s="35">
        <f t="shared" si="4"/>
        <v>269.08589662952073</v>
      </c>
      <c r="H54" s="35">
        <f t="shared" si="9"/>
        <v>86.553214098039476</v>
      </c>
      <c r="I54" s="35">
        <f t="shared" si="5"/>
        <v>60827.300525515988</v>
      </c>
      <c r="J54" s="40">
        <f t="shared" si="6"/>
        <v>11486.699474484012</v>
      </c>
      <c r="K54" s="5"/>
    </row>
    <row r="55" spans="1:11" x14ac:dyDescent="0.2">
      <c r="A55" s="33">
        <f t="shared" si="7"/>
        <v>45</v>
      </c>
      <c r="B55" s="34">
        <f t="shared" si="0"/>
        <v>44780</v>
      </c>
      <c r="C55" s="35">
        <f t="shared" si="8"/>
        <v>60827.300525515988</v>
      </c>
      <c r="D55" s="35">
        <f t="shared" si="1"/>
        <v>355.63911072756019</v>
      </c>
      <c r="E55" s="36">
        <f t="shared" si="2"/>
        <v>0</v>
      </c>
      <c r="F55" s="35">
        <f t="shared" si="3"/>
        <v>355.63911072756019</v>
      </c>
      <c r="G55" s="35">
        <f t="shared" si="4"/>
        <v>269.46710164974587</v>
      </c>
      <c r="H55" s="35">
        <f t="shared" si="9"/>
        <v>86.172009077814323</v>
      </c>
      <c r="I55" s="35">
        <f t="shared" si="5"/>
        <v>60557.833423866243</v>
      </c>
      <c r="J55" s="40">
        <f t="shared" si="6"/>
        <v>11756.166576133757</v>
      </c>
      <c r="K55" s="5"/>
    </row>
    <row r="56" spans="1:11" x14ac:dyDescent="0.2">
      <c r="A56" s="33">
        <f t="shared" si="7"/>
        <v>46</v>
      </c>
      <c r="B56" s="34">
        <f t="shared" si="0"/>
        <v>44811</v>
      </c>
      <c r="C56" s="35">
        <f t="shared" si="8"/>
        <v>60557.833423866243</v>
      </c>
      <c r="D56" s="35">
        <f t="shared" si="1"/>
        <v>355.63911072756019</v>
      </c>
      <c r="E56" s="36">
        <f t="shared" si="2"/>
        <v>0</v>
      </c>
      <c r="F56" s="35">
        <f t="shared" si="3"/>
        <v>355.63911072756019</v>
      </c>
      <c r="G56" s="35">
        <f t="shared" si="4"/>
        <v>269.84884671041635</v>
      </c>
      <c r="H56" s="35">
        <f t="shared" si="9"/>
        <v>85.790264017143855</v>
      </c>
      <c r="I56" s="35">
        <f t="shared" si="5"/>
        <v>60287.984577155825</v>
      </c>
      <c r="J56" s="40">
        <f t="shared" si="6"/>
        <v>12026.015422844175</v>
      </c>
      <c r="K56" s="5"/>
    </row>
    <row r="57" spans="1:11" x14ac:dyDescent="0.2">
      <c r="A57" s="33">
        <f t="shared" si="7"/>
        <v>47</v>
      </c>
      <c r="B57" s="34">
        <f t="shared" si="0"/>
        <v>44841</v>
      </c>
      <c r="C57" s="35">
        <f t="shared" si="8"/>
        <v>60287.984577155825</v>
      </c>
      <c r="D57" s="35">
        <f t="shared" si="1"/>
        <v>355.63911072756019</v>
      </c>
      <c r="E57" s="36">
        <f t="shared" si="2"/>
        <v>0</v>
      </c>
      <c r="F57" s="35">
        <f t="shared" si="3"/>
        <v>355.63911072756019</v>
      </c>
      <c r="G57" s="35">
        <f t="shared" si="4"/>
        <v>270.23113257658946</v>
      </c>
      <c r="H57" s="35">
        <f t="shared" si="9"/>
        <v>85.407978150970749</v>
      </c>
      <c r="I57" s="35">
        <f t="shared" si="5"/>
        <v>60017.753444579233</v>
      </c>
      <c r="J57" s="40">
        <f t="shared" si="6"/>
        <v>12296.246555420767</v>
      </c>
      <c r="K57" s="5"/>
    </row>
    <row r="58" spans="1:11" x14ac:dyDescent="0.2">
      <c r="A58" s="33">
        <f t="shared" si="7"/>
        <v>48</v>
      </c>
      <c r="B58" s="34">
        <f t="shared" si="0"/>
        <v>44872</v>
      </c>
      <c r="C58" s="35">
        <f t="shared" si="8"/>
        <v>60017.753444579233</v>
      </c>
      <c r="D58" s="35">
        <f t="shared" si="1"/>
        <v>355.63911072756019</v>
      </c>
      <c r="E58" s="36">
        <f t="shared" si="2"/>
        <v>0</v>
      </c>
      <c r="F58" s="35">
        <f t="shared" si="3"/>
        <v>355.63911072756019</v>
      </c>
      <c r="G58" s="35">
        <f t="shared" si="4"/>
        <v>270.6139600144063</v>
      </c>
      <c r="H58" s="35">
        <f t="shared" si="9"/>
        <v>85.02515071315392</v>
      </c>
      <c r="I58" s="35">
        <f t="shared" si="5"/>
        <v>59747.139484564825</v>
      </c>
      <c r="J58" s="40">
        <f t="shared" si="6"/>
        <v>12566.860515435175</v>
      </c>
      <c r="K58" s="5"/>
    </row>
    <row r="59" spans="1:11" x14ac:dyDescent="0.2">
      <c r="A59" s="33">
        <f t="shared" si="7"/>
        <v>49</v>
      </c>
      <c r="B59" s="34">
        <f t="shared" si="0"/>
        <v>44902</v>
      </c>
      <c r="C59" s="35">
        <f t="shared" si="8"/>
        <v>59747.139484564825</v>
      </c>
      <c r="D59" s="35">
        <f t="shared" si="1"/>
        <v>355.63911072756019</v>
      </c>
      <c r="E59" s="36">
        <f t="shared" si="2"/>
        <v>0</v>
      </c>
      <c r="F59" s="35">
        <f t="shared" si="3"/>
        <v>355.63911072756019</v>
      </c>
      <c r="G59" s="35">
        <f t="shared" si="4"/>
        <v>270.99732979109336</v>
      </c>
      <c r="H59" s="35">
        <f t="shared" si="9"/>
        <v>84.641780936466844</v>
      </c>
      <c r="I59" s="35">
        <f t="shared" si="5"/>
        <v>59476.142154773734</v>
      </c>
      <c r="J59" s="40">
        <f t="shared" si="6"/>
        <v>12837.857845226266</v>
      </c>
      <c r="K59" s="5"/>
    </row>
    <row r="60" spans="1:11" x14ac:dyDescent="0.2">
      <c r="A60" s="33">
        <f t="shared" si="7"/>
        <v>50</v>
      </c>
      <c r="B60" s="34">
        <f t="shared" si="0"/>
        <v>44933</v>
      </c>
      <c r="C60" s="35">
        <f t="shared" si="8"/>
        <v>59476.142154773734</v>
      </c>
      <c r="D60" s="35">
        <f t="shared" si="1"/>
        <v>355.63911072756019</v>
      </c>
      <c r="E60" s="36">
        <f t="shared" si="2"/>
        <v>0</v>
      </c>
      <c r="F60" s="35">
        <f t="shared" si="3"/>
        <v>355.63911072756019</v>
      </c>
      <c r="G60" s="35">
        <f t="shared" si="4"/>
        <v>271.38124267496408</v>
      </c>
      <c r="H60" s="35">
        <f t="shared" si="9"/>
        <v>84.257868052596123</v>
      </c>
      <c r="I60" s="35">
        <f t="shared" si="5"/>
        <v>59204.760912098769</v>
      </c>
      <c r="J60" s="40">
        <f t="shared" si="6"/>
        <v>13109.239087901231</v>
      </c>
      <c r="K60" s="5"/>
    </row>
    <row r="61" spans="1:11" x14ac:dyDescent="0.2">
      <c r="A61" s="33">
        <f t="shared" si="7"/>
        <v>51</v>
      </c>
      <c r="B61" s="34">
        <f t="shared" si="0"/>
        <v>44964</v>
      </c>
      <c r="C61" s="35">
        <f t="shared" si="8"/>
        <v>59204.760912098769</v>
      </c>
      <c r="D61" s="35">
        <f t="shared" si="1"/>
        <v>355.63911072756019</v>
      </c>
      <c r="E61" s="36">
        <f t="shared" si="2"/>
        <v>0</v>
      </c>
      <c r="F61" s="35">
        <f t="shared" si="3"/>
        <v>355.63911072756019</v>
      </c>
      <c r="G61" s="35">
        <f t="shared" si="4"/>
        <v>271.76569943542029</v>
      </c>
      <c r="H61" s="35">
        <f t="shared" si="9"/>
        <v>83.87341129213992</v>
      </c>
      <c r="I61" s="35">
        <f t="shared" si="5"/>
        <v>58932.995212663351</v>
      </c>
      <c r="J61" s="40">
        <f t="shared" si="6"/>
        <v>13381.004787336649</v>
      </c>
      <c r="K61" s="5"/>
    </row>
    <row r="62" spans="1:11" x14ac:dyDescent="0.2">
      <c r="A62" s="33">
        <f t="shared" si="7"/>
        <v>52</v>
      </c>
      <c r="B62" s="34">
        <f t="shared" si="0"/>
        <v>44992</v>
      </c>
      <c r="C62" s="35">
        <f t="shared" si="8"/>
        <v>58932.995212663351</v>
      </c>
      <c r="D62" s="35">
        <f t="shared" si="1"/>
        <v>355.63911072756019</v>
      </c>
      <c r="E62" s="36">
        <f t="shared" si="2"/>
        <v>0</v>
      </c>
      <c r="F62" s="35">
        <f t="shared" si="3"/>
        <v>355.63911072756019</v>
      </c>
      <c r="G62" s="35">
        <f t="shared" si="4"/>
        <v>272.15070084295377</v>
      </c>
      <c r="H62" s="35">
        <f t="shared" si="9"/>
        <v>83.488409884606412</v>
      </c>
      <c r="I62" s="35">
        <f t="shared" si="5"/>
        <v>58660.844511820396</v>
      </c>
      <c r="J62" s="40">
        <f t="shared" si="6"/>
        <v>13653.155488179604</v>
      </c>
      <c r="K62" s="5"/>
    </row>
    <row r="63" spans="1:11" x14ac:dyDescent="0.2">
      <c r="A63" s="33">
        <f t="shared" si="7"/>
        <v>53</v>
      </c>
      <c r="B63" s="34">
        <f t="shared" si="0"/>
        <v>45023</v>
      </c>
      <c r="C63" s="35">
        <f t="shared" si="8"/>
        <v>58660.844511820396</v>
      </c>
      <c r="D63" s="35">
        <f t="shared" si="1"/>
        <v>355.63911072756019</v>
      </c>
      <c r="E63" s="36">
        <f t="shared" si="2"/>
        <v>0</v>
      </c>
      <c r="F63" s="35">
        <f t="shared" si="3"/>
        <v>355.63911072756019</v>
      </c>
      <c r="G63" s="35">
        <f t="shared" si="4"/>
        <v>272.53624766914794</v>
      </c>
      <c r="H63" s="35">
        <f t="shared" si="9"/>
        <v>83.10286305841224</v>
      </c>
      <c r="I63" s="35">
        <f t="shared" si="5"/>
        <v>58388.308264151252</v>
      </c>
      <c r="J63" s="40">
        <f t="shared" si="6"/>
        <v>13925.691735848748</v>
      </c>
      <c r="K63" s="5"/>
    </row>
    <row r="64" spans="1:11" x14ac:dyDescent="0.2">
      <c r="A64" s="33">
        <f t="shared" si="7"/>
        <v>54</v>
      </c>
      <c r="B64" s="34">
        <f t="shared" si="0"/>
        <v>45053</v>
      </c>
      <c r="C64" s="35">
        <f t="shared" si="8"/>
        <v>58388.308264151252</v>
      </c>
      <c r="D64" s="35">
        <f t="shared" si="1"/>
        <v>355.63911072756019</v>
      </c>
      <c r="E64" s="36">
        <f t="shared" si="2"/>
        <v>0</v>
      </c>
      <c r="F64" s="35">
        <f t="shared" si="3"/>
        <v>355.63911072756019</v>
      </c>
      <c r="G64" s="35">
        <f t="shared" si="4"/>
        <v>272.92234068667926</v>
      </c>
      <c r="H64" s="35">
        <f t="shared" si="9"/>
        <v>82.716770040880945</v>
      </c>
      <c r="I64" s="35">
        <f t="shared" si="5"/>
        <v>58115.385923464572</v>
      </c>
      <c r="J64" s="40">
        <f t="shared" si="6"/>
        <v>14198.614076535428</v>
      </c>
      <c r="K64" s="5"/>
    </row>
    <row r="65" spans="1:11" x14ac:dyDescent="0.2">
      <c r="A65" s="33">
        <f t="shared" si="7"/>
        <v>55</v>
      </c>
      <c r="B65" s="34">
        <f t="shared" si="0"/>
        <v>45084</v>
      </c>
      <c r="C65" s="35">
        <f t="shared" si="8"/>
        <v>58115.385923464572</v>
      </c>
      <c r="D65" s="35">
        <f t="shared" si="1"/>
        <v>355.63911072756019</v>
      </c>
      <c r="E65" s="36">
        <f t="shared" si="2"/>
        <v>0</v>
      </c>
      <c r="F65" s="35">
        <f t="shared" si="3"/>
        <v>355.63911072756019</v>
      </c>
      <c r="G65" s="35">
        <f t="shared" si="4"/>
        <v>273.30898066931871</v>
      </c>
      <c r="H65" s="35">
        <f t="shared" si="9"/>
        <v>82.33013005824148</v>
      </c>
      <c r="I65" s="35">
        <f t="shared" si="5"/>
        <v>57842.076942795255</v>
      </c>
      <c r="J65" s="40">
        <f t="shared" si="6"/>
        <v>14471.923057204745</v>
      </c>
      <c r="K65" s="5"/>
    </row>
    <row r="66" spans="1:11" x14ac:dyDescent="0.2">
      <c r="A66" s="33">
        <f t="shared" si="7"/>
        <v>56</v>
      </c>
      <c r="B66" s="34">
        <f t="shared" si="0"/>
        <v>45114</v>
      </c>
      <c r="C66" s="35">
        <f t="shared" si="8"/>
        <v>57842.076942795255</v>
      </c>
      <c r="D66" s="35">
        <f t="shared" si="1"/>
        <v>355.63911072756019</v>
      </c>
      <c r="E66" s="36">
        <f t="shared" si="2"/>
        <v>0</v>
      </c>
      <c r="F66" s="35">
        <f t="shared" si="3"/>
        <v>355.63911072756019</v>
      </c>
      <c r="G66" s="35">
        <f t="shared" si="4"/>
        <v>273.69616839193355</v>
      </c>
      <c r="H66" s="35">
        <f t="shared" si="9"/>
        <v>81.942942335626626</v>
      </c>
      <c r="I66" s="35">
        <f t="shared" si="5"/>
        <v>57568.380774403318</v>
      </c>
      <c r="J66" s="40">
        <f t="shared" si="6"/>
        <v>14745.619225596682</v>
      </c>
      <c r="K66" s="5"/>
    </row>
    <row r="67" spans="1:11" x14ac:dyDescent="0.2">
      <c r="A67" s="33">
        <f t="shared" si="7"/>
        <v>57</v>
      </c>
      <c r="B67" s="34">
        <f t="shared" si="0"/>
        <v>45145</v>
      </c>
      <c r="C67" s="35">
        <f t="shared" si="8"/>
        <v>57568.380774403318</v>
      </c>
      <c r="D67" s="35">
        <f t="shared" si="1"/>
        <v>355.63911072756019</v>
      </c>
      <c r="E67" s="36">
        <f t="shared" si="2"/>
        <v>0</v>
      </c>
      <c r="F67" s="35">
        <f t="shared" si="3"/>
        <v>355.63911072756019</v>
      </c>
      <c r="G67" s="35">
        <f t="shared" si="4"/>
        <v>274.0839046304888</v>
      </c>
      <c r="H67" s="35">
        <f t="shared" si="9"/>
        <v>81.555206097071377</v>
      </c>
      <c r="I67" s="35">
        <f t="shared" si="5"/>
        <v>57294.296869772828</v>
      </c>
      <c r="J67" s="40">
        <f t="shared" si="6"/>
        <v>15019.703130227172</v>
      </c>
      <c r="K67" s="5"/>
    </row>
    <row r="68" spans="1:11" x14ac:dyDescent="0.2">
      <c r="A68" s="33">
        <f t="shared" si="7"/>
        <v>58</v>
      </c>
      <c r="B68" s="34">
        <f t="shared" si="0"/>
        <v>45176</v>
      </c>
      <c r="C68" s="35">
        <f t="shared" si="8"/>
        <v>57294.296869772828</v>
      </c>
      <c r="D68" s="35">
        <f t="shared" si="1"/>
        <v>355.63911072756019</v>
      </c>
      <c r="E68" s="36">
        <f t="shared" si="2"/>
        <v>0</v>
      </c>
      <c r="F68" s="35">
        <f t="shared" si="3"/>
        <v>355.63911072756019</v>
      </c>
      <c r="G68" s="35">
        <f t="shared" si="4"/>
        <v>274.47219016204866</v>
      </c>
      <c r="H68" s="35">
        <f t="shared" si="9"/>
        <v>81.166920565511518</v>
      </c>
      <c r="I68" s="35">
        <f t="shared" si="5"/>
        <v>57019.824679610778</v>
      </c>
      <c r="J68" s="40">
        <f t="shared" si="6"/>
        <v>15294.175320389222</v>
      </c>
      <c r="K68" s="5"/>
    </row>
    <row r="69" spans="1:11" x14ac:dyDescent="0.2">
      <c r="A69" s="33">
        <f t="shared" si="7"/>
        <v>59</v>
      </c>
      <c r="B69" s="34">
        <f t="shared" si="0"/>
        <v>45206</v>
      </c>
      <c r="C69" s="35">
        <f t="shared" si="8"/>
        <v>57019.824679610778</v>
      </c>
      <c r="D69" s="35">
        <f t="shared" si="1"/>
        <v>355.63911072756019</v>
      </c>
      <c r="E69" s="36">
        <f t="shared" si="2"/>
        <v>0</v>
      </c>
      <c r="F69" s="35">
        <f t="shared" si="3"/>
        <v>355.63911072756019</v>
      </c>
      <c r="G69" s="35">
        <f t="shared" si="4"/>
        <v>274.86102576477828</v>
      </c>
      <c r="H69" s="35">
        <f t="shared" si="9"/>
        <v>80.778084962781932</v>
      </c>
      <c r="I69" s="35">
        <f t="shared" si="5"/>
        <v>56744.963653845996</v>
      </c>
      <c r="J69" s="40">
        <f t="shared" si="6"/>
        <v>15569.036346154004</v>
      </c>
      <c r="K69" s="5"/>
    </row>
    <row r="70" spans="1:11" x14ac:dyDescent="0.2">
      <c r="A70" s="33">
        <f t="shared" si="7"/>
        <v>60</v>
      </c>
      <c r="B70" s="34">
        <f t="shared" si="0"/>
        <v>45237</v>
      </c>
      <c r="C70" s="35">
        <f t="shared" si="8"/>
        <v>56744.963653845996</v>
      </c>
      <c r="D70" s="35">
        <f t="shared" si="1"/>
        <v>355.63911072756019</v>
      </c>
      <c r="E70" s="36">
        <f t="shared" si="2"/>
        <v>0</v>
      </c>
      <c r="F70" s="35">
        <f t="shared" si="3"/>
        <v>355.63911072756019</v>
      </c>
      <c r="G70" s="35">
        <f t="shared" si="4"/>
        <v>275.25041221794504</v>
      </c>
      <c r="H70" s="35">
        <f t="shared" si="9"/>
        <v>80.388698509615168</v>
      </c>
      <c r="I70" s="35">
        <f t="shared" si="5"/>
        <v>56469.713241628051</v>
      </c>
      <c r="J70" s="40">
        <f t="shared" si="6"/>
        <v>15844.286758371949</v>
      </c>
      <c r="K70" s="5"/>
    </row>
    <row r="71" spans="1:11" x14ac:dyDescent="0.2">
      <c r="A71" s="33">
        <f t="shared" si="7"/>
        <v>61</v>
      </c>
      <c r="B71" s="34">
        <f t="shared" si="0"/>
        <v>45267</v>
      </c>
      <c r="C71" s="35">
        <f t="shared" si="8"/>
        <v>56469.713241628051</v>
      </c>
      <c r="D71" s="35">
        <f t="shared" si="1"/>
        <v>355.63911072756019</v>
      </c>
      <c r="E71" s="36">
        <f t="shared" si="2"/>
        <v>0</v>
      </c>
      <c r="F71" s="35">
        <f t="shared" si="3"/>
        <v>355.63911072756019</v>
      </c>
      <c r="G71" s="35">
        <f t="shared" si="4"/>
        <v>275.64035030192042</v>
      </c>
      <c r="H71" s="35">
        <f t="shared" si="9"/>
        <v>79.998760425639745</v>
      </c>
      <c r="I71" s="35">
        <f t="shared" si="5"/>
        <v>56194.072891326134</v>
      </c>
      <c r="J71" s="40">
        <f t="shared" si="6"/>
        <v>16119.927108673866</v>
      </c>
      <c r="K71" s="5"/>
    </row>
    <row r="72" spans="1:11" x14ac:dyDescent="0.2">
      <c r="A72" s="33">
        <f t="shared" si="7"/>
        <v>62</v>
      </c>
      <c r="B72" s="34">
        <f t="shared" si="0"/>
        <v>45298</v>
      </c>
      <c r="C72" s="35">
        <f t="shared" si="8"/>
        <v>56194.072891326134</v>
      </c>
      <c r="D72" s="35">
        <f t="shared" si="1"/>
        <v>355.63911072756019</v>
      </c>
      <c r="E72" s="36">
        <f t="shared" si="2"/>
        <v>0</v>
      </c>
      <c r="F72" s="35">
        <f t="shared" si="3"/>
        <v>355.63911072756019</v>
      </c>
      <c r="G72" s="35">
        <f t="shared" si="4"/>
        <v>276.03084079818149</v>
      </c>
      <c r="H72" s="35">
        <f t="shared" si="9"/>
        <v>79.608269929378693</v>
      </c>
      <c r="I72" s="35">
        <f t="shared" si="5"/>
        <v>55918.042050527954</v>
      </c>
      <c r="J72" s="40">
        <f t="shared" si="6"/>
        <v>16395.957949472046</v>
      </c>
      <c r="K72" s="5"/>
    </row>
    <row r="73" spans="1:11" x14ac:dyDescent="0.2">
      <c r="A73" s="33">
        <f t="shared" si="7"/>
        <v>63</v>
      </c>
      <c r="B73" s="34">
        <f t="shared" si="0"/>
        <v>45329</v>
      </c>
      <c r="C73" s="35">
        <f t="shared" si="8"/>
        <v>55918.042050527954</v>
      </c>
      <c r="D73" s="35">
        <f t="shared" si="1"/>
        <v>355.63911072756019</v>
      </c>
      <c r="E73" s="36">
        <f t="shared" si="2"/>
        <v>0</v>
      </c>
      <c r="F73" s="35">
        <f t="shared" si="3"/>
        <v>355.63911072756019</v>
      </c>
      <c r="G73" s="35">
        <f t="shared" si="4"/>
        <v>276.42188448931228</v>
      </c>
      <c r="H73" s="35">
        <f t="shared" si="9"/>
        <v>79.217226238247932</v>
      </c>
      <c r="I73" s="35">
        <f t="shared" si="5"/>
        <v>55641.620166038643</v>
      </c>
      <c r="J73" s="40">
        <f t="shared" si="6"/>
        <v>16672.379833961357</v>
      </c>
      <c r="K73" s="5"/>
    </row>
    <row r="74" spans="1:11" x14ac:dyDescent="0.2">
      <c r="A74" s="33">
        <f t="shared" si="7"/>
        <v>64</v>
      </c>
      <c r="B74" s="34">
        <f t="shared" si="0"/>
        <v>45358</v>
      </c>
      <c r="C74" s="35">
        <f t="shared" si="8"/>
        <v>55641.620166038643</v>
      </c>
      <c r="D74" s="35">
        <f t="shared" si="1"/>
        <v>355.63911072756019</v>
      </c>
      <c r="E74" s="36">
        <f t="shared" si="2"/>
        <v>0</v>
      </c>
      <c r="F74" s="35">
        <f t="shared" si="3"/>
        <v>355.63911072756019</v>
      </c>
      <c r="G74" s="35">
        <f t="shared" si="4"/>
        <v>276.81348215900545</v>
      </c>
      <c r="H74" s="35">
        <f t="shared" si="9"/>
        <v>78.825628568554748</v>
      </c>
      <c r="I74" s="35">
        <f t="shared" si="5"/>
        <v>55364.806683879637</v>
      </c>
      <c r="J74" s="40">
        <f t="shared" si="6"/>
        <v>16949.193316120363</v>
      </c>
      <c r="K74" s="5"/>
    </row>
    <row r="75" spans="1:11" x14ac:dyDescent="0.2">
      <c r="A75" s="33">
        <f t="shared" si="7"/>
        <v>65</v>
      </c>
      <c r="B75" s="34">
        <f t="shared" ref="B75:B138" si="10">IF(Pay_Num&lt;&gt;"",DATE(YEAR(Loan_Start),MONTH(Loan_Start)+(Pay_Num)*12/Num_Pmt_Per_Year,DAY(Loan_Start)),"")</f>
        <v>45389</v>
      </c>
      <c r="C75" s="35">
        <f t="shared" si="8"/>
        <v>55364.806683879637</v>
      </c>
      <c r="D75" s="35">
        <f t="shared" ref="D75:D138" si="11">IF(Pay_Num&lt;&gt;"",Scheduled_Monthly_Payment,"")</f>
        <v>355.63911072756019</v>
      </c>
      <c r="E75" s="36">
        <f t="shared" ref="E75:E138" si="12">IF(AND(Pay_Num&lt;&gt;"",Sched_Pay+Scheduled_Extra_Payments&lt;Beg_Bal),Scheduled_Extra_Payments,IF(AND(Pay_Num&lt;&gt;"",Beg_Bal-Sched_Pay&gt;0),Beg_Bal-Sched_Pay,IF(Pay_Num&lt;&gt;"",0,"")))</f>
        <v>0</v>
      </c>
      <c r="F75" s="35">
        <f t="shared" ref="F75:F138" si="13">IF(AND(Pay_Num&lt;&gt;"",Sched_Pay+Extra_Pay&lt;Beg_Bal),Sched_Pay+Extra_Pay,IF(Pay_Num&lt;&gt;"",Beg_Bal,""))</f>
        <v>355.63911072756019</v>
      </c>
      <c r="G75" s="35">
        <f t="shared" ref="G75:G138" si="14">IF(Pay_Num&lt;&gt;"",Total_Pay-Int,"")</f>
        <v>277.20563459206403</v>
      </c>
      <c r="H75" s="35">
        <f t="shared" si="9"/>
        <v>78.43347613549615</v>
      </c>
      <c r="I75" s="35">
        <f t="shared" ref="I75:I138" si="15">IF(AND(Pay_Num&lt;&gt;"",Sched_Pay+Extra_Pay&lt;Beg_Bal),Beg_Bal-Princ,IF(Pay_Num&lt;&gt;"",0,""))</f>
        <v>55087.601049287572</v>
      </c>
      <c r="J75" s="40">
        <f t="shared" ref="J75:J138" si="16">SUM(Loan_Amount-I75)</f>
        <v>17226.398950712428</v>
      </c>
      <c r="K75" s="5"/>
    </row>
    <row r="76" spans="1:11" x14ac:dyDescent="0.2">
      <c r="A76" s="33">
        <f t="shared" ref="A76:A139" si="17">IF(Values_Entered,A75+1,"")</f>
        <v>66</v>
      </c>
      <c r="B76" s="34">
        <f t="shared" si="10"/>
        <v>45419</v>
      </c>
      <c r="C76" s="35">
        <f t="shared" ref="C76:C139" si="18">IF(Pay_Num&lt;&gt;"",I75,"")</f>
        <v>55087.601049287572</v>
      </c>
      <c r="D76" s="35">
        <f t="shared" si="11"/>
        <v>355.63911072756019</v>
      </c>
      <c r="E76" s="36">
        <f t="shared" si="12"/>
        <v>0</v>
      </c>
      <c r="F76" s="35">
        <f t="shared" si="13"/>
        <v>355.63911072756019</v>
      </c>
      <c r="G76" s="35">
        <f t="shared" si="14"/>
        <v>277.59834257440281</v>
      </c>
      <c r="H76" s="35">
        <f t="shared" ref="H76:H139" si="19">IF(Pay_Num&lt;&gt;"",Beg_Bal*Interest_Rate/Num_Pmt_Per_Year,"")</f>
        <v>78.040768153157401</v>
      </c>
      <c r="I76" s="35">
        <f t="shared" si="15"/>
        <v>54810.002706713167</v>
      </c>
      <c r="J76" s="40">
        <f t="shared" si="16"/>
        <v>17503.997293286833</v>
      </c>
      <c r="K76" s="5"/>
    </row>
    <row r="77" spans="1:11" x14ac:dyDescent="0.2">
      <c r="A77" s="33">
        <f t="shared" si="17"/>
        <v>67</v>
      </c>
      <c r="B77" s="34">
        <f t="shared" si="10"/>
        <v>45450</v>
      </c>
      <c r="C77" s="35">
        <f t="shared" si="18"/>
        <v>54810.002706713167</v>
      </c>
      <c r="D77" s="35">
        <f t="shared" si="11"/>
        <v>355.63911072756019</v>
      </c>
      <c r="E77" s="36">
        <f t="shared" si="12"/>
        <v>0</v>
      </c>
      <c r="F77" s="35">
        <f t="shared" si="13"/>
        <v>355.63911072756019</v>
      </c>
      <c r="G77" s="35">
        <f t="shared" si="14"/>
        <v>277.99160689304989</v>
      </c>
      <c r="H77" s="35">
        <f t="shared" si="19"/>
        <v>77.647503834510317</v>
      </c>
      <c r="I77" s="35">
        <f t="shared" si="15"/>
        <v>54532.01109982012</v>
      </c>
      <c r="J77" s="40">
        <f t="shared" si="16"/>
        <v>17781.98890017988</v>
      </c>
      <c r="K77" s="5"/>
    </row>
    <row r="78" spans="1:11" x14ac:dyDescent="0.2">
      <c r="A78" s="33">
        <f t="shared" si="17"/>
        <v>68</v>
      </c>
      <c r="B78" s="34">
        <f t="shared" si="10"/>
        <v>45480</v>
      </c>
      <c r="C78" s="35">
        <f t="shared" si="18"/>
        <v>54532.01109982012</v>
      </c>
      <c r="D78" s="35">
        <f t="shared" si="11"/>
        <v>355.63911072756019</v>
      </c>
      <c r="E78" s="36">
        <f t="shared" si="12"/>
        <v>0</v>
      </c>
      <c r="F78" s="35">
        <f t="shared" si="13"/>
        <v>355.63911072756019</v>
      </c>
      <c r="G78" s="35">
        <f t="shared" si="14"/>
        <v>278.38542833614838</v>
      </c>
      <c r="H78" s="35">
        <f t="shared" si="19"/>
        <v>77.253682391411843</v>
      </c>
      <c r="I78" s="35">
        <f t="shared" si="15"/>
        <v>54253.625671483969</v>
      </c>
      <c r="J78" s="40">
        <f t="shared" si="16"/>
        <v>18060.374328516031</v>
      </c>
      <c r="K78" s="5"/>
    </row>
    <row r="79" spans="1:11" x14ac:dyDescent="0.2">
      <c r="A79" s="33">
        <f t="shared" si="17"/>
        <v>69</v>
      </c>
      <c r="B79" s="34">
        <f t="shared" si="10"/>
        <v>45511</v>
      </c>
      <c r="C79" s="35">
        <f t="shared" si="18"/>
        <v>54253.625671483969</v>
      </c>
      <c r="D79" s="35">
        <f t="shared" si="11"/>
        <v>355.63911072756019</v>
      </c>
      <c r="E79" s="36">
        <f t="shared" si="12"/>
        <v>0</v>
      </c>
      <c r="F79" s="35">
        <f t="shared" si="13"/>
        <v>355.63911072756019</v>
      </c>
      <c r="G79" s="35">
        <f t="shared" si="14"/>
        <v>278.77980769295789</v>
      </c>
      <c r="H79" s="35">
        <f t="shared" si="19"/>
        <v>76.859303034602291</v>
      </c>
      <c r="I79" s="35">
        <f t="shared" si="15"/>
        <v>53974.845863791008</v>
      </c>
      <c r="J79" s="40">
        <f t="shared" si="16"/>
        <v>18339.154136208992</v>
      </c>
      <c r="K79" s="5"/>
    </row>
    <row r="80" spans="1:11" x14ac:dyDescent="0.2">
      <c r="A80" s="33">
        <f t="shared" si="17"/>
        <v>70</v>
      </c>
      <c r="B80" s="34">
        <f t="shared" si="10"/>
        <v>45542</v>
      </c>
      <c r="C80" s="35">
        <f t="shared" si="18"/>
        <v>53974.845863791008</v>
      </c>
      <c r="D80" s="35">
        <f t="shared" si="11"/>
        <v>355.63911072756019</v>
      </c>
      <c r="E80" s="36">
        <f t="shared" si="12"/>
        <v>0</v>
      </c>
      <c r="F80" s="35">
        <f t="shared" si="13"/>
        <v>355.63911072756019</v>
      </c>
      <c r="G80" s="35">
        <f t="shared" si="14"/>
        <v>279.17474575385626</v>
      </c>
      <c r="H80" s="35">
        <f t="shared" si="19"/>
        <v>76.464364973703937</v>
      </c>
      <c r="I80" s="35">
        <f t="shared" si="15"/>
        <v>53695.671118037149</v>
      </c>
      <c r="J80" s="40">
        <f t="shared" si="16"/>
        <v>18618.328881962851</v>
      </c>
      <c r="K80" s="5"/>
    </row>
    <row r="81" spans="1:11" x14ac:dyDescent="0.2">
      <c r="A81" s="33">
        <f t="shared" si="17"/>
        <v>71</v>
      </c>
      <c r="B81" s="34">
        <f t="shared" si="10"/>
        <v>45572</v>
      </c>
      <c r="C81" s="35">
        <f t="shared" si="18"/>
        <v>53695.671118037149</v>
      </c>
      <c r="D81" s="35">
        <f t="shared" si="11"/>
        <v>355.63911072756019</v>
      </c>
      <c r="E81" s="36">
        <f t="shared" si="12"/>
        <v>0</v>
      </c>
      <c r="F81" s="35">
        <f t="shared" si="13"/>
        <v>355.63911072756019</v>
      </c>
      <c r="G81" s="35">
        <f t="shared" si="14"/>
        <v>279.57024331034091</v>
      </c>
      <c r="H81" s="35">
        <f t="shared" si="19"/>
        <v>76.068867417219295</v>
      </c>
      <c r="I81" s="35">
        <f t="shared" si="15"/>
        <v>53416.100874726806</v>
      </c>
      <c r="J81" s="40">
        <f t="shared" si="16"/>
        <v>18897.899125273194</v>
      </c>
      <c r="K81" s="5"/>
    </row>
    <row r="82" spans="1:11" x14ac:dyDescent="0.2">
      <c r="A82" s="33">
        <f t="shared" si="17"/>
        <v>72</v>
      </c>
      <c r="B82" s="34">
        <f t="shared" si="10"/>
        <v>45603</v>
      </c>
      <c r="C82" s="35">
        <f t="shared" si="18"/>
        <v>53416.100874726806</v>
      </c>
      <c r="D82" s="35">
        <f t="shared" si="11"/>
        <v>355.63911072756019</v>
      </c>
      <c r="E82" s="36">
        <f t="shared" si="12"/>
        <v>0</v>
      </c>
      <c r="F82" s="35">
        <f t="shared" si="13"/>
        <v>355.63911072756019</v>
      </c>
      <c r="G82" s="35">
        <f t="shared" si="14"/>
        <v>279.96630115503058</v>
      </c>
      <c r="H82" s="35">
        <f t="shared" si="19"/>
        <v>75.672809572529644</v>
      </c>
      <c r="I82" s="35">
        <f t="shared" si="15"/>
        <v>53136.134573571777</v>
      </c>
      <c r="J82" s="40">
        <f t="shared" si="16"/>
        <v>19177.865426428223</v>
      </c>
      <c r="K82" s="5"/>
    </row>
    <row r="83" spans="1:11" x14ac:dyDescent="0.2">
      <c r="A83" s="33">
        <f t="shared" si="17"/>
        <v>73</v>
      </c>
      <c r="B83" s="34">
        <f t="shared" si="10"/>
        <v>45633</v>
      </c>
      <c r="C83" s="35">
        <f t="shared" si="18"/>
        <v>53136.134573571777</v>
      </c>
      <c r="D83" s="35">
        <f t="shared" si="11"/>
        <v>355.63911072756019</v>
      </c>
      <c r="E83" s="36">
        <f t="shared" si="12"/>
        <v>0</v>
      </c>
      <c r="F83" s="35">
        <f t="shared" si="13"/>
        <v>355.63911072756019</v>
      </c>
      <c r="G83" s="35">
        <f t="shared" si="14"/>
        <v>280.36292008166686</v>
      </c>
      <c r="H83" s="35">
        <f t="shared" si="19"/>
        <v>75.276190645893351</v>
      </c>
      <c r="I83" s="35">
        <f t="shared" si="15"/>
        <v>52855.771653490112</v>
      </c>
      <c r="J83" s="40">
        <f t="shared" si="16"/>
        <v>19458.228346509888</v>
      </c>
      <c r="K83" s="5"/>
    </row>
    <row r="84" spans="1:11" x14ac:dyDescent="0.2">
      <c r="A84" s="33">
        <f t="shared" si="17"/>
        <v>74</v>
      </c>
      <c r="B84" s="34">
        <f t="shared" si="10"/>
        <v>45664</v>
      </c>
      <c r="C84" s="35">
        <f t="shared" si="18"/>
        <v>52855.771653490112</v>
      </c>
      <c r="D84" s="35">
        <f t="shared" si="11"/>
        <v>355.63911072756019</v>
      </c>
      <c r="E84" s="36">
        <f t="shared" si="12"/>
        <v>0</v>
      </c>
      <c r="F84" s="35">
        <f t="shared" si="13"/>
        <v>355.63911072756019</v>
      </c>
      <c r="G84" s="35">
        <f t="shared" si="14"/>
        <v>280.76010088511589</v>
      </c>
      <c r="H84" s="35">
        <f t="shared" si="19"/>
        <v>74.879009842444333</v>
      </c>
      <c r="I84" s="35">
        <f t="shared" si="15"/>
        <v>52575.011552604999</v>
      </c>
      <c r="J84" s="40">
        <f t="shared" si="16"/>
        <v>19738.988447395001</v>
      </c>
      <c r="K84" s="5"/>
    </row>
    <row r="85" spans="1:11" x14ac:dyDescent="0.2">
      <c r="A85" s="33">
        <f t="shared" si="17"/>
        <v>75</v>
      </c>
      <c r="B85" s="34">
        <f t="shared" si="10"/>
        <v>45695</v>
      </c>
      <c r="C85" s="35">
        <f t="shared" si="18"/>
        <v>52575.011552604999</v>
      </c>
      <c r="D85" s="35">
        <f t="shared" si="11"/>
        <v>355.63911072756019</v>
      </c>
      <c r="E85" s="36">
        <f t="shared" si="12"/>
        <v>0</v>
      </c>
      <c r="F85" s="35">
        <f t="shared" si="13"/>
        <v>355.63911072756019</v>
      </c>
      <c r="G85" s="35">
        <f t="shared" si="14"/>
        <v>281.15784436136977</v>
      </c>
      <c r="H85" s="35">
        <f t="shared" si="19"/>
        <v>74.481266366190425</v>
      </c>
      <c r="I85" s="35">
        <f t="shared" si="15"/>
        <v>52293.853708243631</v>
      </c>
      <c r="J85" s="40">
        <f t="shared" si="16"/>
        <v>20020.146291756369</v>
      </c>
      <c r="K85" s="5"/>
    </row>
    <row r="86" spans="1:11" x14ac:dyDescent="0.2">
      <c r="A86" s="33">
        <f t="shared" si="17"/>
        <v>76</v>
      </c>
      <c r="B86" s="34">
        <f t="shared" si="10"/>
        <v>45723</v>
      </c>
      <c r="C86" s="35">
        <f t="shared" si="18"/>
        <v>52293.853708243631</v>
      </c>
      <c r="D86" s="35">
        <f t="shared" si="11"/>
        <v>355.63911072756019</v>
      </c>
      <c r="E86" s="36">
        <f t="shared" si="12"/>
        <v>0</v>
      </c>
      <c r="F86" s="35">
        <f t="shared" si="13"/>
        <v>355.63911072756019</v>
      </c>
      <c r="G86" s="35">
        <f t="shared" si="14"/>
        <v>281.55615130754836</v>
      </c>
      <c r="H86" s="35">
        <f t="shared" si="19"/>
        <v>74.082959420011818</v>
      </c>
      <c r="I86" s="35">
        <f t="shared" si="15"/>
        <v>52012.297556936079</v>
      </c>
      <c r="J86" s="40">
        <f t="shared" si="16"/>
        <v>20301.702443063921</v>
      </c>
      <c r="K86" s="5"/>
    </row>
    <row r="87" spans="1:11" x14ac:dyDescent="0.2">
      <c r="A87" s="33">
        <f t="shared" si="17"/>
        <v>77</v>
      </c>
      <c r="B87" s="34">
        <f t="shared" si="10"/>
        <v>45754</v>
      </c>
      <c r="C87" s="35">
        <f t="shared" si="18"/>
        <v>52012.297556936079</v>
      </c>
      <c r="D87" s="35">
        <f t="shared" si="11"/>
        <v>355.63911072756019</v>
      </c>
      <c r="E87" s="36">
        <f t="shared" si="12"/>
        <v>0</v>
      </c>
      <c r="F87" s="35">
        <f t="shared" si="13"/>
        <v>355.63911072756019</v>
      </c>
      <c r="G87" s="35">
        <f t="shared" si="14"/>
        <v>281.95502252190073</v>
      </c>
      <c r="H87" s="35">
        <f t="shared" si="19"/>
        <v>73.684088205659449</v>
      </c>
      <c r="I87" s="35">
        <f t="shared" si="15"/>
        <v>51730.34253441418</v>
      </c>
      <c r="J87" s="40">
        <f t="shared" si="16"/>
        <v>20583.65746558582</v>
      </c>
      <c r="K87" s="5"/>
    </row>
    <row r="88" spans="1:11" x14ac:dyDescent="0.2">
      <c r="A88" s="33">
        <f t="shared" si="17"/>
        <v>78</v>
      </c>
      <c r="B88" s="34">
        <f t="shared" si="10"/>
        <v>45784</v>
      </c>
      <c r="C88" s="35">
        <f t="shared" si="18"/>
        <v>51730.34253441418</v>
      </c>
      <c r="D88" s="35">
        <f t="shared" si="11"/>
        <v>355.63911072756019</v>
      </c>
      <c r="E88" s="36">
        <f t="shared" si="12"/>
        <v>0</v>
      </c>
      <c r="F88" s="35">
        <f t="shared" si="13"/>
        <v>355.63911072756019</v>
      </c>
      <c r="G88" s="35">
        <f t="shared" si="14"/>
        <v>282.35445880380678</v>
      </c>
      <c r="H88" s="35">
        <f t="shared" si="19"/>
        <v>73.28465192375343</v>
      </c>
      <c r="I88" s="35">
        <f t="shared" si="15"/>
        <v>51447.988075610374</v>
      </c>
      <c r="J88" s="40">
        <f t="shared" si="16"/>
        <v>20866.011924389626</v>
      </c>
      <c r="K88" s="5"/>
    </row>
    <row r="89" spans="1:11" x14ac:dyDescent="0.2">
      <c r="A89" s="33">
        <f t="shared" si="17"/>
        <v>79</v>
      </c>
      <c r="B89" s="34">
        <f t="shared" si="10"/>
        <v>45815</v>
      </c>
      <c r="C89" s="35">
        <f t="shared" si="18"/>
        <v>51447.988075610374</v>
      </c>
      <c r="D89" s="35">
        <f t="shared" si="11"/>
        <v>355.63911072756019</v>
      </c>
      <c r="E89" s="36">
        <f t="shared" si="12"/>
        <v>0</v>
      </c>
      <c r="F89" s="35">
        <f t="shared" si="13"/>
        <v>355.63911072756019</v>
      </c>
      <c r="G89" s="35">
        <f t="shared" si="14"/>
        <v>282.75446095377885</v>
      </c>
      <c r="H89" s="35">
        <f t="shared" si="19"/>
        <v>72.884649773781362</v>
      </c>
      <c r="I89" s="35">
        <f t="shared" si="15"/>
        <v>51165.233614656594</v>
      </c>
      <c r="J89" s="40">
        <f t="shared" si="16"/>
        <v>21148.766385343406</v>
      </c>
      <c r="K89" s="5"/>
    </row>
    <row r="90" spans="1:11" x14ac:dyDescent="0.2">
      <c r="A90" s="33">
        <f t="shared" si="17"/>
        <v>80</v>
      </c>
      <c r="B90" s="34">
        <f t="shared" si="10"/>
        <v>45845</v>
      </c>
      <c r="C90" s="35">
        <f t="shared" si="18"/>
        <v>51165.233614656594</v>
      </c>
      <c r="D90" s="35">
        <f t="shared" si="11"/>
        <v>355.63911072756019</v>
      </c>
      <c r="E90" s="36">
        <f t="shared" si="12"/>
        <v>0</v>
      </c>
      <c r="F90" s="35">
        <f t="shared" si="13"/>
        <v>355.63911072756019</v>
      </c>
      <c r="G90" s="35">
        <f t="shared" si="14"/>
        <v>283.15502977346335</v>
      </c>
      <c r="H90" s="35">
        <f t="shared" si="19"/>
        <v>72.484080954096854</v>
      </c>
      <c r="I90" s="35">
        <f t="shared" si="15"/>
        <v>50882.078584883129</v>
      </c>
      <c r="J90" s="40">
        <f t="shared" si="16"/>
        <v>21431.921415116871</v>
      </c>
      <c r="K90" s="5"/>
    </row>
    <row r="91" spans="1:11" x14ac:dyDescent="0.2">
      <c r="A91" s="33">
        <f t="shared" si="17"/>
        <v>81</v>
      </c>
      <c r="B91" s="34">
        <f t="shared" si="10"/>
        <v>45876</v>
      </c>
      <c r="C91" s="35">
        <f t="shared" si="18"/>
        <v>50882.078584883129</v>
      </c>
      <c r="D91" s="35">
        <f t="shared" si="11"/>
        <v>355.63911072756019</v>
      </c>
      <c r="E91" s="36">
        <f t="shared" si="12"/>
        <v>0</v>
      </c>
      <c r="F91" s="35">
        <f t="shared" si="13"/>
        <v>355.63911072756019</v>
      </c>
      <c r="G91" s="35">
        <f t="shared" si="14"/>
        <v>283.5561660656424</v>
      </c>
      <c r="H91" s="35">
        <f t="shared" si="19"/>
        <v>72.082944661917779</v>
      </c>
      <c r="I91" s="35">
        <f t="shared" si="15"/>
        <v>50598.522418817483</v>
      </c>
      <c r="J91" s="40">
        <f t="shared" si="16"/>
        <v>21715.477581182517</v>
      </c>
      <c r="K91" s="5"/>
    </row>
    <row r="92" spans="1:11" x14ac:dyDescent="0.2">
      <c r="A92" s="33">
        <f t="shared" si="17"/>
        <v>82</v>
      </c>
      <c r="B92" s="34">
        <f t="shared" si="10"/>
        <v>45907</v>
      </c>
      <c r="C92" s="35">
        <f t="shared" si="18"/>
        <v>50598.522418817483</v>
      </c>
      <c r="D92" s="35">
        <f t="shared" si="11"/>
        <v>355.63911072756019</v>
      </c>
      <c r="E92" s="36">
        <f t="shared" si="12"/>
        <v>0</v>
      </c>
      <c r="F92" s="35">
        <f t="shared" si="13"/>
        <v>355.63911072756019</v>
      </c>
      <c r="G92" s="35">
        <f t="shared" si="14"/>
        <v>283.95787063423541</v>
      </c>
      <c r="H92" s="35">
        <f t="shared" si="19"/>
        <v>71.681240093324774</v>
      </c>
      <c r="I92" s="35">
        <f t="shared" si="15"/>
        <v>50314.564548183247</v>
      </c>
      <c r="J92" s="40">
        <f t="shared" si="16"/>
        <v>21999.435451816753</v>
      </c>
      <c r="K92" s="5"/>
    </row>
    <row r="93" spans="1:11" x14ac:dyDescent="0.2">
      <c r="A93" s="33">
        <f t="shared" si="17"/>
        <v>83</v>
      </c>
      <c r="B93" s="34">
        <f t="shared" si="10"/>
        <v>45937</v>
      </c>
      <c r="C93" s="35">
        <f t="shared" si="18"/>
        <v>50314.564548183247</v>
      </c>
      <c r="D93" s="35">
        <f t="shared" si="11"/>
        <v>355.63911072756019</v>
      </c>
      <c r="E93" s="36">
        <f t="shared" si="12"/>
        <v>0</v>
      </c>
      <c r="F93" s="35">
        <f t="shared" si="13"/>
        <v>355.63911072756019</v>
      </c>
      <c r="G93" s="35">
        <f t="shared" si="14"/>
        <v>284.36014428430059</v>
      </c>
      <c r="H93" s="35">
        <f t="shared" si="19"/>
        <v>71.278966443259606</v>
      </c>
      <c r="I93" s="35">
        <f t="shared" si="15"/>
        <v>50030.204403898948</v>
      </c>
      <c r="J93" s="40">
        <f t="shared" si="16"/>
        <v>22283.795596101052</v>
      </c>
      <c r="K93" s="5"/>
    </row>
    <row r="94" spans="1:11" x14ac:dyDescent="0.2">
      <c r="A94" s="33">
        <f t="shared" si="17"/>
        <v>84</v>
      </c>
      <c r="B94" s="34">
        <f t="shared" si="10"/>
        <v>45968</v>
      </c>
      <c r="C94" s="35">
        <f t="shared" si="18"/>
        <v>50030.204403898948</v>
      </c>
      <c r="D94" s="35">
        <f t="shared" si="11"/>
        <v>355.63911072756019</v>
      </c>
      <c r="E94" s="36">
        <f t="shared" si="12"/>
        <v>0</v>
      </c>
      <c r="F94" s="35">
        <f t="shared" si="13"/>
        <v>355.63911072756019</v>
      </c>
      <c r="G94" s="35">
        <f t="shared" si="14"/>
        <v>284.76298782203668</v>
      </c>
      <c r="H94" s="35">
        <f t="shared" si="19"/>
        <v>70.876122905523516</v>
      </c>
      <c r="I94" s="35">
        <f t="shared" si="15"/>
        <v>49745.441416076908</v>
      </c>
      <c r="J94" s="40">
        <f t="shared" si="16"/>
        <v>22568.558583923092</v>
      </c>
      <c r="K94" s="5"/>
    </row>
    <row r="95" spans="1:11" x14ac:dyDescent="0.2">
      <c r="A95" s="33">
        <f t="shared" si="17"/>
        <v>85</v>
      </c>
      <c r="B95" s="34">
        <f t="shared" si="10"/>
        <v>45998</v>
      </c>
      <c r="C95" s="35">
        <f t="shared" si="18"/>
        <v>49745.441416076908</v>
      </c>
      <c r="D95" s="35">
        <f t="shared" si="11"/>
        <v>355.63911072756019</v>
      </c>
      <c r="E95" s="36">
        <f t="shared" si="12"/>
        <v>0</v>
      </c>
      <c r="F95" s="35">
        <f t="shared" si="13"/>
        <v>355.63911072756019</v>
      </c>
      <c r="G95" s="35">
        <f t="shared" si="14"/>
        <v>285.16640205478456</v>
      </c>
      <c r="H95" s="35">
        <f t="shared" si="19"/>
        <v>70.472708672775624</v>
      </c>
      <c r="I95" s="35">
        <f t="shared" si="15"/>
        <v>49460.275014022125</v>
      </c>
      <c r="J95" s="40">
        <f t="shared" si="16"/>
        <v>22853.724985977875</v>
      </c>
      <c r="K95" s="5"/>
    </row>
    <row r="96" spans="1:11" x14ac:dyDescent="0.2">
      <c r="A96" s="33">
        <f t="shared" si="17"/>
        <v>86</v>
      </c>
      <c r="B96" s="34">
        <f t="shared" si="10"/>
        <v>46029</v>
      </c>
      <c r="C96" s="35">
        <f t="shared" si="18"/>
        <v>49460.275014022125</v>
      </c>
      <c r="D96" s="35">
        <f t="shared" si="11"/>
        <v>355.63911072756019</v>
      </c>
      <c r="E96" s="36">
        <f t="shared" si="12"/>
        <v>0</v>
      </c>
      <c r="F96" s="35">
        <f t="shared" si="13"/>
        <v>355.63911072756019</v>
      </c>
      <c r="G96" s="35">
        <f t="shared" si="14"/>
        <v>285.57038779102885</v>
      </c>
      <c r="H96" s="35">
        <f t="shared" si="19"/>
        <v>70.068722936531344</v>
      </c>
      <c r="I96" s="35">
        <f t="shared" si="15"/>
        <v>49174.704626231098</v>
      </c>
      <c r="J96" s="40">
        <f t="shared" si="16"/>
        <v>23139.295373768902</v>
      </c>
      <c r="K96" s="5"/>
    </row>
    <row r="97" spans="1:11" x14ac:dyDescent="0.2">
      <c r="A97" s="33">
        <f t="shared" si="17"/>
        <v>87</v>
      </c>
      <c r="B97" s="34">
        <f t="shared" si="10"/>
        <v>46060</v>
      </c>
      <c r="C97" s="35">
        <f t="shared" si="18"/>
        <v>49174.704626231098</v>
      </c>
      <c r="D97" s="35">
        <f t="shared" si="11"/>
        <v>355.63911072756019</v>
      </c>
      <c r="E97" s="36">
        <f t="shared" si="12"/>
        <v>0</v>
      </c>
      <c r="F97" s="35">
        <f t="shared" si="13"/>
        <v>355.63911072756019</v>
      </c>
      <c r="G97" s="35">
        <f t="shared" si="14"/>
        <v>285.97494584039947</v>
      </c>
      <c r="H97" s="35">
        <f t="shared" si="19"/>
        <v>69.664164887160723</v>
      </c>
      <c r="I97" s="35">
        <f t="shared" si="15"/>
        <v>48888.729680390701</v>
      </c>
      <c r="J97" s="40">
        <f t="shared" si="16"/>
        <v>23425.270319609299</v>
      </c>
      <c r="K97" s="5"/>
    </row>
    <row r="98" spans="1:11" x14ac:dyDescent="0.2">
      <c r="A98" s="33">
        <f t="shared" si="17"/>
        <v>88</v>
      </c>
      <c r="B98" s="34">
        <f t="shared" si="10"/>
        <v>46088</v>
      </c>
      <c r="C98" s="35">
        <f t="shared" si="18"/>
        <v>48888.729680390701</v>
      </c>
      <c r="D98" s="35">
        <f t="shared" si="11"/>
        <v>355.63911072756019</v>
      </c>
      <c r="E98" s="36">
        <f t="shared" si="12"/>
        <v>0</v>
      </c>
      <c r="F98" s="35">
        <f t="shared" si="13"/>
        <v>355.63911072756019</v>
      </c>
      <c r="G98" s="35">
        <f t="shared" si="14"/>
        <v>286.38007701367337</v>
      </c>
      <c r="H98" s="35">
        <f t="shared" si="19"/>
        <v>69.259033713886836</v>
      </c>
      <c r="I98" s="35">
        <f t="shared" si="15"/>
        <v>48602.349603377028</v>
      </c>
      <c r="J98" s="40">
        <f t="shared" si="16"/>
        <v>23711.650396622972</v>
      </c>
      <c r="K98" s="5"/>
    </row>
    <row r="99" spans="1:11" x14ac:dyDescent="0.2">
      <c r="A99" s="33">
        <f t="shared" si="17"/>
        <v>89</v>
      </c>
      <c r="B99" s="34">
        <f t="shared" si="10"/>
        <v>46119</v>
      </c>
      <c r="C99" s="35">
        <f t="shared" si="18"/>
        <v>48602.349603377028</v>
      </c>
      <c r="D99" s="35">
        <f t="shared" si="11"/>
        <v>355.63911072756019</v>
      </c>
      <c r="E99" s="36">
        <f t="shared" si="12"/>
        <v>0</v>
      </c>
      <c r="F99" s="35">
        <f t="shared" si="13"/>
        <v>355.63911072756019</v>
      </c>
      <c r="G99" s="35">
        <f t="shared" si="14"/>
        <v>286.78578212277608</v>
      </c>
      <c r="H99" s="35">
        <f t="shared" si="19"/>
        <v>68.853328604784124</v>
      </c>
      <c r="I99" s="35">
        <f t="shared" si="15"/>
        <v>48315.563821254254</v>
      </c>
      <c r="J99" s="40">
        <f t="shared" si="16"/>
        <v>23998.436178745746</v>
      </c>
      <c r="K99" s="5"/>
    </row>
    <row r="100" spans="1:11" x14ac:dyDescent="0.2">
      <c r="A100" s="33">
        <f t="shared" si="17"/>
        <v>90</v>
      </c>
      <c r="B100" s="34">
        <f t="shared" si="10"/>
        <v>46149</v>
      </c>
      <c r="C100" s="35">
        <f t="shared" si="18"/>
        <v>48315.563821254254</v>
      </c>
      <c r="D100" s="35">
        <f t="shared" si="11"/>
        <v>355.63911072756019</v>
      </c>
      <c r="E100" s="36">
        <f t="shared" si="12"/>
        <v>0</v>
      </c>
      <c r="F100" s="35">
        <f t="shared" si="13"/>
        <v>355.63911072756019</v>
      </c>
      <c r="G100" s="35">
        <f t="shared" si="14"/>
        <v>287.19206198078331</v>
      </c>
      <c r="H100" s="35">
        <f t="shared" si="19"/>
        <v>68.447048746776872</v>
      </c>
      <c r="I100" s="35">
        <f t="shared" si="15"/>
        <v>48028.371759273468</v>
      </c>
      <c r="J100" s="40">
        <f t="shared" si="16"/>
        <v>24285.628240726532</v>
      </c>
      <c r="K100" s="5"/>
    </row>
    <row r="101" spans="1:11" x14ac:dyDescent="0.2">
      <c r="A101" s="33">
        <f t="shared" si="17"/>
        <v>91</v>
      </c>
      <c r="B101" s="34">
        <f t="shared" si="10"/>
        <v>46180</v>
      </c>
      <c r="C101" s="35">
        <f t="shared" si="18"/>
        <v>48028.371759273468</v>
      </c>
      <c r="D101" s="35">
        <f t="shared" si="11"/>
        <v>355.63911072756019</v>
      </c>
      <c r="E101" s="36">
        <f t="shared" si="12"/>
        <v>0</v>
      </c>
      <c r="F101" s="35">
        <f t="shared" si="13"/>
        <v>355.63911072756019</v>
      </c>
      <c r="G101" s="35">
        <f t="shared" si="14"/>
        <v>287.59891740192279</v>
      </c>
      <c r="H101" s="35">
        <f t="shared" si="19"/>
        <v>68.040193325637418</v>
      </c>
      <c r="I101" s="35">
        <f t="shared" si="15"/>
        <v>47740.772841871549</v>
      </c>
      <c r="J101" s="40">
        <f t="shared" si="16"/>
        <v>24573.227158128451</v>
      </c>
      <c r="K101" s="5"/>
    </row>
    <row r="102" spans="1:11" x14ac:dyDescent="0.2">
      <c r="A102" s="33">
        <f t="shared" si="17"/>
        <v>92</v>
      </c>
      <c r="B102" s="34">
        <f t="shared" si="10"/>
        <v>46210</v>
      </c>
      <c r="C102" s="35">
        <f t="shared" si="18"/>
        <v>47740.772841871549</v>
      </c>
      <c r="D102" s="35">
        <f t="shared" si="11"/>
        <v>355.63911072756019</v>
      </c>
      <c r="E102" s="36">
        <f t="shared" si="12"/>
        <v>0</v>
      </c>
      <c r="F102" s="35">
        <f t="shared" si="13"/>
        <v>355.63911072756019</v>
      </c>
      <c r="G102" s="35">
        <f t="shared" si="14"/>
        <v>288.00634920157552</v>
      </c>
      <c r="H102" s="35">
        <f t="shared" si="19"/>
        <v>67.632761525984691</v>
      </c>
      <c r="I102" s="35">
        <f t="shared" si="15"/>
        <v>47452.766492669973</v>
      </c>
      <c r="J102" s="40">
        <f t="shared" si="16"/>
        <v>24861.233507330027</v>
      </c>
      <c r="K102" s="5"/>
    </row>
    <row r="103" spans="1:11" x14ac:dyDescent="0.2">
      <c r="A103" s="33">
        <f t="shared" si="17"/>
        <v>93</v>
      </c>
      <c r="B103" s="34">
        <f t="shared" si="10"/>
        <v>46241</v>
      </c>
      <c r="C103" s="35">
        <f t="shared" si="18"/>
        <v>47452.766492669973</v>
      </c>
      <c r="D103" s="35">
        <f t="shared" si="11"/>
        <v>355.63911072756019</v>
      </c>
      <c r="E103" s="36">
        <f t="shared" si="12"/>
        <v>0</v>
      </c>
      <c r="F103" s="35">
        <f t="shared" si="13"/>
        <v>355.63911072756019</v>
      </c>
      <c r="G103" s="35">
        <f t="shared" si="14"/>
        <v>288.4143581962777</v>
      </c>
      <c r="H103" s="35">
        <f t="shared" si="19"/>
        <v>67.224752531282462</v>
      </c>
      <c r="I103" s="35">
        <f t="shared" si="15"/>
        <v>47164.352134473695</v>
      </c>
      <c r="J103" s="40">
        <f t="shared" si="16"/>
        <v>25149.647865526305</v>
      </c>
      <c r="K103" s="5"/>
    </row>
    <row r="104" spans="1:11" x14ac:dyDescent="0.2">
      <c r="A104" s="33">
        <f t="shared" si="17"/>
        <v>94</v>
      </c>
      <c r="B104" s="34">
        <f t="shared" si="10"/>
        <v>46272</v>
      </c>
      <c r="C104" s="35">
        <f t="shared" si="18"/>
        <v>47164.352134473695</v>
      </c>
      <c r="D104" s="35">
        <f t="shared" si="11"/>
        <v>355.63911072756019</v>
      </c>
      <c r="E104" s="36">
        <f t="shared" si="12"/>
        <v>0</v>
      </c>
      <c r="F104" s="35">
        <f t="shared" si="13"/>
        <v>355.63911072756019</v>
      </c>
      <c r="G104" s="35">
        <f t="shared" si="14"/>
        <v>288.82294520372244</v>
      </c>
      <c r="H104" s="35">
        <f t="shared" si="19"/>
        <v>66.816165523837739</v>
      </c>
      <c r="I104" s="35">
        <f t="shared" si="15"/>
        <v>46875.529189269975</v>
      </c>
      <c r="J104" s="40">
        <f t="shared" si="16"/>
        <v>25438.470810730025</v>
      </c>
      <c r="K104" s="5"/>
    </row>
    <row r="105" spans="1:11" x14ac:dyDescent="0.2">
      <c r="A105" s="33">
        <f t="shared" si="17"/>
        <v>95</v>
      </c>
      <c r="B105" s="34">
        <f t="shared" si="10"/>
        <v>46302</v>
      </c>
      <c r="C105" s="35">
        <f t="shared" si="18"/>
        <v>46875.529189269975</v>
      </c>
      <c r="D105" s="35">
        <f t="shared" si="11"/>
        <v>355.63911072756019</v>
      </c>
      <c r="E105" s="36">
        <f t="shared" si="12"/>
        <v>0</v>
      </c>
      <c r="F105" s="35">
        <f t="shared" si="13"/>
        <v>355.63911072756019</v>
      </c>
      <c r="G105" s="35">
        <f t="shared" si="14"/>
        <v>289.23211104276106</v>
      </c>
      <c r="H105" s="35">
        <f t="shared" si="19"/>
        <v>66.406999684799132</v>
      </c>
      <c r="I105" s="35">
        <f t="shared" si="15"/>
        <v>46586.297078227217</v>
      </c>
      <c r="J105" s="40">
        <f t="shared" si="16"/>
        <v>25727.702921772783</v>
      </c>
      <c r="K105" s="5"/>
    </row>
    <row r="106" spans="1:11" x14ac:dyDescent="0.2">
      <c r="A106" s="33">
        <f t="shared" si="17"/>
        <v>96</v>
      </c>
      <c r="B106" s="34">
        <f t="shared" si="10"/>
        <v>46333</v>
      </c>
      <c r="C106" s="35">
        <f t="shared" si="18"/>
        <v>46586.297078227217</v>
      </c>
      <c r="D106" s="35">
        <f t="shared" si="11"/>
        <v>355.63911072756019</v>
      </c>
      <c r="E106" s="36">
        <f t="shared" si="12"/>
        <v>0</v>
      </c>
      <c r="F106" s="35">
        <f t="shared" si="13"/>
        <v>355.63911072756019</v>
      </c>
      <c r="G106" s="35">
        <f t="shared" si="14"/>
        <v>289.64185653340496</v>
      </c>
      <c r="H106" s="35">
        <f t="shared" si="19"/>
        <v>65.997254194155232</v>
      </c>
      <c r="I106" s="35">
        <f t="shared" si="15"/>
        <v>46296.655221693814</v>
      </c>
      <c r="J106" s="40">
        <f t="shared" si="16"/>
        <v>26017.344778306186</v>
      </c>
      <c r="K106" s="5"/>
    </row>
    <row r="107" spans="1:11" x14ac:dyDescent="0.2">
      <c r="A107" s="33">
        <f t="shared" si="17"/>
        <v>97</v>
      </c>
      <c r="B107" s="34">
        <f t="shared" si="10"/>
        <v>46363</v>
      </c>
      <c r="C107" s="35">
        <f t="shared" si="18"/>
        <v>46296.655221693814</v>
      </c>
      <c r="D107" s="35">
        <f t="shared" si="11"/>
        <v>355.63911072756019</v>
      </c>
      <c r="E107" s="36">
        <f t="shared" si="12"/>
        <v>0</v>
      </c>
      <c r="F107" s="35">
        <f t="shared" si="13"/>
        <v>355.63911072756019</v>
      </c>
      <c r="G107" s="35">
        <f t="shared" si="14"/>
        <v>290.0521824968273</v>
      </c>
      <c r="H107" s="35">
        <f t="shared" si="19"/>
        <v>65.586928230732909</v>
      </c>
      <c r="I107" s="35">
        <f t="shared" si="15"/>
        <v>46006.603039196983</v>
      </c>
      <c r="J107" s="40">
        <f t="shared" si="16"/>
        <v>26307.396960803017</v>
      </c>
      <c r="K107" s="5"/>
    </row>
    <row r="108" spans="1:11" x14ac:dyDescent="0.2">
      <c r="A108" s="33">
        <f t="shared" si="17"/>
        <v>98</v>
      </c>
      <c r="B108" s="34">
        <f t="shared" si="10"/>
        <v>46394</v>
      </c>
      <c r="C108" s="35">
        <f t="shared" si="18"/>
        <v>46006.603039196983</v>
      </c>
      <c r="D108" s="35">
        <f t="shared" si="11"/>
        <v>355.63911072756019</v>
      </c>
      <c r="E108" s="36">
        <f t="shared" si="12"/>
        <v>0</v>
      </c>
      <c r="F108" s="35">
        <f t="shared" si="13"/>
        <v>355.63911072756019</v>
      </c>
      <c r="G108" s="35">
        <f t="shared" si="14"/>
        <v>290.46308975536448</v>
      </c>
      <c r="H108" s="35">
        <f t="shared" si="19"/>
        <v>65.17602097219573</v>
      </c>
      <c r="I108" s="35">
        <f t="shared" si="15"/>
        <v>45716.139949441618</v>
      </c>
      <c r="J108" s="40">
        <f t="shared" si="16"/>
        <v>26597.860050558382</v>
      </c>
      <c r="K108" s="5"/>
    </row>
    <row r="109" spans="1:11" x14ac:dyDescent="0.2">
      <c r="A109" s="33">
        <f t="shared" si="17"/>
        <v>99</v>
      </c>
      <c r="B109" s="34">
        <f t="shared" si="10"/>
        <v>46425</v>
      </c>
      <c r="C109" s="35">
        <f t="shared" si="18"/>
        <v>45716.139949441618</v>
      </c>
      <c r="D109" s="35">
        <f t="shared" si="11"/>
        <v>355.63911072756019</v>
      </c>
      <c r="E109" s="36">
        <f t="shared" si="12"/>
        <v>0</v>
      </c>
      <c r="F109" s="35">
        <f t="shared" si="13"/>
        <v>355.63911072756019</v>
      </c>
      <c r="G109" s="35">
        <f t="shared" si="14"/>
        <v>290.87457913251791</v>
      </c>
      <c r="H109" s="35">
        <f t="shared" si="19"/>
        <v>64.7645315950423</v>
      </c>
      <c r="I109" s="35">
        <f t="shared" si="15"/>
        <v>45425.265370309098</v>
      </c>
      <c r="J109" s="40">
        <f t="shared" si="16"/>
        <v>26888.734629690902</v>
      </c>
      <c r="K109" s="5"/>
    </row>
    <row r="110" spans="1:11" x14ac:dyDescent="0.2">
      <c r="A110" s="33">
        <f t="shared" si="17"/>
        <v>100</v>
      </c>
      <c r="B110" s="34">
        <f t="shared" si="10"/>
        <v>46453</v>
      </c>
      <c r="C110" s="35">
        <f t="shared" si="18"/>
        <v>45425.265370309098</v>
      </c>
      <c r="D110" s="35">
        <f t="shared" si="11"/>
        <v>355.63911072756019</v>
      </c>
      <c r="E110" s="36">
        <f t="shared" si="12"/>
        <v>0</v>
      </c>
      <c r="F110" s="35">
        <f t="shared" si="13"/>
        <v>355.63911072756019</v>
      </c>
      <c r="G110" s="35">
        <f t="shared" si="14"/>
        <v>291.28665145295565</v>
      </c>
      <c r="H110" s="35">
        <f t="shared" si="19"/>
        <v>64.352459274604556</v>
      </c>
      <c r="I110" s="35">
        <f t="shared" si="15"/>
        <v>45133.978718856146</v>
      </c>
      <c r="J110" s="40">
        <f t="shared" si="16"/>
        <v>27180.021281143854</v>
      </c>
      <c r="K110" s="5"/>
    </row>
    <row r="111" spans="1:11" x14ac:dyDescent="0.2">
      <c r="A111" s="33">
        <f t="shared" si="17"/>
        <v>101</v>
      </c>
      <c r="B111" s="34">
        <f t="shared" si="10"/>
        <v>46484</v>
      </c>
      <c r="C111" s="35">
        <f t="shared" si="18"/>
        <v>45133.978718856146</v>
      </c>
      <c r="D111" s="35">
        <f t="shared" si="11"/>
        <v>355.63911072756019</v>
      </c>
      <c r="E111" s="36">
        <f t="shared" si="12"/>
        <v>0</v>
      </c>
      <c r="F111" s="35">
        <f t="shared" si="13"/>
        <v>355.63911072756019</v>
      </c>
      <c r="G111" s="35">
        <f t="shared" si="14"/>
        <v>291.69930754251396</v>
      </c>
      <c r="H111" s="35">
        <f t="shared" si="19"/>
        <v>63.939803185046209</v>
      </c>
      <c r="I111" s="35">
        <f t="shared" si="15"/>
        <v>44842.279411313633</v>
      </c>
      <c r="J111" s="40">
        <f t="shared" si="16"/>
        <v>27471.720588686367</v>
      </c>
      <c r="K111" s="5"/>
    </row>
    <row r="112" spans="1:11" x14ac:dyDescent="0.2">
      <c r="A112" s="33">
        <f t="shared" si="17"/>
        <v>102</v>
      </c>
      <c r="B112" s="34">
        <f t="shared" si="10"/>
        <v>46514</v>
      </c>
      <c r="C112" s="35">
        <f t="shared" si="18"/>
        <v>44842.279411313633</v>
      </c>
      <c r="D112" s="35">
        <f t="shared" si="11"/>
        <v>355.63911072756019</v>
      </c>
      <c r="E112" s="36">
        <f t="shared" si="12"/>
        <v>0</v>
      </c>
      <c r="F112" s="35">
        <f t="shared" si="13"/>
        <v>355.63911072756019</v>
      </c>
      <c r="G112" s="35">
        <f t="shared" si="14"/>
        <v>292.11254822819922</v>
      </c>
      <c r="H112" s="35">
        <f t="shared" si="19"/>
        <v>63.526562499360985</v>
      </c>
      <c r="I112" s="35">
        <f t="shared" si="15"/>
        <v>44550.166863085433</v>
      </c>
      <c r="J112" s="40">
        <f t="shared" si="16"/>
        <v>27763.833136914567</v>
      </c>
      <c r="K112" s="5"/>
    </row>
    <row r="113" spans="1:11" x14ac:dyDescent="0.2">
      <c r="A113" s="33">
        <f t="shared" si="17"/>
        <v>103</v>
      </c>
      <c r="B113" s="34">
        <f t="shared" si="10"/>
        <v>46545</v>
      </c>
      <c r="C113" s="35">
        <f t="shared" si="18"/>
        <v>44550.166863085433</v>
      </c>
      <c r="D113" s="35">
        <f t="shared" si="11"/>
        <v>355.63911072756019</v>
      </c>
      <c r="E113" s="36">
        <f t="shared" si="12"/>
        <v>0</v>
      </c>
      <c r="F113" s="35">
        <f t="shared" si="13"/>
        <v>355.63911072756019</v>
      </c>
      <c r="G113" s="35">
        <f t="shared" si="14"/>
        <v>292.52637433818916</v>
      </c>
      <c r="H113" s="35">
        <f t="shared" si="19"/>
        <v>63.112736389371037</v>
      </c>
      <c r="I113" s="35">
        <f t="shared" si="15"/>
        <v>44257.640488747245</v>
      </c>
      <c r="J113" s="40">
        <f t="shared" si="16"/>
        <v>28056.359511252755</v>
      </c>
      <c r="K113" s="5"/>
    </row>
    <row r="114" spans="1:11" x14ac:dyDescent="0.2">
      <c r="A114" s="33">
        <f t="shared" si="17"/>
        <v>104</v>
      </c>
      <c r="B114" s="34">
        <f t="shared" si="10"/>
        <v>46575</v>
      </c>
      <c r="C114" s="35">
        <f t="shared" si="18"/>
        <v>44257.640488747245</v>
      </c>
      <c r="D114" s="35">
        <f t="shared" si="11"/>
        <v>355.63911072756019</v>
      </c>
      <c r="E114" s="36">
        <f t="shared" si="12"/>
        <v>0</v>
      </c>
      <c r="F114" s="35">
        <f t="shared" si="13"/>
        <v>355.63911072756019</v>
      </c>
      <c r="G114" s="35">
        <f t="shared" si="14"/>
        <v>292.9407867018349</v>
      </c>
      <c r="H114" s="35">
        <f t="shared" si="19"/>
        <v>62.69832402572527</v>
      </c>
      <c r="I114" s="35">
        <f t="shared" si="15"/>
        <v>43964.699702045407</v>
      </c>
      <c r="J114" s="40">
        <f t="shared" si="16"/>
        <v>28349.300297954593</v>
      </c>
      <c r="K114" s="5"/>
    </row>
    <row r="115" spans="1:11" x14ac:dyDescent="0.2">
      <c r="A115" s="33">
        <f t="shared" si="17"/>
        <v>105</v>
      </c>
      <c r="B115" s="34">
        <f t="shared" si="10"/>
        <v>46606</v>
      </c>
      <c r="C115" s="35">
        <f t="shared" si="18"/>
        <v>43964.699702045407</v>
      </c>
      <c r="D115" s="35">
        <f t="shared" si="11"/>
        <v>355.63911072756019</v>
      </c>
      <c r="E115" s="36">
        <f t="shared" si="12"/>
        <v>0</v>
      </c>
      <c r="F115" s="35">
        <f t="shared" si="13"/>
        <v>355.63911072756019</v>
      </c>
      <c r="G115" s="35">
        <f t="shared" si="14"/>
        <v>293.35578614966255</v>
      </c>
      <c r="H115" s="35">
        <f t="shared" si="19"/>
        <v>62.283324577897666</v>
      </c>
      <c r="I115" s="35">
        <f t="shared" si="15"/>
        <v>43671.343915895748</v>
      </c>
      <c r="J115" s="40">
        <f t="shared" si="16"/>
        <v>28642.656084104252</v>
      </c>
      <c r="K115" s="5"/>
    </row>
    <row r="116" spans="1:11" x14ac:dyDescent="0.2">
      <c r="A116" s="33">
        <f t="shared" si="17"/>
        <v>106</v>
      </c>
      <c r="B116" s="34">
        <f t="shared" si="10"/>
        <v>46637</v>
      </c>
      <c r="C116" s="35">
        <f t="shared" si="18"/>
        <v>43671.343915895748</v>
      </c>
      <c r="D116" s="35">
        <f t="shared" si="11"/>
        <v>355.63911072756019</v>
      </c>
      <c r="E116" s="36">
        <f t="shared" si="12"/>
        <v>0</v>
      </c>
      <c r="F116" s="35">
        <f t="shared" si="13"/>
        <v>355.63911072756019</v>
      </c>
      <c r="G116" s="35">
        <f t="shared" si="14"/>
        <v>293.77137351337456</v>
      </c>
      <c r="H116" s="35">
        <f t="shared" si="19"/>
        <v>61.867737214185645</v>
      </c>
      <c r="I116" s="35">
        <f t="shared" si="15"/>
        <v>43377.572542382375</v>
      </c>
      <c r="J116" s="40">
        <f t="shared" si="16"/>
        <v>28936.427457617625</v>
      </c>
      <c r="K116" s="5"/>
    </row>
    <row r="117" spans="1:11" x14ac:dyDescent="0.2">
      <c r="A117" s="33">
        <f t="shared" si="17"/>
        <v>107</v>
      </c>
      <c r="B117" s="34">
        <f t="shared" si="10"/>
        <v>46667</v>
      </c>
      <c r="C117" s="35">
        <f t="shared" si="18"/>
        <v>43377.572542382375</v>
      </c>
      <c r="D117" s="35">
        <f t="shared" si="11"/>
        <v>355.63911072756019</v>
      </c>
      <c r="E117" s="36">
        <f t="shared" si="12"/>
        <v>0</v>
      </c>
      <c r="F117" s="35">
        <f t="shared" si="13"/>
        <v>355.63911072756019</v>
      </c>
      <c r="G117" s="35">
        <f t="shared" si="14"/>
        <v>294.18754962585183</v>
      </c>
      <c r="H117" s="35">
        <f t="shared" si="19"/>
        <v>61.451561101708371</v>
      </c>
      <c r="I117" s="35">
        <f t="shared" si="15"/>
        <v>43083.384992756524</v>
      </c>
      <c r="J117" s="40">
        <f t="shared" si="16"/>
        <v>29230.615007243476</v>
      </c>
      <c r="K117" s="5"/>
    </row>
    <row r="118" spans="1:11" x14ac:dyDescent="0.2">
      <c r="A118" s="33">
        <f t="shared" si="17"/>
        <v>108</v>
      </c>
      <c r="B118" s="34">
        <f t="shared" si="10"/>
        <v>46698</v>
      </c>
      <c r="C118" s="35">
        <f t="shared" si="18"/>
        <v>43083.384992756524</v>
      </c>
      <c r="D118" s="35">
        <f t="shared" si="11"/>
        <v>355.63911072756019</v>
      </c>
      <c r="E118" s="36">
        <f t="shared" si="12"/>
        <v>0</v>
      </c>
      <c r="F118" s="35">
        <f t="shared" si="13"/>
        <v>355.63911072756019</v>
      </c>
      <c r="G118" s="35">
        <f t="shared" si="14"/>
        <v>294.60431532115513</v>
      </c>
      <c r="H118" s="35">
        <f t="shared" si="19"/>
        <v>61.034795406405074</v>
      </c>
      <c r="I118" s="35">
        <f t="shared" si="15"/>
        <v>42788.780677435367</v>
      </c>
      <c r="J118" s="40">
        <f t="shared" si="16"/>
        <v>29525.219322564633</v>
      </c>
      <c r="K118" s="5"/>
    </row>
    <row r="119" spans="1:11" x14ac:dyDescent="0.2">
      <c r="A119" s="33">
        <f t="shared" si="17"/>
        <v>109</v>
      </c>
      <c r="B119" s="34">
        <f t="shared" si="10"/>
        <v>46728</v>
      </c>
      <c r="C119" s="35">
        <f t="shared" si="18"/>
        <v>42788.780677435367</v>
      </c>
      <c r="D119" s="35">
        <f t="shared" si="11"/>
        <v>355.63911072756019</v>
      </c>
      <c r="E119" s="36">
        <f t="shared" si="12"/>
        <v>0</v>
      </c>
      <c r="F119" s="35">
        <f t="shared" si="13"/>
        <v>355.63911072756019</v>
      </c>
      <c r="G119" s="35">
        <f t="shared" si="14"/>
        <v>295.02167143452675</v>
      </c>
      <c r="H119" s="35">
        <f t="shared" si="19"/>
        <v>60.617439293033442</v>
      </c>
      <c r="I119" s="35">
        <f t="shared" si="15"/>
        <v>42493.759006000837</v>
      </c>
      <c r="J119" s="40">
        <f t="shared" si="16"/>
        <v>29820.240993999163</v>
      </c>
      <c r="K119" s="5"/>
    </row>
    <row r="120" spans="1:11" x14ac:dyDescent="0.2">
      <c r="A120" s="33">
        <f t="shared" si="17"/>
        <v>110</v>
      </c>
      <c r="B120" s="34">
        <f t="shared" si="10"/>
        <v>46759</v>
      </c>
      <c r="C120" s="35">
        <f t="shared" si="18"/>
        <v>42493.759006000837</v>
      </c>
      <c r="D120" s="35">
        <f t="shared" si="11"/>
        <v>355.63911072756019</v>
      </c>
      <c r="E120" s="36">
        <f t="shared" si="12"/>
        <v>0</v>
      </c>
      <c r="F120" s="35">
        <f t="shared" si="13"/>
        <v>355.63911072756019</v>
      </c>
      <c r="G120" s="35">
        <f t="shared" si="14"/>
        <v>295.43961880239232</v>
      </c>
      <c r="H120" s="35">
        <f t="shared" si="19"/>
        <v>60.199491925167855</v>
      </c>
      <c r="I120" s="35">
        <f t="shared" si="15"/>
        <v>42198.319387198448</v>
      </c>
      <c r="J120" s="40">
        <f t="shared" si="16"/>
        <v>30115.680612801552</v>
      </c>
      <c r="K120" s="5"/>
    </row>
    <row r="121" spans="1:11" x14ac:dyDescent="0.2">
      <c r="A121" s="33">
        <f t="shared" si="17"/>
        <v>111</v>
      </c>
      <c r="B121" s="34">
        <f t="shared" si="10"/>
        <v>46790</v>
      </c>
      <c r="C121" s="35">
        <f t="shared" si="18"/>
        <v>42198.319387198448</v>
      </c>
      <c r="D121" s="35">
        <f t="shared" si="11"/>
        <v>355.63911072756019</v>
      </c>
      <c r="E121" s="36">
        <f t="shared" si="12"/>
        <v>0</v>
      </c>
      <c r="F121" s="35">
        <f t="shared" si="13"/>
        <v>355.63911072756019</v>
      </c>
      <c r="G121" s="35">
        <f t="shared" si="14"/>
        <v>295.85815826236239</v>
      </c>
      <c r="H121" s="35">
        <f t="shared" si="19"/>
        <v>59.780952465197807</v>
      </c>
      <c r="I121" s="35">
        <f t="shared" si="15"/>
        <v>41902.461228936088</v>
      </c>
      <c r="J121" s="40">
        <f t="shared" si="16"/>
        <v>30411.538771063912</v>
      </c>
      <c r="K121" s="5"/>
    </row>
    <row r="122" spans="1:11" x14ac:dyDescent="0.2">
      <c r="A122" s="33">
        <f t="shared" si="17"/>
        <v>112</v>
      </c>
      <c r="B122" s="34">
        <f t="shared" si="10"/>
        <v>46819</v>
      </c>
      <c r="C122" s="35">
        <f t="shared" si="18"/>
        <v>41902.461228936088</v>
      </c>
      <c r="D122" s="35">
        <f t="shared" si="11"/>
        <v>355.63911072756019</v>
      </c>
      <c r="E122" s="36">
        <f t="shared" si="12"/>
        <v>0</v>
      </c>
      <c r="F122" s="35">
        <f t="shared" si="13"/>
        <v>355.63911072756019</v>
      </c>
      <c r="G122" s="35">
        <f t="shared" si="14"/>
        <v>296.27729065323405</v>
      </c>
      <c r="H122" s="35">
        <f t="shared" si="19"/>
        <v>59.361820074326126</v>
      </c>
      <c r="I122" s="35">
        <f t="shared" si="15"/>
        <v>41606.183938282855</v>
      </c>
      <c r="J122" s="40">
        <f t="shared" si="16"/>
        <v>30707.816061717145</v>
      </c>
      <c r="K122" s="5"/>
    </row>
    <row r="123" spans="1:11" x14ac:dyDescent="0.2">
      <c r="A123" s="33">
        <f t="shared" si="17"/>
        <v>113</v>
      </c>
      <c r="B123" s="34">
        <f t="shared" si="10"/>
        <v>46850</v>
      </c>
      <c r="C123" s="35">
        <f t="shared" si="18"/>
        <v>41606.183938282855</v>
      </c>
      <c r="D123" s="35">
        <f t="shared" si="11"/>
        <v>355.63911072756019</v>
      </c>
      <c r="E123" s="36">
        <f t="shared" si="12"/>
        <v>0</v>
      </c>
      <c r="F123" s="35">
        <f t="shared" si="13"/>
        <v>355.63911072756019</v>
      </c>
      <c r="G123" s="35">
        <f t="shared" si="14"/>
        <v>296.69701681499282</v>
      </c>
      <c r="H123" s="35">
        <f t="shared" si="19"/>
        <v>58.94209391256738</v>
      </c>
      <c r="I123" s="35">
        <f t="shared" si="15"/>
        <v>41309.486921467862</v>
      </c>
      <c r="J123" s="40">
        <f t="shared" si="16"/>
        <v>31004.513078532138</v>
      </c>
      <c r="K123" s="5"/>
    </row>
    <row r="124" spans="1:11" x14ac:dyDescent="0.2">
      <c r="A124" s="33">
        <f t="shared" si="17"/>
        <v>114</v>
      </c>
      <c r="B124" s="34">
        <f t="shared" si="10"/>
        <v>46880</v>
      </c>
      <c r="C124" s="35">
        <f t="shared" si="18"/>
        <v>41309.486921467862</v>
      </c>
      <c r="D124" s="35">
        <f t="shared" si="11"/>
        <v>355.63911072756019</v>
      </c>
      <c r="E124" s="36">
        <f t="shared" si="12"/>
        <v>0</v>
      </c>
      <c r="F124" s="35">
        <f t="shared" si="13"/>
        <v>355.63911072756019</v>
      </c>
      <c r="G124" s="35">
        <f t="shared" si="14"/>
        <v>297.11733758881405</v>
      </c>
      <c r="H124" s="35">
        <f t="shared" si="19"/>
        <v>58.521773138746141</v>
      </c>
      <c r="I124" s="35">
        <f t="shared" si="15"/>
        <v>41012.369583879045</v>
      </c>
      <c r="J124" s="40">
        <f t="shared" si="16"/>
        <v>31301.630416120955</v>
      </c>
      <c r="K124" s="5"/>
    </row>
    <row r="125" spans="1:11" x14ac:dyDescent="0.2">
      <c r="A125" s="33">
        <f t="shared" si="17"/>
        <v>115</v>
      </c>
      <c r="B125" s="34">
        <f t="shared" si="10"/>
        <v>46911</v>
      </c>
      <c r="C125" s="35">
        <f t="shared" si="18"/>
        <v>41012.369583879045</v>
      </c>
      <c r="D125" s="35">
        <f t="shared" si="11"/>
        <v>355.63911072756019</v>
      </c>
      <c r="E125" s="36">
        <f t="shared" si="12"/>
        <v>0</v>
      </c>
      <c r="F125" s="35">
        <f t="shared" si="13"/>
        <v>355.63911072756019</v>
      </c>
      <c r="G125" s="35">
        <f t="shared" si="14"/>
        <v>297.53825381706486</v>
      </c>
      <c r="H125" s="35">
        <f t="shared" si="19"/>
        <v>58.100856910495317</v>
      </c>
      <c r="I125" s="35">
        <f t="shared" si="15"/>
        <v>40714.831330061977</v>
      </c>
      <c r="J125" s="40">
        <f t="shared" si="16"/>
        <v>31599.168669938023</v>
      </c>
      <c r="K125" s="5"/>
    </row>
    <row r="126" spans="1:11" x14ac:dyDescent="0.2">
      <c r="A126" s="33">
        <f t="shared" si="17"/>
        <v>116</v>
      </c>
      <c r="B126" s="34">
        <f t="shared" si="10"/>
        <v>46941</v>
      </c>
      <c r="C126" s="35">
        <f t="shared" si="18"/>
        <v>40714.831330061977</v>
      </c>
      <c r="D126" s="35">
        <f t="shared" si="11"/>
        <v>355.63911072756019</v>
      </c>
      <c r="E126" s="36">
        <f t="shared" si="12"/>
        <v>0</v>
      </c>
      <c r="F126" s="35">
        <f t="shared" si="13"/>
        <v>355.63911072756019</v>
      </c>
      <c r="G126" s="35">
        <f t="shared" si="14"/>
        <v>297.95976634330572</v>
      </c>
      <c r="H126" s="35">
        <f t="shared" si="19"/>
        <v>57.67934438425447</v>
      </c>
      <c r="I126" s="35">
        <f t="shared" si="15"/>
        <v>40416.871563718669</v>
      </c>
      <c r="J126" s="40">
        <f t="shared" si="16"/>
        <v>31897.128436281331</v>
      </c>
      <c r="K126" s="5"/>
    </row>
    <row r="127" spans="1:11" x14ac:dyDescent="0.2">
      <c r="A127" s="33">
        <f t="shared" si="17"/>
        <v>117</v>
      </c>
      <c r="B127" s="34">
        <f t="shared" si="10"/>
        <v>46972</v>
      </c>
      <c r="C127" s="35">
        <f t="shared" si="18"/>
        <v>40416.871563718669</v>
      </c>
      <c r="D127" s="35">
        <f t="shared" si="11"/>
        <v>355.63911072756019</v>
      </c>
      <c r="E127" s="36">
        <f t="shared" si="12"/>
        <v>0</v>
      </c>
      <c r="F127" s="35">
        <f t="shared" si="13"/>
        <v>355.63911072756019</v>
      </c>
      <c r="G127" s="35">
        <f t="shared" si="14"/>
        <v>298.38187601229208</v>
      </c>
      <c r="H127" s="35">
        <f t="shared" si="19"/>
        <v>57.257234715268119</v>
      </c>
      <c r="I127" s="35">
        <f t="shared" si="15"/>
        <v>40118.48968770638</v>
      </c>
      <c r="J127" s="40">
        <f t="shared" si="16"/>
        <v>32195.51031229362</v>
      </c>
      <c r="K127" s="5"/>
    </row>
    <row r="128" spans="1:11" x14ac:dyDescent="0.2">
      <c r="A128" s="33">
        <f t="shared" si="17"/>
        <v>118</v>
      </c>
      <c r="B128" s="34">
        <f t="shared" si="10"/>
        <v>47003</v>
      </c>
      <c r="C128" s="35">
        <f t="shared" si="18"/>
        <v>40118.48968770638</v>
      </c>
      <c r="D128" s="35">
        <f t="shared" si="11"/>
        <v>355.63911072756019</v>
      </c>
      <c r="E128" s="36">
        <f t="shared" si="12"/>
        <v>0</v>
      </c>
      <c r="F128" s="35">
        <f t="shared" si="13"/>
        <v>355.63911072756019</v>
      </c>
      <c r="G128" s="35">
        <f t="shared" si="14"/>
        <v>298.80458366997618</v>
      </c>
      <c r="H128" s="35">
        <f t="shared" si="19"/>
        <v>56.83452705758404</v>
      </c>
      <c r="I128" s="35">
        <f t="shared" si="15"/>
        <v>39819.685104036405</v>
      </c>
      <c r="J128" s="40">
        <f t="shared" si="16"/>
        <v>32494.314895963595</v>
      </c>
      <c r="K128" s="5"/>
    </row>
    <row r="129" spans="1:11" x14ac:dyDescent="0.2">
      <c r="A129" s="33">
        <f t="shared" si="17"/>
        <v>119</v>
      </c>
      <c r="B129" s="34">
        <f t="shared" si="10"/>
        <v>47033</v>
      </c>
      <c r="C129" s="35">
        <f t="shared" si="18"/>
        <v>39819.685104036405</v>
      </c>
      <c r="D129" s="35">
        <f t="shared" si="11"/>
        <v>355.63911072756019</v>
      </c>
      <c r="E129" s="36">
        <f t="shared" si="12"/>
        <v>0</v>
      </c>
      <c r="F129" s="35">
        <f t="shared" si="13"/>
        <v>355.63911072756019</v>
      </c>
      <c r="G129" s="35">
        <f t="shared" si="14"/>
        <v>299.22789016350862</v>
      </c>
      <c r="H129" s="35">
        <f t="shared" si="19"/>
        <v>56.411220564051575</v>
      </c>
      <c r="I129" s="35">
        <f t="shared" si="15"/>
        <v>39520.457213872898</v>
      </c>
      <c r="J129" s="40">
        <f t="shared" si="16"/>
        <v>32793.542786127102</v>
      </c>
      <c r="K129" s="5"/>
    </row>
    <row r="130" spans="1:11" x14ac:dyDescent="0.2">
      <c r="A130" s="33">
        <f t="shared" si="17"/>
        <v>120</v>
      </c>
      <c r="B130" s="34">
        <f t="shared" si="10"/>
        <v>47064</v>
      </c>
      <c r="C130" s="35">
        <f t="shared" si="18"/>
        <v>39520.457213872898</v>
      </c>
      <c r="D130" s="35">
        <f t="shared" si="11"/>
        <v>355.63911072756019</v>
      </c>
      <c r="E130" s="36">
        <f t="shared" si="12"/>
        <v>0</v>
      </c>
      <c r="F130" s="35">
        <f t="shared" si="13"/>
        <v>355.63911072756019</v>
      </c>
      <c r="G130" s="35">
        <f t="shared" si="14"/>
        <v>299.65179634124024</v>
      </c>
      <c r="H130" s="35">
        <f t="shared" si="19"/>
        <v>55.987314386319945</v>
      </c>
      <c r="I130" s="35">
        <f t="shared" si="15"/>
        <v>39220.805417531657</v>
      </c>
      <c r="J130" s="40">
        <f t="shared" si="16"/>
        <v>33093.194582468343</v>
      </c>
      <c r="K130" s="5"/>
    </row>
    <row r="131" spans="1:11" x14ac:dyDescent="0.2">
      <c r="A131" s="33">
        <f t="shared" si="17"/>
        <v>121</v>
      </c>
      <c r="B131" s="34">
        <f t="shared" si="10"/>
        <v>47094</v>
      </c>
      <c r="C131" s="35">
        <f t="shared" si="18"/>
        <v>39220.805417531657</v>
      </c>
      <c r="D131" s="35">
        <f t="shared" si="11"/>
        <v>355.63911072756019</v>
      </c>
      <c r="E131" s="36">
        <f t="shared" si="12"/>
        <v>0</v>
      </c>
      <c r="F131" s="35">
        <f t="shared" si="13"/>
        <v>355.63911072756019</v>
      </c>
      <c r="G131" s="35">
        <f t="shared" si="14"/>
        <v>300.07630305272369</v>
      </c>
      <c r="H131" s="35">
        <f t="shared" si="19"/>
        <v>55.562807674836513</v>
      </c>
      <c r="I131" s="35">
        <f t="shared" si="15"/>
        <v>38920.729114478934</v>
      </c>
      <c r="J131" s="40">
        <f t="shared" si="16"/>
        <v>33393.270885521066</v>
      </c>
      <c r="K131" s="5"/>
    </row>
    <row r="132" spans="1:11" x14ac:dyDescent="0.2">
      <c r="A132" s="33">
        <f t="shared" si="17"/>
        <v>122</v>
      </c>
      <c r="B132" s="34">
        <f t="shared" si="10"/>
        <v>47125</v>
      </c>
      <c r="C132" s="35">
        <f t="shared" si="18"/>
        <v>38920.729114478934</v>
      </c>
      <c r="D132" s="35">
        <f t="shared" si="11"/>
        <v>355.63911072756019</v>
      </c>
      <c r="E132" s="36">
        <f t="shared" si="12"/>
        <v>0</v>
      </c>
      <c r="F132" s="35">
        <f t="shared" si="13"/>
        <v>355.63911072756019</v>
      </c>
      <c r="G132" s="35">
        <f t="shared" si="14"/>
        <v>300.50141114871502</v>
      </c>
      <c r="H132" s="35">
        <f t="shared" si="19"/>
        <v>55.137699578845165</v>
      </c>
      <c r="I132" s="35">
        <f t="shared" si="15"/>
        <v>38620.227703330216</v>
      </c>
      <c r="J132" s="40">
        <f t="shared" si="16"/>
        <v>33693.772296669784</v>
      </c>
      <c r="K132" s="5"/>
    </row>
    <row r="133" spans="1:11" x14ac:dyDescent="0.2">
      <c r="A133" s="33">
        <f t="shared" si="17"/>
        <v>123</v>
      </c>
      <c r="B133" s="34">
        <f t="shared" si="10"/>
        <v>47156</v>
      </c>
      <c r="C133" s="35">
        <f t="shared" si="18"/>
        <v>38620.227703330216</v>
      </c>
      <c r="D133" s="35">
        <f t="shared" si="11"/>
        <v>355.63911072756019</v>
      </c>
      <c r="E133" s="36">
        <f t="shared" si="12"/>
        <v>0</v>
      </c>
      <c r="F133" s="35">
        <f t="shared" si="13"/>
        <v>355.63911072756019</v>
      </c>
      <c r="G133" s="35">
        <f t="shared" si="14"/>
        <v>300.92712148117573</v>
      </c>
      <c r="H133" s="35">
        <f t="shared" si="19"/>
        <v>54.711989246384483</v>
      </c>
      <c r="I133" s="35">
        <f t="shared" si="15"/>
        <v>38319.300581849042</v>
      </c>
      <c r="J133" s="40">
        <f t="shared" si="16"/>
        <v>33994.699418150958</v>
      </c>
      <c r="K133" s="5"/>
    </row>
    <row r="134" spans="1:11" x14ac:dyDescent="0.2">
      <c r="A134" s="33">
        <f t="shared" si="17"/>
        <v>124</v>
      </c>
      <c r="B134" s="34">
        <f t="shared" si="10"/>
        <v>47184</v>
      </c>
      <c r="C134" s="35">
        <f t="shared" si="18"/>
        <v>38319.300581849042</v>
      </c>
      <c r="D134" s="35">
        <f t="shared" si="11"/>
        <v>355.63911072756019</v>
      </c>
      <c r="E134" s="36">
        <f t="shared" si="12"/>
        <v>0</v>
      </c>
      <c r="F134" s="35">
        <f t="shared" si="13"/>
        <v>355.63911072756019</v>
      </c>
      <c r="G134" s="35">
        <f t="shared" si="14"/>
        <v>301.35343490327404</v>
      </c>
      <c r="H134" s="35">
        <f t="shared" si="19"/>
        <v>54.285675824286152</v>
      </c>
      <c r="I134" s="35">
        <f t="shared" si="15"/>
        <v>38017.947146945771</v>
      </c>
      <c r="J134" s="40">
        <f t="shared" si="16"/>
        <v>34296.052853054229</v>
      </c>
      <c r="K134" s="5"/>
    </row>
    <row r="135" spans="1:11" x14ac:dyDescent="0.2">
      <c r="A135" s="33">
        <f t="shared" si="17"/>
        <v>125</v>
      </c>
      <c r="B135" s="34">
        <f t="shared" si="10"/>
        <v>47215</v>
      </c>
      <c r="C135" s="35">
        <f t="shared" si="18"/>
        <v>38017.947146945771</v>
      </c>
      <c r="D135" s="35">
        <f t="shared" si="11"/>
        <v>355.63911072756019</v>
      </c>
      <c r="E135" s="36">
        <f t="shared" si="12"/>
        <v>0</v>
      </c>
      <c r="F135" s="35">
        <f t="shared" si="13"/>
        <v>355.63911072756019</v>
      </c>
      <c r="G135" s="35">
        <f t="shared" si="14"/>
        <v>301.78035226938704</v>
      </c>
      <c r="H135" s="35">
        <f t="shared" si="19"/>
        <v>53.858758458173178</v>
      </c>
      <c r="I135" s="35">
        <f t="shared" si="15"/>
        <v>37716.166794676385</v>
      </c>
      <c r="J135" s="40">
        <f t="shared" si="16"/>
        <v>34597.833205323615</v>
      </c>
      <c r="K135" s="5"/>
    </row>
    <row r="136" spans="1:11" x14ac:dyDescent="0.2">
      <c r="A136" s="33">
        <f t="shared" si="17"/>
        <v>126</v>
      </c>
      <c r="B136" s="34">
        <f t="shared" si="10"/>
        <v>47245</v>
      </c>
      <c r="C136" s="35">
        <f t="shared" si="18"/>
        <v>37716.166794676385</v>
      </c>
      <c r="D136" s="35">
        <f t="shared" si="11"/>
        <v>355.63911072756019</v>
      </c>
      <c r="E136" s="36">
        <f t="shared" si="12"/>
        <v>0</v>
      </c>
      <c r="F136" s="35">
        <f t="shared" si="13"/>
        <v>355.63911072756019</v>
      </c>
      <c r="G136" s="35">
        <f t="shared" si="14"/>
        <v>302.20787443510199</v>
      </c>
      <c r="H136" s="35">
        <f t="shared" si="19"/>
        <v>53.431236292458216</v>
      </c>
      <c r="I136" s="35">
        <f t="shared" si="15"/>
        <v>37413.958920241283</v>
      </c>
      <c r="J136" s="40">
        <f t="shared" si="16"/>
        <v>34900.041079758717</v>
      </c>
      <c r="K136" s="5"/>
    </row>
    <row r="137" spans="1:11" x14ac:dyDescent="0.2">
      <c r="A137" s="33">
        <f t="shared" si="17"/>
        <v>127</v>
      </c>
      <c r="B137" s="34">
        <f t="shared" si="10"/>
        <v>47276</v>
      </c>
      <c r="C137" s="35">
        <f t="shared" si="18"/>
        <v>37413.958920241283</v>
      </c>
      <c r="D137" s="35">
        <f t="shared" si="11"/>
        <v>355.63911072756019</v>
      </c>
      <c r="E137" s="36">
        <f t="shared" si="12"/>
        <v>0</v>
      </c>
      <c r="F137" s="35">
        <f t="shared" si="13"/>
        <v>355.63911072756019</v>
      </c>
      <c r="G137" s="35">
        <f t="shared" si="14"/>
        <v>302.63600225721837</v>
      </c>
      <c r="H137" s="35">
        <f t="shared" si="19"/>
        <v>53.003108470341822</v>
      </c>
      <c r="I137" s="35">
        <f t="shared" si="15"/>
        <v>37111.322917984064</v>
      </c>
      <c r="J137" s="40">
        <f t="shared" si="16"/>
        <v>35202.677082015936</v>
      </c>
      <c r="K137" s="5"/>
    </row>
    <row r="138" spans="1:11" x14ac:dyDescent="0.2">
      <c r="A138" s="33">
        <f t="shared" si="17"/>
        <v>128</v>
      </c>
      <c r="B138" s="34">
        <f t="shared" si="10"/>
        <v>47306</v>
      </c>
      <c r="C138" s="35">
        <f t="shared" si="18"/>
        <v>37111.322917984064</v>
      </c>
      <c r="D138" s="35">
        <f t="shared" si="11"/>
        <v>355.63911072756019</v>
      </c>
      <c r="E138" s="36">
        <f t="shared" si="12"/>
        <v>0</v>
      </c>
      <c r="F138" s="35">
        <f t="shared" si="13"/>
        <v>355.63911072756019</v>
      </c>
      <c r="G138" s="35">
        <f t="shared" si="14"/>
        <v>303.06473659374944</v>
      </c>
      <c r="H138" s="35">
        <f t="shared" si="19"/>
        <v>52.574374133810757</v>
      </c>
      <c r="I138" s="35">
        <f t="shared" si="15"/>
        <v>36808.258181390316</v>
      </c>
      <c r="J138" s="40">
        <f t="shared" si="16"/>
        <v>35505.741818609684</v>
      </c>
      <c r="K138" s="5"/>
    </row>
    <row r="139" spans="1:11" x14ac:dyDescent="0.2">
      <c r="A139" s="33">
        <f t="shared" si="17"/>
        <v>129</v>
      </c>
      <c r="B139" s="34">
        <f t="shared" ref="B139:B202" si="20">IF(Pay_Num&lt;&gt;"",DATE(YEAR(Loan_Start),MONTH(Loan_Start)+(Pay_Num)*12/Num_Pmt_Per_Year,DAY(Loan_Start)),"")</f>
        <v>47337</v>
      </c>
      <c r="C139" s="35">
        <f t="shared" si="18"/>
        <v>36808.258181390316</v>
      </c>
      <c r="D139" s="35">
        <f t="shared" ref="D139:D202" si="21">IF(Pay_Num&lt;&gt;"",Scheduled_Monthly_Payment,"")</f>
        <v>355.63911072756019</v>
      </c>
      <c r="E139" s="36">
        <f t="shared" ref="E139:E202" si="22">IF(AND(Pay_Num&lt;&gt;"",Sched_Pay+Scheduled_Extra_Payments&lt;Beg_Bal),Scheduled_Extra_Payments,IF(AND(Pay_Num&lt;&gt;"",Beg_Bal-Sched_Pay&gt;0),Beg_Bal-Sched_Pay,IF(Pay_Num&lt;&gt;"",0,"")))</f>
        <v>0</v>
      </c>
      <c r="F139" s="35">
        <f t="shared" ref="F139:F202" si="23">IF(AND(Pay_Num&lt;&gt;"",Sched_Pay+Extra_Pay&lt;Beg_Bal),Sched_Pay+Extra_Pay,IF(Pay_Num&lt;&gt;"",Beg_Bal,""))</f>
        <v>355.63911072756019</v>
      </c>
      <c r="G139" s="35">
        <f t="shared" ref="G139:G202" si="24">IF(Pay_Num&lt;&gt;"",Total_Pay-Int,"")</f>
        <v>303.49407830392391</v>
      </c>
      <c r="H139" s="35">
        <f t="shared" si="19"/>
        <v>52.14503242363628</v>
      </c>
      <c r="I139" s="35">
        <f t="shared" ref="I139:I202" si="25">IF(AND(Pay_Num&lt;&gt;"",Sched_Pay+Extra_Pay&lt;Beg_Bal),Beg_Bal-Princ,IF(Pay_Num&lt;&gt;"",0,""))</f>
        <v>36504.764103086389</v>
      </c>
      <c r="J139" s="40">
        <f t="shared" ref="J139:J202" si="26">SUM(Loan_Amount-I139)</f>
        <v>35809.235896913611</v>
      </c>
      <c r="K139" s="5"/>
    </row>
    <row r="140" spans="1:11" x14ac:dyDescent="0.2">
      <c r="A140" s="33">
        <f t="shared" ref="A140:A203" si="27">IF(Values_Entered,A139+1,"")</f>
        <v>130</v>
      </c>
      <c r="B140" s="34">
        <f t="shared" si="20"/>
        <v>47368</v>
      </c>
      <c r="C140" s="35">
        <f t="shared" ref="C140:C203" si="28">IF(Pay_Num&lt;&gt;"",I139,"")</f>
        <v>36504.764103086389</v>
      </c>
      <c r="D140" s="35">
        <f t="shared" si="21"/>
        <v>355.63911072756019</v>
      </c>
      <c r="E140" s="36">
        <f t="shared" si="22"/>
        <v>0</v>
      </c>
      <c r="F140" s="35">
        <f t="shared" si="23"/>
        <v>355.63911072756019</v>
      </c>
      <c r="G140" s="35">
        <f t="shared" si="24"/>
        <v>303.92402824818782</v>
      </c>
      <c r="H140" s="35">
        <f t="shared" ref="H140:H203" si="29">IF(Pay_Num&lt;&gt;"",Beg_Bal*Interest_Rate/Num_Pmt_Per_Year,"")</f>
        <v>51.715082479372391</v>
      </c>
      <c r="I140" s="35">
        <f t="shared" si="25"/>
        <v>36200.840074838197</v>
      </c>
      <c r="J140" s="40">
        <f t="shared" si="26"/>
        <v>36113.159925161803</v>
      </c>
      <c r="K140" s="5"/>
    </row>
    <row r="141" spans="1:11" x14ac:dyDescent="0.2">
      <c r="A141" s="33">
        <f t="shared" si="27"/>
        <v>131</v>
      </c>
      <c r="B141" s="34">
        <f t="shared" si="20"/>
        <v>47398</v>
      </c>
      <c r="C141" s="35">
        <f t="shared" si="28"/>
        <v>36200.840074838197</v>
      </c>
      <c r="D141" s="35">
        <f t="shared" si="21"/>
        <v>355.63911072756019</v>
      </c>
      <c r="E141" s="36">
        <f t="shared" si="22"/>
        <v>0</v>
      </c>
      <c r="F141" s="35">
        <f t="shared" si="23"/>
        <v>355.63911072756019</v>
      </c>
      <c r="G141" s="35">
        <f t="shared" si="24"/>
        <v>304.35458728820606</v>
      </c>
      <c r="H141" s="35">
        <f t="shared" si="29"/>
        <v>51.284523439354111</v>
      </c>
      <c r="I141" s="35">
        <f t="shared" si="25"/>
        <v>35896.485487549988</v>
      </c>
      <c r="J141" s="40">
        <f t="shared" si="26"/>
        <v>36417.514512450012</v>
      </c>
      <c r="K141" s="5"/>
    </row>
    <row r="142" spans="1:11" x14ac:dyDescent="0.2">
      <c r="A142" s="33">
        <f t="shared" si="27"/>
        <v>132</v>
      </c>
      <c r="B142" s="34">
        <f t="shared" si="20"/>
        <v>47429</v>
      </c>
      <c r="C142" s="35">
        <f t="shared" si="28"/>
        <v>35896.485487549988</v>
      </c>
      <c r="D142" s="35">
        <f t="shared" si="21"/>
        <v>355.63911072756019</v>
      </c>
      <c r="E142" s="36">
        <f t="shared" si="22"/>
        <v>0</v>
      </c>
      <c r="F142" s="35">
        <f t="shared" si="23"/>
        <v>355.63911072756019</v>
      </c>
      <c r="G142" s="35">
        <f t="shared" si="24"/>
        <v>304.7857562868644</v>
      </c>
      <c r="H142" s="35">
        <f t="shared" si="29"/>
        <v>50.853354440695824</v>
      </c>
      <c r="I142" s="35">
        <f t="shared" si="25"/>
        <v>35591.699731263121</v>
      </c>
      <c r="J142" s="40">
        <f t="shared" si="26"/>
        <v>36722.300268736879</v>
      </c>
      <c r="K142" s="5"/>
    </row>
    <row r="143" spans="1:11" x14ac:dyDescent="0.2">
      <c r="A143" s="33">
        <f t="shared" si="27"/>
        <v>133</v>
      </c>
      <c r="B143" s="34">
        <f t="shared" si="20"/>
        <v>47459</v>
      </c>
      <c r="C143" s="35">
        <f t="shared" si="28"/>
        <v>35591.699731263121</v>
      </c>
      <c r="D143" s="35">
        <f t="shared" si="21"/>
        <v>355.63911072756019</v>
      </c>
      <c r="E143" s="36">
        <f t="shared" si="22"/>
        <v>0</v>
      </c>
      <c r="F143" s="35">
        <f t="shared" si="23"/>
        <v>355.63911072756019</v>
      </c>
      <c r="G143" s="35">
        <f t="shared" si="24"/>
        <v>305.21753610827079</v>
      </c>
      <c r="H143" s="35">
        <f t="shared" si="29"/>
        <v>50.421574619289423</v>
      </c>
      <c r="I143" s="35">
        <f t="shared" si="25"/>
        <v>35286.482195154851</v>
      </c>
      <c r="J143" s="40">
        <f t="shared" si="26"/>
        <v>37027.517804845149</v>
      </c>
      <c r="K143" s="5"/>
    </row>
    <row r="144" spans="1:11" x14ac:dyDescent="0.2">
      <c r="A144" s="33">
        <f t="shared" si="27"/>
        <v>134</v>
      </c>
      <c r="B144" s="34">
        <f t="shared" si="20"/>
        <v>47490</v>
      </c>
      <c r="C144" s="35">
        <f t="shared" si="28"/>
        <v>35286.482195154851</v>
      </c>
      <c r="D144" s="35">
        <f t="shared" si="21"/>
        <v>355.63911072756019</v>
      </c>
      <c r="E144" s="36">
        <f t="shared" si="22"/>
        <v>0</v>
      </c>
      <c r="F144" s="35">
        <f t="shared" si="23"/>
        <v>355.63911072756019</v>
      </c>
      <c r="G144" s="35">
        <f t="shared" si="24"/>
        <v>305.6499276177575</v>
      </c>
      <c r="H144" s="35">
        <f t="shared" si="29"/>
        <v>49.989183109802703</v>
      </c>
      <c r="I144" s="35">
        <f t="shared" si="25"/>
        <v>34980.832267537095</v>
      </c>
      <c r="J144" s="40">
        <f t="shared" si="26"/>
        <v>37333.167732462905</v>
      </c>
      <c r="K144" s="5"/>
    </row>
    <row r="145" spans="1:11" x14ac:dyDescent="0.2">
      <c r="A145" s="33">
        <f t="shared" si="27"/>
        <v>135</v>
      </c>
      <c r="B145" s="34">
        <f t="shared" si="20"/>
        <v>47521</v>
      </c>
      <c r="C145" s="35">
        <f t="shared" si="28"/>
        <v>34980.832267537095</v>
      </c>
      <c r="D145" s="35">
        <f t="shared" si="21"/>
        <v>355.63911072756019</v>
      </c>
      <c r="E145" s="36">
        <f t="shared" si="22"/>
        <v>0</v>
      </c>
      <c r="F145" s="35">
        <f t="shared" si="23"/>
        <v>355.63911072756019</v>
      </c>
      <c r="G145" s="35">
        <f t="shared" si="24"/>
        <v>306.08293168188266</v>
      </c>
      <c r="H145" s="35">
        <f t="shared" si="29"/>
        <v>49.55617904567756</v>
      </c>
      <c r="I145" s="35">
        <f t="shared" si="25"/>
        <v>34674.749335855209</v>
      </c>
      <c r="J145" s="40">
        <f t="shared" si="26"/>
        <v>37639.250664144791</v>
      </c>
      <c r="K145" s="5"/>
    </row>
    <row r="146" spans="1:11" x14ac:dyDescent="0.2">
      <c r="A146" s="33">
        <f t="shared" si="27"/>
        <v>136</v>
      </c>
      <c r="B146" s="34">
        <f t="shared" si="20"/>
        <v>47549</v>
      </c>
      <c r="C146" s="35">
        <f t="shared" si="28"/>
        <v>34674.749335855209</v>
      </c>
      <c r="D146" s="35">
        <f t="shared" si="21"/>
        <v>355.63911072756019</v>
      </c>
      <c r="E146" s="36">
        <f t="shared" si="22"/>
        <v>0</v>
      </c>
      <c r="F146" s="35">
        <f t="shared" si="23"/>
        <v>355.63911072756019</v>
      </c>
      <c r="G146" s="35">
        <f t="shared" si="24"/>
        <v>306.51654916843199</v>
      </c>
      <c r="H146" s="35">
        <f t="shared" si="29"/>
        <v>49.122561559128222</v>
      </c>
      <c r="I146" s="35">
        <f t="shared" si="25"/>
        <v>34368.232786686778</v>
      </c>
      <c r="J146" s="40">
        <f t="shared" si="26"/>
        <v>37945.767213313222</v>
      </c>
      <c r="K146" s="5"/>
    </row>
    <row r="147" spans="1:11" x14ac:dyDescent="0.2">
      <c r="A147" s="33">
        <f t="shared" si="27"/>
        <v>137</v>
      </c>
      <c r="B147" s="34">
        <f t="shared" si="20"/>
        <v>47580</v>
      </c>
      <c r="C147" s="35">
        <f t="shared" si="28"/>
        <v>34368.232786686778</v>
      </c>
      <c r="D147" s="35">
        <f t="shared" si="21"/>
        <v>355.63911072756019</v>
      </c>
      <c r="E147" s="36">
        <f t="shared" si="22"/>
        <v>0</v>
      </c>
      <c r="F147" s="35">
        <f t="shared" si="23"/>
        <v>355.63911072756019</v>
      </c>
      <c r="G147" s="35">
        <f t="shared" si="24"/>
        <v>306.95078094642059</v>
      </c>
      <c r="H147" s="35">
        <f t="shared" si="29"/>
        <v>48.688329781139608</v>
      </c>
      <c r="I147" s="35">
        <f t="shared" si="25"/>
        <v>34061.282005740359</v>
      </c>
      <c r="J147" s="40">
        <f t="shared" si="26"/>
        <v>38252.717994259641</v>
      </c>
      <c r="K147" s="5"/>
    </row>
    <row r="148" spans="1:11" x14ac:dyDescent="0.2">
      <c r="A148" s="33">
        <f t="shared" si="27"/>
        <v>138</v>
      </c>
      <c r="B148" s="34">
        <f t="shared" si="20"/>
        <v>47610</v>
      </c>
      <c r="C148" s="35">
        <f t="shared" si="28"/>
        <v>34061.282005740359</v>
      </c>
      <c r="D148" s="35">
        <f t="shared" si="21"/>
        <v>355.63911072756019</v>
      </c>
      <c r="E148" s="36">
        <f t="shared" si="22"/>
        <v>0</v>
      </c>
      <c r="F148" s="35">
        <f t="shared" si="23"/>
        <v>355.63911072756019</v>
      </c>
      <c r="G148" s="35">
        <f t="shared" si="24"/>
        <v>307.38562788609465</v>
      </c>
      <c r="H148" s="35">
        <f t="shared" si="29"/>
        <v>48.253482841465512</v>
      </c>
      <c r="I148" s="35">
        <f t="shared" si="25"/>
        <v>33753.896377854267</v>
      </c>
      <c r="J148" s="40">
        <f t="shared" si="26"/>
        <v>38560.103622145733</v>
      </c>
      <c r="K148" s="5"/>
    </row>
    <row r="149" spans="1:11" x14ac:dyDescent="0.2">
      <c r="A149" s="33">
        <f t="shared" si="27"/>
        <v>139</v>
      </c>
      <c r="B149" s="34">
        <f t="shared" si="20"/>
        <v>47641</v>
      </c>
      <c r="C149" s="35">
        <f t="shared" si="28"/>
        <v>33753.896377854267</v>
      </c>
      <c r="D149" s="35">
        <f t="shared" si="21"/>
        <v>355.63911072756019</v>
      </c>
      <c r="E149" s="36">
        <f t="shared" si="22"/>
        <v>0</v>
      </c>
      <c r="F149" s="35">
        <f t="shared" si="23"/>
        <v>355.63911072756019</v>
      </c>
      <c r="G149" s="35">
        <f t="shared" si="24"/>
        <v>307.8210908589333</v>
      </c>
      <c r="H149" s="35">
        <f t="shared" si="29"/>
        <v>47.818019868626884</v>
      </c>
      <c r="I149" s="35">
        <f t="shared" si="25"/>
        <v>33446.075286995336</v>
      </c>
      <c r="J149" s="40">
        <f t="shared" si="26"/>
        <v>38867.924713004664</v>
      </c>
      <c r="K149" s="5"/>
    </row>
    <row r="150" spans="1:11" x14ac:dyDescent="0.2">
      <c r="A150" s="33">
        <f t="shared" si="27"/>
        <v>140</v>
      </c>
      <c r="B150" s="34">
        <f t="shared" si="20"/>
        <v>47671</v>
      </c>
      <c r="C150" s="35">
        <f t="shared" si="28"/>
        <v>33446.075286995336</v>
      </c>
      <c r="D150" s="35">
        <f t="shared" si="21"/>
        <v>355.63911072756019</v>
      </c>
      <c r="E150" s="36">
        <f t="shared" si="22"/>
        <v>0</v>
      </c>
      <c r="F150" s="35">
        <f t="shared" si="23"/>
        <v>355.63911072756019</v>
      </c>
      <c r="G150" s="35">
        <f t="shared" si="24"/>
        <v>308.25717073765014</v>
      </c>
      <c r="H150" s="35">
        <f t="shared" si="29"/>
        <v>47.381939989910059</v>
      </c>
      <c r="I150" s="35">
        <f t="shared" si="25"/>
        <v>33137.818116257688</v>
      </c>
      <c r="J150" s="40">
        <f t="shared" si="26"/>
        <v>39176.181883742312</v>
      </c>
      <c r="K150" s="5"/>
    </row>
    <row r="151" spans="1:11" x14ac:dyDescent="0.2">
      <c r="A151" s="33">
        <f t="shared" si="27"/>
        <v>141</v>
      </c>
      <c r="B151" s="34">
        <f t="shared" si="20"/>
        <v>47702</v>
      </c>
      <c r="C151" s="35">
        <f t="shared" si="28"/>
        <v>33137.818116257688</v>
      </c>
      <c r="D151" s="35">
        <f t="shared" si="21"/>
        <v>355.63911072756019</v>
      </c>
      <c r="E151" s="36">
        <f t="shared" si="22"/>
        <v>0</v>
      </c>
      <c r="F151" s="35">
        <f t="shared" si="23"/>
        <v>355.63911072756019</v>
      </c>
      <c r="G151" s="35">
        <f t="shared" si="24"/>
        <v>308.69386839619511</v>
      </c>
      <c r="H151" s="35">
        <f t="shared" si="29"/>
        <v>46.945242331365058</v>
      </c>
      <c r="I151" s="35">
        <f t="shared" si="25"/>
        <v>32829.124247861495</v>
      </c>
      <c r="J151" s="40">
        <f t="shared" si="26"/>
        <v>39484.875752138505</v>
      </c>
      <c r="K151" s="5"/>
    </row>
    <row r="152" spans="1:11" x14ac:dyDescent="0.2">
      <c r="A152" s="33">
        <f t="shared" si="27"/>
        <v>142</v>
      </c>
      <c r="B152" s="34">
        <f t="shared" si="20"/>
        <v>47733</v>
      </c>
      <c r="C152" s="35">
        <f t="shared" si="28"/>
        <v>32829.124247861495</v>
      </c>
      <c r="D152" s="35">
        <f t="shared" si="21"/>
        <v>355.63911072756019</v>
      </c>
      <c r="E152" s="36">
        <f t="shared" si="22"/>
        <v>0</v>
      </c>
      <c r="F152" s="35">
        <f t="shared" si="23"/>
        <v>355.63911072756019</v>
      </c>
      <c r="G152" s="35">
        <f t="shared" si="24"/>
        <v>309.13118470975638</v>
      </c>
      <c r="H152" s="35">
        <f t="shared" si="29"/>
        <v>46.50792601780379</v>
      </c>
      <c r="I152" s="35">
        <f t="shared" si="25"/>
        <v>32519.993063151738</v>
      </c>
      <c r="J152" s="40">
        <f t="shared" si="26"/>
        <v>39794.006936848265</v>
      </c>
      <c r="K152" s="5"/>
    </row>
    <row r="153" spans="1:11" x14ac:dyDescent="0.2">
      <c r="A153" s="33">
        <f t="shared" si="27"/>
        <v>143</v>
      </c>
      <c r="B153" s="34">
        <f t="shared" si="20"/>
        <v>47763</v>
      </c>
      <c r="C153" s="35">
        <f t="shared" si="28"/>
        <v>32519.993063151738</v>
      </c>
      <c r="D153" s="35">
        <f t="shared" si="21"/>
        <v>355.63911072756019</v>
      </c>
      <c r="E153" s="36">
        <f t="shared" si="22"/>
        <v>0</v>
      </c>
      <c r="F153" s="35">
        <f t="shared" si="23"/>
        <v>355.63911072756019</v>
      </c>
      <c r="G153" s="35">
        <f t="shared" si="24"/>
        <v>309.56912055476187</v>
      </c>
      <c r="H153" s="35">
        <f t="shared" si="29"/>
        <v>46.069990172798299</v>
      </c>
      <c r="I153" s="35">
        <f t="shared" si="25"/>
        <v>32210.423942596975</v>
      </c>
      <c r="J153" s="40">
        <f t="shared" si="26"/>
        <v>40103.576057403028</v>
      </c>
      <c r="K153" s="5"/>
    </row>
    <row r="154" spans="1:11" x14ac:dyDescent="0.2">
      <c r="A154" s="33">
        <f t="shared" si="27"/>
        <v>144</v>
      </c>
      <c r="B154" s="34">
        <f t="shared" si="20"/>
        <v>47794</v>
      </c>
      <c r="C154" s="35">
        <f t="shared" si="28"/>
        <v>32210.423942596975</v>
      </c>
      <c r="D154" s="35">
        <f t="shared" si="21"/>
        <v>355.63911072756019</v>
      </c>
      <c r="E154" s="36">
        <f t="shared" si="22"/>
        <v>0</v>
      </c>
      <c r="F154" s="35">
        <f t="shared" si="23"/>
        <v>355.63911072756019</v>
      </c>
      <c r="G154" s="35">
        <f t="shared" si="24"/>
        <v>310.00767680888111</v>
      </c>
      <c r="H154" s="35">
        <f t="shared" si="29"/>
        <v>45.631433918679051</v>
      </c>
      <c r="I154" s="35">
        <f t="shared" si="25"/>
        <v>31900.416265788095</v>
      </c>
      <c r="J154" s="40">
        <f t="shared" si="26"/>
        <v>40413.583734211905</v>
      </c>
      <c r="K154" s="5"/>
    </row>
    <row r="155" spans="1:11" x14ac:dyDescent="0.2">
      <c r="A155" s="33">
        <f t="shared" si="27"/>
        <v>145</v>
      </c>
      <c r="B155" s="34">
        <f t="shared" si="20"/>
        <v>47824</v>
      </c>
      <c r="C155" s="35">
        <f t="shared" si="28"/>
        <v>31900.416265788095</v>
      </c>
      <c r="D155" s="35">
        <f t="shared" si="21"/>
        <v>355.63911072756019</v>
      </c>
      <c r="E155" s="36">
        <f t="shared" si="22"/>
        <v>0</v>
      </c>
      <c r="F155" s="35">
        <f t="shared" si="23"/>
        <v>355.63911072756019</v>
      </c>
      <c r="G155" s="35">
        <f t="shared" si="24"/>
        <v>310.44685435102707</v>
      </c>
      <c r="H155" s="35">
        <f t="shared" si="29"/>
        <v>45.192256376533145</v>
      </c>
      <c r="I155" s="35">
        <f t="shared" si="25"/>
        <v>31589.969411437069</v>
      </c>
      <c r="J155" s="40">
        <f t="shared" si="26"/>
        <v>40724.030588562935</v>
      </c>
      <c r="K155" s="5"/>
    </row>
    <row r="156" spans="1:11" x14ac:dyDescent="0.2">
      <c r="A156" s="33">
        <f t="shared" si="27"/>
        <v>146</v>
      </c>
      <c r="B156" s="34">
        <f t="shared" si="20"/>
        <v>47855</v>
      </c>
      <c r="C156" s="35">
        <f t="shared" si="28"/>
        <v>31589.969411437069</v>
      </c>
      <c r="D156" s="35">
        <f t="shared" si="21"/>
        <v>355.63911072756019</v>
      </c>
      <c r="E156" s="36">
        <f t="shared" si="22"/>
        <v>0</v>
      </c>
      <c r="F156" s="35">
        <f t="shared" si="23"/>
        <v>355.63911072756019</v>
      </c>
      <c r="G156" s="35">
        <f t="shared" si="24"/>
        <v>310.88665406135766</v>
      </c>
      <c r="H156" s="35">
        <f t="shared" si="29"/>
        <v>44.752456666202512</v>
      </c>
      <c r="I156" s="35">
        <f t="shared" si="25"/>
        <v>31279.082757375712</v>
      </c>
      <c r="J156" s="40">
        <f t="shared" si="26"/>
        <v>41034.917242624288</v>
      </c>
      <c r="K156" s="5"/>
    </row>
    <row r="157" spans="1:11" x14ac:dyDescent="0.2">
      <c r="A157" s="33">
        <f t="shared" si="27"/>
        <v>147</v>
      </c>
      <c r="B157" s="34">
        <f t="shared" si="20"/>
        <v>47886</v>
      </c>
      <c r="C157" s="35">
        <f t="shared" si="28"/>
        <v>31279.082757375712</v>
      </c>
      <c r="D157" s="35">
        <f t="shared" si="21"/>
        <v>355.63911072756019</v>
      </c>
      <c r="E157" s="36">
        <f t="shared" si="22"/>
        <v>0</v>
      </c>
      <c r="F157" s="35">
        <f t="shared" si="23"/>
        <v>355.63911072756019</v>
      </c>
      <c r="G157" s="35">
        <f t="shared" si="24"/>
        <v>311.32707682127796</v>
      </c>
      <c r="H157" s="35">
        <f t="shared" si="29"/>
        <v>44.312033906282267</v>
      </c>
      <c r="I157" s="35">
        <f t="shared" si="25"/>
        <v>30967.755680554434</v>
      </c>
      <c r="J157" s="40">
        <f t="shared" si="26"/>
        <v>41346.24431944557</v>
      </c>
      <c r="K157" s="5"/>
    </row>
    <row r="158" spans="1:11" x14ac:dyDescent="0.2">
      <c r="A158" s="33">
        <f t="shared" si="27"/>
        <v>148</v>
      </c>
      <c r="B158" s="34">
        <f t="shared" si="20"/>
        <v>47914</v>
      </c>
      <c r="C158" s="35">
        <f t="shared" si="28"/>
        <v>30967.755680554434</v>
      </c>
      <c r="D158" s="35">
        <f t="shared" si="21"/>
        <v>355.63911072756019</v>
      </c>
      <c r="E158" s="36">
        <f t="shared" si="22"/>
        <v>0</v>
      </c>
      <c r="F158" s="35">
        <f t="shared" si="23"/>
        <v>355.63911072756019</v>
      </c>
      <c r="G158" s="35">
        <f t="shared" si="24"/>
        <v>311.76812351344142</v>
      </c>
      <c r="H158" s="35">
        <f t="shared" si="29"/>
        <v>43.870987214118777</v>
      </c>
      <c r="I158" s="35">
        <f t="shared" si="25"/>
        <v>30655.987557040993</v>
      </c>
      <c r="J158" s="40">
        <f t="shared" si="26"/>
        <v>41658.012442959007</v>
      </c>
      <c r="K158" s="5"/>
    </row>
    <row r="159" spans="1:11" x14ac:dyDescent="0.2">
      <c r="A159" s="33">
        <f t="shared" si="27"/>
        <v>149</v>
      </c>
      <c r="B159" s="34">
        <f t="shared" si="20"/>
        <v>47945</v>
      </c>
      <c r="C159" s="35">
        <f t="shared" si="28"/>
        <v>30655.987557040993</v>
      </c>
      <c r="D159" s="35">
        <f t="shared" si="21"/>
        <v>355.63911072756019</v>
      </c>
      <c r="E159" s="36">
        <f t="shared" si="22"/>
        <v>0</v>
      </c>
      <c r="F159" s="35">
        <f t="shared" si="23"/>
        <v>355.63911072756019</v>
      </c>
      <c r="G159" s="35">
        <f t="shared" si="24"/>
        <v>312.20979502175214</v>
      </c>
      <c r="H159" s="35">
        <f t="shared" si="29"/>
        <v>43.429315705808079</v>
      </c>
      <c r="I159" s="35">
        <f t="shared" si="25"/>
        <v>30343.777762019243</v>
      </c>
      <c r="J159" s="40">
        <f t="shared" si="26"/>
        <v>41970.222237980757</v>
      </c>
      <c r="K159" s="5"/>
    </row>
    <row r="160" spans="1:11" x14ac:dyDescent="0.2">
      <c r="A160" s="33">
        <f t="shared" si="27"/>
        <v>150</v>
      </c>
      <c r="B160" s="34">
        <f t="shared" si="20"/>
        <v>47975</v>
      </c>
      <c r="C160" s="35">
        <f t="shared" si="28"/>
        <v>30343.777762019243</v>
      </c>
      <c r="D160" s="35">
        <f t="shared" si="21"/>
        <v>355.63911072756019</v>
      </c>
      <c r="E160" s="36">
        <f t="shared" si="22"/>
        <v>0</v>
      </c>
      <c r="F160" s="35">
        <f t="shared" si="23"/>
        <v>355.63911072756019</v>
      </c>
      <c r="G160" s="35">
        <f t="shared" si="24"/>
        <v>312.65209223136628</v>
      </c>
      <c r="H160" s="35">
        <f t="shared" si="29"/>
        <v>42.987018496193933</v>
      </c>
      <c r="I160" s="35">
        <f t="shared" si="25"/>
        <v>30031.125669787878</v>
      </c>
      <c r="J160" s="40">
        <f t="shared" si="26"/>
        <v>42282.874330212122</v>
      </c>
      <c r="K160" s="5"/>
    </row>
    <row r="161" spans="1:11" x14ac:dyDescent="0.2">
      <c r="A161" s="33">
        <f t="shared" si="27"/>
        <v>151</v>
      </c>
      <c r="B161" s="34">
        <f t="shared" si="20"/>
        <v>48006</v>
      </c>
      <c r="C161" s="35">
        <f t="shared" si="28"/>
        <v>30031.125669787878</v>
      </c>
      <c r="D161" s="35">
        <f t="shared" si="21"/>
        <v>355.63911072756019</v>
      </c>
      <c r="E161" s="36">
        <f t="shared" si="22"/>
        <v>0</v>
      </c>
      <c r="F161" s="35">
        <f t="shared" si="23"/>
        <v>355.63911072756019</v>
      </c>
      <c r="G161" s="35">
        <f t="shared" si="24"/>
        <v>313.09501602869403</v>
      </c>
      <c r="H161" s="35">
        <f t="shared" si="29"/>
        <v>42.544094698866168</v>
      </c>
      <c r="I161" s="35">
        <f t="shared" si="25"/>
        <v>29718.030653759182</v>
      </c>
      <c r="J161" s="40">
        <f t="shared" si="26"/>
        <v>42595.969346240818</v>
      </c>
      <c r="K161" s="5"/>
    </row>
    <row r="162" spans="1:11" x14ac:dyDescent="0.2">
      <c r="A162" s="33">
        <f t="shared" si="27"/>
        <v>152</v>
      </c>
      <c r="B162" s="34">
        <f t="shared" si="20"/>
        <v>48036</v>
      </c>
      <c r="C162" s="35">
        <f t="shared" si="28"/>
        <v>29718.030653759182</v>
      </c>
      <c r="D162" s="35">
        <f t="shared" si="21"/>
        <v>355.63911072756019</v>
      </c>
      <c r="E162" s="36">
        <f t="shared" si="22"/>
        <v>0</v>
      </c>
      <c r="F162" s="35">
        <f t="shared" si="23"/>
        <v>355.63911072756019</v>
      </c>
      <c r="G162" s="35">
        <f t="shared" si="24"/>
        <v>313.53856730140137</v>
      </c>
      <c r="H162" s="35">
        <f t="shared" si="29"/>
        <v>42.100543426158843</v>
      </c>
      <c r="I162" s="35">
        <f t="shared" si="25"/>
        <v>29404.49208645778</v>
      </c>
      <c r="J162" s="40">
        <f t="shared" si="26"/>
        <v>42909.50791354222</v>
      </c>
      <c r="K162" s="5"/>
    </row>
    <row r="163" spans="1:11" x14ac:dyDescent="0.2">
      <c r="A163" s="33">
        <f t="shared" si="27"/>
        <v>153</v>
      </c>
      <c r="B163" s="34">
        <f t="shared" si="20"/>
        <v>48067</v>
      </c>
      <c r="C163" s="35">
        <f t="shared" si="28"/>
        <v>29404.49208645778</v>
      </c>
      <c r="D163" s="35">
        <f t="shared" si="21"/>
        <v>355.63911072756019</v>
      </c>
      <c r="E163" s="36">
        <f t="shared" si="22"/>
        <v>0</v>
      </c>
      <c r="F163" s="35">
        <f t="shared" si="23"/>
        <v>355.63911072756019</v>
      </c>
      <c r="G163" s="35">
        <f t="shared" si="24"/>
        <v>313.98274693841165</v>
      </c>
      <c r="H163" s="35">
        <f t="shared" si="29"/>
        <v>41.656363789148521</v>
      </c>
      <c r="I163" s="35">
        <f t="shared" si="25"/>
        <v>29090.509339519369</v>
      </c>
      <c r="J163" s="40">
        <f t="shared" si="26"/>
        <v>43223.490660480631</v>
      </c>
      <c r="K163" s="5"/>
    </row>
    <row r="164" spans="1:11" x14ac:dyDescent="0.2">
      <c r="A164" s="33">
        <f t="shared" si="27"/>
        <v>154</v>
      </c>
      <c r="B164" s="34">
        <f t="shared" si="20"/>
        <v>48098</v>
      </c>
      <c r="C164" s="35">
        <f t="shared" si="28"/>
        <v>29090.509339519369</v>
      </c>
      <c r="D164" s="35">
        <f t="shared" si="21"/>
        <v>355.63911072756019</v>
      </c>
      <c r="E164" s="36">
        <f t="shared" si="22"/>
        <v>0</v>
      </c>
      <c r="F164" s="35">
        <f t="shared" si="23"/>
        <v>355.63911072756019</v>
      </c>
      <c r="G164" s="35">
        <f t="shared" si="24"/>
        <v>314.42755582990776</v>
      </c>
      <c r="H164" s="35">
        <f t="shared" si="29"/>
        <v>41.211554897652441</v>
      </c>
      <c r="I164" s="35">
        <f t="shared" si="25"/>
        <v>28776.08178368946</v>
      </c>
      <c r="J164" s="40">
        <f t="shared" si="26"/>
        <v>43537.918216310543</v>
      </c>
      <c r="K164" s="5"/>
    </row>
    <row r="165" spans="1:11" x14ac:dyDescent="0.2">
      <c r="A165" s="33">
        <f t="shared" si="27"/>
        <v>155</v>
      </c>
      <c r="B165" s="34">
        <f t="shared" si="20"/>
        <v>48128</v>
      </c>
      <c r="C165" s="35">
        <f t="shared" si="28"/>
        <v>28776.08178368946</v>
      </c>
      <c r="D165" s="35">
        <f t="shared" si="21"/>
        <v>355.63911072756019</v>
      </c>
      <c r="E165" s="36">
        <f t="shared" si="22"/>
        <v>0</v>
      </c>
      <c r="F165" s="35">
        <f t="shared" si="23"/>
        <v>355.63911072756019</v>
      </c>
      <c r="G165" s="35">
        <f t="shared" si="24"/>
        <v>314.87299486733343</v>
      </c>
      <c r="H165" s="35">
        <f t="shared" si="29"/>
        <v>40.766115860226741</v>
      </c>
      <c r="I165" s="35">
        <f t="shared" si="25"/>
        <v>28461.208788822129</v>
      </c>
      <c r="J165" s="40">
        <f t="shared" si="26"/>
        <v>43852.791211177871</v>
      </c>
      <c r="K165" s="5"/>
    </row>
    <row r="166" spans="1:11" x14ac:dyDescent="0.2">
      <c r="A166" s="33">
        <f t="shared" si="27"/>
        <v>156</v>
      </c>
      <c r="B166" s="34">
        <f t="shared" si="20"/>
        <v>48159</v>
      </c>
      <c r="C166" s="35">
        <f t="shared" si="28"/>
        <v>28461.208788822129</v>
      </c>
      <c r="D166" s="35">
        <f t="shared" si="21"/>
        <v>355.63911072756019</v>
      </c>
      <c r="E166" s="36">
        <f t="shared" si="22"/>
        <v>0</v>
      </c>
      <c r="F166" s="35">
        <f t="shared" si="23"/>
        <v>355.63911072756019</v>
      </c>
      <c r="G166" s="35">
        <f t="shared" si="24"/>
        <v>315.31906494339552</v>
      </c>
      <c r="H166" s="35">
        <f t="shared" si="29"/>
        <v>40.320045784164684</v>
      </c>
      <c r="I166" s="35">
        <f t="shared" si="25"/>
        <v>28145.889723878732</v>
      </c>
      <c r="J166" s="40">
        <f t="shared" si="26"/>
        <v>44168.110276121268</v>
      </c>
      <c r="K166" s="5"/>
    </row>
    <row r="167" spans="1:11" x14ac:dyDescent="0.2">
      <c r="A167" s="33">
        <f t="shared" si="27"/>
        <v>157</v>
      </c>
      <c r="B167" s="34">
        <f t="shared" si="20"/>
        <v>48189</v>
      </c>
      <c r="C167" s="35">
        <f t="shared" si="28"/>
        <v>28145.889723878732</v>
      </c>
      <c r="D167" s="35">
        <f t="shared" si="21"/>
        <v>355.63911072756019</v>
      </c>
      <c r="E167" s="36">
        <f t="shared" si="22"/>
        <v>0</v>
      </c>
      <c r="F167" s="35">
        <f t="shared" si="23"/>
        <v>355.63911072756019</v>
      </c>
      <c r="G167" s="35">
        <f t="shared" si="24"/>
        <v>315.76576695206529</v>
      </c>
      <c r="H167" s="35">
        <f t="shared" si="29"/>
        <v>39.873343775494874</v>
      </c>
      <c r="I167" s="35">
        <f t="shared" si="25"/>
        <v>27830.123956926665</v>
      </c>
      <c r="J167" s="40">
        <f t="shared" si="26"/>
        <v>44483.876043073338</v>
      </c>
      <c r="K167" s="5"/>
    </row>
    <row r="168" spans="1:11" x14ac:dyDescent="0.2">
      <c r="A168" s="33">
        <f t="shared" si="27"/>
        <v>158</v>
      </c>
      <c r="B168" s="34">
        <f t="shared" si="20"/>
        <v>48220</v>
      </c>
      <c r="C168" s="35">
        <f t="shared" si="28"/>
        <v>27830.123956926665</v>
      </c>
      <c r="D168" s="35">
        <f t="shared" si="21"/>
        <v>355.63911072756019</v>
      </c>
      <c r="E168" s="36">
        <f t="shared" si="22"/>
        <v>0</v>
      </c>
      <c r="F168" s="35">
        <f t="shared" si="23"/>
        <v>355.63911072756019</v>
      </c>
      <c r="G168" s="35">
        <f t="shared" si="24"/>
        <v>316.21310178858073</v>
      </c>
      <c r="H168" s="35">
        <f t="shared" si="29"/>
        <v>39.426008938979443</v>
      </c>
      <c r="I168" s="35">
        <f t="shared" si="25"/>
        <v>27513.910855138085</v>
      </c>
      <c r="J168" s="40">
        <f t="shared" si="26"/>
        <v>44800.089144861915</v>
      </c>
      <c r="K168" s="5"/>
    </row>
    <row r="169" spans="1:11" x14ac:dyDescent="0.2">
      <c r="A169" s="33">
        <f t="shared" si="27"/>
        <v>159</v>
      </c>
      <c r="B169" s="34">
        <f t="shared" si="20"/>
        <v>48251</v>
      </c>
      <c r="C169" s="35">
        <f t="shared" si="28"/>
        <v>27513.910855138085</v>
      </c>
      <c r="D169" s="35">
        <f t="shared" si="21"/>
        <v>355.63911072756019</v>
      </c>
      <c r="E169" s="36">
        <f t="shared" si="22"/>
        <v>0</v>
      </c>
      <c r="F169" s="35">
        <f t="shared" si="23"/>
        <v>355.63911072756019</v>
      </c>
      <c r="G169" s="35">
        <f t="shared" si="24"/>
        <v>316.66107034944793</v>
      </c>
      <c r="H169" s="35">
        <f t="shared" si="29"/>
        <v>38.97804037811229</v>
      </c>
      <c r="I169" s="35">
        <f t="shared" si="25"/>
        <v>27197.249784788637</v>
      </c>
      <c r="J169" s="40">
        <f t="shared" si="26"/>
        <v>45116.750215211359</v>
      </c>
      <c r="K169" s="5"/>
    </row>
    <row r="170" spans="1:11" x14ac:dyDescent="0.2">
      <c r="A170" s="33">
        <f t="shared" si="27"/>
        <v>160</v>
      </c>
      <c r="B170" s="34">
        <f t="shared" si="20"/>
        <v>48280</v>
      </c>
      <c r="C170" s="35">
        <f t="shared" si="28"/>
        <v>27197.249784788637</v>
      </c>
      <c r="D170" s="35">
        <f t="shared" si="21"/>
        <v>355.63911072756019</v>
      </c>
      <c r="E170" s="36">
        <f t="shared" si="22"/>
        <v>0</v>
      </c>
      <c r="F170" s="35">
        <f t="shared" si="23"/>
        <v>355.63911072756019</v>
      </c>
      <c r="G170" s="35">
        <f t="shared" si="24"/>
        <v>317.10967353244297</v>
      </c>
      <c r="H170" s="35">
        <f t="shared" si="29"/>
        <v>38.529437195117239</v>
      </c>
      <c r="I170" s="35">
        <f t="shared" si="25"/>
        <v>26880.140111256194</v>
      </c>
      <c r="J170" s="40">
        <f t="shared" si="26"/>
        <v>45433.859888743806</v>
      </c>
      <c r="K170" s="5"/>
    </row>
    <row r="171" spans="1:11" x14ac:dyDescent="0.2">
      <c r="A171" s="33">
        <f t="shared" si="27"/>
        <v>161</v>
      </c>
      <c r="B171" s="34">
        <f t="shared" si="20"/>
        <v>48311</v>
      </c>
      <c r="C171" s="35">
        <f t="shared" si="28"/>
        <v>26880.140111256194</v>
      </c>
      <c r="D171" s="35">
        <f t="shared" si="21"/>
        <v>355.63911072756019</v>
      </c>
      <c r="E171" s="36">
        <f t="shared" si="22"/>
        <v>0</v>
      </c>
      <c r="F171" s="35">
        <f t="shared" si="23"/>
        <v>355.63911072756019</v>
      </c>
      <c r="G171" s="35">
        <f t="shared" si="24"/>
        <v>317.55891223661393</v>
      </c>
      <c r="H171" s="35">
        <f t="shared" si="29"/>
        <v>38.08019849094628</v>
      </c>
      <c r="I171" s="35">
        <f t="shared" si="25"/>
        <v>26562.58119901958</v>
      </c>
      <c r="J171" s="40">
        <f t="shared" si="26"/>
        <v>45751.41880098042</v>
      </c>
      <c r="K171" s="5"/>
    </row>
    <row r="172" spans="1:11" x14ac:dyDescent="0.2">
      <c r="A172" s="33">
        <f t="shared" si="27"/>
        <v>162</v>
      </c>
      <c r="B172" s="34">
        <f t="shared" si="20"/>
        <v>48341</v>
      </c>
      <c r="C172" s="35">
        <f t="shared" si="28"/>
        <v>26562.58119901958</v>
      </c>
      <c r="D172" s="35">
        <f t="shared" si="21"/>
        <v>355.63911072756019</v>
      </c>
      <c r="E172" s="36">
        <f t="shared" si="22"/>
        <v>0</v>
      </c>
      <c r="F172" s="35">
        <f t="shared" si="23"/>
        <v>355.63911072756019</v>
      </c>
      <c r="G172" s="35">
        <f t="shared" si="24"/>
        <v>318.00878736228248</v>
      </c>
      <c r="H172" s="35">
        <f t="shared" si="29"/>
        <v>37.630323365277739</v>
      </c>
      <c r="I172" s="35">
        <f t="shared" si="25"/>
        <v>26244.572411657296</v>
      </c>
      <c r="J172" s="40">
        <f t="shared" si="26"/>
        <v>46069.427588342704</v>
      </c>
      <c r="K172" s="5"/>
    </row>
    <row r="173" spans="1:11" x14ac:dyDescent="0.2">
      <c r="A173" s="33">
        <f t="shared" si="27"/>
        <v>163</v>
      </c>
      <c r="B173" s="34">
        <f t="shared" si="20"/>
        <v>48372</v>
      </c>
      <c r="C173" s="35">
        <f t="shared" si="28"/>
        <v>26244.572411657296</v>
      </c>
      <c r="D173" s="35">
        <f t="shared" si="21"/>
        <v>355.63911072756019</v>
      </c>
      <c r="E173" s="36">
        <f t="shared" si="22"/>
        <v>0</v>
      </c>
      <c r="F173" s="35">
        <f t="shared" si="23"/>
        <v>355.63911072756019</v>
      </c>
      <c r="G173" s="35">
        <f t="shared" si="24"/>
        <v>318.4592998110457</v>
      </c>
      <c r="H173" s="35">
        <f t="shared" si="29"/>
        <v>37.179810916514505</v>
      </c>
      <c r="I173" s="35">
        <f t="shared" si="25"/>
        <v>25926.113111846251</v>
      </c>
      <c r="J173" s="40">
        <f t="shared" si="26"/>
        <v>46387.886888153749</v>
      </c>
      <c r="K173" s="5"/>
    </row>
    <row r="174" spans="1:11" x14ac:dyDescent="0.2">
      <c r="A174" s="33">
        <f t="shared" si="27"/>
        <v>164</v>
      </c>
      <c r="B174" s="34">
        <f t="shared" si="20"/>
        <v>48402</v>
      </c>
      <c r="C174" s="35">
        <f t="shared" si="28"/>
        <v>25926.113111846251</v>
      </c>
      <c r="D174" s="35">
        <f t="shared" si="21"/>
        <v>355.63911072756019</v>
      </c>
      <c r="E174" s="36">
        <f t="shared" si="22"/>
        <v>0</v>
      </c>
      <c r="F174" s="35">
        <f t="shared" si="23"/>
        <v>355.63911072756019</v>
      </c>
      <c r="G174" s="35">
        <f t="shared" si="24"/>
        <v>318.91045048577803</v>
      </c>
      <c r="H174" s="35">
        <f t="shared" si="29"/>
        <v>36.728660241782187</v>
      </c>
      <c r="I174" s="35">
        <f t="shared" si="25"/>
        <v>25607.202661360472</v>
      </c>
      <c r="J174" s="40">
        <f t="shared" si="26"/>
        <v>46706.797338639532</v>
      </c>
      <c r="K174" s="5"/>
    </row>
    <row r="175" spans="1:11" x14ac:dyDescent="0.2">
      <c r="A175" s="33">
        <f t="shared" si="27"/>
        <v>165</v>
      </c>
      <c r="B175" s="34">
        <f t="shared" si="20"/>
        <v>48433</v>
      </c>
      <c r="C175" s="35">
        <f t="shared" si="28"/>
        <v>25607.202661360472</v>
      </c>
      <c r="D175" s="35">
        <f t="shared" si="21"/>
        <v>355.63911072756019</v>
      </c>
      <c r="E175" s="36">
        <f t="shared" si="22"/>
        <v>0</v>
      </c>
      <c r="F175" s="35">
        <f t="shared" si="23"/>
        <v>355.63911072756019</v>
      </c>
      <c r="G175" s="35">
        <f t="shared" si="24"/>
        <v>319.36224029063283</v>
      </c>
      <c r="H175" s="35">
        <f t="shared" si="29"/>
        <v>36.276870436927339</v>
      </c>
      <c r="I175" s="35">
        <f t="shared" si="25"/>
        <v>25287.840421069839</v>
      </c>
      <c r="J175" s="40">
        <f t="shared" si="26"/>
        <v>47026.159578930165</v>
      </c>
      <c r="K175" s="5"/>
    </row>
    <row r="176" spans="1:11" x14ac:dyDescent="0.2">
      <c r="A176" s="33">
        <f t="shared" si="27"/>
        <v>166</v>
      </c>
      <c r="B176" s="34">
        <f t="shared" si="20"/>
        <v>48464</v>
      </c>
      <c r="C176" s="35">
        <f t="shared" si="28"/>
        <v>25287.840421069839</v>
      </c>
      <c r="D176" s="35">
        <f t="shared" si="21"/>
        <v>355.63911072756019</v>
      </c>
      <c r="E176" s="36">
        <f t="shared" si="22"/>
        <v>0</v>
      </c>
      <c r="F176" s="35">
        <f t="shared" si="23"/>
        <v>355.63911072756019</v>
      </c>
      <c r="G176" s="35">
        <f t="shared" si="24"/>
        <v>319.81467013104458</v>
      </c>
      <c r="H176" s="35">
        <f t="shared" si="29"/>
        <v>35.824440596515608</v>
      </c>
      <c r="I176" s="35">
        <f t="shared" si="25"/>
        <v>24968.025750938796</v>
      </c>
      <c r="J176" s="40">
        <f t="shared" si="26"/>
        <v>47345.974249061204</v>
      </c>
      <c r="K176" s="5"/>
    </row>
    <row r="177" spans="1:11" x14ac:dyDescent="0.2">
      <c r="A177" s="33">
        <f t="shared" si="27"/>
        <v>167</v>
      </c>
      <c r="B177" s="34">
        <f t="shared" si="20"/>
        <v>48494</v>
      </c>
      <c r="C177" s="35">
        <f t="shared" si="28"/>
        <v>24968.025750938796</v>
      </c>
      <c r="D177" s="35">
        <f t="shared" si="21"/>
        <v>355.63911072756019</v>
      </c>
      <c r="E177" s="36">
        <f t="shared" si="22"/>
        <v>0</v>
      </c>
      <c r="F177" s="35">
        <f t="shared" si="23"/>
        <v>355.63911072756019</v>
      </c>
      <c r="G177" s="35">
        <f t="shared" si="24"/>
        <v>320.26774091373022</v>
      </c>
      <c r="H177" s="35">
        <f t="shared" si="29"/>
        <v>35.371369813829965</v>
      </c>
      <c r="I177" s="35">
        <f t="shared" si="25"/>
        <v>24647.758010025067</v>
      </c>
      <c r="J177" s="40">
        <f t="shared" si="26"/>
        <v>47666.241989974937</v>
      </c>
      <c r="K177" s="5"/>
    </row>
    <row r="178" spans="1:11" x14ac:dyDescent="0.2">
      <c r="A178" s="33">
        <f t="shared" si="27"/>
        <v>168</v>
      </c>
      <c r="B178" s="34">
        <f t="shared" si="20"/>
        <v>48525</v>
      </c>
      <c r="C178" s="35">
        <f t="shared" si="28"/>
        <v>24647.758010025067</v>
      </c>
      <c r="D178" s="35">
        <f t="shared" si="21"/>
        <v>355.63911072756019</v>
      </c>
      <c r="E178" s="36">
        <f t="shared" si="22"/>
        <v>0</v>
      </c>
      <c r="F178" s="35">
        <f t="shared" si="23"/>
        <v>355.63911072756019</v>
      </c>
      <c r="G178" s="35">
        <f t="shared" si="24"/>
        <v>320.72145354669135</v>
      </c>
      <c r="H178" s="35">
        <f t="shared" si="29"/>
        <v>34.917657180868851</v>
      </c>
      <c r="I178" s="35">
        <f t="shared" si="25"/>
        <v>24327.036556478375</v>
      </c>
      <c r="J178" s="40">
        <f t="shared" si="26"/>
        <v>47986.963443521629</v>
      </c>
      <c r="K178" s="5"/>
    </row>
    <row r="179" spans="1:11" x14ac:dyDescent="0.2">
      <c r="A179" s="33">
        <f t="shared" si="27"/>
        <v>169</v>
      </c>
      <c r="B179" s="34">
        <f t="shared" si="20"/>
        <v>48555</v>
      </c>
      <c r="C179" s="35">
        <f t="shared" si="28"/>
        <v>24327.036556478375</v>
      </c>
      <c r="D179" s="35">
        <f t="shared" si="21"/>
        <v>355.63911072756019</v>
      </c>
      <c r="E179" s="36">
        <f t="shared" si="22"/>
        <v>0</v>
      </c>
      <c r="F179" s="35">
        <f t="shared" si="23"/>
        <v>355.63911072756019</v>
      </c>
      <c r="G179" s="35">
        <f t="shared" si="24"/>
        <v>321.17580893921581</v>
      </c>
      <c r="H179" s="35">
        <f t="shared" si="29"/>
        <v>34.463301788344367</v>
      </c>
      <c r="I179" s="35">
        <f t="shared" si="25"/>
        <v>24005.860747539158</v>
      </c>
      <c r="J179" s="40">
        <f t="shared" si="26"/>
        <v>48308.139252460838</v>
      </c>
      <c r="K179" s="5"/>
    </row>
    <row r="180" spans="1:11" x14ac:dyDescent="0.2">
      <c r="A180" s="33">
        <f t="shared" si="27"/>
        <v>170</v>
      </c>
      <c r="B180" s="34">
        <f t="shared" si="20"/>
        <v>48586</v>
      </c>
      <c r="C180" s="35">
        <f t="shared" si="28"/>
        <v>24005.860747539158</v>
      </c>
      <c r="D180" s="35">
        <f t="shared" si="21"/>
        <v>355.63911072756019</v>
      </c>
      <c r="E180" s="36">
        <f t="shared" si="22"/>
        <v>0</v>
      </c>
      <c r="F180" s="35">
        <f t="shared" si="23"/>
        <v>355.63911072756019</v>
      </c>
      <c r="G180" s="35">
        <f t="shared" si="24"/>
        <v>321.6308080018797</v>
      </c>
      <c r="H180" s="35">
        <f t="shared" si="29"/>
        <v>34.008302725680473</v>
      </c>
      <c r="I180" s="35">
        <f t="shared" si="25"/>
        <v>23684.229939537279</v>
      </c>
      <c r="J180" s="40">
        <f t="shared" si="26"/>
        <v>48629.770060462717</v>
      </c>
      <c r="K180" s="5"/>
    </row>
    <row r="181" spans="1:11" x14ac:dyDescent="0.2">
      <c r="A181" s="33">
        <f t="shared" si="27"/>
        <v>171</v>
      </c>
      <c r="B181" s="34">
        <f t="shared" si="20"/>
        <v>48617</v>
      </c>
      <c r="C181" s="35">
        <f t="shared" si="28"/>
        <v>23684.229939537279</v>
      </c>
      <c r="D181" s="35">
        <f t="shared" si="21"/>
        <v>355.63911072756019</v>
      </c>
      <c r="E181" s="36">
        <f t="shared" si="22"/>
        <v>0</v>
      </c>
      <c r="F181" s="35">
        <f t="shared" si="23"/>
        <v>355.63911072756019</v>
      </c>
      <c r="G181" s="35">
        <f t="shared" si="24"/>
        <v>322.08645164654905</v>
      </c>
      <c r="H181" s="35">
        <f t="shared" si="29"/>
        <v>33.55265908101115</v>
      </c>
      <c r="I181" s="35">
        <f t="shared" si="25"/>
        <v>23362.143487890731</v>
      </c>
      <c r="J181" s="40">
        <f t="shared" si="26"/>
        <v>48951.856512109269</v>
      </c>
      <c r="K181" s="5"/>
    </row>
    <row r="182" spans="1:11" x14ac:dyDescent="0.2">
      <c r="A182" s="33">
        <f t="shared" si="27"/>
        <v>172</v>
      </c>
      <c r="B182" s="34">
        <f t="shared" si="20"/>
        <v>48645</v>
      </c>
      <c r="C182" s="35">
        <f t="shared" si="28"/>
        <v>23362.143487890731</v>
      </c>
      <c r="D182" s="35">
        <f t="shared" si="21"/>
        <v>355.63911072756019</v>
      </c>
      <c r="E182" s="36">
        <f t="shared" si="22"/>
        <v>0</v>
      </c>
      <c r="F182" s="35">
        <f t="shared" si="23"/>
        <v>355.63911072756019</v>
      </c>
      <c r="G182" s="35">
        <f t="shared" si="24"/>
        <v>322.54274078638167</v>
      </c>
      <c r="H182" s="35">
        <f t="shared" si="29"/>
        <v>33.096369941178537</v>
      </c>
      <c r="I182" s="35">
        <f t="shared" si="25"/>
        <v>23039.600747104349</v>
      </c>
      <c r="J182" s="40">
        <f t="shared" si="26"/>
        <v>49274.399252895651</v>
      </c>
      <c r="K182" s="5"/>
    </row>
    <row r="183" spans="1:11" x14ac:dyDescent="0.2">
      <c r="A183" s="33">
        <f t="shared" si="27"/>
        <v>173</v>
      </c>
      <c r="B183" s="34">
        <f t="shared" si="20"/>
        <v>48676</v>
      </c>
      <c r="C183" s="35">
        <f t="shared" si="28"/>
        <v>23039.600747104349</v>
      </c>
      <c r="D183" s="35">
        <f t="shared" si="21"/>
        <v>355.63911072756019</v>
      </c>
      <c r="E183" s="36">
        <f t="shared" si="22"/>
        <v>0</v>
      </c>
      <c r="F183" s="35">
        <f t="shared" si="23"/>
        <v>355.63911072756019</v>
      </c>
      <c r="G183" s="35">
        <f t="shared" si="24"/>
        <v>322.99967633582901</v>
      </c>
      <c r="H183" s="35">
        <f t="shared" si="29"/>
        <v>32.639434391731164</v>
      </c>
      <c r="I183" s="35">
        <f t="shared" si="25"/>
        <v>22716.60107076852</v>
      </c>
      <c r="J183" s="40">
        <f t="shared" si="26"/>
        <v>49597.39892923148</v>
      </c>
      <c r="K183" s="5"/>
    </row>
    <row r="184" spans="1:11" x14ac:dyDescent="0.2">
      <c r="A184" s="33">
        <f t="shared" si="27"/>
        <v>174</v>
      </c>
      <c r="B184" s="34">
        <f t="shared" si="20"/>
        <v>48706</v>
      </c>
      <c r="C184" s="35">
        <f t="shared" si="28"/>
        <v>22716.60107076852</v>
      </c>
      <c r="D184" s="35">
        <f t="shared" si="21"/>
        <v>355.63911072756019</v>
      </c>
      <c r="E184" s="36">
        <f t="shared" si="22"/>
        <v>0</v>
      </c>
      <c r="F184" s="35">
        <f t="shared" si="23"/>
        <v>355.63911072756019</v>
      </c>
      <c r="G184" s="35">
        <f t="shared" si="24"/>
        <v>323.45725921063814</v>
      </c>
      <c r="H184" s="35">
        <f t="shared" si="29"/>
        <v>32.181851516922073</v>
      </c>
      <c r="I184" s="35">
        <f t="shared" si="25"/>
        <v>22393.143811557882</v>
      </c>
      <c r="J184" s="40">
        <f t="shared" si="26"/>
        <v>49920.856188442121</v>
      </c>
      <c r="K184" s="5"/>
    </row>
    <row r="185" spans="1:11" x14ac:dyDescent="0.2">
      <c r="A185" s="33">
        <f t="shared" si="27"/>
        <v>175</v>
      </c>
      <c r="B185" s="34">
        <f t="shared" si="20"/>
        <v>48737</v>
      </c>
      <c r="C185" s="35">
        <f t="shared" si="28"/>
        <v>22393.143811557882</v>
      </c>
      <c r="D185" s="35">
        <f t="shared" si="21"/>
        <v>355.63911072756019</v>
      </c>
      <c r="E185" s="36">
        <f t="shared" si="22"/>
        <v>0</v>
      </c>
      <c r="F185" s="35">
        <f t="shared" si="23"/>
        <v>355.63911072756019</v>
      </c>
      <c r="G185" s="35">
        <f t="shared" si="24"/>
        <v>323.91549032785321</v>
      </c>
      <c r="H185" s="35">
        <f t="shared" si="29"/>
        <v>31.723620399707002</v>
      </c>
      <c r="I185" s="35">
        <f t="shared" si="25"/>
        <v>22069.228321230028</v>
      </c>
      <c r="J185" s="40">
        <f t="shared" si="26"/>
        <v>50244.771678769976</v>
      </c>
      <c r="K185" s="5"/>
    </row>
    <row r="186" spans="1:11" x14ac:dyDescent="0.2">
      <c r="A186" s="33">
        <f t="shared" si="27"/>
        <v>176</v>
      </c>
      <c r="B186" s="34">
        <f t="shared" si="20"/>
        <v>48767</v>
      </c>
      <c r="C186" s="35">
        <f t="shared" si="28"/>
        <v>22069.228321230028</v>
      </c>
      <c r="D186" s="35">
        <f t="shared" si="21"/>
        <v>355.63911072756019</v>
      </c>
      <c r="E186" s="36">
        <f t="shared" si="22"/>
        <v>0</v>
      </c>
      <c r="F186" s="35">
        <f t="shared" si="23"/>
        <v>355.63911072756019</v>
      </c>
      <c r="G186" s="35">
        <f t="shared" si="24"/>
        <v>324.37437060581766</v>
      </c>
      <c r="H186" s="35">
        <f t="shared" si="29"/>
        <v>31.264740121742545</v>
      </c>
      <c r="I186" s="35">
        <f t="shared" si="25"/>
        <v>21744.853950624209</v>
      </c>
      <c r="J186" s="40">
        <f t="shared" si="26"/>
        <v>50569.146049375791</v>
      </c>
      <c r="K186" s="5"/>
    </row>
    <row r="187" spans="1:11" x14ac:dyDescent="0.2">
      <c r="A187" s="33">
        <f t="shared" si="27"/>
        <v>177</v>
      </c>
      <c r="B187" s="34">
        <f t="shared" si="20"/>
        <v>48798</v>
      </c>
      <c r="C187" s="35">
        <f t="shared" si="28"/>
        <v>21744.853950624209</v>
      </c>
      <c r="D187" s="35">
        <f t="shared" si="21"/>
        <v>355.63911072756019</v>
      </c>
      <c r="E187" s="36">
        <f t="shared" si="22"/>
        <v>0</v>
      </c>
      <c r="F187" s="35">
        <f t="shared" si="23"/>
        <v>355.63911072756019</v>
      </c>
      <c r="G187" s="35">
        <f t="shared" si="24"/>
        <v>324.83390096417588</v>
      </c>
      <c r="H187" s="35">
        <f t="shared" si="29"/>
        <v>30.805209763384298</v>
      </c>
      <c r="I187" s="35">
        <f t="shared" si="25"/>
        <v>21420.020049660034</v>
      </c>
      <c r="J187" s="40">
        <f t="shared" si="26"/>
        <v>50893.97995033997</v>
      </c>
      <c r="K187" s="5"/>
    </row>
    <row r="188" spans="1:11" x14ac:dyDescent="0.2">
      <c r="A188" s="33">
        <f t="shared" si="27"/>
        <v>178</v>
      </c>
      <c r="B188" s="34">
        <f t="shared" si="20"/>
        <v>48829</v>
      </c>
      <c r="C188" s="35">
        <f t="shared" si="28"/>
        <v>21420.020049660034</v>
      </c>
      <c r="D188" s="35">
        <f t="shared" si="21"/>
        <v>355.63911072756019</v>
      </c>
      <c r="E188" s="36">
        <f t="shared" si="22"/>
        <v>0</v>
      </c>
      <c r="F188" s="35">
        <f t="shared" si="23"/>
        <v>355.63911072756019</v>
      </c>
      <c r="G188" s="35">
        <f t="shared" si="24"/>
        <v>325.29408232387516</v>
      </c>
      <c r="H188" s="35">
        <f t="shared" si="29"/>
        <v>30.345028403685049</v>
      </c>
      <c r="I188" s="35">
        <f t="shared" si="25"/>
        <v>21094.725967336159</v>
      </c>
      <c r="J188" s="40">
        <f t="shared" si="26"/>
        <v>51219.274032663845</v>
      </c>
      <c r="K188" s="5"/>
    </row>
    <row r="189" spans="1:11" x14ac:dyDescent="0.2">
      <c r="A189" s="33">
        <f t="shared" si="27"/>
        <v>179</v>
      </c>
      <c r="B189" s="34">
        <f t="shared" si="20"/>
        <v>48859</v>
      </c>
      <c r="C189" s="35">
        <f t="shared" si="28"/>
        <v>21094.725967336159</v>
      </c>
      <c r="D189" s="35">
        <f t="shared" si="21"/>
        <v>355.63911072756019</v>
      </c>
      <c r="E189" s="36">
        <f t="shared" si="22"/>
        <v>0</v>
      </c>
      <c r="F189" s="35">
        <f t="shared" si="23"/>
        <v>355.63911072756019</v>
      </c>
      <c r="G189" s="35">
        <f t="shared" si="24"/>
        <v>325.75491560716728</v>
      </c>
      <c r="H189" s="35">
        <f t="shared" si="29"/>
        <v>29.884195120392892</v>
      </c>
      <c r="I189" s="35">
        <f t="shared" si="25"/>
        <v>20768.971051728993</v>
      </c>
      <c r="J189" s="40">
        <f t="shared" si="26"/>
        <v>51545.028948271007</v>
      </c>
      <c r="K189" s="5"/>
    </row>
    <row r="190" spans="1:11" x14ac:dyDescent="0.2">
      <c r="A190" s="33">
        <f t="shared" si="27"/>
        <v>180</v>
      </c>
      <c r="B190" s="34">
        <f t="shared" si="20"/>
        <v>48890</v>
      </c>
      <c r="C190" s="35">
        <f t="shared" si="28"/>
        <v>20768.971051728993</v>
      </c>
      <c r="D190" s="35">
        <f t="shared" si="21"/>
        <v>355.63911072756019</v>
      </c>
      <c r="E190" s="36">
        <f t="shared" si="22"/>
        <v>0</v>
      </c>
      <c r="F190" s="35">
        <f t="shared" si="23"/>
        <v>355.63911072756019</v>
      </c>
      <c r="G190" s="35">
        <f t="shared" si="24"/>
        <v>326.21640173761079</v>
      </c>
      <c r="H190" s="35">
        <f t="shared" si="29"/>
        <v>29.42270898994941</v>
      </c>
      <c r="I190" s="35">
        <f t="shared" si="25"/>
        <v>20442.754649991381</v>
      </c>
      <c r="J190" s="40">
        <f t="shared" si="26"/>
        <v>51871.245350008619</v>
      </c>
      <c r="K190" s="5"/>
    </row>
    <row r="191" spans="1:11" x14ac:dyDescent="0.2">
      <c r="A191" s="33">
        <f t="shared" si="27"/>
        <v>181</v>
      </c>
      <c r="B191" s="34">
        <f t="shared" si="20"/>
        <v>48920</v>
      </c>
      <c r="C191" s="35">
        <f t="shared" si="28"/>
        <v>20442.754649991381</v>
      </c>
      <c r="D191" s="35">
        <f t="shared" si="21"/>
        <v>355.63911072756019</v>
      </c>
      <c r="E191" s="36">
        <f t="shared" si="22"/>
        <v>0</v>
      </c>
      <c r="F191" s="35">
        <f t="shared" si="23"/>
        <v>355.63911072756019</v>
      </c>
      <c r="G191" s="35">
        <f t="shared" si="24"/>
        <v>326.67854164007241</v>
      </c>
      <c r="H191" s="35">
        <f t="shared" si="29"/>
        <v>28.960569087487794</v>
      </c>
      <c r="I191" s="35">
        <f t="shared" si="25"/>
        <v>20116.07610835131</v>
      </c>
      <c r="J191" s="40">
        <f t="shared" si="26"/>
        <v>52197.923891648694</v>
      </c>
      <c r="K191" s="5"/>
    </row>
    <row r="192" spans="1:11" x14ac:dyDescent="0.2">
      <c r="A192" s="33">
        <f t="shared" si="27"/>
        <v>182</v>
      </c>
      <c r="B192" s="34">
        <f t="shared" si="20"/>
        <v>48951</v>
      </c>
      <c r="C192" s="35">
        <f t="shared" si="28"/>
        <v>20116.07610835131</v>
      </c>
      <c r="D192" s="35">
        <f t="shared" si="21"/>
        <v>355.63911072756019</v>
      </c>
      <c r="E192" s="36">
        <f t="shared" si="22"/>
        <v>0</v>
      </c>
      <c r="F192" s="35">
        <f t="shared" si="23"/>
        <v>355.63911072756019</v>
      </c>
      <c r="G192" s="35">
        <f t="shared" si="24"/>
        <v>327.14133624072917</v>
      </c>
      <c r="H192" s="35">
        <f t="shared" si="29"/>
        <v>28.497774486831023</v>
      </c>
      <c r="I192" s="35">
        <f t="shared" si="25"/>
        <v>19788.934772110581</v>
      </c>
      <c r="J192" s="40">
        <f t="shared" si="26"/>
        <v>52525.065227889419</v>
      </c>
      <c r="K192" s="5"/>
    </row>
    <row r="193" spans="1:11" x14ac:dyDescent="0.2">
      <c r="A193" s="33">
        <f t="shared" si="27"/>
        <v>183</v>
      </c>
      <c r="B193" s="34">
        <f t="shared" si="20"/>
        <v>48982</v>
      </c>
      <c r="C193" s="35">
        <f t="shared" si="28"/>
        <v>19788.934772110581</v>
      </c>
      <c r="D193" s="35">
        <f t="shared" si="21"/>
        <v>355.63911072756019</v>
      </c>
      <c r="E193" s="36">
        <f t="shared" si="22"/>
        <v>0</v>
      </c>
      <c r="F193" s="35">
        <f t="shared" si="23"/>
        <v>355.63911072756019</v>
      </c>
      <c r="G193" s="35">
        <f t="shared" si="24"/>
        <v>327.6047864670702</v>
      </c>
      <c r="H193" s="35">
        <f t="shared" si="29"/>
        <v>28.034324260489992</v>
      </c>
      <c r="I193" s="35">
        <f t="shared" si="25"/>
        <v>19461.329985643511</v>
      </c>
      <c r="J193" s="40">
        <f t="shared" si="26"/>
        <v>52852.670014356489</v>
      </c>
      <c r="K193" s="5"/>
    </row>
    <row r="194" spans="1:11" x14ac:dyDescent="0.2">
      <c r="A194" s="33">
        <f t="shared" si="27"/>
        <v>184</v>
      </c>
      <c r="B194" s="34">
        <f t="shared" si="20"/>
        <v>49010</v>
      </c>
      <c r="C194" s="35">
        <f t="shared" si="28"/>
        <v>19461.329985643511</v>
      </c>
      <c r="D194" s="35">
        <f t="shared" si="21"/>
        <v>355.63911072756019</v>
      </c>
      <c r="E194" s="36">
        <f t="shared" si="22"/>
        <v>0</v>
      </c>
      <c r="F194" s="35">
        <f t="shared" si="23"/>
        <v>355.63911072756019</v>
      </c>
      <c r="G194" s="35">
        <f t="shared" si="24"/>
        <v>328.06889324789853</v>
      </c>
      <c r="H194" s="35">
        <f t="shared" si="29"/>
        <v>27.57021747966164</v>
      </c>
      <c r="I194" s="35">
        <f t="shared" si="25"/>
        <v>19133.261092395613</v>
      </c>
      <c r="J194" s="40">
        <f t="shared" si="26"/>
        <v>53180.738907604391</v>
      </c>
      <c r="K194" s="5"/>
    </row>
    <row r="195" spans="1:11" x14ac:dyDescent="0.2">
      <c r="A195" s="33">
        <f t="shared" si="27"/>
        <v>185</v>
      </c>
      <c r="B195" s="34">
        <f t="shared" si="20"/>
        <v>49041</v>
      </c>
      <c r="C195" s="35">
        <f t="shared" si="28"/>
        <v>19133.261092395613</v>
      </c>
      <c r="D195" s="35">
        <f t="shared" si="21"/>
        <v>355.63911072756019</v>
      </c>
      <c r="E195" s="36">
        <f t="shared" si="22"/>
        <v>0</v>
      </c>
      <c r="F195" s="35">
        <f t="shared" si="23"/>
        <v>355.63911072756019</v>
      </c>
      <c r="G195" s="35">
        <f t="shared" si="24"/>
        <v>328.53365751333308</v>
      </c>
      <c r="H195" s="35">
        <f t="shared" si="29"/>
        <v>27.105453214227122</v>
      </c>
      <c r="I195" s="35">
        <f t="shared" si="25"/>
        <v>18804.727434882279</v>
      </c>
      <c r="J195" s="40">
        <f t="shared" si="26"/>
        <v>53509.272565117717</v>
      </c>
      <c r="K195" s="5"/>
    </row>
    <row r="196" spans="1:11" x14ac:dyDescent="0.2">
      <c r="A196" s="33">
        <f t="shared" si="27"/>
        <v>186</v>
      </c>
      <c r="B196" s="34">
        <f t="shared" si="20"/>
        <v>49071</v>
      </c>
      <c r="C196" s="35">
        <f t="shared" si="28"/>
        <v>18804.727434882279</v>
      </c>
      <c r="D196" s="35">
        <f t="shared" si="21"/>
        <v>355.63911072756019</v>
      </c>
      <c r="E196" s="36">
        <f t="shared" si="22"/>
        <v>0</v>
      </c>
      <c r="F196" s="35">
        <f t="shared" si="23"/>
        <v>355.63911072756019</v>
      </c>
      <c r="G196" s="35">
        <f t="shared" si="24"/>
        <v>328.99908019481029</v>
      </c>
      <c r="H196" s="35">
        <f t="shared" si="29"/>
        <v>26.640030532749901</v>
      </c>
      <c r="I196" s="35">
        <f t="shared" si="25"/>
        <v>18475.728354687468</v>
      </c>
      <c r="J196" s="40">
        <f t="shared" si="26"/>
        <v>53838.271645312532</v>
      </c>
      <c r="K196" s="5"/>
    </row>
    <row r="197" spans="1:11" x14ac:dyDescent="0.2">
      <c r="A197" s="33">
        <f t="shared" si="27"/>
        <v>187</v>
      </c>
      <c r="B197" s="34">
        <f t="shared" si="20"/>
        <v>49102</v>
      </c>
      <c r="C197" s="35">
        <f t="shared" si="28"/>
        <v>18475.728354687468</v>
      </c>
      <c r="D197" s="35">
        <f t="shared" si="21"/>
        <v>355.63911072756019</v>
      </c>
      <c r="E197" s="36">
        <f t="shared" si="22"/>
        <v>0</v>
      </c>
      <c r="F197" s="35">
        <f t="shared" si="23"/>
        <v>355.63911072756019</v>
      </c>
      <c r="G197" s="35">
        <f t="shared" si="24"/>
        <v>329.46516222508626</v>
      </c>
      <c r="H197" s="35">
        <f t="shared" si="29"/>
        <v>26.173948502473916</v>
      </c>
      <c r="I197" s="35">
        <f t="shared" si="25"/>
        <v>18146.263192462382</v>
      </c>
      <c r="J197" s="40">
        <f t="shared" si="26"/>
        <v>54167.736807537614</v>
      </c>
      <c r="K197" s="5"/>
    </row>
    <row r="198" spans="1:11" x14ac:dyDescent="0.2">
      <c r="A198" s="33">
        <f t="shared" si="27"/>
        <v>188</v>
      </c>
      <c r="B198" s="34">
        <f t="shared" si="20"/>
        <v>49132</v>
      </c>
      <c r="C198" s="35">
        <f t="shared" si="28"/>
        <v>18146.263192462382</v>
      </c>
      <c r="D198" s="35">
        <f t="shared" si="21"/>
        <v>355.63911072756019</v>
      </c>
      <c r="E198" s="36">
        <f t="shared" si="22"/>
        <v>0</v>
      </c>
      <c r="F198" s="35">
        <f t="shared" si="23"/>
        <v>355.63911072756019</v>
      </c>
      <c r="G198" s="35">
        <f t="shared" si="24"/>
        <v>329.93190453823848</v>
      </c>
      <c r="H198" s="35">
        <f t="shared" si="29"/>
        <v>25.70720618932171</v>
      </c>
      <c r="I198" s="35">
        <f t="shared" si="25"/>
        <v>17816.331287924142</v>
      </c>
      <c r="J198" s="40">
        <f t="shared" si="26"/>
        <v>54497.668712075858</v>
      </c>
      <c r="K198" s="5"/>
    </row>
    <row r="199" spans="1:11" x14ac:dyDescent="0.2">
      <c r="A199" s="33">
        <f t="shared" si="27"/>
        <v>189</v>
      </c>
      <c r="B199" s="34">
        <f t="shared" si="20"/>
        <v>49163</v>
      </c>
      <c r="C199" s="35">
        <f t="shared" si="28"/>
        <v>17816.331287924142</v>
      </c>
      <c r="D199" s="35">
        <f t="shared" si="21"/>
        <v>355.63911072756019</v>
      </c>
      <c r="E199" s="36">
        <f t="shared" si="22"/>
        <v>0</v>
      </c>
      <c r="F199" s="35">
        <f t="shared" si="23"/>
        <v>355.63911072756019</v>
      </c>
      <c r="G199" s="35">
        <f t="shared" si="24"/>
        <v>330.39930806966765</v>
      </c>
      <c r="H199" s="35">
        <f t="shared" si="29"/>
        <v>25.239802657892536</v>
      </c>
      <c r="I199" s="35">
        <f t="shared" si="25"/>
        <v>17485.931979854475</v>
      </c>
      <c r="J199" s="40">
        <f t="shared" si="26"/>
        <v>54828.068020145525</v>
      </c>
      <c r="K199" s="5"/>
    </row>
    <row r="200" spans="1:11" x14ac:dyDescent="0.2">
      <c r="A200" s="33">
        <f t="shared" si="27"/>
        <v>190</v>
      </c>
      <c r="B200" s="34">
        <f t="shared" si="20"/>
        <v>49194</v>
      </c>
      <c r="C200" s="35">
        <f t="shared" si="28"/>
        <v>17485.931979854475</v>
      </c>
      <c r="D200" s="35">
        <f t="shared" si="21"/>
        <v>355.63911072756019</v>
      </c>
      <c r="E200" s="36">
        <f t="shared" si="22"/>
        <v>0</v>
      </c>
      <c r="F200" s="35">
        <f t="shared" si="23"/>
        <v>355.63911072756019</v>
      </c>
      <c r="G200" s="35">
        <f t="shared" si="24"/>
        <v>330.86737375609971</v>
      </c>
      <c r="H200" s="35">
        <f t="shared" si="29"/>
        <v>24.771736971460509</v>
      </c>
      <c r="I200" s="35">
        <f t="shared" si="25"/>
        <v>17155.064606098374</v>
      </c>
      <c r="J200" s="40">
        <f t="shared" si="26"/>
        <v>55158.935393901629</v>
      </c>
      <c r="K200" s="5"/>
    </row>
    <row r="201" spans="1:11" x14ac:dyDescent="0.2">
      <c r="A201" s="33">
        <f t="shared" si="27"/>
        <v>191</v>
      </c>
      <c r="B201" s="34">
        <f t="shared" si="20"/>
        <v>49224</v>
      </c>
      <c r="C201" s="35">
        <f t="shared" si="28"/>
        <v>17155.064606098374</v>
      </c>
      <c r="D201" s="35">
        <f t="shared" si="21"/>
        <v>355.63911072756019</v>
      </c>
      <c r="E201" s="36">
        <f t="shared" si="22"/>
        <v>0</v>
      </c>
      <c r="F201" s="35">
        <f t="shared" si="23"/>
        <v>355.63911072756019</v>
      </c>
      <c r="G201" s="35">
        <f t="shared" si="24"/>
        <v>331.33610253558749</v>
      </c>
      <c r="H201" s="35">
        <f t="shared" si="29"/>
        <v>24.303008191972697</v>
      </c>
      <c r="I201" s="35">
        <f t="shared" si="25"/>
        <v>16823.728503562786</v>
      </c>
      <c r="J201" s="40">
        <f t="shared" si="26"/>
        <v>55490.271496437214</v>
      </c>
      <c r="K201" s="5"/>
    </row>
    <row r="202" spans="1:11" x14ac:dyDescent="0.2">
      <c r="A202" s="33">
        <f t="shared" si="27"/>
        <v>192</v>
      </c>
      <c r="B202" s="34">
        <f t="shared" si="20"/>
        <v>49255</v>
      </c>
      <c r="C202" s="35">
        <f t="shared" si="28"/>
        <v>16823.728503562786</v>
      </c>
      <c r="D202" s="35">
        <f t="shared" si="21"/>
        <v>355.63911072756019</v>
      </c>
      <c r="E202" s="36">
        <f t="shared" si="22"/>
        <v>0</v>
      </c>
      <c r="F202" s="35">
        <f t="shared" si="23"/>
        <v>355.63911072756019</v>
      </c>
      <c r="G202" s="35">
        <f t="shared" si="24"/>
        <v>331.80549534751293</v>
      </c>
      <c r="H202" s="35">
        <f t="shared" si="29"/>
        <v>23.833615380047281</v>
      </c>
      <c r="I202" s="35">
        <f t="shared" si="25"/>
        <v>16491.923008215275</v>
      </c>
      <c r="J202" s="40">
        <f t="shared" si="26"/>
        <v>55822.076991784721</v>
      </c>
      <c r="K202" s="5"/>
    </row>
    <row r="203" spans="1:11" x14ac:dyDescent="0.2">
      <c r="A203" s="33">
        <f t="shared" si="27"/>
        <v>193</v>
      </c>
      <c r="B203" s="34">
        <f t="shared" ref="B203:B250" si="30">IF(Pay_Num&lt;&gt;"",DATE(YEAR(Loan_Start),MONTH(Loan_Start)+(Pay_Num)*12/Num_Pmt_Per_Year,DAY(Loan_Start)),"")</f>
        <v>49285</v>
      </c>
      <c r="C203" s="35">
        <f t="shared" si="28"/>
        <v>16491.923008215275</v>
      </c>
      <c r="D203" s="35">
        <f t="shared" ref="D203:D250" si="31">IF(Pay_Num&lt;&gt;"",Scheduled_Monthly_Payment,"")</f>
        <v>355.63911072756019</v>
      </c>
      <c r="E203" s="36">
        <f t="shared" ref="E203:E250" si="32">IF(AND(Pay_Num&lt;&gt;"",Sched_Pay+Scheduled_Extra_Payments&lt;Beg_Bal),Scheduled_Extra_Payments,IF(AND(Pay_Num&lt;&gt;"",Beg_Bal-Sched_Pay&gt;0),Beg_Bal-Sched_Pay,IF(Pay_Num&lt;&gt;"",0,"")))</f>
        <v>0</v>
      </c>
      <c r="F203" s="35">
        <f t="shared" ref="F203:F250" si="33">IF(AND(Pay_Num&lt;&gt;"",Sched_Pay+Extra_Pay&lt;Beg_Bal),Sched_Pay+Extra_Pay,IF(Pay_Num&lt;&gt;"",Beg_Bal,""))</f>
        <v>355.63911072756019</v>
      </c>
      <c r="G203" s="35">
        <f t="shared" ref="G203:G250" si="34">IF(Pay_Num&lt;&gt;"",Total_Pay-Int,"")</f>
        <v>332.27555313258853</v>
      </c>
      <c r="H203" s="35">
        <f t="shared" si="29"/>
        <v>23.363557594971642</v>
      </c>
      <c r="I203" s="35">
        <f t="shared" ref="I203:I250" si="35">IF(AND(Pay_Num&lt;&gt;"",Sched_Pay+Extra_Pay&lt;Beg_Bal),Beg_Bal-Princ,IF(Pay_Num&lt;&gt;"",0,""))</f>
        <v>16159.647455082686</v>
      </c>
      <c r="J203" s="40">
        <f t="shared" ref="J203:J266" si="36">SUM(Loan_Amount-I203)</f>
        <v>56154.352544917318</v>
      </c>
      <c r="K203" s="5"/>
    </row>
    <row r="204" spans="1:11" x14ac:dyDescent="0.2">
      <c r="A204" s="33">
        <f t="shared" ref="A204:A250" si="37">IF(Values_Entered,A203+1,"")</f>
        <v>194</v>
      </c>
      <c r="B204" s="34">
        <f t="shared" si="30"/>
        <v>49316</v>
      </c>
      <c r="C204" s="35">
        <f t="shared" ref="C204:C250" si="38">IF(Pay_Num&lt;&gt;"",I203,"")</f>
        <v>16159.647455082686</v>
      </c>
      <c r="D204" s="35">
        <f t="shared" si="31"/>
        <v>355.63911072756019</v>
      </c>
      <c r="E204" s="36">
        <f t="shared" si="32"/>
        <v>0</v>
      </c>
      <c r="F204" s="35">
        <f t="shared" si="33"/>
        <v>355.63911072756019</v>
      </c>
      <c r="G204" s="35">
        <f t="shared" si="34"/>
        <v>332.74627683285973</v>
      </c>
      <c r="H204" s="35">
        <f t="shared" ref="H204:H250" si="39">IF(Pay_Num&lt;&gt;"",Beg_Bal*Interest_Rate/Num_Pmt_Per_Year,"")</f>
        <v>22.892833894700473</v>
      </c>
      <c r="I204" s="35">
        <f t="shared" si="35"/>
        <v>15826.901178249826</v>
      </c>
      <c r="J204" s="40">
        <f t="shared" si="36"/>
        <v>56487.098821750173</v>
      </c>
      <c r="K204" s="5"/>
    </row>
    <row r="205" spans="1:11" x14ac:dyDescent="0.2">
      <c r="A205" s="33">
        <f t="shared" si="37"/>
        <v>195</v>
      </c>
      <c r="B205" s="34">
        <f t="shared" si="30"/>
        <v>49347</v>
      </c>
      <c r="C205" s="35">
        <f t="shared" si="38"/>
        <v>15826.901178249826</v>
      </c>
      <c r="D205" s="35">
        <f t="shared" si="31"/>
        <v>355.63911072756019</v>
      </c>
      <c r="E205" s="36">
        <f t="shared" si="32"/>
        <v>0</v>
      </c>
      <c r="F205" s="35">
        <f t="shared" si="33"/>
        <v>355.63911072756019</v>
      </c>
      <c r="G205" s="35">
        <f t="shared" si="34"/>
        <v>333.2176673917063</v>
      </c>
      <c r="H205" s="35">
        <f t="shared" si="39"/>
        <v>22.421443335853922</v>
      </c>
      <c r="I205" s="35">
        <f t="shared" si="35"/>
        <v>15493.68351085812</v>
      </c>
      <c r="J205" s="40">
        <f t="shared" si="36"/>
        <v>56820.316489141878</v>
      </c>
      <c r="K205" s="5"/>
    </row>
    <row r="206" spans="1:11" x14ac:dyDescent="0.2">
      <c r="A206" s="33">
        <f t="shared" si="37"/>
        <v>196</v>
      </c>
      <c r="B206" s="34">
        <f t="shared" si="30"/>
        <v>49375</v>
      </c>
      <c r="C206" s="35">
        <f t="shared" si="38"/>
        <v>15493.68351085812</v>
      </c>
      <c r="D206" s="35">
        <f t="shared" si="31"/>
        <v>355.63911072756019</v>
      </c>
      <c r="E206" s="36">
        <f t="shared" si="32"/>
        <v>0</v>
      </c>
      <c r="F206" s="35">
        <f t="shared" si="33"/>
        <v>355.63911072756019</v>
      </c>
      <c r="G206" s="35">
        <f t="shared" si="34"/>
        <v>333.68972575384453</v>
      </c>
      <c r="H206" s="35">
        <f t="shared" si="39"/>
        <v>21.94938497371567</v>
      </c>
      <c r="I206" s="35">
        <f t="shared" si="35"/>
        <v>15159.993785104276</v>
      </c>
      <c r="J206" s="40">
        <f t="shared" si="36"/>
        <v>57154.006214895722</v>
      </c>
      <c r="K206" s="5"/>
    </row>
    <row r="207" spans="1:11" x14ac:dyDescent="0.2">
      <c r="A207" s="33">
        <f t="shared" si="37"/>
        <v>197</v>
      </c>
      <c r="B207" s="34">
        <f t="shared" si="30"/>
        <v>49406</v>
      </c>
      <c r="C207" s="35">
        <f t="shared" si="38"/>
        <v>15159.993785104276</v>
      </c>
      <c r="D207" s="35">
        <f t="shared" si="31"/>
        <v>355.63911072756019</v>
      </c>
      <c r="E207" s="36">
        <f t="shared" si="32"/>
        <v>0</v>
      </c>
      <c r="F207" s="35">
        <f t="shared" si="33"/>
        <v>355.63911072756019</v>
      </c>
      <c r="G207" s="35">
        <f t="shared" si="34"/>
        <v>334.16245286532916</v>
      </c>
      <c r="H207" s="35">
        <f t="shared" si="39"/>
        <v>21.476657862231061</v>
      </c>
      <c r="I207" s="35">
        <f t="shared" si="35"/>
        <v>14825.831332238948</v>
      </c>
      <c r="J207" s="40">
        <f t="shared" si="36"/>
        <v>57488.168667761056</v>
      </c>
      <c r="K207" s="5"/>
    </row>
    <row r="208" spans="1:11" x14ac:dyDescent="0.2">
      <c r="A208" s="33">
        <f t="shared" si="37"/>
        <v>198</v>
      </c>
      <c r="B208" s="34">
        <f t="shared" si="30"/>
        <v>49436</v>
      </c>
      <c r="C208" s="35">
        <f t="shared" si="38"/>
        <v>14825.831332238948</v>
      </c>
      <c r="D208" s="35">
        <f t="shared" si="31"/>
        <v>355.63911072756019</v>
      </c>
      <c r="E208" s="36">
        <f t="shared" si="32"/>
        <v>0</v>
      </c>
      <c r="F208" s="35">
        <f t="shared" si="33"/>
        <v>355.63911072756019</v>
      </c>
      <c r="G208" s="35">
        <f t="shared" si="34"/>
        <v>334.63584967355501</v>
      </c>
      <c r="H208" s="35">
        <f t="shared" si="39"/>
        <v>21.003261054005176</v>
      </c>
      <c r="I208" s="35">
        <f t="shared" si="35"/>
        <v>14491.195482565392</v>
      </c>
      <c r="J208" s="40">
        <f t="shared" si="36"/>
        <v>57822.804517434604</v>
      </c>
      <c r="K208" s="5"/>
    </row>
    <row r="209" spans="1:11" x14ac:dyDescent="0.2">
      <c r="A209" s="33">
        <f t="shared" si="37"/>
        <v>199</v>
      </c>
      <c r="B209" s="34">
        <f t="shared" si="30"/>
        <v>49467</v>
      </c>
      <c r="C209" s="35">
        <f t="shared" si="38"/>
        <v>14491.195482565392</v>
      </c>
      <c r="D209" s="35">
        <f t="shared" si="31"/>
        <v>355.63911072756019</v>
      </c>
      <c r="E209" s="36">
        <f t="shared" si="32"/>
        <v>0</v>
      </c>
      <c r="F209" s="35">
        <f t="shared" si="33"/>
        <v>355.63911072756019</v>
      </c>
      <c r="G209" s="35">
        <f t="shared" si="34"/>
        <v>335.10991712725922</v>
      </c>
      <c r="H209" s="35">
        <f t="shared" si="39"/>
        <v>20.529193600300975</v>
      </c>
      <c r="I209" s="35">
        <f t="shared" si="35"/>
        <v>14156.085565438132</v>
      </c>
      <c r="J209" s="40">
        <f t="shared" si="36"/>
        <v>58157.91443456187</v>
      </c>
      <c r="K209" s="5"/>
    </row>
    <row r="210" spans="1:11" x14ac:dyDescent="0.2">
      <c r="A210" s="33">
        <f t="shared" si="37"/>
        <v>200</v>
      </c>
      <c r="B210" s="34">
        <f t="shared" si="30"/>
        <v>49497</v>
      </c>
      <c r="C210" s="35">
        <f t="shared" si="38"/>
        <v>14156.085565438132</v>
      </c>
      <c r="D210" s="35">
        <f t="shared" si="31"/>
        <v>355.63911072756019</v>
      </c>
      <c r="E210" s="36">
        <f t="shared" si="32"/>
        <v>0</v>
      </c>
      <c r="F210" s="35">
        <f t="shared" si="33"/>
        <v>355.63911072756019</v>
      </c>
      <c r="G210" s="35">
        <f t="shared" si="34"/>
        <v>335.58465617652286</v>
      </c>
      <c r="H210" s="35">
        <f t="shared" si="39"/>
        <v>20.054454551037356</v>
      </c>
      <c r="I210" s="35">
        <f t="shared" si="35"/>
        <v>13820.500909261609</v>
      </c>
      <c r="J210" s="40">
        <f t="shared" si="36"/>
        <v>58493.499090738391</v>
      </c>
      <c r="K210" s="5"/>
    </row>
    <row r="211" spans="1:11" x14ac:dyDescent="0.2">
      <c r="A211" s="33">
        <f t="shared" si="37"/>
        <v>201</v>
      </c>
      <c r="B211" s="34">
        <f t="shared" si="30"/>
        <v>49528</v>
      </c>
      <c r="C211" s="35">
        <f t="shared" si="38"/>
        <v>13820.500909261609</v>
      </c>
      <c r="D211" s="35">
        <f t="shared" si="31"/>
        <v>355.63911072756019</v>
      </c>
      <c r="E211" s="36">
        <f t="shared" si="32"/>
        <v>0</v>
      </c>
      <c r="F211" s="35">
        <f t="shared" si="33"/>
        <v>355.63911072756019</v>
      </c>
      <c r="G211" s="35">
        <f t="shared" si="34"/>
        <v>336.06006777277292</v>
      </c>
      <c r="H211" s="35">
        <f t="shared" si="39"/>
        <v>19.57904295478728</v>
      </c>
      <c r="I211" s="35">
        <f t="shared" si="35"/>
        <v>13484.440841488837</v>
      </c>
      <c r="J211" s="40">
        <f t="shared" si="36"/>
        <v>58829.559158511162</v>
      </c>
      <c r="K211" s="5"/>
    </row>
    <row r="212" spans="1:11" x14ac:dyDescent="0.2">
      <c r="A212" s="33">
        <f t="shared" si="37"/>
        <v>202</v>
      </c>
      <c r="B212" s="34">
        <f t="shared" si="30"/>
        <v>49559</v>
      </c>
      <c r="C212" s="35">
        <f t="shared" si="38"/>
        <v>13484.440841488837</v>
      </c>
      <c r="D212" s="35">
        <f t="shared" si="31"/>
        <v>355.63911072756019</v>
      </c>
      <c r="E212" s="36">
        <f t="shared" si="32"/>
        <v>0</v>
      </c>
      <c r="F212" s="35">
        <f t="shared" si="33"/>
        <v>355.63911072756019</v>
      </c>
      <c r="G212" s="35">
        <f t="shared" si="34"/>
        <v>336.53615286878437</v>
      </c>
      <c r="H212" s="35">
        <f t="shared" si="39"/>
        <v>19.102957858775852</v>
      </c>
      <c r="I212" s="35">
        <f t="shared" si="35"/>
        <v>13147.904688620052</v>
      </c>
      <c r="J212" s="40">
        <f t="shared" si="36"/>
        <v>59166.095311379948</v>
      </c>
      <c r="K212" s="5"/>
    </row>
    <row r="213" spans="1:11" x14ac:dyDescent="0.2">
      <c r="A213" s="33">
        <f t="shared" si="37"/>
        <v>203</v>
      </c>
      <c r="B213" s="34">
        <f t="shared" si="30"/>
        <v>49589</v>
      </c>
      <c r="C213" s="35">
        <f t="shared" si="38"/>
        <v>13147.904688620052</v>
      </c>
      <c r="D213" s="35">
        <f t="shared" si="31"/>
        <v>355.63911072756019</v>
      </c>
      <c r="E213" s="36">
        <f t="shared" si="32"/>
        <v>0</v>
      </c>
      <c r="F213" s="35">
        <f t="shared" si="33"/>
        <v>355.63911072756019</v>
      </c>
      <c r="G213" s="35">
        <f t="shared" si="34"/>
        <v>337.01291241868176</v>
      </c>
      <c r="H213" s="35">
        <f t="shared" si="39"/>
        <v>18.626198308878408</v>
      </c>
      <c r="I213" s="35">
        <f t="shared" si="35"/>
        <v>12810.89177620137</v>
      </c>
      <c r="J213" s="40">
        <f t="shared" si="36"/>
        <v>59503.108223798627</v>
      </c>
      <c r="K213" s="5"/>
    </row>
    <row r="214" spans="1:11" x14ac:dyDescent="0.2">
      <c r="A214" s="33">
        <f t="shared" si="37"/>
        <v>204</v>
      </c>
      <c r="B214" s="34">
        <f t="shared" si="30"/>
        <v>49620</v>
      </c>
      <c r="C214" s="35">
        <f t="shared" si="38"/>
        <v>12810.89177620137</v>
      </c>
      <c r="D214" s="35">
        <f t="shared" si="31"/>
        <v>355.63911072756019</v>
      </c>
      <c r="E214" s="36">
        <f t="shared" si="32"/>
        <v>0</v>
      </c>
      <c r="F214" s="35">
        <f t="shared" si="33"/>
        <v>355.63911072756019</v>
      </c>
      <c r="G214" s="35">
        <f t="shared" si="34"/>
        <v>337.49034737794159</v>
      </c>
      <c r="H214" s="35">
        <f t="shared" si="39"/>
        <v>18.148763349618608</v>
      </c>
      <c r="I214" s="35">
        <f t="shared" si="35"/>
        <v>12473.401428823428</v>
      </c>
      <c r="J214" s="40">
        <f t="shared" si="36"/>
        <v>59840.598571176568</v>
      </c>
      <c r="K214" s="5"/>
    </row>
    <row r="215" spans="1:11" x14ac:dyDescent="0.2">
      <c r="A215" s="33">
        <f t="shared" si="37"/>
        <v>205</v>
      </c>
      <c r="B215" s="34">
        <f t="shared" si="30"/>
        <v>49650</v>
      </c>
      <c r="C215" s="35">
        <f t="shared" si="38"/>
        <v>12473.401428823428</v>
      </c>
      <c r="D215" s="35">
        <f t="shared" si="31"/>
        <v>355.63911072756019</v>
      </c>
      <c r="E215" s="36">
        <f t="shared" si="32"/>
        <v>0</v>
      </c>
      <c r="F215" s="35">
        <f t="shared" si="33"/>
        <v>355.63911072756019</v>
      </c>
      <c r="G215" s="35">
        <f t="shared" si="34"/>
        <v>337.96845870339365</v>
      </c>
      <c r="H215" s="35">
        <f t="shared" si="39"/>
        <v>17.670652024166525</v>
      </c>
      <c r="I215" s="35">
        <f t="shared" si="35"/>
        <v>12135.432970120035</v>
      </c>
      <c r="J215" s="40">
        <f t="shared" si="36"/>
        <v>60178.567029879967</v>
      </c>
      <c r="K215" s="5"/>
    </row>
    <row r="216" spans="1:11" x14ac:dyDescent="0.2">
      <c r="A216" s="33">
        <f t="shared" si="37"/>
        <v>206</v>
      </c>
      <c r="B216" s="34">
        <f t="shared" si="30"/>
        <v>49681</v>
      </c>
      <c r="C216" s="35">
        <f t="shared" si="38"/>
        <v>12135.432970120035</v>
      </c>
      <c r="D216" s="35">
        <f t="shared" si="31"/>
        <v>355.63911072756019</v>
      </c>
      <c r="E216" s="36">
        <f t="shared" si="32"/>
        <v>0</v>
      </c>
      <c r="F216" s="35">
        <f t="shared" si="33"/>
        <v>355.63911072756019</v>
      </c>
      <c r="G216" s="35">
        <f t="shared" si="34"/>
        <v>338.44724735322347</v>
      </c>
      <c r="H216" s="35">
        <f t="shared" si="39"/>
        <v>17.191863374336716</v>
      </c>
      <c r="I216" s="35">
        <f t="shared" si="35"/>
        <v>11796.985722766811</v>
      </c>
      <c r="J216" s="40">
        <f t="shared" si="36"/>
        <v>60517.014277233189</v>
      </c>
      <c r="K216" s="5"/>
    </row>
    <row r="217" spans="1:11" x14ac:dyDescent="0.2">
      <c r="A217" s="33">
        <f t="shared" si="37"/>
        <v>207</v>
      </c>
      <c r="B217" s="34">
        <f t="shared" si="30"/>
        <v>49712</v>
      </c>
      <c r="C217" s="35">
        <f t="shared" si="38"/>
        <v>11796.985722766811</v>
      </c>
      <c r="D217" s="35">
        <f t="shared" si="31"/>
        <v>355.63911072756019</v>
      </c>
      <c r="E217" s="36">
        <f t="shared" si="32"/>
        <v>0</v>
      </c>
      <c r="F217" s="35">
        <f t="shared" si="33"/>
        <v>355.63911072756019</v>
      </c>
      <c r="G217" s="35">
        <f t="shared" si="34"/>
        <v>338.92671428697389</v>
      </c>
      <c r="H217" s="35">
        <f t="shared" si="39"/>
        <v>16.712396440586314</v>
      </c>
      <c r="I217" s="35">
        <f t="shared" si="35"/>
        <v>11458.059008479837</v>
      </c>
      <c r="J217" s="40">
        <f t="shared" si="36"/>
        <v>60855.940991520161</v>
      </c>
      <c r="K217" s="5"/>
    </row>
    <row r="218" spans="1:11" x14ac:dyDescent="0.2">
      <c r="A218" s="33">
        <f t="shared" si="37"/>
        <v>208</v>
      </c>
      <c r="B218" s="34">
        <f t="shared" si="30"/>
        <v>49741</v>
      </c>
      <c r="C218" s="35">
        <f t="shared" si="38"/>
        <v>11458.059008479837</v>
      </c>
      <c r="D218" s="35">
        <f t="shared" si="31"/>
        <v>355.63911072756019</v>
      </c>
      <c r="E218" s="36">
        <f t="shared" si="32"/>
        <v>0</v>
      </c>
      <c r="F218" s="35">
        <f t="shared" si="33"/>
        <v>355.63911072756019</v>
      </c>
      <c r="G218" s="35">
        <f t="shared" si="34"/>
        <v>339.40686046554708</v>
      </c>
      <c r="H218" s="35">
        <f t="shared" si="39"/>
        <v>16.232250262013103</v>
      </c>
      <c r="I218" s="35">
        <f t="shared" si="35"/>
        <v>11118.652148014289</v>
      </c>
      <c r="J218" s="40">
        <f t="shared" si="36"/>
        <v>61195.347851985709</v>
      </c>
      <c r="K218" s="5"/>
    </row>
    <row r="219" spans="1:11" x14ac:dyDescent="0.2">
      <c r="A219" s="33">
        <f t="shared" si="37"/>
        <v>209</v>
      </c>
      <c r="B219" s="34">
        <f t="shared" si="30"/>
        <v>49772</v>
      </c>
      <c r="C219" s="35">
        <f t="shared" si="38"/>
        <v>11118.652148014289</v>
      </c>
      <c r="D219" s="35">
        <f t="shared" si="31"/>
        <v>355.63911072756019</v>
      </c>
      <c r="E219" s="36">
        <f t="shared" si="32"/>
        <v>0</v>
      </c>
      <c r="F219" s="35">
        <f t="shared" si="33"/>
        <v>355.63911072756019</v>
      </c>
      <c r="G219" s="35">
        <f t="shared" si="34"/>
        <v>339.88768685120664</v>
      </c>
      <c r="H219" s="35">
        <f t="shared" si="39"/>
        <v>15.751423876353577</v>
      </c>
      <c r="I219" s="35">
        <f t="shared" si="35"/>
        <v>10778.764461163082</v>
      </c>
      <c r="J219" s="40">
        <f t="shared" si="36"/>
        <v>61535.235538836918</v>
      </c>
      <c r="K219" s="5"/>
    </row>
    <row r="220" spans="1:11" x14ac:dyDescent="0.2">
      <c r="A220" s="33">
        <f t="shared" si="37"/>
        <v>210</v>
      </c>
      <c r="B220" s="34">
        <f t="shared" si="30"/>
        <v>49802</v>
      </c>
      <c r="C220" s="35">
        <f t="shared" si="38"/>
        <v>10778.764461163082</v>
      </c>
      <c r="D220" s="35">
        <f t="shared" si="31"/>
        <v>355.63911072756019</v>
      </c>
      <c r="E220" s="36">
        <f t="shared" si="32"/>
        <v>0</v>
      </c>
      <c r="F220" s="35">
        <f t="shared" si="33"/>
        <v>355.63911072756019</v>
      </c>
      <c r="G220" s="35">
        <f t="shared" si="34"/>
        <v>340.36919440757919</v>
      </c>
      <c r="H220" s="35">
        <f t="shared" si="39"/>
        <v>15.269916319981034</v>
      </c>
      <c r="I220" s="35">
        <f t="shared" si="35"/>
        <v>10438.395266755502</v>
      </c>
      <c r="J220" s="40">
        <f t="shared" si="36"/>
        <v>61875.604733244501</v>
      </c>
      <c r="K220" s="5"/>
    </row>
    <row r="221" spans="1:11" x14ac:dyDescent="0.2">
      <c r="A221" s="33">
        <f t="shared" si="37"/>
        <v>211</v>
      </c>
      <c r="B221" s="34">
        <f t="shared" si="30"/>
        <v>49833</v>
      </c>
      <c r="C221" s="35">
        <f t="shared" si="38"/>
        <v>10438.395266755502</v>
      </c>
      <c r="D221" s="35">
        <f t="shared" si="31"/>
        <v>355.63911072756019</v>
      </c>
      <c r="E221" s="36">
        <f t="shared" si="32"/>
        <v>0</v>
      </c>
      <c r="F221" s="35">
        <f t="shared" si="33"/>
        <v>355.63911072756019</v>
      </c>
      <c r="G221" s="35">
        <f t="shared" si="34"/>
        <v>340.85138409965657</v>
      </c>
      <c r="H221" s="35">
        <f t="shared" si="39"/>
        <v>14.787726627903629</v>
      </c>
      <c r="I221" s="35">
        <f t="shared" si="35"/>
        <v>10097.543882655846</v>
      </c>
      <c r="J221" s="40">
        <f t="shared" si="36"/>
        <v>62216.456117344154</v>
      </c>
      <c r="K221" s="5"/>
    </row>
    <row r="222" spans="1:11" x14ac:dyDescent="0.2">
      <c r="A222" s="33">
        <f t="shared" si="37"/>
        <v>212</v>
      </c>
      <c r="B222" s="34">
        <f t="shared" si="30"/>
        <v>49863</v>
      </c>
      <c r="C222" s="35">
        <f t="shared" si="38"/>
        <v>10097.543882655846</v>
      </c>
      <c r="D222" s="35">
        <f t="shared" si="31"/>
        <v>355.63911072756019</v>
      </c>
      <c r="E222" s="36">
        <f t="shared" si="32"/>
        <v>0</v>
      </c>
      <c r="F222" s="35">
        <f t="shared" si="33"/>
        <v>355.63911072756019</v>
      </c>
      <c r="G222" s="35">
        <f t="shared" si="34"/>
        <v>341.33425689379777</v>
      </c>
      <c r="H222" s="35">
        <f t="shared" si="39"/>
        <v>14.304853833762449</v>
      </c>
      <c r="I222" s="35">
        <f t="shared" si="35"/>
        <v>9756.2096257620487</v>
      </c>
      <c r="J222" s="40">
        <f t="shared" si="36"/>
        <v>62557.790374237949</v>
      </c>
      <c r="K222" s="5"/>
    </row>
    <row r="223" spans="1:11" x14ac:dyDescent="0.2">
      <c r="A223" s="33">
        <f t="shared" si="37"/>
        <v>213</v>
      </c>
      <c r="B223" s="34">
        <f t="shared" si="30"/>
        <v>49894</v>
      </c>
      <c r="C223" s="35">
        <f t="shared" si="38"/>
        <v>9756.2096257620487</v>
      </c>
      <c r="D223" s="35">
        <f t="shared" si="31"/>
        <v>355.63911072756019</v>
      </c>
      <c r="E223" s="36">
        <f t="shared" si="32"/>
        <v>0</v>
      </c>
      <c r="F223" s="35">
        <f t="shared" si="33"/>
        <v>355.63911072756019</v>
      </c>
      <c r="G223" s="35">
        <f t="shared" si="34"/>
        <v>341.81781375773062</v>
      </c>
      <c r="H223" s="35">
        <f t="shared" si="39"/>
        <v>13.82129696982957</v>
      </c>
      <c r="I223" s="35">
        <f t="shared" si="35"/>
        <v>9414.3918120043181</v>
      </c>
      <c r="J223" s="40">
        <f t="shared" si="36"/>
        <v>62899.608187995684</v>
      </c>
      <c r="K223" s="5"/>
    </row>
    <row r="224" spans="1:11" x14ac:dyDescent="0.2">
      <c r="A224" s="33">
        <f t="shared" si="37"/>
        <v>214</v>
      </c>
      <c r="B224" s="34">
        <f t="shared" si="30"/>
        <v>49925</v>
      </c>
      <c r="C224" s="35">
        <f t="shared" si="38"/>
        <v>9414.3918120043181</v>
      </c>
      <c r="D224" s="35">
        <f t="shared" si="31"/>
        <v>355.63911072756019</v>
      </c>
      <c r="E224" s="36">
        <f t="shared" si="32"/>
        <v>0</v>
      </c>
      <c r="F224" s="35">
        <f t="shared" si="33"/>
        <v>355.63911072756019</v>
      </c>
      <c r="G224" s="35">
        <f t="shared" si="34"/>
        <v>342.30205566055406</v>
      </c>
      <c r="H224" s="35">
        <f t="shared" si="39"/>
        <v>13.337055067006119</v>
      </c>
      <c r="I224" s="35">
        <f t="shared" si="35"/>
        <v>9072.0897563437647</v>
      </c>
      <c r="J224" s="40">
        <f t="shared" si="36"/>
        <v>63241.910243656239</v>
      </c>
      <c r="K224" s="5"/>
    </row>
    <row r="225" spans="1:11" x14ac:dyDescent="0.2">
      <c r="A225" s="33">
        <f t="shared" si="37"/>
        <v>215</v>
      </c>
      <c r="B225" s="34">
        <f t="shared" si="30"/>
        <v>49955</v>
      </c>
      <c r="C225" s="35">
        <f t="shared" si="38"/>
        <v>9072.0897563437647</v>
      </c>
      <c r="D225" s="35">
        <f t="shared" si="31"/>
        <v>355.63911072756019</v>
      </c>
      <c r="E225" s="36">
        <f t="shared" si="32"/>
        <v>0</v>
      </c>
      <c r="F225" s="35">
        <f t="shared" si="33"/>
        <v>355.63911072756019</v>
      </c>
      <c r="G225" s="35">
        <f t="shared" si="34"/>
        <v>342.78698357273987</v>
      </c>
      <c r="H225" s="35">
        <f t="shared" si="39"/>
        <v>12.852127154820336</v>
      </c>
      <c r="I225" s="35">
        <f t="shared" si="35"/>
        <v>8729.302772771025</v>
      </c>
      <c r="J225" s="40">
        <f t="shared" si="36"/>
        <v>63584.697227228971</v>
      </c>
      <c r="K225" s="5"/>
    </row>
    <row r="226" spans="1:11" x14ac:dyDescent="0.2">
      <c r="A226" s="33">
        <f t="shared" si="37"/>
        <v>216</v>
      </c>
      <c r="B226" s="34">
        <f t="shared" si="30"/>
        <v>49986</v>
      </c>
      <c r="C226" s="35">
        <f t="shared" si="38"/>
        <v>8729.302772771025</v>
      </c>
      <c r="D226" s="35">
        <f t="shared" si="31"/>
        <v>355.63911072756019</v>
      </c>
      <c r="E226" s="36">
        <f t="shared" si="32"/>
        <v>0</v>
      </c>
      <c r="F226" s="35">
        <f t="shared" si="33"/>
        <v>355.63911072756019</v>
      </c>
      <c r="G226" s="35">
        <f t="shared" si="34"/>
        <v>343.27259846613458</v>
      </c>
      <c r="H226" s="35">
        <f t="shared" si="39"/>
        <v>12.366512261425619</v>
      </c>
      <c r="I226" s="35">
        <f t="shared" si="35"/>
        <v>8386.0301743048913</v>
      </c>
      <c r="J226" s="40">
        <f t="shared" si="36"/>
        <v>63927.969825695109</v>
      </c>
      <c r="K226" s="5"/>
    </row>
    <row r="227" spans="1:11" x14ac:dyDescent="0.2">
      <c r="A227" s="33">
        <f t="shared" si="37"/>
        <v>217</v>
      </c>
      <c r="B227" s="34">
        <f t="shared" si="30"/>
        <v>50016</v>
      </c>
      <c r="C227" s="35">
        <f t="shared" si="38"/>
        <v>8386.0301743048913</v>
      </c>
      <c r="D227" s="35">
        <f t="shared" si="31"/>
        <v>355.63911072756019</v>
      </c>
      <c r="E227" s="36">
        <f t="shared" si="32"/>
        <v>0</v>
      </c>
      <c r="F227" s="35">
        <f t="shared" si="33"/>
        <v>355.63911072756019</v>
      </c>
      <c r="G227" s="35">
        <f t="shared" si="34"/>
        <v>343.75890131396159</v>
      </c>
      <c r="H227" s="35">
        <f t="shared" si="39"/>
        <v>11.880209413598598</v>
      </c>
      <c r="I227" s="35">
        <f t="shared" si="35"/>
        <v>8042.2712729909299</v>
      </c>
      <c r="J227" s="40">
        <f t="shared" si="36"/>
        <v>64271.728727009067</v>
      </c>
      <c r="K227" s="5"/>
    </row>
    <row r="228" spans="1:11" x14ac:dyDescent="0.2">
      <c r="A228" s="33">
        <f t="shared" si="37"/>
        <v>218</v>
      </c>
      <c r="B228" s="34">
        <f t="shared" si="30"/>
        <v>50047</v>
      </c>
      <c r="C228" s="35">
        <f t="shared" si="38"/>
        <v>8042.2712729909299</v>
      </c>
      <c r="D228" s="35">
        <f t="shared" si="31"/>
        <v>355.63911072756019</v>
      </c>
      <c r="E228" s="36">
        <f t="shared" si="32"/>
        <v>0</v>
      </c>
      <c r="F228" s="35">
        <f t="shared" si="33"/>
        <v>355.63911072756019</v>
      </c>
      <c r="G228" s="35">
        <f t="shared" si="34"/>
        <v>344.24589309082302</v>
      </c>
      <c r="H228" s="35">
        <f t="shared" si="39"/>
        <v>11.39321763673715</v>
      </c>
      <c r="I228" s="35">
        <f t="shared" si="35"/>
        <v>7698.0253799001066</v>
      </c>
      <c r="J228" s="40">
        <f t="shared" si="36"/>
        <v>64615.974620099892</v>
      </c>
      <c r="K228" s="5"/>
    </row>
    <row r="229" spans="1:11" x14ac:dyDescent="0.2">
      <c r="A229" s="33">
        <f t="shared" si="37"/>
        <v>219</v>
      </c>
      <c r="B229" s="34">
        <f t="shared" si="30"/>
        <v>50078</v>
      </c>
      <c r="C229" s="35">
        <f t="shared" si="38"/>
        <v>7698.0253799001066</v>
      </c>
      <c r="D229" s="35">
        <f t="shared" si="31"/>
        <v>355.63911072756019</v>
      </c>
      <c r="E229" s="36">
        <f t="shared" si="32"/>
        <v>0</v>
      </c>
      <c r="F229" s="35">
        <f t="shared" si="33"/>
        <v>355.63911072756019</v>
      </c>
      <c r="G229" s="35">
        <f t="shared" si="34"/>
        <v>344.73357477270173</v>
      </c>
      <c r="H229" s="35">
        <f t="shared" si="39"/>
        <v>10.905535954858486</v>
      </c>
      <c r="I229" s="35">
        <f t="shared" si="35"/>
        <v>7353.2918051274046</v>
      </c>
      <c r="J229" s="40">
        <f t="shared" si="36"/>
        <v>64960.708194872597</v>
      </c>
      <c r="K229" s="5"/>
    </row>
    <row r="230" spans="1:11" x14ac:dyDescent="0.2">
      <c r="A230" s="33">
        <f t="shared" si="37"/>
        <v>220</v>
      </c>
      <c r="B230" s="34">
        <f t="shared" si="30"/>
        <v>50106</v>
      </c>
      <c r="C230" s="35">
        <f t="shared" si="38"/>
        <v>7353.2918051274046</v>
      </c>
      <c r="D230" s="35">
        <f t="shared" si="31"/>
        <v>355.63911072756019</v>
      </c>
      <c r="E230" s="36">
        <f t="shared" si="32"/>
        <v>0</v>
      </c>
      <c r="F230" s="35">
        <f t="shared" si="33"/>
        <v>355.63911072756019</v>
      </c>
      <c r="G230" s="35">
        <f t="shared" si="34"/>
        <v>345.22194733696301</v>
      </c>
      <c r="H230" s="35">
        <f t="shared" si="39"/>
        <v>10.417163390597157</v>
      </c>
      <c r="I230" s="35">
        <f t="shared" si="35"/>
        <v>7008.0698577904413</v>
      </c>
      <c r="J230" s="40">
        <f t="shared" si="36"/>
        <v>65305.93014220956</v>
      </c>
      <c r="K230" s="5"/>
    </row>
    <row r="231" spans="1:11" x14ac:dyDescent="0.2">
      <c r="A231" s="33">
        <f t="shared" si="37"/>
        <v>221</v>
      </c>
      <c r="B231" s="34">
        <f t="shared" si="30"/>
        <v>50137</v>
      </c>
      <c r="C231" s="35">
        <f t="shared" si="38"/>
        <v>7008.0698577904413</v>
      </c>
      <c r="D231" s="35">
        <f t="shared" si="31"/>
        <v>355.63911072756019</v>
      </c>
      <c r="E231" s="36">
        <f t="shared" si="32"/>
        <v>0</v>
      </c>
      <c r="F231" s="35">
        <f t="shared" si="33"/>
        <v>355.63911072756019</v>
      </c>
      <c r="G231" s="35">
        <f t="shared" si="34"/>
        <v>345.71101176235709</v>
      </c>
      <c r="H231" s="35">
        <f t="shared" si="39"/>
        <v>9.9280989652031248</v>
      </c>
      <c r="I231" s="35">
        <f t="shared" si="35"/>
        <v>6662.3588460280844</v>
      </c>
      <c r="J231" s="40">
        <f t="shared" si="36"/>
        <v>65651.641153971912</v>
      </c>
      <c r="K231" s="5"/>
    </row>
    <row r="232" spans="1:11" x14ac:dyDescent="0.2">
      <c r="A232" s="33">
        <f t="shared" si="37"/>
        <v>222</v>
      </c>
      <c r="B232" s="34">
        <f t="shared" si="30"/>
        <v>50167</v>
      </c>
      <c r="C232" s="35">
        <f t="shared" si="38"/>
        <v>6662.3588460280844</v>
      </c>
      <c r="D232" s="35">
        <f t="shared" si="31"/>
        <v>355.63911072756019</v>
      </c>
      <c r="E232" s="36">
        <f t="shared" si="32"/>
        <v>0</v>
      </c>
      <c r="F232" s="35">
        <f t="shared" si="33"/>
        <v>355.63911072756019</v>
      </c>
      <c r="G232" s="35">
        <f t="shared" si="34"/>
        <v>346.20076902902042</v>
      </c>
      <c r="H232" s="35">
        <f t="shared" si="39"/>
        <v>9.4383416985397872</v>
      </c>
      <c r="I232" s="35">
        <f t="shared" si="35"/>
        <v>6316.1580769990642</v>
      </c>
      <c r="J232" s="40">
        <f t="shared" si="36"/>
        <v>65997.841923000931</v>
      </c>
      <c r="K232" s="5"/>
    </row>
    <row r="233" spans="1:11" x14ac:dyDescent="0.2">
      <c r="A233" s="33">
        <f t="shared" si="37"/>
        <v>223</v>
      </c>
      <c r="B233" s="34">
        <f t="shared" si="30"/>
        <v>50198</v>
      </c>
      <c r="C233" s="35">
        <f t="shared" si="38"/>
        <v>6316.1580769990642</v>
      </c>
      <c r="D233" s="35">
        <f t="shared" si="31"/>
        <v>355.63911072756019</v>
      </c>
      <c r="E233" s="36">
        <f t="shared" si="32"/>
        <v>0</v>
      </c>
      <c r="F233" s="35">
        <f t="shared" si="33"/>
        <v>355.63911072756019</v>
      </c>
      <c r="G233" s="35">
        <f t="shared" si="34"/>
        <v>346.69122011847821</v>
      </c>
      <c r="H233" s="35">
        <f t="shared" si="39"/>
        <v>8.9478906090820072</v>
      </c>
      <c r="I233" s="35">
        <f t="shared" si="35"/>
        <v>5969.4668568805864</v>
      </c>
      <c r="J233" s="40">
        <f t="shared" si="36"/>
        <v>66344.533143119421</v>
      </c>
      <c r="K233" s="5"/>
    </row>
    <row r="234" spans="1:11" x14ac:dyDescent="0.2">
      <c r="A234" s="33">
        <f t="shared" si="37"/>
        <v>224</v>
      </c>
      <c r="B234" s="34">
        <f t="shared" si="30"/>
        <v>50228</v>
      </c>
      <c r="C234" s="35">
        <f t="shared" si="38"/>
        <v>5969.4668568805864</v>
      </c>
      <c r="D234" s="35">
        <f t="shared" si="31"/>
        <v>355.63911072756019</v>
      </c>
      <c r="E234" s="36">
        <f t="shared" si="32"/>
        <v>0</v>
      </c>
      <c r="F234" s="35">
        <f t="shared" si="33"/>
        <v>355.63911072756019</v>
      </c>
      <c r="G234" s="35">
        <f t="shared" si="34"/>
        <v>347.182366013646</v>
      </c>
      <c r="H234" s="35">
        <f t="shared" si="39"/>
        <v>8.4567447139141638</v>
      </c>
      <c r="I234" s="35">
        <f t="shared" si="35"/>
        <v>5622.2844908669404</v>
      </c>
      <c r="J234" s="40">
        <f t="shared" si="36"/>
        <v>66691.715509133064</v>
      </c>
      <c r="K234" s="5"/>
    </row>
    <row r="235" spans="1:11" x14ac:dyDescent="0.2">
      <c r="A235" s="33">
        <f t="shared" si="37"/>
        <v>225</v>
      </c>
      <c r="B235" s="34">
        <f t="shared" si="30"/>
        <v>50259</v>
      </c>
      <c r="C235" s="35">
        <f t="shared" si="38"/>
        <v>5622.2844908669404</v>
      </c>
      <c r="D235" s="35">
        <f t="shared" si="31"/>
        <v>355.63911072756019</v>
      </c>
      <c r="E235" s="36">
        <f t="shared" si="32"/>
        <v>0</v>
      </c>
      <c r="F235" s="35">
        <f t="shared" si="33"/>
        <v>355.63911072756019</v>
      </c>
      <c r="G235" s="35">
        <f t="shared" si="34"/>
        <v>347.67420769883205</v>
      </c>
      <c r="H235" s="35">
        <f t="shared" si="39"/>
        <v>7.9649030287281661</v>
      </c>
      <c r="I235" s="35">
        <f t="shared" si="35"/>
        <v>5274.6102831681083</v>
      </c>
      <c r="J235" s="40">
        <f t="shared" si="36"/>
        <v>67039.389716831894</v>
      </c>
      <c r="K235" s="5"/>
    </row>
    <row r="236" spans="1:11" x14ac:dyDescent="0.2">
      <c r="A236" s="33">
        <f t="shared" si="37"/>
        <v>226</v>
      </c>
      <c r="B236" s="34">
        <f t="shared" si="30"/>
        <v>50290</v>
      </c>
      <c r="C236" s="35">
        <f t="shared" si="38"/>
        <v>5274.6102831681083</v>
      </c>
      <c r="D236" s="35">
        <f t="shared" si="31"/>
        <v>355.63911072756019</v>
      </c>
      <c r="E236" s="36">
        <f t="shared" si="32"/>
        <v>0</v>
      </c>
      <c r="F236" s="35">
        <f t="shared" si="33"/>
        <v>355.63911072756019</v>
      </c>
      <c r="G236" s="35">
        <f t="shared" si="34"/>
        <v>348.16674615973869</v>
      </c>
      <c r="H236" s="35">
        <f t="shared" si="39"/>
        <v>7.4723645678214874</v>
      </c>
      <c r="I236" s="35">
        <f t="shared" si="35"/>
        <v>4926.4435370083693</v>
      </c>
      <c r="J236" s="40">
        <f t="shared" si="36"/>
        <v>67387.556462991633</v>
      </c>
      <c r="K236" s="5"/>
    </row>
    <row r="237" spans="1:11" x14ac:dyDescent="0.2">
      <c r="A237" s="33">
        <f t="shared" si="37"/>
        <v>227</v>
      </c>
      <c r="B237" s="34">
        <f t="shared" si="30"/>
        <v>50320</v>
      </c>
      <c r="C237" s="35">
        <f t="shared" si="38"/>
        <v>4926.4435370083693</v>
      </c>
      <c r="D237" s="35">
        <f t="shared" si="31"/>
        <v>355.63911072756019</v>
      </c>
      <c r="E237" s="36">
        <f t="shared" si="32"/>
        <v>0</v>
      </c>
      <c r="F237" s="35">
        <f t="shared" si="33"/>
        <v>355.63911072756019</v>
      </c>
      <c r="G237" s="35">
        <f t="shared" si="34"/>
        <v>348.65998238346498</v>
      </c>
      <c r="H237" s="35">
        <f t="shared" si="39"/>
        <v>6.9791283440951908</v>
      </c>
      <c r="I237" s="35">
        <f t="shared" si="35"/>
        <v>4577.7835546249044</v>
      </c>
      <c r="J237" s="40">
        <f t="shared" si="36"/>
        <v>67736.216445375088</v>
      </c>
      <c r="K237" s="5"/>
    </row>
    <row r="238" spans="1:11" x14ac:dyDescent="0.2">
      <c r="A238" s="33">
        <f t="shared" si="37"/>
        <v>228</v>
      </c>
      <c r="B238" s="34">
        <f t="shared" si="30"/>
        <v>50351</v>
      </c>
      <c r="C238" s="35">
        <f t="shared" si="38"/>
        <v>4577.7835546249044</v>
      </c>
      <c r="D238" s="35">
        <f t="shared" si="31"/>
        <v>355.63911072756019</v>
      </c>
      <c r="E238" s="36">
        <f t="shared" si="32"/>
        <v>0</v>
      </c>
      <c r="F238" s="35">
        <f t="shared" si="33"/>
        <v>355.63911072756019</v>
      </c>
      <c r="G238" s="35">
        <f t="shared" si="34"/>
        <v>349.15391735850824</v>
      </c>
      <c r="H238" s="35">
        <f t="shared" si="39"/>
        <v>6.4851933690519488</v>
      </c>
      <c r="I238" s="35">
        <f t="shared" si="35"/>
        <v>4228.6296372663965</v>
      </c>
      <c r="J238" s="40">
        <f t="shared" si="36"/>
        <v>68085.370362733607</v>
      </c>
      <c r="K238" s="5"/>
    </row>
    <row r="239" spans="1:11" x14ac:dyDescent="0.2">
      <c r="A239" s="33">
        <f t="shared" si="37"/>
        <v>229</v>
      </c>
      <c r="B239" s="34">
        <f t="shared" si="30"/>
        <v>50381</v>
      </c>
      <c r="C239" s="35">
        <f t="shared" si="38"/>
        <v>4228.6296372663965</v>
      </c>
      <c r="D239" s="35">
        <f t="shared" si="31"/>
        <v>355.63911072756019</v>
      </c>
      <c r="E239" s="36">
        <f t="shared" si="32"/>
        <v>0</v>
      </c>
      <c r="F239" s="35">
        <f t="shared" si="33"/>
        <v>355.63911072756019</v>
      </c>
      <c r="G239" s="35">
        <f t="shared" si="34"/>
        <v>349.64855207476614</v>
      </c>
      <c r="H239" s="35">
        <f t="shared" si="39"/>
        <v>5.9905586527940615</v>
      </c>
      <c r="I239" s="35">
        <f t="shared" si="35"/>
        <v>3878.9810851916304</v>
      </c>
      <c r="J239" s="40">
        <f t="shared" si="36"/>
        <v>68435.018914808374</v>
      </c>
      <c r="K239" s="5"/>
    </row>
    <row r="240" spans="1:11" x14ac:dyDescent="0.2">
      <c r="A240" s="33">
        <f t="shared" si="37"/>
        <v>230</v>
      </c>
      <c r="B240" s="34">
        <f t="shared" si="30"/>
        <v>50412</v>
      </c>
      <c r="C240" s="35">
        <f t="shared" si="38"/>
        <v>3878.9810851916304</v>
      </c>
      <c r="D240" s="35">
        <f t="shared" si="31"/>
        <v>355.63911072756019</v>
      </c>
      <c r="E240" s="36">
        <f t="shared" si="32"/>
        <v>0</v>
      </c>
      <c r="F240" s="35">
        <f t="shared" si="33"/>
        <v>355.63911072756019</v>
      </c>
      <c r="G240" s="35">
        <f t="shared" si="34"/>
        <v>350.14388752353869</v>
      </c>
      <c r="H240" s="35">
        <f t="shared" si="39"/>
        <v>5.4952232040214772</v>
      </c>
      <c r="I240" s="35">
        <f t="shared" si="35"/>
        <v>3528.8371976680919</v>
      </c>
      <c r="J240" s="40">
        <f t="shared" si="36"/>
        <v>68785.162802331906</v>
      </c>
      <c r="K240" s="5"/>
    </row>
    <row r="241" spans="1:11" x14ac:dyDescent="0.2">
      <c r="A241" s="33">
        <f t="shared" si="37"/>
        <v>231</v>
      </c>
      <c r="B241" s="34">
        <f t="shared" si="30"/>
        <v>50443</v>
      </c>
      <c r="C241" s="35">
        <f t="shared" si="38"/>
        <v>3528.8371976680919</v>
      </c>
      <c r="D241" s="35">
        <f t="shared" si="31"/>
        <v>355.63911072756019</v>
      </c>
      <c r="E241" s="36">
        <f t="shared" si="32"/>
        <v>0</v>
      </c>
      <c r="F241" s="35">
        <f t="shared" si="33"/>
        <v>355.63911072756019</v>
      </c>
      <c r="G241" s="35">
        <f t="shared" si="34"/>
        <v>350.63992469753038</v>
      </c>
      <c r="H241" s="35">
        <f t="shared" si="39"/>
        <v>4.9991860300297972</v>
      </c>
      <c r="I241" s="35">
        <f t="shared" si="35"/>
        <v>3178.1972729705617</v>
      </c>
      <c r="J241" s="40">
        <f t="shared" si="36"/>
        <v>69135.802727029441</v>
      </c>
      <c r="K241" s="5"/>
    </row>
    <row r="242" spans="1:11" x14ac:dyDescent="0.2">
      <c r="A242" s="33">
        <f t="shared" si="37"/>
        <v>232</v>
      </c>
      <c r="B242" s="34">
        <f t="shared" si="30"/>
        <v>50471</v>
      </c>
      <c r="C242" s="35">
        <f t="shared" si="38"/>
        <v>3178.1972729705617</v>
      </c>
      <c r="D242" s="35">
        <f t="shared" si="31"/>
        <v>355.63911072756019</v>
      </c>
      <c r="E242" s="36">
        <f t="shared" si="32"/>
        <v>0</v>
      </c>
      <c r="F242" s="35">
        <f t="shared" si="33"/>
        <v>355.63911072756019</v>
      </c>
      <c r="G242" s="35">
        <f t="shared" si="34"/>
        <v>351.13666459085192</v>
      </c>
      <c r="H242" s="35">
        <f t="shared" si="39"/>
        <v>4.5024461367082962</v>
      </c>
      <c r="I242" s="35">
        <f t="shared" si="35"/>
        <v>2827.0606083797097</v>
      </c>
      <c r="J242" s="40">
        <f t="shared" si="36"/>
        <v>69486.939391620297</v>
      </c>
      <c r="K242" s="5"/>
    </row>
    <row r="243" spans="1:11" x14ac:dyDescent="0.2">
      <c r="A243" s="33">
        <f t="shared" si="37"/>
        <v>233</v>
      </c>
      <c r="B243" s="34">
        <f t="shared" si="30"/>
        <v>50502</v>
      </c>
      <c r="C243" s="35">
        <f t="shared" si="38"/>
        <v>2827.0606083797097</v>
      </c>
      <c r="D243" s="35">
        <f t="shared" si="31"/>
        <v>355.63911072756019</v>
      </c>
      <c r="E243" s="36">
        <f t="shared" si="32"/>
        <v>0</v>
      </c>
      <c r="F243" s="35">
        <f t="shared" si="33"/>
        <v>355.63911072756019</v>
      </c>
      <c r="G243" s="35">
        <f t="shared" si="34"/>
        <v>351.63410819902225</v>
      </c>
      <c r="H243" s="35">
        <f t="shared" si="39"/>
        <v>4.0050025285379229</v>
      </c>
      <c r="I243" s="35">
        <f t="shared" si="35"/>
        <v>2475.4265001806875</v>
      </c>
      <c r="J243" s="40">
        <f t="shared" si="36"/>
        <v>69838.573499819307</v>
      </c>
      <c r="K243" s="5"/>
    </row>
    <row r="244" spans="1:11" x14ac:dyDescent="0.2">
      <c r="A244" s="33">
        <f t="shared" si="37"/>
        <v>234</v>
      </c>
      <c r="B244" s="34">
        <f t="shared" si="30"/>
        <v>50532</v>
      </c>
      <c r="C244" s="35">
        <f t="shared" si="38"/>
        <v>2475.4265001806875</v>
      </c>
      <c r="D244" s="35">
        <f t="shared" si="31"/>
        <v>355.63911072756019</v>
      </c>
      <c r="E244" s="36">
        <f t="shared" si="32"/>
        <v>0</v>
      </c>
      <c r="F244" s="35">
        <f t="shared" si="33"/>
        <v>355.63911072756019</v>
      </c>
      <c r="G244" s="35">
        <f t="shared" si="34"/>
        <v>352.13225651897091</v>
      </c>
      <c r="H244" s="35">
        <f t="shared" si="39"/>
        <v>3.5068542085893077</v>
      </c>
      <c r="I244" s="35">
        <f t="shared" si="35"/>
        <v>2123.2942436617168</v>
      </c>
      <c r="J244" s="40">
        <f t="shared" si="36"/>
        <v>70190.705756338284</v>
      </c>
      <c r="K244" s="5"/>
    </row>
    <row r="245" spans="1:11" x14ac:dyDescent="0.2">
      <c r="A245" s="33">
        <f t="shared" si="37"/>
        <v>235</v>
      </c>
      <c r="B245" s="34">
        <f t="shared" si="30"/>
        <v>50563</v>
      </c>
      <c r="C245" s="35">
        <f t="shared" si="38"/>
        <v>2123.2942436617168</v>
      </c>
      <c r="D245" s="35">
        <f t="shared" si="31"/>
        <v>355.63911072756019</v>
      </c>
      <c r="E245" s="36">
        <f t="shared" si="32"/>
        <v>0</v>
      </c>
      <c r="F245" s="35">
        <f t="shared" si="33"/>
        <v>355.63911072756019</v>
      </c>
      <c r="G245" s="35">
        <f t="shared" si="34"/>
        <v>352.63111054903942</v>
      </c>
      <c r="H245" s="35">
        <f t="shared" si="39"/>
        <v>3.0080001785207657</v>
      </c>
      <c r="I245" s="35">
        <f t="shared" si="35"/>
        <v>1770.6631331126773</v>
      </c>
      <c r="J245" s="40">
        <f t="shared" si="36"/>
        <v>70543.336866887315</v>
      </c>
      <c r="K245" s="5"/>
    </row>
    <row r="246" spans="1:11" x14ac:dyDescent="0.2">
      <c r="A246" s="33">
        <f t="shared" si="37"/>
        <v>236</v>
      </c>
      <c r="B246" s="34">
        <f t="shared" si="30"/>
        <v>50593</v>
      </c>
      <c r="C246" s="35">
        <f t="shared" si="38"/>
        <v>1770.6631331126773</v>
      </c>
      <c r="D246" s="35">
        <f t="shared" si="31"/>
        <v>355.63911072756019</v>
      </c>
      <c r="E246" s="36">
        <f t="shared" si="32"/>
        <v>0</v>
      </c>
      <c r="F246" s="35">
        <f t="shared" si="33"/>
        <v>355.63911072756019</v>
      </c>
      <c r="G246" s="35">
        <f t="shared" si="34"/>
        <v>353.13067128898388</v>
      </c>
      <c r="H246" s="35">
        <f t="shared" si="39"/>
        <v>2.5084394385762931</v>
      </c>
      <c r="I246" s="35">
        <f t="shared" si="35"/>
        <v>1417.5324618236934</v>
      </c>
      <c r="J246" s="40">
        <f t="shared" si="36"/>
        <v>70896.467538176308</v>
      </c>
      <c r="K246" s="5"/>
    </row>
    <row r="247" spans="1:11" x14ac:dyDescent="0.2">
      <c r="A247" s="33">
        <f t="shared" si="37"/>
        <v>237</v>
      </c>
      <c r="B247" s="34">
        <f t="shared" si="30"/>
        <v>50624</v>
      </c>
      <c r="C247" s="35">
        <f t="shared" si="38"/>
        <v>1417.5324618236934</v>
      </c>
      <c r="D247" s="35">
        <f t="shared" si="31"/>
        <v>355.63911072756019</v>
      </c>
      <c r="E247" s="36">
        <f t="shared" si="32"/>
        <v>0</v>
      </c>
      <c r="F247" s="35">
        <f t="shared" si="33"/>
        <v>355.63911072756019</v>
      </c>
      <c r="G247" s="35">
        <f t="shared" si="34"/>
        <v>353.63093973997661</v>
      </c>
      <c r="H247" s="35">
        <f t="shared" si="39"/>
        <v>2.0081709875835658</v>
      </c>
      <c r="I247" s="35">
        <f t="shared" si="35"/>
        <v>1063.9015220837168</v>
      </c>
      <c r="J247" s="40">
        <f t="shared" si="36"/>
        <v>71250.098477916283</v>
      </c>
      <c r="K247" s="5"/>
    </row>
    <row r="248" spans="1:11" x14ac:dyDescent="0.2">
      <c r="A248" s="33">
        <f t="shared" si="37"/>
        <v>238</v>
      </c>
      <c r="B248" s="34">
        <f t="shared" si="30"/>
        <v>50655</v>
      </c>
      <c r="C248" s="35">
        <f t="shared" si="38"/>
        <v>1063.9015220837168</v>
      </c>
      <c r="D248" s="35">
        <f t="shared" si="31"/>
        <v>355.63911072756019</v>
      </c>
      <c r="E248" s="36">
        <f t="shared" si="32"/>
        <v>0</v>
      </c>
      <c r="F248" s="35">
        <f t="shared" si="33"/>
        <v>355.63911072756019</v>
      </c>
      <c r="G248" s="35">
        <f t="shared" si="34"/>
        <v>354.13191690460826</v>
      </c>
      <c r="H248" s="35">
        <f t="shared" si="39"/>
        <v>1.5071938229519324</v>
      </c>
      <c r="I248" s="35">
        <f t="shared" si="35"/>
        <v>709.76960517910857</v>
      </c>
      <c r="J248" s="40">
        <f t="shared" si="36"/>
        <v>71604.230394820886</v>
      </c>
      <c r="K248" s="5"/>
    </row>
    <row r="249" spans="1:11" x14ac:dyDescent="0.2">
      <c r="A249" s="33">
        <f t="shared" si="37"/>
        <v>239</v>
      </c>
      <c r="B249" s="34">
        <f t="shared" si="30"/>
        <v>50685</v>
      </c>
      <c r="C249" s="35">
        <f t="shared" si="38"/>
        <v>709.76960517910857</v>
      </c>
      <c r="D249" s="35">
        <f t="shared" si="31"/>
        <v>355.63911072756019</v>
      </c>
      <c r="E249" s="36">
        <f t="shared" si="32"/>
        <v>0</v>
      </c>
      <c r="F249" s="35">
        <f t="shared" si="33"/>
        <v>355.63911072756019</v>
      </c>
      <c r="G249" s="35">
        <f t="shared" si="34"/>
        <v>354.63360378688981</v>
      </c>
      <c r="H249" s="35">
        <f t="shared" si="39"/>
        <v>1.0055069406704038</v>
      </c>
      <c r="I249" s="35">
        <f t="shared" si="35"/>
        <v>355.13600139221876</v>
      </c>
      <c r="J249" s="40">
        <f t="shared" si="36"/>
        <v>71958.863998607776</v>
      </c>
      <c r="K249" s="5"/>
    </row>
    <row r="250" spans="1:11" x14ac:dyDescent="0.2">
      <c r="A250" s="33">
        <f t="shared" si="37"/>
        <v>240</v>
      </c>
      <c r="B250" s="34">
        <f t="shared" si="30"/>
        <v>50716</v>
      </c>
      <c r="C250" s="35">
        <f t="shared" si="38"/>
        <v>355.13600139221876</v>
      </c>
      <c r="D250" s="35">
        <f t="shared" si="31"/>
        <v>355.63911072756019</v>
      </c>
      <c r="E250" s="36">
        <f t="shared" si="32"/>
        <v>0</v>
      </c>
      <c r="F250" s="35">
        <f t="shared" si="33"/>
        <v>355.13600139221876</v>
      </c>
      <c r="G250" s="35">
        <f t="shared" si="34"/>
        <v>354.63289205691314</v>
      </c>
      <c r="H250" s="35">
        <f t="shared" si="39"/>
        <v>0.50310933530564328</v>
      </c>
      <c r="I250" s="35">
        <f t="shared" si="35"/>
        <v>0</v>
      </c>
      <c r="J250" s="40">
        <f t="shared" si="36"/>
        <v>72314</v>
      </c>
      <c r="K250" s="5"/>
    </row>
    <row r="251" spans="1:11" x14ac:dyDescent="0.2">
      <c r="A251" s="6"/>
      <c r="B251" s="7"/>
      <c r="C251" s="8"/>
      <c r="D251" s="8"/>
      <c r="E251" s="9"/>
      <c r="F251" s="8"/>
      <c r="G251" s="8"/>
      <c r="H251" s="8"/>
      <c r="I251" s="8"/>
      <c r="J251" s="5"/>
      <c r="K251" s="5"/>
    </row>
    <row r="252" spans="1:11" x14ac:dyDescent="0.2">
      <c r="A252" s="6"/>
      <c r="B252" s="7"/>
      <c r="C252" s="8"/>
      <c r="D252" s="8"/>
      <c r="E252" s="9"/>
      <c r="F252" s="8"/>
      <c r="G252" s="8"/>
      <c r="H252" s="8"/>
      <c r="I252" s="8"/>
      <c r="J252" s="5"/>
      <c r="K252" s="5"/>
    </row>
  </sheetData>
  <sheetProtection selectLockedCells="1"/>
  <mergeCells count="3">
    <mergeCell ref="B4:C4"/>
    <mergeCell ref="B3:C3"/>
    <mergeCell ref="B2:C2"/>
  </mergeCells>
  <phoneticPr fontId="0" type="noConversion"/>
  <conditionalFormatting sqref="A11:D252">
    <cfRule type="expression" dxfId="7" priority="1" stopIfTrue="1">
      <formula>IF(ROW(A11)&gt;Last_Row,TRUE, FALSE)</formula>
    </cfRule>
    <cfRule type="expression" dxfId="6" priority="2" stopIfTrue="1">
      <formula>IF(ROW(A11)=Last_Row,TRUE, FALSE)</formula>
    </cfRule>
    <cfRule type="expression" dxfId="5" priority="3" stopIfTrue="1">
      <formula>IF(ROW(A11)&lt;Last_Row,TRUE, FALSE)</formula>
    </cfRule>
  </conditionalFormatting>
  <conditionalFormatting sqref="F11:I252">
    <cfRule type="expression" dxfId="4" priority="4" stopIfTrue="1">
      <formula>IF(ROW(F11)&gt;Last_Row,TRUE, FALSE)</formula>
    </cfRule>
    <cfRule type="expression" dxfId="3" priority="5" stopIfTrue="1">
      <formula>IF(ROW(F11)=Last_Row,TRUE, FALSE)</formula>
    </cfRule>
    <cfRule type="expression" dxfId="2" priority="6" stopIfTrue="1">
      <formula>IF(ROW(F11)&lt;=Last_Row,TRUE, FALSE)</formula>
    </cfRule>
  </conditionalFormatting>
  <conditionalFormatting sqref="E11:E252">
    <cfRule type="expression" dxfId="1" priority="7" stopIfTrue="1">
      <formula>IF(ROW(E11)&gt;Last_Row,TRUE, FALSE)</formula>
    </cfRule>
    <cfRule type="expression" dxfId="0" priority="8" stopIfTrue="1">
      <formula>IF(ROW(E11)=Last_Row,TRUE, FALSE)</formula>
    </cfRule>
  </conditionalFormatting>
  <dataValidations xWindow="528" yWindow="248" count="2">
    <dataValidation type="whole" allowBlank="1" showInputMessage="1" showErrorMessage="1" errorTitle="Années" error="Entrez un nombre entier d'années compris entre 1 et 30." sqref="D4">
      <formula1>1</formula1>
      <formula2>30</formula2>
    </dataValidation>
    <dataValidation type="date" operator="greaterThanOrEqual" allowBlank="1" showInputMessage="1" showErrorMessage="1" errorTitle="Date" error="Entrez une date valide ultérieure ou égale au 1er janvier 1900." sqref="D5:D6">
      <formula1>1</formula1>
    </dataValidation>
  </dataValidations>
  <printOptions horizontalCentered="1"/>
  <pageMargins left="0.39370078740157483" right="0.31496062992125984" top="0.39370078740157483" bottom="0.11811023622047245" header="0.51181102362204722" footer="0.51181102362204722"/>
  <pageSetup paperSize="9" scale="80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23</vt:i4>
      </vt:variant>
    </vt:vector>
  </HeadingPairs>
  <TitlesOfParts>
    <vt:vector size="24" baseType="lpstr">
      <vt:lpstr>Tableau d'amortissement</vt:lpstr>
      <vt:lpstr>Beg_Bal</vt:lpstr>
      <vt:lpstr>Data</vt:lpstr>
      <vt:lpstr>End_Bal</vt:lpstr>
      <vt:lpstr>Extra_Pay</vt:lpstr>
      <vt:lpstr>Full_Print</vt:lpstr>
      <vt:lpstr>'Tableau d''amortissement'!Impression_des_titres</vt:lpstr>
      <vt:lpstr>Int</vt:lpstr>
      <vt:lpstr>Interest_Rate</vt:lpstr>
      <vt:lpstr>Loan_Amount</vt:lpstr>
      <vt:lpstr>Loan_Start</vt:lpstr>
      <vt:lpstr>Loan_Years</vt:lpstr>
      <vt:lpstr>Num_Pmt_Per_Year</vt:lpstr>
      <vt:lpstr>Pay_Date</vt:lpstr>
      <vt:lpstr>Pay_Num</vt:lpstr>
      <vt:lpstr>Princ</vt:lpstr>
      <vt:lpstr>Sched_Pay</vt:lpstr>
      <vt:lpstr>Scheduled_Extra_Payments</vt:lpstr>
      <vt:lpstr>Scheduled_Interest_Rate</vt:lpstr>
      <vt:lpstr>Scheduled_Monthly_Payment</vt:lpstr>
      <vt:lpstr>Total_Interest</vt:lpstr>
      <vt:lpstr>Total_Pay</vt:lpstr>
      <vt:lpstr>Versements_supplémentaires_facultatifs</vt:lpstr>
      <vt:lpstr>'Tableau d''amortissement'!Zone_d_impression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Davy Benguigui</dc:creator>
  <cp:keywords/>
  <dc:description/>
  <cp:lastModifiedBy>Michel</cp:lastModifiedBy>
  <cp:lastPrinted>2007-02-07T11:10:59Z</cp:lastPrinted>
  <dcterms:created xsi:type="dcterms:W3CDTF">2000-08-25T00:46:01Z</dcterms:created>
  <dcterms:modified xsi:type="dcterms:W3CDTF">2020-05-01T16:44:13Z</dcterms:modified>
  <cp:category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Version">
    <vt:lpwstr>2508</vt:lpwstr>
  </property>
  <property fmtid="{D5CDD505-2E9C-101B-9397-08002B2CF9AE}" pid="3" name="LCID">
    <vt:i4>1036</vt:i4>
  </property>
  <property fmtid="{D5CDD505-2E9C-101B-9397-08002B2CF9AE}" pid="4" name="TBCO_ScreenResolution">
    <vt:lpwstr>96 96 1920 1080</vt:lpwstr>
  </property>
</Properties>
</file>