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"/>
    </mc:Choice>
  </mc:AlternateContent>
  <bookViews>
    <workbookView xWindow="360" yWindow="315" windowWidth="20730" windowHeight="11760"/>
  </bookViews>
  <sheets>
    <sheet name="Qte" sheetId="2" r:id="rId1"/>
    <sheet name="Ref" sheetId="6" r:id="rId2"/>
  </sheets>
  <definedNames>
    <definedName name="_Key2" localSheetId="0" hidden="1">#REF!</definedName>
    <definedName name="_Key2" localSheetId="1" hidden="1">#REF!</definedName>
    <definedName name="_Key2" hidden="1">#REF!</definedName>
    <definedName name="_Order2" hidden="1">255</definedName>
    <definedName name="_Sort" localSheetId="0" hidden="1">#REF!</definedName>
    <definedName name="_Sort" localSheetId="1" hidden="1">#REF!</definedName>
    <definedName name="_Sort" hidden="1">#REF!</definedName>
    <definedName name="k" localSheetId="1" hidden="1">#REF!</definedName>
    <definedName name="k" hidden="1">#REF!</definedName>
    <definedName name="ss" localSheetId="1" hidden="1">#REF!</definedName>
    <definedName name="ss" hidden="1">#REF!</definedName>
  </definedNames>
  <calcPr calcId="152511"/>
</workbook>
</file>

<file path=xl/calcChain.xml><?xml version="1.0" encoding="utf-8"?>
<calcChain xmlns="http://schemas.openxmlformats.org/spreadsheetml/2006/main">
  <c r="O7" i="6" l="1"/>
  <c r="O8" i="6"/>
  <c r="O9" i="6"/>
  <c r="O10" i="6"/>
  <c r="O11" i="6"/>
  <c r="O13" i="6"/>
  <c r="O14" i="6"/>
  <c r="B14" i="6" s="1"/>
  <c r="O15" i="6"/>
  <c r="O16" i="6"/>
  <c r="O17" i="6"/>
  <c r="O18" i="6"/>
  <c r="O19" i="6"/>
  <c r="B19" i="6" s="1"/>
  <c r="O20" i="6"/>
  <c r="B20" i="6" s="1"/>
  <c r="O21" i="6"/>
  <c r="B21" i="6" s="1"/>
  <c r="O22" i="6"/>
  <c r="B22" i="6" s="1"/>
  <c r="O23" i="6"/>
  <c r="O24" i="6"/>
  <c r="O25" i="6"/>
  <c r="B25" i="6" s="1"/>
  <c r="O6" i="6"/>
  <c r="B7" i="6"/>
  <c r="B8" i="6"/>
  <c r="B11" i="6"/>
  <c r="B16" i="6"/>
  <c r="B17" i="6"/>
  <c r="B15" i="6"/>
  <c r="B18" i="6"/>
  <c r="B23" i="6"/>
  <c r="B24" i="6"/>
  <c r="B9" i="6"/>
  <c r="B10" i="6"/>
  <c r="B13" i="6"/>
  <c r="L27" i="2" l="1"/>
  <c r="H27" i="2"/>
  <c r="J27" i="2" s="1"/>
  <c r="L26" i="2"/>
  <c r="H26" i="2"/>
  <c r="J26" i="2" s="1"/>
  <c r="L25" i="2"/>
  <c r="T25" i="2" s="1"/>
  <c r="J25" i="2"/>
  <c r="H25" i="2"/>
  <c r="L24" i="2"/>
  <c r="H24" i="2"/>
  <c r="T24" i="2" s="1"/>
  <c r="V24" i="2" s="1"/>
  <c r="L23" i="2"/>
  <c r="J23" i="2"/>
  <c r="O23" i="2" s="1"/>
  <c r="P23" i="2" s="1"/>
  <c r="H23" i="2"/>
  <c r="L22" i="2"/>
  <c r="H22" i="2"/>
  <c r="L21" i="2"/>
  <c r="H21" i="2"/>
  <c r="J21" i="2" s="1"/>
  <c r="L20" i="2"/>
  <c r="H20" i="2"/>
  <c r="L19" i="2"/>
  <c r="H19" i="2"/>
  <c r="J19" i="2" s="1"/>
  <c r="Q18" i="2"/>
  <c r="O12" i="6" s="1"/>
  <c r="B12" i="6" s="1"/>
  <c r="G18" i="2"/>
  <c r="F18" i="2"/>
  <c r="E18" i="2"/>
  <c r="L17" i="2"/>
  <c r="H17" i="2"/>
  <c r="L16" i="2"/>
  <c r="H16" i="2"/>
  <c r="L15" i="2"/>
  <c r="H15" i="2"/>
  <c r="L14" i="2"/>
  <c r="H14" i="2"/>
  <c r="J14" i="2" s="1"/>
  <c r="O14" i="2" s="1"/>
  <c r="L13" i="2"/>
  <c r="H13" i="2"/>
  <c r="Q12" i="2"/>
  <c r="G12" i="2"/>
  <c r="F12" i="2"/>
  <c r="E12" i="2"/>
  <c r="O5" i="2"/>
  <c r="J5" i="2"/>
  <c r="Q11" i="2" l="1"/>
  <c r="B6" i="6"/>
  <c r="T26" i="2"/>
  <c r="V26" i="2" s="1"/>
  <c r="W26" i="2" s="1"/>
  <c r="F11" i="2"/>
  <c r="E11" i="2"/>
  <c r="E6" i="2" s="1"/>
  <c r="J24" i="2"/>
  <c r="O24" i="2" s="1"/>
  <c r="R24" i="2" s="1"/>
  <c r="G11" i="2"/>
  <c r="G6" i="2" s="1"/>
  <c r="T15" i="2"/>
  <c r="V15" i="2" s="1"/>
  <c r="W15" i="2" s="1"/>
  <c r="O21" i="2"/>
  <c r="M21" i="2"/>
  <c r="L18" i="2"/>
  <c r="M23" i="2"/>
  <c r="H18" i="2"/>
  <c r="T20" i="2"/>
  <c r="V20" i="2" s="1"/>
  <c r="W20" i="2" s="1"/>
  <c r="J20" i="2"/>
  <c r="T13" i="2"/>
  <c r="L12" i="2"/>
  <c r="J17" i="2"/>
  <c r="T17" i="2"/>
  <c r="V17" i="2" s="1"/>
  <c r="W17" i="2" s="1"/>
  <c r="O19" i="2"/>
  <c r="M19" i="2"/>
  <c r="F6" i="2"/>
  <c r="O27" i="2"/>
  <c r="M27" i="2"/>
  <c r="T23" i="2"/>
  <c r="V23" i="2" s="1"/>
  <c r="W23" i="2" s="1"/>
  <c r="Q5" i="2"/>
  <c r="J22" i="2"/>
  <c r="T22" i="2"/>
  <c r="V22" i="2" s="1"/>
  <c r="W22" i="2" s="1"/>
  <c r="M26" i="2"/>
  <c r="O26" i="2"/>
  <c r="P14" i="2"/>
  <c r="R14" i="2"/>
  <c r="T16" i="2"/>
  <c r="V16" i="2" s="1"/>
  <c r="W16" i="2" s="1"/>
  <c r="J16" i="2"/>
  <c r="O25" i="2"/>
  <c r="M25" i="2"/>
  <c r="W24" i="2"/>
  <c r="V25" i="2"/>
  <c r="W25" i="2" s="1"/>
  <c r="J13" i="2"/>
  <c r="J15" i="2"/>
  <c r="M14" i="2"/>
  <c r="T21" i="2"/>
  <c r="V21" i="2" s="1"/>
  <c r="W21" i="2" s="1"/>
  <c r="R23" i="2"/>
  <c r="H12" i="2"/>
  <c r="T14" i="2"/>
  <c r="V14" i="2" s="1"/>
  <c r="W14" i="2" s="1"/>
  <c r="T19" i="2"/>
  <c r="T27" i="2"/>
  <c r="V27" i="2" s="1"/>
  <c r="W27" i="2" s="1"/>
  <c r="L11" i="2" l="1"/>
  <c r="M24" i="2"/>
  <c r="P24" i="2"/>
  <c r="H11" i="2"/>
  <c r="R21" i="2"/>
  <c r="P21" i="2"/>
  <c r="T18" i="2"/>
  <c r="R19" i="2"/>
  <c r="P19" i="2"/>
  <c r="M20" i="2"/>
  <c r="O20" i="2"/>
  <c r="M16" i="2"/>
  <c r="O16" i="2"/>
  <c r="L5" i="2"/>
  <c r="M5" i="2" s="1"/>
  <c r="O22" i="2"/>
  <c r="M22" i="2"/>
  <c r="P27" i="2"/>
  <c r="R27" i="2"/>
  <c r="J12" i="2"/>
  <c r="J11" i="2" s="1"/>
  <c r="O13" i="2"/>
  <c r="M13" i="2"/>
  <c r="O15" i="2"/>
  <c r="M15" i="2"/>
  <c r="P25" i="2"/>
  <c r="R25" i="2"/>
  <c r="R26" i="2"/>
  <c r="P26" i="2"/>
  <c r="M17" i="2"/>
  <c r="O17" i="2"/>
  <c r="T12" i="2"/>
  <c r="H6" i="2"/>
  <c r="V19" i="2"/>
  <c r="J18" i="2"/>
  <c r="K18" i="2" s="1"/>
  <c r="V13" i="2"/>
  <c r="T11" i="2" l="1"/>
  <c r="M12" i="2"/>
  <c r="M18" i="2"/>
  <c r="R16" i="2"/>
  <c r="P16" i="2"/>
  <c r="R20" i="2"/>
  <c r="R18" i="2" s="1"/>
  <c r="P20" i="2"/>
  <c r="P17" i="2"/>
  <c r="R17" i="2"/>
  <c r="P15" i="2"/>
  <c r="R15" i="2"/>
  <c r="K12" i="2"/>
  <c r="K11" i="2" s="1"/>
  <c r="V12" i="2"/>
  <c r="W13" i="2"/>
  <c r="W12" i="2" s="1"/>
  <c r="V18" i="2"/>
  <c r="W19" i="2"/>
  <c r="W18" i="2" s="1"/>
  <c r="P13" i="2"/>
  <c r="O12" i="2"/>
  <c r="R13" i="2"/>
  <c r="R22" i="2"/>
  <c r="P22" i="2"/>
  <c r="T6" i="2"/>
  <c r="V6" i="2" s="1"/>
  <c r="O18" i="2"/>
  <c r="P18" i="2" s="1"/>
  <c r="W11" i="2" l="1"/>
  <c r="V11" i="2"/>
  <c r="O11" i="2"/>
  <c r="M11" i="2"/>
  <c r="R12" i="2"/>
  <c r="R11" i="2" s="1"/>
  <c r="V5" i="2"/>
  <c r="W5" i="2" s="1"/>
  <c r="W6" i="2"/>
  <c r="J6" i="2"/>
  <c r="M6" i="2" s="1"/>
  <c r="P12" i="2"/>
  <c r="P11" i="2" s="1"/>
  <c r="O6" i="2" l="1"/>
  <c r="R6" i="2" s="1"/>
  <c r="R5" i="2" s="1"/>
</calcChain>
</file>

<file path=xl/sharedStrings.xml><?xml version="1.0" encoding="utf-8"?>
<sst xmlns="http://schemas.openxmlformats.org/spreadsheetml/2006/main" count="173" uniqueCount="60">
  <si>
    <t>P.U.</t>
  </si>
  <si>
    <t>MONTANT</t>
  </si>
  <si>
    <t>xxxxxxx</t>
  </si>
  <si>
    <t>X</t>
  </si>
  <si>
    <t>BUDG. Réf.</t>
  </si>
  <si>
    <t>Trsf. +/-</t>
  </si>
  <si>
    <t>TS</t>
  </si>
  <si>
    <t xml:space="preserve">CUMUL A FIN        </t>
  </si>
  <si>
    <t>RAD</t>
  </si>
  <si>
    <t>CUMUL FDC</t>
  </si>
  <si>
    <t>Code OTP</t>
  </si>
  <si>
    <t>Description OTP</t>
  </si>
  <si>
    <t>.</t>
  </si>
  <si>
    <t>Unité</t>
  </si>
  <si>
    <t>Qté</t>
  </si>
  <si>
    <t>Budget Avancé</t>
  </si>
  <si>
    <t>Dépenses</t>
  </si>
  <si>
    <t>Ecart</t>
  </si>
  <si>
    <t>Qtés</t>
  </si>
  <si>
    <t>Ecarts</t>
  </si>
  <si>
    <t>Res.</t>
  </si>
  <si>
    <t>%</t>
  </si>
  <si>
    <t>PART PROPRE</t>
  </si>
  <si>
    <t>FONDATION SSOL</t>
  </si>
  <si>
    <t>BETON  PROPRETE</t>
  </si>
  <si>
    <t>SEMELLES ISOLEES</t>
  </si>
  <si>
    <t>SEMELLES FILANTES</t>
  </si>
  <si>
    <t>RADIERS</t>
  </si>
  <si>
    <t>AMORCES</t>
  </si>
  <si>
    <t>FONDATION RDJ</t>
  </si>
  <si>
    <t xml:space="preserve">GROS BETON </t>
  </si>
  <si>
    <t>LONGRINES</t>
  </si>
  <si>
    <t>DALLAGE</t>
  </si>
  <si>
    <t>BASSINS</t>
  </si>
  <si>
    <t>BETON</t>
  </si>
  <si>
    <t>Total</t>
  </si>
  <si>
    <t>Nov</t>
  </si>
  <si>
    <t xml:space="preserve">MOIS DE                </t>
  </si>
  <si>
    <r>
      <t xml:space="preserve">CUMUL A FIN </t>
    </r>
    <r>
      <rPr>
        <b/>
        <sz val="9"/>
        <color indexed="10"/>
        <rFont val="Times New Roman"/>
        <family val="1"/>
      </rPr>
      <t>MOIS -1</t>
    </r>
  </si>
  <si>
    <t>M3</t>
  </si>
  <si>
    <t>Centre de cout d'origine</t>
  </si>
  <si>
    <t>Element OTP d'origine</t>
  </si>
  <si>
    <t>Nature comptable</t>
  </si>
  <si>
    <t>Montant Total</t>
  </si>
  <si>
    <t>Devise</t>
  </si>
  <si>
    <t>Centre de Côut Destination</t>
  </si>
  <si>
    <t>OTP de destination</t>
  </si>
  <si>
    <t>qté totale</t>
  </si>
  <si>
    <t>Texte (facultatif)</t>
  </si>
  <si>
    <t>Sender cost center</t>
  </si>
  <si>
    <t>Cost element</t>
  </si>
  <si>
    <t>Total Amount</t>
  </si>
  <si>
    <t>Currency</t>
  </si>
  <si>
    <t>Receiver WBS element</t>
  </si>
  <si>
    <t>Total qty</t>
  </si>
  <si>
    <t>Unit</t>
  </si>
  <si>
    <r>
      <t>Text</t>
    </r>
    <r>
      <rPr>
        <i/>
        <sz val="8"/>
        <color indexed="8"/>
        <rFont val="Book Antiqua"/>
        <family val="1"/>
      </rPr>
      <t xml:space="preserve"> (Not compulsory)</t>
    </r>
  </si>
  <si>
    <t>MAD</t>
  </si>
  <si>
    <t>MATX.400210.99.BT</t>
  </si>
  <si>
    <t xml:space="preserve">DISPATCHING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</si>
</sst>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[$-40C]mmm\-yy;@"/>
    <numFmt numFmtId="165" formatCode="_-* #,##0.00\ [$€-1]_-;\-* #,##0.00\ [$€-1]_-;_-* &quot;-&quot;??\ [$€-1]_-"/>
    <numFmt numFmtId="166" formatCode="#,##0__"/>
  </numFmts>
  <fonts count="4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8"/>
      <color indexed="8"/>
      <name val="Times New Roman"/>
      <family val="1"/>
    </font>
    <font>
      <b/>
      <sz val="10"/>
      <name val="Arial"/>
      <family val="2"/>
    </font>
    <font>
      <sz val="9"/>
      <name val="Arial"/>
      <family val="2"/>
    </font>
    <font>
      <sz val="8"/>
      <color rgb="FFFF0000"/>
      <name val="Arial"/>
      <family val="2"/>
    </font>
    <font>
      <sz val="9"/>
      <color indexed="9"/>
      <name val="Arial"/>
      <family val="2"/>
    </font>
    <font>
      <b/>
      <sz val="9"/>
      <color indexed="9"/>
      <name val="Times New Roman"/>
      <family val="1"/>
    </font>
    <font>
      <b/>
      <sz val="9"/>
      <color indexed="8"/>
      <name val="Times New Roman"/>
      <family val="1"/>
    </font>
    <font>
      <b/>
      <sz val="9"/>
      <color rgb="FFFF0000"/>
      <name val="Times New Roman"/>
      <family val="1"/>
    </font>
    <font>
      <b/>
      <sz val="9"/>
      <color indexed="10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sz val="11"/>
      <color rgb="FF000000"/>
      <name val="Calibri"/>
      <family val="2"/>
      <scheme val="minor"/>
    </font>
    <font>
      <sz val="11"/>
      <color indexed="8"/>
      <name val="Calibri"/>
      <family val="2"/>
    </font>
    <font>
      <sz val="10"/>
      <name val="CG Times"/>
      <family val="1"/>
    </font>
    <font>
      <sz val="10"/>
      <name val="Courier"/>
      <family val="3"/>
    </font>
    <font>
      <sz val="8"/>
      <name val="Arial"/>
      <family val="2"/>
    </font>
    <font>
      <sz val="8"/>
      <color indexed="12"/>
      <name val="Arial"/>
      <family val="2"/>
    </font>
    <font>
      <sz val="11"/>
      <color indexed="8"/>
      <name val="Book Antiqua"/>
      <family val="1"/>
    </font>
    <font>
      <sz val="8"/>
      <color indexed="8"/>
      <name val="Book Antiqua"/>
      <family val="1"/>
    </font>
    <font>
      <i/>
      <sz val="8"/>
      <color indexed="8"/>
      <name val="Book Antiqua"/>
      <family val="1"/>
    </font>
    <font>
      <sz val="8"/>
      <color rgb="FFFF0000"/>
      <name val="Book Antiqua"/>
      <family val="1"/>
    </font>
    <font>
      <sz val="8"/>
      <name val="Book Antiqua"/>
      <family val="1"/>
    </font>
    <font>
      <b/>
      <sz val="8"/>
      <name val="Book Antiqua"/>
      <family val="1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66FF99"/>
        <bgColor indexed="64"/>
      </patternFill>
    </fill>
  </fills>
  <borders count="89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double">
        <color indexed="8"/>
      </left>
      <right style="double">
        <color indexed="8"/>
      </right>
      <top style="medium">
        <color indexed="8"/>
      </top>
      <bottom style="thin">
        <color indexed="8"/>
      </bottom>
      <diagonal/>
    </border>
    <border>
      <left/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64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64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8"/>
      </left>
      <right/>
      <top style="thin">
        <color indexed="8"/>
      </top>
      <bottom style="medium">
        <color indexed="8"/>
      </bottom>
      <diagonal/>
    </border>
    <border>
      <left style="double">
        <color indexed="8"/>
      </left>
      <right style="double">
        <color indexed="8"/>
      </right>
      <top style="thin">
        <color indexed="8"/>
      </top>
      <bottom style="medium">
        <color indexed="8"/>
      </bottom>
      <diagonal/>
    </border>
    <border>
      <left/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64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medium">
        <color indexed="8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8"/>
      </right>
      <top style="medium">
        <color indexed="64"/>
      </top>
      <bottom style="medium">
        <color indexed="64"/>
      </bottom>
      <diagonal/>
    </border>
    <border>
      <left style="dotted">
        <color indexed="8"/>
      </left>
      <right/>
      <top/>
      <bottom style="medium">
        <color indexed="64"/>
      </bottom>
      <diagonal/>
    </border>
    <border>
      <left style="medium">
        <color indexed="8"/>
      </left>
      <right style="medium">
        <color indexed="8"/>
      </right>
      <top/>
      <bottom style="medium">
        <color indexed="64"/>
      </bottom>
      <diagonal/>
    </border>
    <border>
      <left style="medium">
        <color indexed="64"/>
      </left>
      <right style="thin">
        <color indexed="8"/>
      </right>
      <top/>
      <bottom style="medium">
        <color indexed="64"/>
      </bottom>
      <diagonal/>
    </border>
    <border>
      <left style="thin">
        <color indexed="8"/>
      </left>
      <right style="medium">
        <color indexed="64"/>
      </right>
      <top/>
      <bottom style="medium">
        <color indexed="64"/>
      </bottom>
      <diagonal/>
    </border>
    <border>
      <left style="medium">
        <color indexed="8"/>
      </left>
      <right style="dotted">
        <color indexed="8"/>
      </right>
      <top/>
      <bottom style="medium">
        <color indexed="64"/>
      </bottom>
      <diagonal/>
    </border>
    <border>
      <left style="double">
        <color indexed="8"/>
      </left>
      <right style="double">
        <color indexed="8"/>
      </right>
      <top/>
      <bottom style="medium">
        <color indexed="64"/>
      </bottom>
      <diagonal/>
    </border>
    <border>
      <left/>
      <right style="medium">
        <color indexed="8"/>
      </right>
      <top/>
      <bottom style="medium">
        <color indexed="64"/>
      </bottom>
      <diagonal/>
    </border>
    <border>
      <left style="medium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dotted">
        <color indexed="8"/>
      </right>
      <top style="thin">
        <color indexed="64"/>
      </top>
      <bottom style="thin">
        <color indexed="64"/>
      </bottom>
      <diagonal/>
    </border>
    <border>
      <left style="dotted">
        <color indexed="8"/>
      </left>
      <right/>
      <top style="thin">
        <color indexed="64"/>
      </top>
      <bottom style="thin">
        <color indexed="64"/>
      </bottom>
      <diagonal/>
    </border>
    <border>
      <left style="double">
        <color indexed="8"/>
      </left>
      <right style="double">
        <color indexed="8"/>
      </right>
      <top style="thin">
        <color indexed="64"/>
      </top>
      <bottom style="thin">
        <color indexed="64"/>
      </bottom>
      <diagonal/>
    </border>
    <border>
      <left/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/>
      <top style="medium">
        <color indexed="64"/>
      </top>
      <bottom style="medium">
        <color indexed="8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dotted">
        <color indexed="64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dotted">
        <color indexed="64"/>
      </left>
      <right style="thin">
        <color indexed="8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/>
      <bottom style="medium">
        <color indexed="64"/>
      </bottom>
      <diagonal/>
    </border>
    <border>
      <left style="thin">
        <color indexed="8"/>
      </left>
      <right/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14">
    <xf numFmtId="0" fontId="0" fillId="0" borderId="0"/>
    <xf numFmtId="0" fontId="18" fillId="0" borderId="0"/>
    <xf numFmtId="9" fontId="18" fillId="0" borderId="0" applyFont="0" applyFill="0" applyBorder="0" applyAlignment="0" applyProtection="0"/>
    <xf numFmtId="0" fontId="30" fillId="0" borderId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0" fontId="1" fillId="10" borderId="0" applyNumberFormat="0" applyBorder="0" applyAlignment="0" applyProtection="0"/>
    <xf numFmtId="164" fontId="1" fillId="10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0" fontId="1" fillId="14" borderId="0" applyNumberFormat="0" applyBorder="0" applyAlignment="0" applyProtection="0"/>
    <xf numFmtId="164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0" fontId="1" fillId="18" borderId="0" applyNumberFormat="0" applyBorder="0" applyAlignment="0" applyProtection="0"/>
    <xf numFmtId="164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0" fontId="1" fillId="22" borderId="0" applyNumberFormat="0" applyBorder="0" applyAlignment="0" applyProtection="0"/>
    <xf numFmtId="164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0" fontId="1" fillId="26" borderId="0" applyNumberFormat="0" applyBorder="0" applyAlignment="0" applyProtection="0"/>
    <xf numFmtId="164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0" fontId="1" fillId="30" borderId="0" applyNumberFormat="0" applyBorder="0" applyAlignment="0" applyProtection="0"/>
    <xf numFmtId="164" fontId="1" fillId="30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164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164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164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164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164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164" fontId="1" fillId="31" borderId="0" applyNumberFormat="0" applyBorder="0" applyAlignment="0" applyProtection="0"/>
    <xf numFmtId="0" fontId="17" fillId="12" borderId="0" applyNumberFormat="0" applyBorder="0" applyAlignment="0" applyProtection="0"/>
    <xf numFmtId="0" fontId="17" fillId="16" borderId="0" applyNumberFormat="0" applyBorder="0" applyAlignment="0" applyProtection="0"/>
    <xf numFmtId="0" fontId="17" fillId="20" borderId="0" applyNumberFormat="0" applyBorder="0" applyAlignment="0" applyProtection="0"/>
    <xf numFmtId="0" fontId="17" fillId="24" borderId="0" applyNumberFormat="0" applyBorder="0" applyAlignment="0" applyProtection="0"/>
    <xf numFmtId="0" fontId="17" fillId="28" borderId="0" applyNumberFormat="0" applyBorder="0" applyAlignment="0" applyProtection="0"/>
    <xf numFmtId="0" fontId="17" fillId="32" borderId="0" applyNumberFormat="0" applyBorder="0" applyAlignment="0" applyProtection="0"/>
    <xf numFmtId="0" fontId="17" fillId="9" borderId="0" applyNumberFormat="0" applyBorder="0" applyAlignment="0" applyProtection="0"/>
    <xf numFmtId="0" fontId="17" fillId="13" borderId="0" applyNumberFormat="0" applyBorder="0" applyAlignment="0" applyProtection="0"/>
    <xf numFmtId="0" fontId="17" fillId="17" borderId="0" applyNumberFormat="0" applyBorder="0" applyAlignment="0" applyProtection="0"/>
    <xf numFmtId="0" fontId="17" fillId="21" borderId="0" applyNumberFormat="0" applyBorder="0" applyAlignment="0" applyProtection="0"/>
    <xf numFmtId="0" fontId="17" fillId="25" borderId="0" applyNumberFormat="0" applyBorder="0" applyAlignment="0" applyProtection="0"/>
    <xf numFmtId="0" fontId="17" fillId="29" borderId="0" applyNumberFormat="0" applyBorder="0" applyAlignment="0" applyProtection="0"/>
    <xf numFmtId="0" fontId="14" fillId="0" borderId="0" applyNumberFormat="0" applyFill="0" applyBorder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31" fillId="8" borderId="8" applyNumberFormat="0" applyFont="0" applyAlignment="0" applyProtection="0"/>
    <xf numFmtId="0" fontId="1" fillId="8" borderId="8" applyNumberFormat="0" applyFont="0" applyAlignment="0" applyProtection="0"/>
    <xf numFmtId="0" fontId="9" fillId="5" borderId="4" applyNumberFormat="0" applyAlignment="0" applyProtection="0"/>
    <xf numFmtId="165" fontId="18" fillId="0" borderId="0" applyFont="0" applyFill="0" applyBorder="0" applyAlignment="0" applyProtection="0"/>
    <xf numFmtId="0" fontId="7" fillId="3" borderId="0" applyNumberFormat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8" fillId="0" borderId="0" applyFont="0" applyFill="0" applyBorder="0" applyAlignment="0" applyProtection="0"/>
    <xf numFmtId="3" fontId="32" fillId="0" borderId="0"/>
    <xf numFmtId="0" fontId="8" fillId="4" borderId="0" applyNumberFormat="0" applyBorder="0" applyAlignment="0" applyProtection="0"/>
    <xf numFmtId="0" fontId="33" fillId="0" borderId="0"/>
    <xf numFmtId="0" fontId="1" fillId="0" borderId="0"/>
    <xf numFmtId="0" fontId="3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30" fillId="0" borderId="0"/>
    <xf numFmtId="0" fontId="1" fillId="0" borderId="0"/>
    <xf numFmtId="0" fontId="1" fillId="0" borderId="0"/>
    <xf numFmtId="0" fontId="18" fillId="0" borderId="0"/>
    <xf numFmtId="9" fontId="18" fillId="0" borderId="0" applyFont="0" applyFill="0" applyBorder="0" applyAlignment="0" applyProtection="0"/>
    <xf numFmtId="9" fontId="30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34" fillId="35" borderId="81" applyNumberFormat="0" applyBorder="0" applyAlignment="0"/>
    <xf numFmtId="0" fontId="6" fillId="2" borderId="0" applyNumberFormat="0" applyBorder="0" applyAlignment="0" applyProtection="0"/>
    <xf numFmtId="0" fontId="10" fillId="6" borderId="5" applyNumberFormat="0" applyAlignment="0" applyProtection="0"/>
    <xf numFmtId="0" fontId="15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16" fillId="0" borderId="9" applyNumberFormat="0" applyFill="0" applyAlignment="0" applyProtection="0"/>
    <xf numFmtId="166" fontId="35" fillId="38" borderId="82" applyNumberFormat="0" applyBorder="0" applyAlignment="0">
      <alignment horizontal="right"/>
      <protection locked="0"/>
    </xf>
    <xf numFmtId="0" fontId="13" fillId="7" borderId="7" applyNumberFormat="0" applyAlignment="0" applyProtection="0"/>
    <xf numFmtId="0" fontId="31" fillId="0" borderId="0"/>
  </cellStyleXfs>
  <cellXfs count="159">
    <xf numFmtId="0" fontId="0" fillId="0" borderId="0" xfId="0"/>
    <xf numFmtId="0" fontId="18" fillId="0" borderId="0" xfId="1" applyAlignment="1">
      <alignment vertical="center"/>
    </xf>
    <xf numFmtId="4" fontId="18" fillId="0" borderId="0" xfId="1" applyNumberFormat="1" applyAlignment="1">
      <alignment vertical="center"/>
    </xf>
    <xf numFmtId="0" fontId="18" fillId="0" borderId="0" xfId="1" applyBorder="1" applyAlignment="1">
      <alignment vertical="center"/>
    </xf>
    <xf numFmtId="3" fontId="18" fillId="0" borderId="0" xfId="1" applyNumberFormat="1" applyAlignment="1">
      <alignment vertical="center"/>
    </xf>
    <xf numFmtId="0" fontId="18" fillId="0" borderId="0" xfId="1" applyFill="1" applyBorder="1" applyAlignment="1">
      <alignment vertical="center"/>
    </xf>
    <xf numFmtId="0" fontId="18" fillId="33" borderId="0" xfId="1" applyFill="1" applyBorder="1" applyAlignment="1">
      <alignment vertical="center"/>
    </xf>
    <xf numFmtId="49" fontId="19" fillId="33" borderId="0" xfId="1" applyNumberFormat="1" applyFont="1" applyFill="1" applyBorder="1" applyAlignment="1" applyProtection="1">
      <alignment horizontal="center" vertical="center"/>
      <protection locked="0"/>
    </xf>
    <xf numFmtId="4" fontId="20" fillId="0" borderId="0" xfId="1" applyNumberFormat="1" applyFont="1" applyAlignment="1">
      <alignment horizontal="right" vertical="center"/>
    </xf>
    <xf numFmtId="4" fontId="18" fillId="0" borderId="0" xfId="1" applyNumberFormat="1" applyBorder="1" applyAlignment="1">
      <alignment vertical="center"/>
    </xf>
    <xf numFmtId="4" fontId="20" fillId="0" borderId="0" xfId="1" applyNumberFormat="1" applyFont="1" applyBorder="1" applyAlignment="1">
      <alignment vertical="center"/>
    </xf>
    <xf numFmtId="4" fontId="20" fillId="0" borderId="15" xfId="1" applyNumberFormat="1" applyFont="1" applyBorder="1" applyAlignment="1">
      <alignment horizontal="center" vertical="center"/>
    </xf>
    <xf numFmtId="4" fontId="20" fillId="0" borderId="0" xfId="1" applyNumberFormat="1" applyFont="1" applyAlignment="1">
      <alignment vertical="center"/>
    </xf>
    <xf numFmtId="4" fontId="20" fillId="0" borderId="0" xfId="1" applyNumberFormat="1" applyFont="1" applyFill="1" applyBorder="1" applyAlignment="1">
      <alignment vertical="center"/>
    </xf>
    <xf numFmtId="4" fontId="18" fillId="33" borderId="0" xfId="1" applyNumberFormat="1" applyFill="1" applyBorder="1" applyAlignment="1">
      <alignment vertical="center"/>
    </xf>
    <xf numFmtId="3" fontId="20" fillId="0" borderId="0" xfId="1" applyNumberFormat="1" applyFont="1" applyAlignment="1">
      <alignment horizontal="right" vertical="center"/>
    </xf>
    <xf numFmtId="3" fontId="18" fillId="0" borderId="0" xfId="1" applyNumberFormat="1" applyBorder="1" applyAlignment="1">
      <alignment vertical="center"/>
    </xf>
    <xf numFmtId="3" fontId="18" fillId="0" borderId="15" xfId="1" applyNumberFormat="1" applyBorder="1" applyAlignment="1">
      <alignment horizontal="center" vertical="center"/>
    </xf>
    <xf numFmtId="3" fontId="18" fillId="0" borderId="0" xfId="1" applyNumberFormat="1" applyFill="1" applyBorder="1" applyAlignment="1">
      <alignment vertical="center"/>
    </xf>
    <xf numFmtId="3" fontId="18" fillId="33" borderId="0" xfId="1" applyNumberFormat="1" applyFill="1" applyBorder="1" applyAlignment="1">
      <alignment vertical="center"/>
    </xf>
    <xf numFmtId="0" fontId="21" fillId="0" borderId="0" xfId="1" applyFont="1" applyAlignment="1">
      <alignment vertical="center"/>
    </xf>
    <xf numFmtId="0" fontId="21" fillId="0" borderId="0" xfId="1" applyFont="1" applyBorder="1" applyAlignment="1">
      <alignment vertical="center"/>
    </xf>
    <xf numFmtId="4" fontId="22" fillId="0" borderId="0" xfId="1" applyNumberFormat="1" applyFont="1" applyAlignment="1">
      <alignment vertical="center"/>
    </xf>
    <xf numFmtId="0" fontId="23" fillId="0" borderId="0" xfId="1" applyFont="1" applyAlignment="1">
      <alignment vertical="center"/>
    </xf>
    <xf numFmtId="0" fontId="21" fillId="0" borderId="0" xfId="1" applyFont="1" applyFill="1" applyBorder="1" applyAlignment="1">
      <alignment vertical="center"/>
    </xf>
    <xf numFmtId="0" fontId="21" fillId="33" borderId="0" xfId="1" applyFont="1" applyFill="1" applyBorder="1" applyAlignment="1">
      <alignment vertical="center"/>
    </xf>
    <xf numFmtId="0" fontId="21" fillId="0" borderId="17" xfId="1" applyFont="1" applyBorder="1" applyAlignment="1">
      <alignment vertical="center"/>
    </xf>
    <xf numFmtId="49" fontId="24" fillId="35" borderId="0" xfId="1" applyNumberFormat="1" applyFont="1" applyFill="1" applyBorder="1" applyAlignment="1" applyProtection="1">
      <alignment horizontal="center" vertical="center"/>
      <protection locked="0"/>
    </xf>
    <xf numFmtId="49" fontId="24" fillId="35" borderId="20" xfId="1" applyNumberFormat="1" applyFont="1" applyFill="1" applyBorder="1" applyAlignment="1" applyProtection="1">
      <alignment horizontal="center" vertical="center"/>
      <protection locked="0"/>
    </xf>
    <xf numFmtId="49" fontId="26" fillId="34" borderId="12" xfId="1" applyNumberFormat="1" applyFont="1" applyFill="1" applyBorder="1" applyAlignment="1" applyProtection="1">
      <alignment vertical="center"/>
      <protection locked="0"/>
    </xf>
    <xf numFmtId="49" fontId="25" fillId="34" borderId="21" xfId="1" applyNumberFormat="1" applyFont="1" applyFill="1" applyBorder="1" applyAlignment="1" applyProtection="1">
      <alignment horizontal="center" vertical="center"/>
      <protection locked="0"/>
    </xf>
    <xf numFmtId="49" fontId="24" fillId="0" borderId="0" xfId="1" applyNumberFormat="1" applyFont="1" applyFill="1" applyBorder="1" applyAlignment="1" applyProtection="1">
      <alignment horizontal="center" vertical="center"/>
      <protection locked="0"/>
    </xf>
    <xf numFmtId="49" fontId="25" fillId="33" borderId="0" xfId="1" applyNumberFormat="1" applyFont="1" applyFill="1" applyBorder="1" applyAlignment="1" applyProtection="1">
      <alignment horizontal="center" vertical="center"/>
      <protection locked="0"/>
    </xf>
    <xf numFmtId="49" fontId="25" fillId="35" borderId="24" xfId="1" applyNumberFormat="1" applyFont="1" applyFill="1" applyBorder="1" applyAlignment="1" applyProtection="1">
      <alignment horizontal="center" vertical="center"/>
      <protection locked="0"/>
    </xf>
    <xf numFmtId="49" fontId="25" fillId="35" borderId="27" xfId="1" applyNumberFormat="1" applyFont="1" applyFill="1" applyBorder="1" applyAlignment="1" applyProtection="1">
      <alignment horizontal="center" vertical="center"/>
      <protection locked="0"/>
    </xf>
    <xf numFmtId="49" fontId="25" fillId="35" borderId="29" xfId="1" applyNumberFormat="1" applyFont="1" applyFill="1" applyBorder="1" applyAlignment="1" applyProtection="1">
      <alignment horizontal="center" vertical="center"/>
      <protection locked="0"/>
    </xf>
    <xf numFmtId="49" fontId="25" fillId="35" borderId="30" xfId="1" applyNumberFormat="1" applyFont="1" applyFill="1" applyBorder="1" applyAlignment="1" applyProtection="1">
      <alignment horizontal="center" vertical="center"/>
      <protection locked="0"/>
    </xf>
    <xf numFmtId="49" fontId="25" fillId="35" borderId="31" xfId="1" applyNumberFormat="1" applyFont="1" applyFill="1" applyBorder="1" applyAlignment="1" applyProtection="1">
      <alignment horizontal="center" vertical="center"/>
      <protection locked="0"/>
    </xf>
    <xf numFmtId="49" fontId="25" fillId="35" borderId="32" xfId="1" applyNumberFormat="1" applyFont="1" applyFill="1" applyBorder="1" applyAlignment="1" applyProtection="1">
      <alignment horizontal="center" vertical="center"/>
      <protection locked="0"/>
    </xf>
    <xf numFmtId="49" fontId="25" fillId="35" borderId="33" xfId="1" applyNumberFormat="1" applyFont="1" applyFill="1" applyBorder="1" applyAlignment="1" applyProtection="1">
      <alignment horizontal="center" vertical="center"/>
      <protection locked="0"/>
    </xf>
    <xf numFmtId="49" fontId="25" fillId="35" borderId="36" xfId="1" applyNumberFormat="1" applyFont="1" applyFill="1" applyBorder="1" applyAlignment="1" applyProtection="1">
      <alignment horizontal="center" vertical="center"/>
      <protection locked="0"/>
    </xf>
    <xf numFmtId="49" fontId="25" fillId="35" borderId="37" xfId="1" applyNumberFormat="1" applyFont="1" applyFill="1" applyBorder="1" applyAlignment="1" applyProtection="1">
      <alignment horizontal="center" vertical="center"/>
      <protection locked="0"/>
    </xf>
    <xf numFmtId="49" fontId="25" fillId="35" borderId="38" xfId="1" applyNumberFormat="1" applyFont="1" applyFill="1" applyBorder="1" applyAlignment="1" applyProtection="1">
      <alignment horizontal="center" vertical="center"/>
      <protection locked="0"/>
    </xf>
    <xf numFmtId="49" fontId="25" fillId="35" borderId="39" xfId="1" applyNumberFormat="1" applyFont="1" applyFill="1" applyBorder="1" applyAlignment="1" applyProtection="1">
      <alignment horizontal="center" vertical="center"/>
      <protection locked="0"/>
    </xf>
    <xf numFmtId="49" fontId="25" fillId="35" borderId="40" xfId="1" applyNumberFormat="1" applyFont="1" applyFill="1" applyBorder="1" applyAlignment="1" applyProtection="1">
      <alignment horizontal="center" vertical="center"/>
      <protection locked="0"/>
    </xf>
    <xf numFmtId="49" fontId="25" fillId="35" borderId="41" xfId="1" applyNumberFormat="1" applyFont="1" applyFill="1" applyBorder="1" applyAlignment="1" applyProtection="1">
      <alignment horizontal="center" vertical="center"/>
      <protection locked="0"/>
    </xf>
    <xf numFmtId="49" fontId="25" fillId="35" borderId="42" xfId="1" applyNumberFormat="1" applyFont="1" applyFill="1" applyBorder="1" applyAlignment="1" applyProtection="1">
      <alignment horizontal="center" vertical="center"/>
      <protection locked="0"/>
    </xf>
    <xf numFmtId="49" fontId="25" fillId="35" borderId="43" xfId="1" applyNumberFormat="1" applyFont="1" applyFill="1" applyBorder="1" applyAlignment="1" applyProtection="1">
      <alignment horizontal="center" vertical="center"/>
      <protection locked="0"/>
    </xf>
    <xf numFmtId="49" fontId="25" fillId="35" borderId="44" xfId="1" applyNumberFormat="1" applyFont="1" applyFill="1" applyBorder="1" applyAlignment="1" applyProtection="1">
      <alignment horizontal="center" vertical="center"/>
      <protection locked="0"/>
    </xf>
    <xf numFmtId="49" fontId="25" fillId="35" borderId="45" xfId="1" applyNumberFormat="1" applyFont="1" applyFill="1" applyBorder="1" applyAlignment="1" applyProtection="1">
      <alignment horizontal="center" vertical="center"/>
      <protection locked="0"/>
    </xf>
    <xf numFmtId="49" fontId="25" fillId="36" borderId="46" xfId="1" applyNumberFormat="1" applyFont="1" applyFill="1" applyBorder="1" applyAlignment="1" applyProtection="1">
      <alignment horizontal="left" vertical="center"/>
      <protection locked="0"/>
    </xf>
    <xf numFmtId="49" fontId="25" fillId="36" borderId="47" xfId="1" applyNumberFormat="1" applyFont="1" applyFill="1" applyBorder="1" applyAlignment="1" applyProtection="1">
      <alignment horizontal="left" vertical="center"/>
      <protection locked="0"/>
    </xf>
    <xf numFmtId="0" fontId="28" fillId="0" borderId="0" xfId="1" applyFont="1" applyBorder="1" applyAlignment="1">
      <alignment vertical="center"/>
    </xf>
    <xf numFmtId="49" fontId="25" fillId="36" borderId="13" xfId="1" applyNumberFormat="1" applyFont="1" applyFill="1" applyBorder="1" applyAlignment="1" applyProtection="1">
      <alignment horizontal="left" vertical="center"/>
      <protection locked="0"/>
    </xf>
    <xf numFmtId="4" fontId="25" fillId="36" borderId="35" xfId="1" applyNumberFormat="1" applyFont="1" applyFill="1" applyBorder="1" applyAlignment="1" applyProtection="1">
      <alignment horizontal="right" vertical="center"/>
      <protection locked="0"/>
    </xf>
    <xf numFmtId="10" fontId="25" fillId="36" borderId="48" xfId="2" applyNumberFormat="1" applyFont="1" applyFill="1" applyBorder="1" applyAlignment="1" applyProtection="1">
      <alignment horizontal="right" vertical="center"/>
      <protection locked="0"/>
    </xf>
    <xf numFmtId="4" fontId="25" fillId="36" borderId="49" xfId="1" applyNumberFormat="1" applyFont="1" applyFill="1" applyBorder="1" applyAlignment="1" applyProtection="1">
      <alignment horizontal="right" vertical="center"/>
      <protection locked="0"/>
    </xf>
    <xf numFmtId="0" fontId="28" fillId="0" borderId="0" xfId="1" applyFont="1" applyFill="1" applyBorder="1" applyAlignment="1">
      <alignment vertical="center"/>
    </xf>
    <xf numFmtId="4" fontId="25" fillId="36" borderId="50" xfId="1" applyNumberFormat="1" applyFont="1" applyFill="1" applyBorder="1" applyAlignment="1" applyProtection="1">
      <alignment horizontal="right" vertical="center"/>
      <protection locked="0"/>
    </xf>
    <xf numFmtId="4" fontId="25" fillId="36" borderId="51" xfId="1" applyNumberFormat="1" applyFont="1" applyFill="1" applyBorder="1" applyAlignment="1" applyProtection="1">
      <alignment horizontal="right" vertical="center"/>
      <protection locked="0"/>
    </xf>
    <xf numFmtId="4" fontId="25" fillId="33" borderId="0" xfId="1" applyNumberFormat="1" applyFont="1" applyFill="1" applyBorder="1" applyAlignment="1" applyProtection="1">
      <alignment horizontal="right" vertical="center"/>
      <protection locked="0"/>
    </xf>
    <xf numFmtId="0" fontId="20" fillId="0" borderId="0" xfId="1" applyFont="1" applyAlignment="1">
      <alignment vertical="center"/>
    </xf>
    <xf numFmtId="4" fontId="25" fillId="36" borderId="34" xfId="1" applyNumberFormat="1" applyFont="1" applyFill="1" applyBorder="1" applyAlignment="1" applyProtection="1">
      <alignment horizontal="right" vertical="center"/>
      <protection locked="0"/>
    </xf>
    <xf numFmtId="10" fontId="25" fillId="36" borderId="35" xfId="2" applyNumberFormat="1" applyFont="1" applyFill="1" applyBorder="1" applyAlignment="1" applyProtection="1">
      <alignment horizontal="right" vertical="center"/>
      <protection locked="0"/>
    </xf>
    <xf numFmtId="49" fontId="25" fillId="33" borderId="46" xfId="1" applyNumberFormat="1" applyFont="1" applyFill="1" applyBorder="1" applyAlignment="1" applyProtection="1">
      <alignment horizontal="left" vertical="center"/>
      <protection locked="0"/>
    </xf>
    <xf numFmtId="49" fontId="25" fillId="33" borderId="47" xfId="1" applyNumberFormat="1" applyFont="1" applyFill="1" applyBorder="1" applyAlignment="1" applyProtection="1">
      <alignment horizontal="left" vertical="center"/>
      <protection locked="0"/>
    </xf>
    <xf numFmtId="0" fontId="28" fillId="33" borderId="0" xfId="1" applyFont="1" applyFill="1" applyBorder="1" applyAlignment="1">
      <alignment vertical="center"/>
    </xf>
    <xf numFmtId="49" fontId="25" fillId="33" borderId="13" xfId="1" applyNumberFormat="1" applyFont="1" applyFill="1" applyBorder="1" applyAlignment="1" applyProtection="1">
      <alignment horizontal="left" vertical="center"/>
      <protection locked="0"/>
    </xf>
    <xf numFmtId="4" fontId="25" fillId="33" borderId="52" xfId="1" applyNumberFormat="1" applyFont="1" applyFill="1" applyBorder="1" applyAlignment="1" applyProtection="1">
      <alignment horizontal="right" vertical="center"/>
      <protection locked="0"/>
    </xf>
    <xf numFmtId="4" fontId="25" fillId="33" borderId="35" xfId="1" applyNumberFormat="1" applyFont="1" applyFill="1" applyBorder="1" applyAlignment="1" applyProtection="1">
      <alignment horizontal="right" vertical="center"/>
      <protection locked="0"/>
    </xf>
    <xf numFmtId="10" fontId="25" fillId="33" borderId="48" xfId="2" applyNumberFormat="1" applyFont="1" applyFill="1" applyBorder="1" applyAlignment="1" applyProtection="1">
      <alignment horizontal="right" vertical="center"/>
      <protection locked="0"/>
    </xf>
    <xf numFmtId="4" fontId="25" fillId="33" borderId="53" xfId="1" applyNumberFormat="1" applyFont="1" applyFill="1" applyBorder="1" applyAlignment="1" applyProtection="1">
      <alignment horizontal="right" vertical="center"/>
      <protection locked="0"/>
    </xf>
    <xf numFmtId="4" fontId="25" fillId="33" borderId="54" xfId="1" applyNumberFormat="1" applyFont="1" applyFill="1" applyBorder="1" applyAlignment="1" applyProtection="1">
      <alignment horizontal="right" vertical="center"/>
      <protection locked="0"/>
    </xf>
    <xf numFmtId="4" fontId="25" fillId="33" borderId="49" xfId="1" applyNumberFormat="1" applyFont="1" applyFill="1" applyBorder="1" applyAlignment="1" applyProtection="1">
      <alignment horizontal="right" vertical="center"/>
      <protection locked="0"/>
    </xf>
    <xf numFmtId="4" fontId="25" fillId="33" borderId="50" xfId="1" applyNumberFormat="1" applyFont="1" applyFill="1" applyBorder="1" applyAlignment="1" applyProtection="1">
      <alignment horizontal="right" vertical="center"/>
      <protection locked="0"/>
    </xf>
    <xf numFmtId="4" fontId="25" fillId="33" borderId="51" xfId="1" applyNumberFormat="1" applyFont="1" applyFill="1" applyBorder="1" applyAlignment="1" applyProtection="1">
      <alignment horizontal="right" vertical="center"/>
      <protection locked="0"/>
    </xf>
    <xf numFmtId="0" fontId="20" fillId="33" borderId="0" xfId="1" applyFont="1" applyFill="1" applyAlignment="1">
      <alignment vertical="center"/>
    </xf>
    <xf numFmtId="4" fontId="25" fillId="33" borderId="34" xfId="1" applyNumberFormat="1" applyFont="1" applyFill="1" applyBorder="1" applyAlignment="1" applyProtection="1">
      <alignment horizontal="right" vertical="center"/>
      <protection locked="0"/>
    </xf>
    <xf numFmtId="10" fontId="25" fillId="33" borderId="35" xfId="2" applyNumberFormat="1" applyFont="1" applyFill="1" applyBorder="1" applyAlignment="1" applyProtection="1">
      <alignment horizontal="right" vertical="center"/>
      <protection locked="0"/>
    </xf>
    <xf numFmtId="49" fontId="29" fillId="34" borderId="55" xfId="1" applyNumberFormat="1" applyFont="1" applyFill="1" applyBorder="1" applyAlignment="1" applyProtection="1">
      <alignment horizontal="left" vertical="center"/>
      <protection locked="0"/>
    </xf>
    <xf numFmtId="49" fontId="29" fillId="34" borderId="56" xfId="1" applyNumberFormat="1" applyFont="1" applyFill="1" applyBorder="1" applyAlignment="1" applyProtection="1">
      <alignment horizontal="left" vertical="center"/>
      <protection locked="0"/>
    </xf>
    <xf numFmtId="49" fontId="29" fillId="34" borderId="57" xfId="1" applyNumberFormat="1" applyFont="1" applyFill="1" applyBorder="1" applyAlignment="1" applyProtection="1">
      <alignment horizontal="left" vertical="center"/>
      <protection locked="0"/>
    </xf>
    <xf numFmtId="4" fontId="29" fillId="0" borderId="58" xfId="1" applyNumberFormat="1" applyFont="1" applyFill="1" applyBorder="1" applyAlignment="1" applyProtection="1">
      <alignment horizontal="right" vertical="center"/>
      <protection locked="0"/>
    </xf>
    <xf numFmtId="4" fontId="29" fillId="0" borderId="59" xfId="1" applyNumberFormat="1" applyFont="1" applyFill="1" applyBorder="1" applyAlignment="1" applyProtection="1">
      <alignment horizontal="right" vertical="center"/>
      <protection locked="0"/>
    </xf>
    <xf numFmtId="4" fontId="29" fillId="0" borderId="60" xfId="1" applyNumberFormat="1" applyFont="1" applyFill="1" applyBorder="1" applyAlignment="1" applyProtection="1">
      <alignment horizontal="right" vertical="center"/>
      <protection locked="0"/>
    </xf>
    <xf numFmtId="4" fontId="29" fillId="33" borderId="61" xfId="1" applyNumberFormat="1" applyFont="1" applyFill="1" applyBorder="1" applyAlignment="1" applyProtection="1">
      <alignment horizontal="right" vertical="center"/>
      <protection locked="0"/>
    </xf>
    <xf numFmtId="4" fontId="29" fillId="37" borderId="62" xfId="1" applyNumberFormat="1" applyFont="1" applyFill="1" applyBorder="1" applyAlignment="1" applyProtection="1">
      <alignment horizontal="right" vertical="center"/>
      <protection locked="0"/>
    </xf>
    <xf numFmtId="4" fontId="29" fillId="37" borderId="64" xfId="1" applyNumberFormat="1" applyFont="1" applyFill="1" applyBorder="1" applyAlignment="1" applyProtection="1">
      <alignment horizontal="right" vertical="center"/>
      <protection locked="0"/>
    </xf>
    <xf numFmtId="4" fontId="29" fillId="0" borderId="65" xfId="1" applyNumberFormat="1" applyFont="1" applyFill="1" applyBorder="1" applyAlignment="1" applyProtection="1">
      <alignment horizontal="right" vertical="center"/>
      <protection locked="0"/>
    </xf>
    <xf numFmtId="4" fontId="29" fillId="33" borderId="0" xfId="1" applyNumberFormat="1" applyFont="1" applyFill="1" applyBorder="1" applyAlignment="1" applyProtection="1">
      <alignment horizontal="right" vertical="center"/>
      <protection locked="0"/>
    </xf>
    <xf numFmtId="0" fontId="18" fillId="0" borderId="0" xfId="1" applyFont="1" applyAlignment="1">
      <alignment vertical="center"/>
    </xf>
    <xf numFmtId="4" fontId="29" fillId="0" borderId="66" xfId="1" applyNumberFormat="1" applyFont="1" applyFill="1" applyBorder="1" applyAlignment="1" applyProtection="1">
      <alignment horizontal="right" vertical="center"/>
      <protection locked="0"/>
    </xf>
    <xf numFmtId="4" fontId="29" fillId="37" borderId="58" xfId="1" applyNumberFormat="1" applyFont="1" applyFill="1" applyBorder="1" applyAlignment="1" applyProtection="1">
      <alignment horizontal="right" vertical="center"/>
      <protection locked="0"/>
    </xf>
    <xf numFmtId="4" fontId="29" fillId="0" borderId="67" xfId="1" applyNumberFormat="1" applyFont="1" applyFill="1" applyBorder="1" applyAlignment="1" applyProtection="1">
      <alignment horizontal="right" vertical="center"/>
      <protection locked="0"/>
    </xf>
    <xf numFmtId="4" fontId="25" fillId="36" borderId="14" xfId="1" applyNumberFormat="1" applyFont="1" applyFill="1" applyBorder="1" applyAlignment="1" applyProtection="1">
      <alignment horizontal="right" vertical="center"/>
      <protection locked="0"/>
    </xf>
    <xf numFmtId="4" fontId="25" fillId="33" borderId="14" xfId="1" applyNumberFormat="1" applyFont="1" applyFill="1" applyBorder="1" applyAlignment="1" applyProtection="1">
      <alignment horizontal="right" vertical="center"/>
      <protection locked="0"/>
    </xf>
    <xf numFmtId="3" fontId="20" fillId="0" borderId="15" xfId="1" applyNumberFormat="1" applyFont="1" applyBorder="1" applyAlignment="1">
      <alignment horizontal="center" vertical="center"/>
    </xf>
    <xf numFmtId="49" fontId="25" fillId="34" borderId="68" xfId="1" applyNumberFormat="1" applyFont="1" applyFill="1" applyBorder="1" applyAlignment="1" applyProtection="1">
      <alignment horizontal="center" vertical="center"/>
      <protection locked="0"/>
    </xf>
    <xf numFmtId="49" fontId="26" fillId="34" borderId="23" xfId="1" applyNumberFormat="1" applyFont="1" applyFill="1" applyBorder="1" applyAlignment="1" applyProtection="1">
      <alignment vertical="center"/>
      <protection locked="0"/>
    </xf>
    <xf numFmtId="49" fontId="25" fillId="35" borderId="18" xfId="1" applyNumberFormat="1" applyFont="1" applyFill="1" applyBorder="1" applyAlignment="1" applyProtection="1">
      <alignment horizontal="center" vertical="center"/>
      <protection locked="0"/>
    </xf>
    <xf numFmtId="49" fontId="25" fillId="35" borderId="19" xfId="1" applyNumberFormat="1" applyFont="1" applyFill="1" applyBorder="1" applyAlignment="1" applyProtection="1">
      <alignment horizontal="center" vertical="center"/>
      <protection locked="0"/>
    </xf>
    <xf numFmtId="49" fontId="25" fillId="35" borderId="70" xfId="1" applyNumberFormat="1" applyFont="1" applyFill="1" applyBorder="1" applyAlignment="1" applyProtection="1">
      <alignment horizontal="center" vertical="center"/>
      <protection locked="0"/>
    </xf>
    <xf numFmtId="49" fontId="25" fillId="35" borderId="71" xfId="1" applyNumberFormat="1" applyFont="1" applyFill="1" applyBorder="1" applyAlignment="1" applyProtection="1">
      <alignment horizontal="center" vertical="center"/>
      <protection locked="0"/>
    </xf>
    <xf numFmtId="49" fontId="25" fillId="35" borderId="72" xfId="1" applyNumberFormat="1" applyFont="1" applyFill="1" applyBorder="1" applyAlignment="1" applyProtection="1">
      <alignment horizontal="center" vertical="center"/>
      <protection locked="0"/>
    </xf>
    <xf numFmtId="49" fontId="25" fillId="35" borderId="73" xfId="1" applyNumberFormat="1" applyFont="1" applyFill="1" applyBorder="1" applyAlignment="1" applyProtection="1">
      <alignment horizontal="center" vertical="center"/>
      <protection locked="0"/>
    </xf>
    <xf numFmtId="49" fontId="25" fillId="35" borderId="74" xfId="1" applyNumberFormat="1" applyFont="1" applyFill="1" applyBorder="1" applyAlignment="1" applyProtection="1">
      <alignment horizontal="center" vertical="center"/>
      <protection locked="0"/>
    </xf>
    <xf numFmtId="49" fontId="25" fillId="35" borderId="75" xfId="1" applyNumberFormat="1" applyFont="1" applyFill="1" applyBorder="1" applyAlignment="1" applyProtection="1">
      <alignment horizontal="center" vertical="center"/>
      <protection locked="0"/>
    </xf>
    <xf numFmtId="10" fontId="25" fillId="36" borderId="76" xfId="2" applyNumberFormat="1" applyFont="1" applyFill="1" applyBorder="1" applyAlignment="1" applyProtection="1">
      <alignment horizontal="right" vertical="center"/>
      <protection locked="0"/>
    </xf>
    <xf numFmtId="4" fontId="25" fillId="36" borderId="52" xfId="1" applyNumberFormat="1" applyFont="1" applyFill="1" applyBorder="1" applyAlignment="1" applyProtection="1">
      <alignment horizontal="right" vertical="center"/>
      <protection locked="0"/>
    </xf>
    <xf numFmtId="4" fontId="25" fillId="36" borderId="54" xfId="1" applyNumberFormat="1" applyFont="1" applyFill="1" applyBorder="1" applyAlignment="1" applyProtection="1">
      <alignment horizontal="right" vertical="center"/>
      <protection locked="0"/>
    </xf>
    <xf numFmtId="4" fontId="25" fillId="33" borderId="77" xfId="1" applyNumberFormat="1" applyFont="1" applyFill="1" applyBorder="1" applyAlignment="1" applyProtection="1">
      <alignment horizontal="right" vertical="center"/>
      <protection locked="0"/>
    </xf>
    <xf numFmtId="10" fontId="25" fillId="33" borderId="76" xfId="2" applyNumberFormat="1" applyFont="1" applyFill="1" applyBorder="1" applyAlignment="1" applyProtection="1">
      <alignment horizontal="right" vertical="center"/>
      <protection locked="0"/>
    </xf>
    <xf numFmtId="4" fontId="25" fillId="33" borderId="78" xfId="1" applyNumberFormat="1" applyFont="1" applyFill="1" applyBorder="1" applyAlignment="1" applyProtection="1">
      <alignment horizontal="right" vertical="center"/>
      <protection locked="0"/>
    </xf>
    <xf numFmtId="4" fontId="29" fillId="0" borderId="79" xfId="1" applyNumberFormat="1" applyFont="1" applyFill="1" applyBorder="1" applyAlignment="1" applyProtection="1">
      <alignment horizontal="right" vertical="center"/>
      <protection locked="0"/>
    </xf>
    <xf numFmtId="4" fontId="29" fillId="37" borderId="80" xfId="1" applyNumberFormat="1" applyFont="1" applyFill="1" applyBorder="1" applyAlignment="1" applyProtection="1">
      <alignment horizontal="right" vertical="center"/>
      <protection locked="0"/>
    </xf>
    <xf numFmtId="4" fontId="29" fillId="33" borderId="63" xfId="1" applyNumberFormat="1" applyFont="1" applyFill="1" applyBorder="1" applyAlignment="1" applyProtection="1">
      <alignment horizontal="right" vertical="center"/>
      <protection locked="0"/>
    </xf>
    <xf numFmtId="0" fontId="18" fillId="0" borderId="0" xfId="1" applyAlignment="1">
      <alignment horizontal="right" vertical="center"/>
    </xf>
    <xf numFmtId="0" fontId="36" fillId="0" borderId="0" xfId="113" applyFont="1"/>
    <xf numFmtId="0" fontId="37" fillId="0" borderId="0" xfId="113" applyFont="1"/>
    <xf numFmtId="0" fontId="37" fillId="0" borderId="85" xfId="113" applyFont="1" applyBorder="1" applyAlignment="1">
      <alignment horizontal="center" vertical="center" wrapText="1"/>
    </xf>
    <xf numFmtId="0" fontId="37" fillId="0" borderId="85" xfId="113" applyFont="1" applyBorder="1" applyAlignment="1">
      <alignment horizontal="center"/>
    </xf>
    <xf numFmtId="0" fontId="37" fillId="0" borderId="84" xfId="113" applyFont="1" applyBorder="1" applyAlignment="1">
      <alignment horizontal="center"/>
    </xf>
    <xf numFmtId="0" fontId="37" fillId="0" borderId="84" xfId="113" applyFont="1" applyBorder="1"/>
    <xf numFmtId="0" fontId="37" fillId="0" borderId="85" xfId="113" applyFont="1" applyBorder="1"/>
    <xf numFmtId="0" fontId="37" fillId="40" borderId="86" xfId="1" applyFont="1" applyFill="1" applyBorder="1"/>
    <xf numFmtId="0" fontId="37" fillId="35" borderId="87" xfId="1" applyFont="1" applyFill="1" applyBorder="1"/>
    <xf numFmtId="0" fontId="37" fillId="40" borderId="87" xfId="1" applyFont="1" applyFill="1" applyBorder="1"/>
    <xf numFmtId="0" fontId="37" fillId="39" borderId="87" xfId="1" applyFont="1" applyFill="1" applyBorder="1"/>
    <xf numFmtId="0" fontId="37" fillId="39" borderId="88" xfId="1" applyFont="1" applyFill="1" applyBorder="1"/>
    <xf numFmtId="0" fontId="37" fillId="40" borderId="86" xfId="1" applyFont="1" applyFill="1" applyBorder="1" applyAlignment="1">
      <alignment horizontal="right"/>
    </xf>
    <xf numFmtId="0" fontId="40" fillId="37" borderId="87" xfId="1" applyFont="1" applyFill="1" applyBorder="1"/>
    <xf numFmtId="0" fontId="37" fillId="41" borderId="87" xfId="1" applyFont="1" applyFill="1" applyBorder="1" applyAlignment="1">
      <alignment horizontal="center"/>
    </xf>
    <xf numFmtId="0" fontId="37" fillId="39" borderId="86" xfId="1" applyFont="1" applyFill="1" applyBorder="1"/>
    <xf numFmtId="0" fontId="36" fillId="0" borderId="0" xfId="113" applyFont="1" applyFill="1"/>
    <xf numFmtId="0" fontId="40" fillId="0" borderId="0" xfId="113" applyFont="1"/>
    <xf numFmtId="49" fontId="40" fillId="37" borderId="87" xfId="1" applyNumberFormat="1" applyFont="1" applyFill="1" applyBorder="1"/>
    <xf numFmtId="0" fontId="40" fillId="41" borderId="87" xfId="1" applyFont="1" applyFill="1" applyBorder="1"/>
    <xf numFmtId="0" fontId="41" fillId="41" borderId="87" xfId="1" applyFont="1" applyFill="1" applyBorder="1"/>
    <xf numFmtId="0" fontId="37" fillId="39" borderId="0" xfId="113" applyFont="1" applyFill="1"/>
    <xf numFmtId="2" fontId="39" fillId="42" borderId="87" xfId="1" applyNumberFormat="1" applyFont="1" applyFill="1" applyBorder="1" applyAlignment="1">
      <alignment horizontal="right"/>
    </xf>
    <xf numFmtId="49" fontId="25" fillId="35" borderId="32" xfId="1" applyNumberFormat="1" applyFont="1" applyFill="1" applyBorder="1" applyAlignment="1" applyProtection="1">
      <alignment horizontal="center" vertical="center"/>
      <protection locked="0"/>
    </xf>
    <xf numFmtId="49" fontId="25" fillId="35" borderId="26" xfId="1" applyNumberFormat="1" applyFont="1" applyFill="1" applyBorder="1" applyAlignment="1" applyProtection="1">
      <alignment horizontal="center" vertical="center"/>
      <protection locked="0"/>
    </xf>
    <xf numFmtId="49" fontId="25" fillId="35" borderId="25" xfId="1" applyNumberFormat="1" applyFont="1" applyFill="1" applyBorder="1" applyAlignment="1" applyProtection="1">
      <alignment horizontal="center" vertical="center"/>
      <protection locked="0"/>
    </xf>
    <xf numFmtId="49" fontId="25" fillId="35" borderId="28" xfId="1" applyNumberFormat="1" applyFont="1" applyFill="1" applyBorder="1" applyAlignment="1" applyProtection="1">
      <alignment horizontal="center" vertical="center"/>
      <protection locked="0"/>
    </xf>
    <xf numFmtId="49" fontId="19" fillId="34" borderId="10" xfId="1" applyNumberFormat="1" applyFont="1" applyFill="1" applyBorder="1" applyAlignment="1" applyProtection="1">
      <alignment horizontal="center" vertical="center"/>
      <protection locked="0"/>
    </xf>
    <xf numFmtId="49" fontId="19" fillId="34" borderId="11" xfId="1" applyNumberFormat="1" applyFont="1" applyFill="1" applyBorder="1" applyAlignment="1" applyProtection="1">
      <alignment horizontal="center" vertical="center"/>
      <protection locked="0"/>
    </xf>
    <xf numFmtId="49" fontId="19" fillId="34" borderId="12" xfId="1" applyNumberFormat="1" applyFont="1" applyFill="1" applyBorder="1" applyAlignment="1" applyProtection="1">
      <alignment horizontal="center" vertical="center"/>
      <protection locked="0"/>
    </xf>
    <xf numFmtId="49" fontId="25" fillId="34" borderId="22" xfId="1" quotePrefix="1" applyNumberFormat="1" applyFont="1" applyFill="1" applyBorder="1" applyAlignment="1" applyProtection="1">
      <alignment horizontal="right" vertical="center"/>
      <protection locked="0"/>
    </xf>
    <xf numFmtId="49" fontId="25" fillId="34" borderId="69" xfId="1" quotePrefix="1" applyNumberFormat="1" applyFont="1" applyFill="1" applyBorder="1" applyAlignment="1" applyProtection="1">
      <alignment horizontal="right" vertical="center"/>
      <protection locked="0"/>
    </xf>
    <xf numFmtId="49" fontId="25" fillId="34" borderId="10" xfId="1" applyNumberFormat="1" applyFont="1" applyFill="1" applyBorder="1" applyAlignment="1" applyProtection="1">
      <alignment horizontal="right" vertical="center"/>
      <protection locked="0"/>
    </xf>
    <xf numFmtId="49" fontId="25" fillId="34" borderId="11" xfId="1" applyNumberFormat="1" applyFont="1" applyFill="1" applyBorder="1" applyAlignment="1" applyProtection="1">
      <alignment horizontal="right" vertical="center"/>
      <protection locked="0"/>
    </xf>
    <xf numFmtId="49" fontId="25" fillId="34" borderId="22" xfId="1" applyNumberFormat="1" applyFont="1" applyFill="1" applyBorder="1" applyAlignment="1" applyProtection="1">
      <alignment horizontal="center" vertical="center"/>
      <protection locked="0"/>
    </xf>
    <xf numFmtId="49" fontId="25" fillId="34" borderId="23" xfId="1" applyNumberFormat="1" applyFont="1" applyFill="1" applyBorder="1" applyAlignment="1" applyProtection="1">
      <alignment horizontal="center" vertical="center"/>
      <protection locked="0"/>
    </xf>
    <xf numFmtId="49" fontId="25" fillId="34" borderId="10" xfId="1" quotePrefix="1" applyNumberFormat="1" applyFont="1" applyFill="1" applyBorder="1" applyAlignment="1" applyProtection="1">
      <alignment horizontal="center" vertical="center"/>
      <protection locked="0"/>
    </xf>
    <xf numFmtId="49" fontId="25" fillId="34" borderId="11" xfId="1" quotePrefix="1" applyNumberFormat="1" applyFont="1" applyFill="1" applyBorder="1" applyAlignment="1" applyProtection="1">
      <alignment horizontal="center" vertical="center"/>
      <protection locked="0"/>
    </xf>
    <xf numFmtId="49" fontId="25" fillId="34" borderId="12" xfId="1" quotePrefix="1" applyNumberFormat="1" applyFont="1" applyFill="1" applyBorder="1" applyAlignment="1" applyProtection="1">
      <alignment horizontal="center" vertical="center"/>
      <protection locked="0"/>
    </xf>
    <xf numFmtId="0" fontId="36" fillId="0" borderId="83" xfId="113" applyFont="1" applyBorder="1" applyAlignment="1">
      <alignment horizontal="center"/>
    </xf>
    <xf numFmtId="0" fontId="36" fillId="0" borderId="84" xfId="113" applyFont="1" applyBorder="1" applyAlignment="1">
      <alignment horizontal="center"/>
    </xf>
    <xf numFmtId="0" fontId="36" fillId="0" borderId="16" xfId="113" applyFont="1" applyBorder="1" applyAlignment="1">
      <alignment horizontal="center"/>
    </xf>
  </cellXfs>
  <cellStyles count="114">
    <cellStyle name="20 % - Accent1 2" xfId="4"/>
    <cellStyle name="20 % - Accent1 3" xfId="5"/>
    <cellStyle name="20 % - Accent1 4" xfId="6"/>
    <cellStyle name="20 % - Accent1 5" xfId="7"/>
    <cellStyle name="20 % - Accent2 2" xfId="8"/>
    <cellStyle name="20 % - Accent2 3" xfId="9"/>
    <cellStyle name="20 % - Accent2 4" xfId="10"/>
    <cellStyle name="20 % - Accent2 5" xfId="11"/>
    <cellStyle name="20 % - Accent3 2" xfId="12"/>
    <cellStyle name="20 % - Accent3 3" xfId="13"/>
    <cellStyle name="20 % - Accent3 4" xfId="14"/>
    <cellStyle name="20 % - Accent3 5" xfId="15"/>
    <cellStyle name="20 % - Accent4 2" xfId="16"/>
    <cellStyle name="20 % - Accent4 3" xfId="17"/>
    <cellStyle name="20 % - Accent4 4" xfId="18"/>
    <cellStyle name="20 % - Accent4 5" xfId="19"/>
    <cellStyle name="20 % - Accent5 2" xfId="20"/>
    <cellStyle name="20 % - Accent5 3" xfId="21"/>
    <cellStyle name="20 % - Accent5 4" xfId="22"/>
    <cellStyle name="20 % - Accent5 5" xfId="23"/>
    <cellStyle name="20 % - Accent6 2" xfId="24"/>
    <cellStyle name="20 % - Accent6 3" xfId="25"/>
    <cellStyle name="20 % - Accent6 4" xfId="26"/>
    <cellStyle name="20 % - Accent6 5" xfId="27"/>
    <cellStyle name="40 % - Accent1 2" xfId="28"/>
    <cellStyle name="40 % - Accent1 3" xfId="29"/>
    <cellStyle name="40 % - Accent1 4" xfId="30"/>
    <cellStyle name="40 % - Accent1 5" xfId="31"/>
    <cellStyle name="40 % - Accent2 2" xfId="32"/>
    <cellStyle name="40 % - Accent2 3" xfId="33"/>
    <cellStyle name="40 % - Accent2 4" xfId="34"/>
    <cellStyle name="40 % - Accent2 5" xfId="35"/>
    <cellStyle name="40 % - Accent3 2" xfId="36"/>
    <cellStyle name="40 % - Accent3 3" xfId="37"/>
    <cellStyle name="40 % - Accent3 4" xfId="38"/>
    <cellStyle name="40 % - Accent3 5" xfId="39"/>
    <cellStyle name="40 % - Accent4 2" xfId="40"/>
    <cellStyle name="40 % - Accent4 3" xfId="41"/>
    <cellStyle name="40 % - Accent4 4" xfId="42"/>
    <cellStyle name="40 % - Accent4 5" xfId="43"/>
    <cellStyle name="40 % - Accent5 2" xfId="44"/>
    <cellStyle name="40 % - Accent5 3" xfId="45"/>
    <cellStyle name="40 % - Accent5 4" xfId="46"/>
    <cellStyle name="40 % - Accent5 5" xfId="47"/>
    <cellStyle name="40 % - Accent6 2" xfId="48"/>
    <cellStyle name="40 % - Accent6 3" xfId="49"/>
    <cellStyle name="40 % - Accent6 4" xfId="50"/>
    <cellStyle name="40 % - Accent6 5" xfId="51"/>
    <cellStyle name="60 % - Accent1 2" xfId="52"/>
    <cellStyle name="60 % - Accent2 2" xfId="53"/>
    <cellStyle name="60 % - Accent3 2" xfId="54"/>
    <cellStyle name="60 % - Accent4 2" xfId="55"/>
    <cellStyle name="60 % - Accent5 2" xfId="56"/>
    <cellStyle name="60 % - Accent6 2" xfId="57"/>
    <cellStyle name="Accent1 2" xfId="58"/>
    <cellStyle name="Accent2 2" xfId="59"/>
    <cellStyle name="Accent3 2" xfId="60"/>
    <cellStyle name="Accent4 2" xfId="61"/>
    <cellStyle name="Accent5 2" xfId="62"/>
    <cellStyle name="Accent6 2" xfId="63"/>
    <cellStyle name="Avertissement 2" xfId="64"/>
    <cellStyle name="Calcul 2" xfId="65"/>
    <cellStyle name="Cellule liée 2" xfId="66"/>
    <cellStyle name="Commentaire 2" xfId="67"/>
    <cellStyle name="Commentaire 3" xfId="68"/>
    <cellStyle name="Commentaire 4" xfId="69"/>
    <cellStyle name="Commentaire 5" xfId="70"/>
    <cellStyle name="Entrée 2" xfId="71"/>
    <cellStyle name="Euro" xfId="72"/>
    <cellStyle name="Insatisfaisant 2" xfId="73"/>
    <cellStyle name="Milliers 2" xfId="74"/>
    <cellStyle name="Milliers 3" xfId="75"/>
    <cellStyle name="Milliers 4" xfId="76"/>
    <cellStyle name="Milliers 5" xfId="77"/>
    <cellStyle name="Milliers 5 2" xfId="78"/>
    <cellStyle name="Milliers 6" xfId="79"/>
    <cellStyle name="NELLY" xfId="80"/>
    <cellStyle name="Neutre 2" xfId="81"/>
    <cellStyle name="Non défini" xfId="82"/>
    <cellStyle name="Normal" xfId="0" builtinId="0"/>
    <cellStyle name="Normal 10" xfId="83"/>
    <cellStyle name="Normal 13" xfId="84"/>
    <cellStyle name="Normal 2" xfId="1"/>
    <cellStyle name="Normal 2 2" xfId="3"/>
    <cellStyle name="Normal 2 2 2" xfId="85"/>
    <cellStyle name="Normal 2 3" xfId="86"/>
    <cellStyle name="Normal 3" xfId="87"/>
    <cellStyle name="Normal 3 2" xfId="88"/>
    <cellStyle name="Normal 4" xfId="89"/>
    <cellStyle name="Normal 4 2" xfId="90"/>
    <cellStyle name="Normal 5" xfId="91"/>
    <cellStyle name="Normal 5 2" xfId="92"/>
    <cellStyle name="Normal 6" xfId="93"/>
    <cellStyle name="Normal 7" xfId="94"/>
    <cellStyle name="Normal 7 2" xfId="95"/>
    <cellStyle name="Normal 8" xfId="96"/>
    <cellStyle name="Normal 9" xfId="97"/>
    <cellStyle name="Normal_Fichier KB15N - Personnel interne" xfId="113"/>
    <cellStyle name="Pourcentage 2" xfId="2"/>
    <cellStyle name="Pourcentage 3" xfId="98"/>
    <cellStyle name="Pourcentage 4" xfId="99"/>
    <cellStyle name="Pourcentage 5" xfId="100"/>
    <cellStyle name="Protected" xfId="101"/>
    <cellStyle name="Satisfaisant 2" xfId="102"/>
    <cellStyle name="Sortie 2" xfId="103"/>
    <cellStyle name="Texte explicatif 2" xfId="104"/>
    <cellStyle name="Titre 2" xfId="105"/>
    <cellStyle name="Titre 1 2" xfId="106"/>
    <cellStyle name="Titre 2 2" xfId="107"/>
    <cellStyle name="Titre 3 2" xfId="108"/>
    <cellStyle name="Titre 4 2" xfId="109"/>
    <cellStyle name="Total 2" xfId="110"/>
    <cellStyle name="UnProtected" xfId="111"/>
    <cellStyle name="Vérification 2" xfId="112"/>
  </cellStyles>
  <dxfs count="0"/>
  <tableStyles count="0" defaultTableStyle="TableStyleMedium9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2:AF31"/>
  <sheetViews>
    <sheetView tabSelected="1" topLeftCell="A7" zoomScaleNormal="100" workbookViewId="0">
      <selection activeCell="Q27" sqref="Q27"/>
    </sheetView>
  </sheetViews>
  <sheetFormatPr baseColWidth="10" defaultRowHeight="12.75"/>
  <cols>
    <col min="1" max="1" width="8.85546875" style="1" customWidth="1"/>
    <col min="2" max="2" width="38.42578125" style="1" customWidth="1"/>
    <col min="3" max="3" width="2.140625" style="3" customWidth="1"/>
    <col min="4" max="4" width="5.140625" style="1" customWidth="1"/>
    <col min="5" max="8" width="10.140625" style="1" customWidth="1"/>
    <col min="9" max="9" width="3.140625" style="3" customWidth="1"/>
    <col min="10" max="10" width="10.140625" style="1" customWidth="1"/>
    <col min="11" max="12" width="9.85546875" style="1" customWidth="1"/>
    <col min="13" max="13" width="9.28515625" style="1" customWidth="1"/>
    <col min="14" max="14" width="3.140625" style="3" customWidth="1"/>
    <col min="15" max="15" width="9.28515625" style="1" customWidth="1"/>
    <col min="16" max="17" width="8.28515625" style="1" customWidth="1"/>
    <col min="18" max="18" width="9.85546875" style="1" customWidth="1"/>
    <col min="19" max="19" width="3.140625" style="3" customWidth="1"/>
    <col min="20" max="20" width="10.28515625" style="1" customWidth="1"/>
    <col min="21" max="21" width="3.140625" style="5" customWidth="1"/>
    <col min="22" max="22" width="10.28515625" style="1" customWidth="1"/>
    <col min="23" max="23" width="9.85546875" style="1" customWidth="1"/>
    <col min="24" max="24" width="3.7109375" style="6" customWidth="1"/>
    <col min="25" max="28" width="11.42578125" style="1"/>
    <col min="29" max="29" width="11.85546875" style="1" customWidth="1"/>
    <col min="30" max="30" width="9.85546875" style="1" customWidth="1"/>
    <col min="31" max="32" width="11.42578125" style="1" customWidth="1"/>
    <col min="33" max="16384" width="11.42578125" style="1"/>
  </cols>
  <sheetData>
    <row r="2" spans="1:32" ht="13.5" customHeight="1" thickBot="1">
      <c r="B2" s="2"/>
    </row>
    <row r="3" spans="1:32" ht="23.25" customHeight="1" thickBot="1">
      <c r="A3" s="144" t="s">
        <v>34</v>
      </c>
      <c r="B3" s="145"/>
      <c r="C3" s="145"/>
      <c r="D3" s="145"/>
      <c r="E3" s="145"/>
      <c r="F3" s="145"/>
      <c r="G3" s="145"/>
      <c r="H3" s="145"/>
      <c r="I3" s="145"/>
      <c r="J3" s="145"/>
      <c r="K3" s="145"/>
      <c r="L3" s="145"/>
      <c r="M3" s="145"/>
      <c r="N3" s="145"/>
      <c r="O3" s="145"/>
      <c r="P3" s="145"/>
      <c r="Q3" s="145"/>
      <c r="R3" s="145"/>
      <c r="S3" s="145"/>
      <c r="T3" s="145"/>
      <c r="U3" s="145"/>
      <c r="V3" s="145"/>
      <c r="W3" s="146"/>
      <c r="X3" s="7"/>
    </row>
    <row r="4" spans="1:32" ht="13.5" customHeight="1" thickBot="1"/>
    <row r="5" spans="1:32" s="2" customFormat="1" ht="13.5" customHeight="1" thickBot="1">
      <c r="B5" s="8" t="s">
        <v>0</v>
      </c>
      <c r="C5" s="9"/>
      <c r="E5" s="11">
        <v>678.09</v>
      </c>
      <c r="F5" s="11">
        <v>678.09</v>
      </c>
      <c r="G5" s="11">
        <v>678.09</v>
      </c>
      <c r="H5" s="11">
        <v>678.09</v>
      </c>
      <c r="I5" s="10"/>
      <c r="J5" s="11">
        <f>+H5</f>
        <v>678.09</v>
      </c>
      <c r="K5" s="12"/>
      <c r="L5" s="11">
        <f>+L6/L11</f>
        <v>1783.6107960315603</v>
      </c>
      <c r="M5" s="11">
        <f>+J5-L5</f>
        <v>-1105.5207960315602</v>
      </c>
      <c r="N5" s="10"/>
      <c r="O5" s="11">
        <f>+H5</f>
        <v>678.09</v>
      </c>
      <c r="P5" s="12"/>
      <c r="Q5" s="11">
        <f>+Q6/Q11</f>
        <v>11857.352941176472</v>
      </c>
      <c r="R5" s="11">
        <f>+R6/R11</f>
        <v>11857.352941176472</v>
      </c>
      <c r="S5" s="10"/>
      <c r="T5" s="11">
        <v>678</v>
      </c>
      <c r="U5" s="13"/>
      <c r="V5" s="11" t="e">
        <f>+V6/V11</f>
        <v>#REF!</v>
      </c>
      <c r="W5" s="11" t="e">
        <f>+H5-V5</f>
        <v>#REF!</v>
      </c>
      <c r="X5" s="14"/>
      <c r="AC5" s="11">
        <v>678.09</v>
      </c>
      <c r="AD5" s="12"/>
      <c r="AE5" s="11">
        <v>635.63479398663696</v>
      </c>
      <c r="AF5" s="11">
        <v>42.455206013363068</v>
      </c>
    </row>
    <row r="6" spans="1:32" s="4" customFormat="1" ht="13.5" customHeight="1" thickBot="1">
      <c r="B6" s="15" t="s">
        <v>1</v>
      </c>
      <c r="C6" s="16"/>
      <c r="E6" s="17">
        <f>+E5*E11</f>
        <v>931261.68240000017</v>
      </c>
      <c r="F6" s="17">
        <f>+F5*F11</f>
        <v>0</v>
      </c>
      <c r="G6" s="17">
        <f>+G5*G11</f>
        <v>0</v>
      </c>
      <c r="H6" s="17">
        <f>+H5*H11</f>
        <v>931261.68240000017</v>
      </c>
      <c r="I6" s="16"/>
      <c r="J6" s="17">
        <f>+J11*J5</f>
        <v>930407.28900000011</v>
      </c>
      <c r="L6" s="17">
        <v>2283200.1800000002</v>
      </c>
      <c r="M6" s="17">
        <f>+J6-L6</f>
        <v>-1352792.8910000001</v>
      </c>
      <c r="N6" s="16"/>
      <c r="O6" s="17">
        <f>+O11*O5</f>
        <v>0</v>
      </c>
      <c r="Q6" s="96">
        <v>60472.5</v>
      </c>
      <c r="R6" s="17">
        <f>+O6-Q6</f>
        <v>-60472.5</v>
      </c>
      <c r="S6" s="16"/>
      <c r="T6" s="17">
        <f>+T11*T5</f>
        <v>63230.279999999992</v>
      </c>
      <c r="U6" s="18"/>
      <c r="V6" s="17">
        <f>+L6+T6</f>
        <v>2346430.46</v>
      </c>
      <c r="W6" s="17">
        <f>+H6-V6</f>
        <v>-1415168.7775999997</v>
      </c>
      <c r="X6" s="19"/>
      <c r="AC6" s="17">
        <v>2575208.4214546466</v>
      </c>
      <c r="AE6" s="17">
        <v>2283200.1800000002</v>
      </c>
      <c r="AF6" s="17">
        <v>292008.24145464646</v>
      </c>
    </row>
    <row r="7" spans="1:32" ht="13.5" customHeight="1" thickBot="1">
      <c r="A7" s="20"/>
      <c r="B7" s="20"/>
      <c r="C7" s="21"/>
      <c r="E7" s="22">
        <v>44114.259879999998</v>
      </c>
      <c r="F7" s="22"/>
      <c r="G7" s="22"/>
      <c r="H7" s="22"/>
      <c r="I7" s="21"/>
      <c r="J7" s="23" t="s">
        <v>2</v>
      </c>
      <c r="K7" s="23"/>
      <c r="L7" s="20"/>
      <c r="M7" s="20"/>
      <c r="N7" s="21"/>
      <c r="O7" s="20"/>
      <c r="P7" s="23"/>
      <c r="Q7" s="20"/>
      <c r="R7" s="20"/>
      <c r="S7" s="21"/>
      <c r="T7" s="20"/>
      <c r="U7" s="24"/>
      <c r="V7" s="20"/>
      <c r="W7" s="20"/>
      <c r="X7" s="25"/>
      <c r="AC7" s="23" t="s">
        <v>2</v>
      </c>
      <c r="AD7" s="23"/>
      <c r="AE7" s="20"/>
      <c r="AF7" s="20"/>
    </row>
    <row r="8" spans="1:32" ht="28.5" customHeight="1" thickBot="1">
      <c r="A8" s="20"/>
      <c r="B8" s="26"/>
      <c r="C8" s="27" t="s">
        <v>3</v>
      </c>
      <c r="E8" s="97" t="s">
        <v>4</v>
      </c>
      <c r="F8" s="97" t="s">
        <v>5</v>
      </c>
      <c r="G8" s="97" t="s">
        <v>6</v>
      </c>
      <c r="H8" s="97" t="s">
        <v>35</v>
      </c>
      <c r="I8" s="28" t="s">
        <v>3</v>
      </c>
      <c r="J8" s="147" t="s">
        <v>7</v>
      </c>
      <c r="K8" s="148"/>
      <c r="L8" s="148"/>
      <c r="M8" s="98" t="s">
        <v>36</v>
      </c>
      <c r="N8" s="27" t="s">
        <v>3</v>
      </c>
      <c r="O8" s="149" t="s">
        <v>37</v>
      </c>
      <c r="P8" s="150"/>
      <c r="Q8" s="150"/>
      <c r="R8" s="29" t="s">
        <v>36</v>
      </c>
      <c r="S8" s="27" t="s">
        <v>3</v>
      </c>
      <c r="T8" s="30" t="s">
        <v>8</v>
      </c>
      <c r="U8" s="31" t="s">
        <v>3</v>
      </c>
      <c r="V8" s="151" t="s">
        <v>9</v>
      </c>
      <c r="W8" s="152"/>
      <c r="X8" s="32"/>
      <c r="AC8" s="153" t="s">
        <v>38</v>
      </c>
      <c r="AD8" s="154"/>
      <c r="AE8" s="154"/>
      <c r="AF8" s="155"/>
    </row>
    <row r="9" spans="1:32">
      <c r="A9" s="99" t="s">
        <v>10</v>
      </c>
      <c r="B9" s="100" t="s">
        <v>11</v>
      </c>
      <c r="C9" s="27" t="s">
        <v>12</v>
      </c>
      <c r="D9" s="33" t="s">
        <v>13</v>
      </c>
      <c r="E9" s="101" t="s">
        <v>14</v>
      </c>
      <c r="F9" s="101" t="s">
        <v>14</v>
      </c>
      <c r="G9" s="101" t="s">
        <v>14</v>
      </c>
      <c r="H9" s="101" t="s">
        <v>14</v>
      </c>
      <c r="I9" s="27" t="s">
        <v>12</v>
      </c>
      <c r="J9" s="140" t="s">
        <v>15</v>
      </c>
      <c r="K9" s="141"/>
      <c r="L9" s="34" t="s">
        <v>16</v>
      </c>
      <c r="M9" s="39" t="s">
        <v>17</v>
      </c>
      <c r="N9" s="27" t="s">
        <v>12</v>
      </c>
      <c r="O9" s="142" t="s">
        <v>15</v>
      </c>
      <c r="P9" s="143"/>
      <c r="Q9" s="35" t="s">
        <v>16</v>
      </c>
      <c r="R9" s="36" t="s">
        <v>17</v>
      </c>
      <c r="S9" s="27" t="s">
        <v>12</v>
      </c>
      <c r="T9" s="37" t="s">
        <v>18</v>
      </c>
      <c r="U9" s="31" t="s">
        <v>12</v>
      </c>
      <c r="V9" s="38" t="s">
        <v>16</v>
      </c>
      <c r="W9" s="39" t="s">
        <v>19</v>
      </c>
      <c r="X9" s="32"/>
      <c r="AC9" s="142" t="s">
        <v>15</v>
      </c>
      <c r="AD9" s="141"/>
      <c r="AE9" s="34" t="s">
        <v>16</v>
      </c>
      <c r="AF9" s="34" t="s">
        <v>17</v>
      </c>
    </row>
    <row r="10" spans="1:32" ht="13.5" customHeight="1" thickBot="1">
      <c r="A10" s="102"/>
      <c r="B10" s="103"/>
      <c r="C10" s="21"/>
      <c r="D10" s="40" t="s">
        <v>20</v>
      </c>
      <c r="E10" s="104"/>
      <c r="F10" s="104"/>
      <c r="G10" s="104"/>
      <c r="H10" s="104"/>
      <c r="I10" s="21"/>
      <c r="J10" s="105" t="s">
        <v>14</v>
      </c>
      <c r="K10" s="106" t="s">
        <v>21</v>
      </c>
      <c r="L10" s="42" t="s">
        <v>14</v>
      </c>
      <c r="M10" s="48" t="s">
        <v>14</v>
      </c>
      <c r="N10" s="21"/>
      <c r="O10" s="41" t="s">
        <v>14</v>
      </c>
      <c r="P10" s="43" t="s">
        <v>21</v>
      </c>
      <c r="Q10" s="44" t="s">
        <v>14</v>
      </c>
      <c r="R10" s="45" t="s">
        <v>14</v>
      </c>
      <c r="S10" s="21"/>
      <c r="T10" s="46"/>
      <c r="U10" s="24"/>
      <c r="V10" s="47" t="s">
        <v>14</v>
      </c>
      <c r="W10" s="48" t="s">
        <v>14</v>
      </c>
      <c r="X10" s="32"/>
      <c r="AC10" s="49" t="s">
        <v>14</v>
      </c>
      <c r="AD10" s="42" t="s">
        <v>21</v>
      </c>
      <c r="AE10" s="42" t="s">
        <v>14</v>
      </c>
      <c r="AF10" s="42" t="s">
        <v>14</v>
      </c>
    </row>
    <row r="11" spans="1:32" s="61" customFormat="1" ht="19.5" customHeight="1" thickBot="1">
      <c r="A11" s="50"/>
      <c r="B11" s="51" t="s">
        <v>22</v>
      </c>
      <c r="C11" s="52"/>
      <c r="D11" s="53" t="s">
        <v>39</v>
      </c>
      <c r="E11" s="94">
        <f>E12+E18</f>
        <v>1373.3600000000001</v>
      </c>
      <c r="F11" s="94">
        <f t="shared" ref="F11:H11" si="0">F12+F18</f>
        <v>0</v>
      </c>
      <c r="G11" s="94">
        <f t="shared" si="0"/>
        <v>0</v>
      </c>
      <c r="H11" s="94">
        <f t="shared" si="0"/>
        <v>1373.3600000000001</v>
      </c>
      <c r="I11" s="52"/>
      <c r="J11" s="54">
        <f t="shared" ref="J11:M11" si="1">J12+J18</f>
        <v>1372.1000000000001</v>
      </c>
      <c r="K11" s="107">
        <f t="shared" si="1"/>
        <v>1.9989710926016659</v>
      </c>
      <c r="L11" s="54">
        <f t="shared" si="1"/>
        <v>1280.0999999999999</v>
      </c>
      <c r="M11" s="54">
        <f t="shared" si="1"/>
        <v>92</v>
      </c>
      <c r="N11" s="52"/>
      <c r="O11" s="108">
        <f t="shared" ref="O11:R11" si="2">O12+O18</f>
        <v>0</v>
      </c>
      <c r="P11" s="55">
        <f t="shared" si="2"/>
        <v>0</v>
      </c>
      <c r="Q11" s="54">
        <f t="shared" si="2"/>
        <v>5.0999999999999996</v>
      </c>
      <c r="R11" s="109">
        <f t="shared" si="2"/>
        <v>-5.0999999999999996</v>
      </c>
      <c r="S11" s="52"/>
      <c r="T11" s="56">
        <f>T12+T18</f>
        <v>93.259999999999991</v>
      </c>
      <c r="U11" s="57"/>
      <c r="V11" s="58" t="e">
        <f>+V12+V18+#REF!+#REF!+#REF!+#REF!</f>
        <v>#REF!</v>
      </c>
      <c r="W11" s="59">
        <f>W12+W18</f>
        <v>0</v>
      </c>
      <c r="X11" s="60"/>
      <c r="AC11" s="62">
        <v>3797.7383849557527</v>
      </c>
      <c r="AD11" s="63">
        <v>0.99012943975475243</v>
      </c>
      <c r="AE11" s="54">
        <v>3592</v>
      </c>
      <c r="AF11" s="54">
        <v>205.7383849557522</v>
      </c>
    </row>
    <row r="12" spans="1:32" s="76" customFormat="1" ht="19.5" customHeight="1" thickBot="1">
      <c r="A12" s="64"/>
      <c r="B12" s="65" t="s">
        <v>23</v>
      </c>
      <c r="C12" s="66"/>
      <c r="D12" s="67" t="s">
        <v>39</v>
      </c>
      <c r="E12" s="95">
        <f>SUM(E13:E17)</f>
        <v>148.76000000000002</v>
      </c>
      <c r="F12" s="95">
        <f>SUM(F13:F17)</f>
        <v>0</v>
      </c>
      <c r="G12" s="95">
        <f>SUM(G13:G17)</f>
        <v>0</v>
      </c>
      <c r="H12" s="95">
        <f>SUM(H13:H17)</f>
        <v>148.76000000000002</v>
      </c>
      <c r="I12" s="66"/>
      <c r="J12" s="110">
        <f>SUM(J13:J17)</f>
        <v>148.76000000000002</v>
      </c>
      <c r="K12" s="111">
        <f>+J12/H12</f>
        <v>1</v>
      </c>
      <c r="L12" s="69">
        <f>SUM(L13:L17)</f>
        <v>144.1</v>
      </c>
      <c r="M12" s="75">
        <f>SUM(M13:M17)</f>
        <v>4.660000000000001</v>
      </c>
      <c r="N12" s="66"/>
      <c r="O12" s="68">
        <f>SUM(O13:O17)</f>
        <v>0</v>
      </c>
      <c r="P12" s="70">
        <f>+O12/M12</f>
        <v>0</v>
      </c>
      <c r="Q12" s="71">
        <f>SUM(Q13:Q17)</f>
        <v>3.1</v>
      </c>
      <c r="R12" s="72">
        <f>SUM(R13:R17)</f>
        <v>-3.1</v>
      </c>
      <c r="S12" s="66"/>
      <c r="T12" s="73">
        <f>SUM(T13:T17)</f>
        <v>4.660000000000001</v>
      </c>
      <c r="U12" s="66"/>
      <c r="V12" s="74">
        <f>SUM(V13:V17)</f>
        <v>148.76000000000002</v>
      </c>
      <c r="W12" s="75">
        <f>SUM(W13:W17)</f>
        <v>0</v>
      </c>
      <c r="X12" s="60"/>
      <c r="AC12" s="77">
        <v>148.76000000000002</v>
      </c>
      <c r="AD12" s="78">
        <v>1</v>
      </c>
      <c r="AE12" s="112">
        <v>141</v>
      </c>
      <c r="AF12" s="69">
        <v>7.7600000000000025</v>
      </c>
    </row>
    <row r="13" spans="1:32" s="90" customFormat="1" ht="15" customHeight="1">
      <c r="A13" s="79"/>
      <c r="B13" s="80" t="s">
        <v>24</v>
      </c>
      <c r="C13" s="21"/>
      <c r="D13" s="81" t="s">
        <v>39</v>
      </c>
      <c r="E13" s="93">
        <v>13.65</v>
      </c>
      <c r="F13" s="93"/>
      <c r="G13" s="93"/>
      <c r="H13" s="93">
        <f t="shared" ref="H13:H17" si="3">SUM(E13:G13)</f>
        <v>13.65</v>
      </c>
      <c r="I13" s="21"/>
      <c r="J13" s="113">
        <f t="shared" ref="J13:J17" si="4">+H13*K13/100</f>
        <v>13.65</v>
      </c>
      <c r="K13" s="114">
        <v>100</v>
      </c>
      <c r="L13" s="82">
        <f>+AE13+Q13</f>
        <v>12</v>
      </c>
      <c r="M13" s="83">
        <f t="shared" ref="M13:M17" si="5">+J13-L13</f>
        <v>1.6500000000000004</v>
      </c>
      <c r="N13" s="21"/>
      <c r="O13" s="84">
        <f>+J13-AC13</f>
        <v>0</v>
      </c>
      <c r="P13" s="85">
        <f t="shared" ref="P13:P17" si="6">+O13/H13</f>
        <v>0</v>
      </c>
      <c r="Q13" s="86"/>
      <c r="R13" s="115">
        <f t="shared" ref="R13:R17" si="7">+O13-Q13</f>
        <v>0</v>
      </c>
      <c r="S13" s="21"/>
      <c r="T13" s="87">
        <f t="shared" ref="T13:T17" si="8">H13-L13</f>
        <v>1.6500000000000004</v>
      </c>
      <c r="U13" s="24"/>
      <c r="V13" s="88">
        <f t="shared" ref="V13:V17" si="9">+L13+T13</f>
        <v>13.65</v>
      </c>
      <c r="W13" s="83">
        <f t="shared" ref="W13:W17" si="10">+H13-V13</f>
        <v>0</v>
      </c>
      <c r="X13" s="89"/>
      <c r="AC13" s="91">
        <v>13.65</v>
      </c>
      <c r="AD13" s="92">
        <v>100</v>
      </c>
      <c r="AE13" s="82">
        <v>12</v>
      </c>
      <c r="AF13" s="82">
        <v>1.6500000000000004</v>
      </c>
    </row>
    <row r="14" spans="1:32" s="90" customFormat="1" ht="15" customHeight="1">
      <c r="A14" s="79"/>
      <c r="B14" s="80" t="s">
        <v>25</v>
      </c>
      <c r="C14" s="21"/>
      <c r="D14" s="81" t="s">
        <v>39</v>
      </c>
      <c r="E14" s="93">
        <v>54.6</v>
      </c>
      <c r="F14" s="93"/>
      <c r="G14" s="93"/>
      <c r="H14" s="93">
        <f t="shared" si="3"/>
        <v>54.6</v>
      </c>
      <c r="I14" s="21"/>
      <c r="J14" s="113">
        <f t="shared" si="4"/>
        <v>54.6</v>
      </c>
      <c r="K14" s="114">
        <v>100</v>
      </c>
      <c r="L14" s="82">
        <f>+AE14+Q14</f>
        <v>50</v>
      </c>
      <c r="M14" s="83">
        <f t="shared" si="5"/>
        <v>4.6000000000000014</v>
      </c>
      <c r="N14" s="21"/>
      <c r="O14" s="84">
        <f>+J14-AC14</f>
        <v>0</v>
      </c>
      <c r="P14" s="85">
        <f t="shared" si="6"/>
        <v>0</v>
      </c>
      <c r="Q14" s="86"/>
      <c r="R14" s="115">
        <f t="shared" si="7"/>
        <v>0</v>
      </c>
      <c r="S14" s="21"/>
      <c r="T14" s="87">
        <f t="shared" si="8"/>
        <v>4.6000000000000014</v>
      </c>
      <c r="U14" s="24"/>
      <c r="V14" s="88">
        <f t="shared" si="9"/>
        <v>54.6</v>
      </c>
      <c r="W14" s="83">
        <f t="shared" si="10"/>
        <v>0</v>
      </c>
      <c r="X14" s="89"/>
      <c r="AC14" s="91">
        <v>54.6</v>
      </c>
      <c r="AD14" s="92">
        <v>100</v>
      </c>
      <c r="AE14" s="82">
        <v>50</v>
      </c>
      <c r="AF14" s="82">
        <v>4.6000000000000014</v>
      </c>
    </row>
    <row r="15" spans="1:32" s="90" customFormat="1" ht="15" customHeight="1">
      <c r="A15" s="79"/>
      <c r="B15" s="80" t="s">
        <v>26</v>
      </c>
      <c r="C15" s="21"/>
      <c r="D15" s="81" t="s">
        <v>39</v>
      </c>
      <c r="E15" s="93">
        <v>16.8</v>
      </c>
      <c r="F15" s="93"/>
      <c r="G15" s="93"/>
      <c r="H15" s="93">
        <f t="shared" si="3"/>
        <v>16.8</v>
      </c>
      <c r="I15" s="21"/>
      <c r="J15" s="113">
        <f t="shared" si="4"/>
        <v>16.8</v>
      </c>
      <c r="K15" s="114">
        <v>100</v>
      </c>
      <c r="L15" s="82">
        <f>+AE15+Q15</f>
        <v>18.100000000000001</v>
      </c>
      <c r="M15" s="83">
        <f t="shared" si="5"/>
        <v>-1.3000000000000007</v>
      </c>
      <c r="N15" s="21"/>
      <c r="O15" s="84">
        <f>+J15-AC15</f>
        <v>0</v>
      </c>
      <c r="P15" s="85">
        <f t="shared" si="6"/>
        <v>0</v>
      </c>
      <c r="Q15" s="86">
        <v>3.1</v>
      </c>
      <c r="R15" s="115">
        <f t="shared" si="7"/>
        <v>-3.1</v>
      </c>
      <c r="S15" s="21"/>
      <c r="T15" s="87">
        <f t="shared" si="8"/>
        <v>-1.3000000000000007</v>
      </c>
      <c r="U15" s="24"/>
      <c r="V15" s="88">
        <f t="shared" si="9"/>
        <v>16.8</v>
      </c>
      <c r="W15" s="83">
        <f t="shared" si="10"/>
        <v>0</v>
      </c>
      <c r="X15" s="89"/>
      <c r="AC15" s="91">
        <v>16.8</v>
      </c>
      <c r="AD15" s="92">
        <v>100</v>
      </c>
      <c r="AE15" s="82">
        <v>15</v>
      </c>
      <c r="AF15" s="82">
        <v>1.8000000000000007</v>
      </c>
    </row>
    <row r="16" spans="1:32" s="90" customFormat="1" ht="15" customHeight="1">
      <c r="A16" s="79"/>
      <c r="B16" s="80" t="s">
        <v>27</v>
      </c>
      <c r="C16" s="21"/>
      <c r="D16" s="81" t="s">
        <v>39</v>
      </c>
      <c r="E16" s="93">
        <v>63.5</v>
      </c>
      <c r="F16" s="93"/>
      <c r="G16" s="93"/>
      <c r="H16" s="93">
        <f t="shared" si="3"/>
        <v>63.5</v>
      </c>
      <c r="I16" s="21"/>
      <c r="J16" s="113">
        <f t="shared" si="4"/>
        <v>63.5</v>
      </c>
      <c r="K16" s="114">
        <v>100</v>
      </c>
      <c r="L16" s="82">
        <f>+AE16+Q16</f>
        <v>64</v>
      </c>
      <c r="M16" s="83">
        <f t="shared" si="5"/>
        <v>-0.5</v>
      </c>
      <c r="N16" s="21"/>
      <c r="O16" s="84">
        <f>+J16-AC16</f>
        <v>0</v>
      </c>
      <c r="P16" s="85">
        <f t="shared" si="6"/>
        <v>0</v>
      </c>
      <c r="Q16" s="86"/>
      <c r="R16" s="115">
        <f t="shared" si="7"/>
        <v>0</v>
      </c>
      <c r="S16" s="21"/>
      <c r="T16" s="87">
        <f t="shared" si="8"/>
        <v>-0.5</v>
      </c>
      <c r="U16" s="24"/>
      <c r="V16" s="88">
        <f t="shared" si="9"/>
        <v>63.5</v>
      </c>
      <c r="W16" s="83">
        <f t="shared" si="10"/>
        <v>0</v>
      </c>
      <c r="X16" s="89"/>
      <c r="AC16" s="91">
        <v>63.5</v>
      </c>
      <c r="AD16" s="92">
        <v>100</v>
      </c>
      <c r="AE16" s="82">
        <v>64</v>
      </c>
      <c r="AF16" s="82">
        <v>-0.5</v>
      </c>
    </row>
    <row r="17" spans="1:32" s="90" customFormat="1" ht="15" customHeight="1" thickBot="1">
      <c r="A17" s="79"/>
      <c r="B17" s="80" t="s">
        <v>28</v>
      </c>
      <c r="C17" s="21"/>
      <c r="D17" s="81" t="s">
        <v>39</v>
      </c>
      <c r="E17" s="93">
        <v>0.21</v>
      </c>
      <c r="F17" s="93"/>
      <c r="G17" s="93"/>
      <c r="H17" s="93">
        <f t="shared" si="3"/>
        <v>0.21</v>
      </c>
      <c r="I17" s="21"/>
      <c r="J17" s="113">
        <f t="shared" si="4"/>
        <v>0.21</v>
      </c>
      <c r="K17" s="114">
        <v>100</v>
      </c>
      <c r="L17" s="82">
        <f>+AE17+Q17</f>
        <v>0</v>
      </c>
      <c r="M17" s="83">
        <f t="shared" si="5"/>
        <v>0.21</v>
      </c>
      <c r="N17" s="21"/>
      <c r="O17" s="84">
        <f>+J17-AC17</f>
        <v>0</v>
      </c>
      <c r="P17" s="85">
        <f t="shared" si="6"/>
        <v>0</v>
      </c>
      <c r="Q17" s="86"/>
      <c r="R17" s="115">
        <f t="shared" si="7"/>
        <v>0</v>
      </c>
      <c r="S17" s="21"/>
      <c r="T17" s="87">
        <f t="shared" si="8"/>
        <v>0.21</v>
      </c>
      <c r="U17" s="24"/>
      <c r="V17" s="88">
        <f t="shared" si="9"/>
        <v>0.21</v>
      </c>
      <c r="W17" s="83">
        <f t="shared" si="10"/>
        <v>0</v>
      </c>
      <c r="X17" s="89"/>
      <c r="AC17" s="91">
        <v>0.21</v>
      </c>
      <c r="AD17" s="92">
        <v>100</v>
      </c>
      <c r="AE17" s="82">
        <v>0</v>
      </c>
      <c r="AF17" s="82">
        <v>0.21</v>
      </c>
    </row>
    <row r="18" spans="1:32" s="76" customFormat="1" ht="19.5" customHeight="1" thickBot="1">
      <c r="A18" s="64"/>
      <c r="B18" s="65" t="s">
        <v>29</v>
      </c>
      <c r="C18" s="66"/>
      <c r="D18" s="67" t="s">
        <v>39</v>
      </c>
      <c r="E18" s="95">
        <f>SUM(E19:E27)</f>
        <v>1224.6000000000001</v>
      </c>
      <c r="F18" s="95">
        <f>SUM(F19:F27)</f>
        <v>0</v>
      </c>
      <c r="G18" s="95">
        <f>SUM(G19:G27)</f>
        <v>0</v>
      </c>
      <c r="H18" s="95">
        <f>SUM(H19:H27)</f>
        <v>1224.6000000000001</v>
      </c>
      <c r="I18" s="66"/>
      <c r="J18" s="110">
        <f>SUM(J19:J27)</f>
        <v>1223.3400000000001</v>
      </c>
      <c r="K18" s="111">
        <f>+J18/H18</f>
        <v>0.99897109260166583</v>
      </c>
      <c r="L18" s="69">
        <f>SUM(L19:L27)</f>
        <v>1136</v>
      </c>
      <c r="M18" s="75">
        <f>SUM(M19:M27)</f>
        <v>87.34</v>
      </c>
      <c r="N18" s="66"/>
      <c r="O18" s="68">
        <f>SUM(O19:O27)</f>
        <v>0</v>
      </c>
      <c r="P18" s="70">
        <f>+O18/M18</f>
        <v>0</v>
      </c>
      <c r="Q18" s="71">
        <f>SUM(Q19:Q27)</f>
        <v>2</v>
      </c>
      <c r="R18" s="72">
        <f>SUM(R19:R27)</f>
        <v>-2</v>
      </c>
      <c r="S18" s="66"/>
      <c r="T18" s="73">
        <f>SUM(T19:T27)</f>
        <v>88.6</v>
      </c>
      <c r="U18" s="66"/>
      <c r="V18" s="74">
        <f>SUM(V19:V27)</f>
        <v>1224.6000000000001</v>
      </c>
      <c r="W18" s="75">
        <f>SUM(W19:W27)</f>
        <v>0</v>
      </c>
      <c r="X18" s="60"/>
      <c r="AC18" s="77">
        <v>1223.3400000000001</v>
      </c>
      <c r="AD18" s="78">
        <v>0.99897109260166583</v>
      </c>
      <c r="AE18" s="112">
        <v>1134</v>
      </c>
      <c r="AF18" s="69">
        <v>89.34</v>
      </c>
    </row>
    <row r="19" spans="1:32" s="90" customFormat="1" ht="15" customHeight="1">
      <c r="A19" s="79"/>
      <c r="B19" s="80" t="s">
        <v>24</v>
      </c>
      <c r="C19" s="21"/>
      <c r="D19" s="81" t="s">
        <v>39</v>
      </c>
      <c r="E19" s="93">
        <v>85.05</v>
      </c>
      <c r="F19" s="93"/>
      <c r="G19" s="93"/>
      <c r="H19" s="93">
        <f t="shared" ref="H19:H27" si="11">SUM(E19:G19)</f>
        <v>85.05</v>
      </c>
      <c r="I19" s="21"/>
      <c r="J19" s="113">
        <f>+H19*K19/100</f>
        <v>85.05</v>
      </c>
      <c r="K19" s="114">
        <v>100</v>
      </c>
      <c r="L19" s="82">
        <f t="shared" ref="L19:L27" si="12">+AE19+Q19</f>
        <v>82</v>
      </c>
      <c r="M19" s="83">
        <f>+J19-L19</f>
        <v>3.0499999999999972</v>
      </c>
      <c r="N19" s="21"/>
      <c r="O19" s="84">
        <f t="shared" ref="O19:O27" si="13">+J19-AC19</f>
        <v>0</v>
      </c>
      <c r="P19" s="85">
        <f>+O19/H19</f>
        <v>0</v>
      </c>
      <c r="Q19" s="86"/>
      <c r="R19" s="115">
        <f>+O19-Q19</f>
        <v>0</v>
      </c>
      <c r="S19" s="21"/>
      <c r="T19" s="87">
        <f t="shared" ref="T19:T27" si="14">H19-L19</f>
        <v>3.0499999999999972</v>
      </c>
      <c r="U19" s="24"/>
      <c r="V19" s="88">
        <f>+L19+T19</f>
        <v>85.05</v>
      </c>
      <c r="W19" s="83">
        <f>+H19-V19</f>
        <v>0</v>
      </c>
      <c r="X19" s="89"/>
      <c r="AC19" s="91">
        <v>85.05</v>
      </c>
      <c r="AD19" s="92">
        <v>100</v>
      </c>
      <c r="AE19" s="82">
        <v>82</v>
      </c>
      <c r="AF19" s="82">
        <v>3.0499999999999972</v>
      </c>
    </row>
    <row r="20" spans="1:32" s="90" customFormat="1" ht="15" customHeight="1">
      <c r="A20" s="79"/>
      <c r="B20" s="80" t="s">
        <v>30</v>
      </c>
      <c r="C20" s="21"/>
      <c r="D20" s="81" t="s">
        <v>39</v>
      </c>
      <c r="E20" s="93">
        <v>199.5</v>
      </c>
      <c r="F20" s="93"/>
      <c r="G20" s="93"/>
      <c r="H20" s="93">
        <f t="shared" si="11"/>
        <v>199.5</v>
      </c>
      <c r="I20" s="21"/>
      <c r="J20" s="113">
        <f t="shared" ref="J20:J27" si="15">+H20*K20/100</f>
        <v>199.5</v>
      </c>
      <c r="K20" s="114">
        <v>100</v>
      </c>
      <c r="L20" s="82">
        <f t="shared" si="12"/>
        <v>190</v>
      </c>
      <c r="M20" s="83">
        <f t="shared" ref="M20:M27" si="16">+J20-L20</f>
        <v>9.5</v>
      </c>
      <c r="N20" s="21"/>
      <c r="O20" s="84">
        <f t="shared" si="13"/>
        <v>0</v>
      </c>
      <c r="P20" s="85">
        <f t="shared" ref="P20:P27" si="17">+O20/H20</f>
        <v>0</v>
      </c>
      <c r="Q20" s="86"/>
      <c r="R20" s="115">
        <f t="shared" ref="R20:R27" si="18">+O20-Q20</f>
        <v>0</v>
      </c>
      <c r="S20" s="21"/>
      <c r="T20" s="87">
        <f t="shared" si="14"/>
        <v>9.5</v>
      </c>
      <c r="U20" s="24"/>
      <c r="V20" s="88">
        <f t="shared" ref="V20:V27" si="19">+L20+T20</f>
        <v>199.5</v>
      </c>
      <c r="W20" s="83">
        <f t="shared" ref="W20:W27" si="20">+H20-V20</f>
        <v>0</v>
      </c>
      <c r="X20" s="89"/>
      <c r="AC20" s="91">
        <v>199.5</v>
      </c>
      <c r="AD20" s="92">
        <v>100</v>
      </c>
      <c r="AE20" s="82">
        <v>190</v>
      </c>
      <c r="AF20" s="82">
        <v>9.5</v>
      </c>
    </row>
    <row r="21" spans="1:32" s="90" customFormat="1" ht="15" customHeight="1">
      <c r="A21" s="79"/>
      <c r="B21" s="80" t="s">
        <v>25</v>
      </c>
      <c r="C21" s="21"/>
      <c r="D21" s="81" t="s">
        <v>39</v>
      </c>
      <c r="E21" s="93">
        <v>360.15</v>
      </c>
      <c r="F21" s="93"/>
      <c r="G21" s="93"/>
      <c r="H21" s="93">
        <f t="shared" si="11"/>
        <v>360.15</v>
      </c>
      <c r="I21" s="21"/>
      <c r="J21" s="113">
        <f t="shared" si="15"/>
        <v>360.15</v>
      </c>
      <c r="K21" s="114">
        <v>100</v>
      </c>
      <c r="L21" s="82">
        <f t="shared" si="12"/>
        <v>346</v>
      </c>
      <c r="M21" s="83">
        <f t="shared" si="16"/>
        <v>14.149999999999977</v>
      </c>
      <c r="N21" s="21"/>
      <c r="O21" s="84">
        <f t="shared" si="13"/>
        <v>0</v>
      </c>
      <c r="P21" s="85">
        <f t="shared" si="17"/>
        <v>0</v>
      </c>
      <c r="Q21" s="86"/>
      <c r="R21" s="115">
        <f t="shared" si="18"/>
        <v>0</v>
      </c>
      <c r="S21" s="21"/>
      <c r="T21" s="87">
        <f t="shared" si="14"/>
        <v>14.149999999999977</v>
      </c>
      <c r="U21" s="24"/>
      <c r="V21" s="88">
        <f t="shared" si="19"/>
        <v>360.15</v>
      </c>
      <c r="W21" s="83">
        <f t="shared" si="20"/>
        <v>0</v>
      </c>
      <c r="X21" s="89"/>
      <c r="AC21" s="91">
        <v>360.15</v>
      </c>
      <c r="AD21" s="92">
        <v>100</v>
      </c>
      <c r="AE21" s="82">
        <v>346</v>
      </c>
      <c r="AF21" s="82">
        <v>14.149999999999977</v>
      </c>
    </row>
    <row r="22" spans="1:32" s="90" customFormat="1" ht="15" customHeight="1">
      <c r="A22" s="79"/>
      <c r="B22" s="80" t="s">
        <v>26</v>
      </c>
      <c r="C22" s="21"/>
      <c r="D22" s="81" t="s">
        <v>39</v>
      </c>
      <c r="E22" s="93">
        <v>45.15</v>
      </c>
      <c r="F22" s="93"/>
      <c r="G22" s="93"/>
      <c r="H22" s="93">
        <f t="shared" si="11"/>
        <v>45.15</v>
      </c>
      <c r="I22" s="21"/>
      <c r="J22" s="113">
        <f t="shared" si="15"/>
        <v>45.15</v>
      </c>
      <c r="K22" s="114">
        <v>100</v>
      </c>
      <c r="L22" s="82">
        <f t="shared" si="12"/>
        <v>44</v>
      </c>
      <c r="M22" s="83">
        <f t="shared" si="16"/>
        <v>1.1499999999999986</v>
      </c>
      <c r="N22" s="21"/>
      <c r="O22" s="84">
        <f t="shared" si="13"/>
        <v>0</v>
      </c>
      <c r="P22" s="85">
        <f t="shared" si="17"/>
        <v>0</v>
      </c>
      <c r="Q22" s="86"/>
      <c r="R22" s="115">
        <f t="shared" si="18"/>
        <v>0</v>
      </c>
      <c r="S22" s="21"/>
      <c r="T22" s="87">
        <f t="shared" si="14"/>
        <v>1.1499999999999986</v>
      </c>
      <c r="U22" s="24"/>
      <c r="V22" s="88">
        <f t="shared" si="19"/>
        <v>45.15</v>
      </c>
      <c r="W22" s="83">
        <f t="shared" si="20"/>
        <v>0</v>
      </c>
      <c r="X22" s="89"/>
      <c r="AC22" s="91">
        <v>45.15</v>
      </c>
      <c r="AD22" s="92">
        <v>100</v>
      </c>
      <c r="AE22" s="82">
        <v>44</v>
      </c>
      <c r="AF22" s="82">
        <v>1.1499999999999986</v>
      </c>
    </row>
    <row r="23" spans="1:32" s="90" customFormat="1" ht="15" customHeight="1">
      <c r="A23" s="79"/>
      <c r="B23" s="80" t="s">
        <v>27</v>
      </c>
      <c r="C23" s="21"/>
      <c r="D23" s="81" t="s">
        <v>39</v>
      </c>
      <c r="E23" s="93">
        <v>57</v>
      </c>
      <c r="F23" s="93"/>
      <c r="G23" s="93"/>
      <c r="H23" s="93">
        <f t="shared" si="11"/>
        <v>57</v>
      </c>
      <c r="I23" s="21"/>
      <c r="J23" s="113">
        <f t="shared" si="15"/>
        <v>57</v>
      </c>
      <c r="K23" s="114">
        <v>100</v>
      </c>
      <c r="L23" s="82">
        <f t="shared" si="12"/>
        <v>48</v>
      </c>
      <c r="M23" s="83">
        <f t="shared" si="16"/>
        <v>9</v>
      </c>
      <c r="N23" s="21"/>
      <c r="O23" s="84">
        <f t="shared" si="13"/>
        <v>0</v>
      </c>
      <c r="P23" s="85">
        <f t="shared" si="17"/>
        <v>0</v>
      </c>
      <c r="Q23" s="86"/>
      <c r="R23" s="115">
        <f t="shared" si="18"/>
        <v>0</v>
      </c>
      <c r="S23" s="21"/>
      <c r="T23" s="87">
        <f t="shared" si="14"/>
        <v>9</v>
      </c>
      <c r="U23" s="24"/>
      <c r="V23" s="88">
        <f t="shared" si="19"/>
        <v>57</v>
      </c>
      <c r="W23" s="83">
        <f t="shared" si="20"/>
        <v>0</v>
      </c>
      <c r="X23" s="89"/>
      <c r="AC23" s="91">
        <v>57</v>
      </c>
      <c r="AD23" s="92">
        <v>100</v>
      </c>
      <c r="AE23" s="82">
        <v>48</v>
      </c>
      <c r="AF23" s="82">
        <v>9</v>
      </c>
    </row>
    <row r="24" spans="1:32" s="90" customFormat="1" ht="15" customHeight="1">
      <c r="A24" s="79"/>
      <c r="B24" s="80" t="s">
        <v>28</v>
      </c>
      <c r="C24" s="21"/>
      <c r="D24" s="81" t="s">
        <v>39</v>
      </c>
      <c r="E24" s="93">
        <v>2.1</v>
      </c>
      <c r="F24" s="93"/>
      <c r="G24" s="93"/>
      <c r="H24" s="93">
        <f t="shared" si="11"/>
        <v>2.1</v>
      </c>
      <c r="I24" s="21"/>
      <c r="J24" s="113">
        <f t="shared" si="15"/>
        <v>2.1</v>
      </c>
      <c r="K24" s="114">
        <v>100</v>
      </c>
      <c r="L24" s="82">
        <f t="shared" si="12"/>
        <v>1.5</v>
      </c>
      <c r="M24" s="83">
        <f t="shared" si="16"/>
        <v>0.60000000000000009</v>
      </c>
      <c r="N24" s="21"/>
      <c r="O24" s="84">
        <f t="shared" si="13"/>
        <v>0</v>
      </c>
      <c r="P24" s="85">
        <f t="shared" si="17"/>
        <v>0</v>
      </c>
      <c r="Q24" s="86"/>
      <c r="R24" s="115">
        <f t="shared" si="18"/>
        <v>0</v>
      </c>
      <c r="S24" s="21"/>
      <c r="T24" s="87">
        <f t="shared" si="14"/>
        <v>0.60000000000000009</v>
      </c>
      <c r="U24" s="24"/>
      <c r="V24" s="88">
        <f t="shared" si="19"/>
        <v>2.1</v>
      </c>
      <c r="W24" s="83">
        <f t="shared" si="20"/>
        <v>0</v>
      </c>
      <c r="X24" s="89"/>
      <c r="AC24" s="91">
        <v>2.1</v>
      </c>
      <c r="AD24" s="92">
        <v>100</v>
      </c>
      <c r="AE24" s="82">
        <v>1.5</v>
      </c>
      <c r="AF24" s="82">
        <v>0.60000000000000009</v>
      </c>
    </row>
    <row r="25" spans="1:32" s="90" customFormat="1" ht="15" customHeight="1">
      <c r="A25" s="79"/>
      <c r="B25" s="80" t="s">
        <v>31</v>
      </c>
      <c r="C25" s="21"/>
      <c r="D25" s="81" t="s">
        <v>39</v>
      </c>
      <c r="E25" s="93">
        <v>15.75</v>
      </c>
      <c r="F25" s="93"/>
      <c r="G25" s="93"/>
      <c r="H25" s="93">
        <f t="shared" si="11"/>
        <v>15.75</v>
      </c>
      <c r="I25" s="21"/>
      <c r="J25" s="113">
        <f t="shared" si="15"/>
        <v>15.75</v>
      </c>
      <c r="K25" s="114">
        <v>100</v>
      </c>
      <c r="L25" s="82">
        <f t="shared" si="12"/>
        <v>11.5</v>
      </c>
      <c r="M25" s="83">
        <f t="shared" si="16"/>
        <v>4.25</v>
      </c>
      <c r="N25" s="21"/>
      <c r="O25" s="84">
        <f t="shared" si="13"/>
        <v>0</v>
      </c>
      <c r="P25" s="85">
        <f t="shared" si="17"/>
        <v>0</v>
      </c>
      <c r="Q25" s="86"/>
      <c r="R25" s="115">
        <f t="shared" si="18"/>
        <v>0</v>
      </c>
      <c r="S25" s="21"/>
      <c r="T25" s="87">
        <f t="shared" si="14"/>
        <v>4.25</v>
      </c>
      <c r="U25" s="24"/>
      <c r="V25" s="88">
        <f t="shared" si="19"/>
        <v>15.75</v>
      </c>
      <c r="W25" s="83">
        <f t="shared" si="20"/>
        <v>0</v>
      </c>
      <c r="X25" s="89"/>
      <c r="AC25" s="91">
        <v>15.75</v>
      </c>
      <c r="AD25" s="92">
        <v>100</v>
      </c>
      <c r="AE25" s="82">
        <v>11.5</v>
      </c>
      <c r="AF25" s="82">
        <v>4.25</v>
      </c>
    </row>
    <row r="26" spans="1:32" s="90" customFormat="1" ht="15" customHeight="1">
      <c r="A26" s="79"/>
      <c r="B26" s="80" t="s">
        <v>32</v>
      </c>
      <c r="C26" s="21"/>
      <c r="D26" s="81" t="s">
        <v>39</v>
      </c>
      <c r="E26" s="93">
        <v>453.6</v>
      </c>
      <c r="F26" s="93"/>
      <c r="G26" s="93"/>
      <c r="H26" s="93">
        <f t="shared" si="11"/>
        <v>453.6</v>
      </c>
      <c r="I26" s="21"/>
      <c r="J26" s="113">
        <f t="shared" si="15"/>
        <v>453.6</v>
      </c>
      <c r="K26" s="114">
        <v>100</v>
      </c>
      <c r="L26" s="82">
        <f t="shared" si="12"/>
        <v>395.5</v>
      </c>
      <c r="M26" s="83">
        <f t="shared" si="16"/>
        <v>58.100000000000023</v>
      </c>
      <c r="N26" s="21"/>
      <c r="O26" s="84">
        <f t="shared" si="13"/>
        <v>0</v>
      </c>
      <c r="P26" s="85">
        <f t="shared" si="17"/>
        <v>0</v>
      </c>
      <c r="Q26" s="86">
        <v>2</v>
      </c>
      <c r="R26" s="115">
        <f t="shared" si="18"/>
        <v>-2</v>
      </c>
      <c r="S26" s="21"/>
      <c r="T26" s="87">
        <f t="shared" si="14"/>
        <v>58.100000000000023</v>
      </c>
      <c r="U26" s="24"/>
      <c r="V26" s="88">
        <f t="shared" si="19"/>
        <v>453.6</v>
      </c>
      <c r="W26" s="83">
        <f t="shared" si="20"/>
        <v>0</v>
      </c>
      <c r="X26" s="89"/>
      <c r="AC26" s="91">
        <v>453.6</v>
      </c>
      <c r="AD26" s="92">
        <v>100</v>
      </c>
      <c r="AE26" s="82">
        <v>393.5</v>
      </c>
      <c r="AF26" s="82">
        <v>60.100000000000023</v>
      </c>
    </row>
    <row r="27" spans="1:32" s="90" customFormat="1" ht="15" customHeight="1">
      <c r="A27" s="79"/>
      <c r="B27" s="80" t="s">
        <v>33</v>
      </c>
      <c r="C27" s="21"/>
      <c r="D27" s="81" t="s">
        <v>39</v>
      </c>
      <c r="E27" s="93">
        <v>6.3</v>
      </c>
      <c r="F27" s="93"/>
      <c r="G27" s="93"/>
      <c r="H27" s="93">
        <f t="shared" si="11"/>
        <v>6.3</v>
      </c>
      <c r="I27" s="21"/>
      <c r="J27" s="113">
        <f t="shared" si="15"/>
        <v>5.04</v>
      </c>
      <c r="K27" s="114">
        <v>80</v>
      </c>
      <c r="L27" s="82">
        <f t="shared" si="12"/>
        <v>17.5</v>
      </c>
      <c r="M27" s="83">
        <f t="shared" si="16"/>
        <v>-12.46</v>
      </c>
      <c r="N27" s="21"/>
      <c r="O27" s="84">
        <f t="shared" si="13"/>
        <v>0</v>
      </c>
      <c r="P27" s="85">
        <f t="shared" si="17"/>
        <v>0</v>
      </c>
      <c r="Q27" s="86"/>
      <c r="R27" s="115">
        <f t="shared" si="18"/>
        <v>0</v>
      </c>
      <c r="S27" s="21"/>
      <c r="T27" s="87">
        <f t="shared" si="14"/>
        <v>-11.2</v>
      </c>
      <c r="U27" s="24"/>
      <c r="V27" s="88">
        <f t="shared" si="19"/>
        <v>6.3000000000000007</v>
      </c>
      <c r="W27" s="83">
        <f t="shared" si="20"/>
        <v>0</v>
      </c>
      <c r="X27" s="89"/>
      <c r="AC27" s="91">
        <v>5.04</v>
      </c>
      <c r="AD27" s="92">
        <v>80</v>
      </c>
      <c r="AE27" s="82">
        <v>17.5</v>
      </c>
      <c r="AF27" s="82">
        <v>-12.46</v>
      </c>
    </row>
    <row r="30" spans="1:32">
      <c r="J30" s="116"/>
      <c r="M30" s="4"/>
    </row>
    <row r="31" spans="1:32">
      <c r="L31" s="4"/>
      <c r="M31" s="4"/>
    </row>
  </sheetData>
  <mergeCells count="8">
    <mergeCell ref="J9:K9"/>
    <mergeCell ref="O9:P9"/>
    <mergeCell ref="AC9:AD9"/>
    <mergeCell ref="A3:W3"/>
    <mergeCell ref="J8:L8"/>
    <mergeCell ref="O8:Q8"/>
    <mergeCell ref="V8:W8"/>
    <mergeCell ref="AC8:AF8"/>
  </mergeCells>
  <printOptions horizontalCentered="1"/>
  <pageMargins left="0" right="0" top="0.39370078740157483" bottom="0.39370078740157483" header="0" footer="0"/>
  <pageSetup paperSize="8" scale="8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T25"/>
  <sheetViews>
    <sheetView showGridLines="0" topLeftCell="A3" zoomScaleNormal="100" workbookViewId="0">
      <selection activeCell="B6" sqref="B6"/>
    </sheetView>
  </sheetViews>
  <sheetFormatPr baseColWidth="10" defaultRowHeight="16.5"/>
  <cols>
    <col min="1" max="1" width="4.140625" style="117" customWidth="1"/>
    <col min="2" max="2" width="17.28515625" style="117" customWidth="1"/>
    <col min="3" max="3" width="2.42578125" style="117" customWidth="1"/>
    <col min="4" max="4" width="20.7109375" style="117" customWidth="1"/>
    <col min="5" max="6" width="1.7109375" style="117" customWidth="1"/>
    <col min="7" max="7" width="10" style="117" bestFit="1" customWidth="1"/>
    <col min="8" max="8" width="12.5703125" style="117" bestFit="1" customWidth="1"/>
    <col min="9" max="9" width="7.140625" style="117" customWidth="1"/>
    <col min="10" max="10" width="10.85546875" style="117" customWidth="1"/>
    <col min="11" max="11" width="2.7109375" style="117" customWidth="1"/>
    <col min="12" max="12" width="20.7109375" style="117" customWidth="1"/>
    <col min="13" max="14" width="2.42578125" style="117" customWidth="1"/>
    <col min="15" max="15" width="9" style="117" customWidth="1"/>
    <col min="16" max="16" width="6" style="117" bestFit="1" customWidth="1"/>
    <col min="17" max="17" width="2.42578125" style="117" customWidth="1"/>
    <col min="18" max="18" width="33.5703125" style="117" bestFit="1" customWidth="1"/>
    <col min="19" max="19" width="2.5703125" style="117" customWidth="1"/>
    <col min="20" max="20" width="10.42578125" style="118" bestFit="1" customWidth="1"/>
    <col min="21" max="16384" width="11.42578125" style="117"/>
  </cols>
  <sheetData>
    <row r="1" spans="1:20" ht="17.25" thickBot="1">
      <c r="G1" s="156" t="s">
        <v>59</v>
      </c>
      <c r="H1" s="157"/>
      <c r="I1" s="157"/>
      <c r="J1" s="157"/>
      <c r="K1" s="157"/>
      <c r="L1" s="158"/>
    </row>
    <row r="3" spans="1:20" ht="17.25" thickBot="1"/>
    <row r="4" spans="1:20" ht="39" thickBot="1">
      <c r="B4" s="119" t="s">
        <v>40</v>
      </c>
      <c r="C4" s="119"/>
      <c r="D4" s="119" t="s">
        <v>41</v>
      </c>
      <c r="E4" s="119"/>
      <c r="F4" s="119"/>
      <c r="G4" s="119" t="s">
        <v>42</v>
      </c>
      <c r="H4" s="119" t="s">
        <v>43</v>
      </c>
      <c r="I4" s="119" t="s">
        <v>44</v>
      </c>
      <c r="J4" s="119" t="s">
        <v>45</v>
      </c>
      <c r="K4" s="119"/>
      <c r="L4" s="119" t="s">
        <v>46</v>
      </c>
      <c r="M4" s="119"/>
      <c r="N4" s="119"/>
      <c r="O4" s="119" t="s">
        <v>47</v>
      </c>
      <c r="P4" s="119" t="s">
        <v>13</v>
      </c>
      <c r="Q4" s="119"/>
      <c r="R4" s="119" t="s">
        <v>48</v>
      </c>
    </row>
    <row r="5" spans="1:20" ht="17.25" thickBot="1">
      <c r="B5" s="120" t="s">
        <v>49</v>
      </c>
      <c r="C5" s="120"/>
      <c r="D5" s="120"/>
      <c r="E5" s="120"/>
      <c r="F5" s="120"/>
      <c r="G5" s="120" t="s">
        <v>50</v>
      </c>
      <c r="H5" s="120" t="s">
        <v>51</v>
      </c>
      <c r="I5" s="120" t="s">
        <v>52</v>
      </c>
      <c r="J5" s="121"/>
      <c r="K5" s="121"/>
      <c r="L5" s="120" t="s">
        <v>53</v>
      </c>
      <c r="M5" s="120"/>
      <c r="N5" s="120"/>
      <c r="O5" s="120" t="s">
        <v>54</v>
      </c>
      <c r="P5" s="120" t="s">
        <v>55</v>
      </c>
      <c r="Q5" s="122"/>
      <c r="R5" s="123" t="s">
        <v>56</v>
      </c>
    </row>
    <row r="6" spans="1:20" s="133" customFormat="1" ht="17.25" thickBot="1">
      <c r="A6" s="138">
        <v>10</v>
      </c>
      <c r="B6" s="124" t="str">
        <f>IF(O6="","",Qte!B12)</f>
        <v>FONDATION SSOL</v>
      </c>
      <c r="C6" s="125"/>
      <c r="D6" s="126" t="s">
        <v>58</v>
      </c>
      <c r="E6" s="127"/>
      <c r="F6" s="128"/>
      <c r="G6" s="129">
        <v>920124</v>
      </c>
      <c r="H6" s="139"/>
      <c r="I6" s="126" t="s">
        <v>57</v>
      </c>
      <c r="J6" s="126"/>
      <c r="K6" s="127"/>
      <c r="L6" s="130"/>
      <c r="M6" s="127"/>
      <c r="N6" s="127"/>
      <c r="O6" s="139">
        <f>IF(AND(Qte!Q12&lt;&gt;"",Qte!Q12&lt;&gt;0),Qte!Q12,"")</f>
        <v>3.1</v>
      </c>
      <c r="P6" s="131" t="s">
        <v>39</v>
      </c>
      <c r="Q6" s="132"/>
      <c r="R6" s="136"/>
      <c r="T6" s="134"/>
    </row>
    <row r="7" spans="1:20" s="133" customFormat="1" ht="17.25" thickBot="1">
      <c r="A7" s="138">
        <v>20</v>
      </c>
      <c r="B7" s="124" t="str">
        <f>IF(O7="","",Qte!B13)</f>
        <v/>
      </c>
      <c r="C7" s="125"/>
      <c r="D7" s="126" t="s">
        <v>58</v>
      </c>
      <c r="E7" s="127"/>
      <c r="F7" s="128"/>
      <c r="G7" s="129">
        <v>920124</v>
      </c>
      <c r="H7" s="139"/>
      <c r="I7" s="126" t="s">
        <v>57</v>
      </c>
      <c r="J7" s="126"/>
      <c r="K7" s="127"/>
      <c r="L7" s="130"/>
      <c r="M7" s="127"/>
      <c r="N7" s="127"/>
      <c r="O7" s="139" t="str">
        <f>IF(AND(Qte!Q13&lt;&gt;"",Qte!Q13&lt;&gt;0),Qte!Q13,"")</f>
        <v/>
      </c>
      <c r="P7" s="131" t="s">
        <v>39</v>
      </c>
      <c r="Q7" s="132"/>
      <c r="R7" s="136"/>
      <c r="T7" s="134"/>
    </row>
    <row r="8" spans="1:20" s="133" customFormat="1" ht="17.25" thickBot="1">
      <c r="A8" s="138">
        <v>30</v>
      </c>
      <c r="B8" s="124" t="str">
        <f>IF(O8="","",Qte!B14)</f>
        <v/>
      </c>
      <c r="C8" s="125"/>
      <c r="D8" s="126" t="s">
        <v>58</v>
      </c>
      <c r="E8" s="127"/>
      <c r="F8" s="128"/>
      <c r="G8" s="129">
        <v>920124</v>
      </c>
      <c r="H8" s="139"/>
      <c r="I8" s="126" t="s">
        <v>57</v>
      </c>
      <c r="J8" s="126"/>
      <c r="K8" s="127"/>
      <c r="L8" s="130"/>
      <c r="M8" s="127"/>
      <c r="N8" s="127"/>
      <c r="O8" s="139" t="str">
        <f>IF(AND(Qte!Q14&lt;&gt;"",Qte!Q14&lt;&gt;0),Qte!Q14,"")</f>
        <v/>
      </c>
      <c r="P8" s="131" t="s">
        <v>39</v>
      </c>
      <c r="Q8" s="132"/>
      <c r="R8" s="136"/>
      <c r="T8" s="134"/>
    </row>
    <row r="9" spans="1:20" s="133" customFormat="1" ht="17.25" thickBot="1">
      <c r="A9" s="138">
        <v>40</v>
      </c>
      <c r="B9" s="124" t="str">
        <f>IF(O9="","",Qte!B15)</f>
        <v>SEMELLES FILANTES</v>
      </c>
      <c r="C9" s="125"/>
      <c r="D9" s="126" t="s">
        <v>58</v>
      </c>
      <c r="E9" s="127"/>
      <c r="F9" s="128"/>
      <c r="G9" s="129">
        <v>920124</v>
      </c>
      <c r="H9" s="139"/>
      <c r="I9" s="126" t="s">
        <v>57</v>
      </c>
      <c r="J9" s="126"/>
      <c r="K9" s="127"/>
      <c r="L9" s="130"/>
      <c r="M9" s="127"/>
      <c r="N9" s="127"/>
      <c r="O9" s="139">
        <f>IF(AND(Qte!Q15&lt;&gt;"",Qte!Q15&lt;&gt;0),Qte!Q15,"")</f>
        <v>3.1</v>
      </c>
      <c r="P9" s="131" t="s">
        <v>39</v>
      </c>
      <c r="Q9" s="132"/>
      <c r="R9" s="136"/>
      <c r="T9" s="134"/>
    </row>
    <row r="10" spans="1:20" s="133" customFormat="1" ht="17.25" thickBot="1">
      <c r="A10" s="138">
        <v>50</v>
      </c>
      <c r="B10" s="124" t="str">
        <f>IF(O10="","",Qte!B16)</f>
        <v/>
      </c>
      <c r="C10" s="125"/>
      <c r="D10" s="126" t="s">
        <v>58</v>
      </c>
      <c r="E10" s="127"/>
      <c r="F10" s="128"/>
      <c r="G10" s="129">
        <v>920124</v>
      </c>
      <c r="H10" s="139"/>
      <c r="I10" s="126" t="s">
        <v>57</v>
      </c>
      <c r="J10" s="126"/>
      <c r="K10" s="127"/>
      <c r="L10" s="130"/>
      <c r="M10" s="127"/>
      <c r="N10" s="127"/>
      <c r="O10" s="139" t="str">
        <f>IF(AND(Qte!Q16&lt;&gt;"",Qte!Q16&lt;&gt;0),Qte!Q16,"")</f>
        <v/>
      </c>
      <c r="P10" s="131" t="s">
        <v>39</v>
      </c>
      <c r="Q10" s="132"/>
      <c r="R10" s="136"/>
      <c r="T10" s="134"/>
    </row>
    <row r="11" spans="1:20" s="133" customFormat="1" ht="17.25" thickBot="1">
      <c r="A11" s="138">
        <v>60</v>
      </c>
      <c r="B11" s="124" t="str">
        <f>IF(O11="","",Qte!B17)</f>
        <v/>
      </c>
      <c r="C11" s="125"/>
      <c r="D11" s="126" t="s">
        <v>58</v>
      </c>
      <c r="E11" s="127"/>
      <c r="F11" s="128"/>
      <c r="G11" s="129">
        <v>920124</v>
      </c>
      <c r="H11" s="139"/>
      <c r="I11" s="126" t="s">
        <v>57</v>
      </c>
      <c r="J11" s="126"/>
      <c r="K11" s="127"/>
      <c r="L11" s="130"/>
      <c r="M11" s="127"/>
      <c r="N11" s="127"/>
      <c r="O11" s="139" t="str">
        <f>IF(AND(Qte!Q17&lt;&gt;"",Qte!Q17&lt;&gt;0),Qte!Q17,"")</f>
        <v/>
      </c>
      <c r="P11" s="131" t="s">
        <v>39</v>
      </c>
      <c r="Q11" s="132"/>
      <c r="R11" s="136"/>
      <c r="T11" s="134"/>
    </row>
    <row r="12" spans="1:20" s="133" customFormat="1" ht="17.25" thickBot="1">
      <c r="A12" s="138">
        <v>70</v>
      </c>
      <c r="B12" s="124" t="str">
        <f>IF(O12="","",Qte!B18)</f>
        <v>FONDATION RDJ</v>
      </c>
      <c r="C12" s="125"/>
      <c r="D12" s="126" t="s">
        <v>58</v>
      </c>
      <c r="E12" s="127"/>
      <c r="F12" s="128"/>
      <c r="G12" s="129">
        <v>920124</v>
      </c>
      <c r="H12" s="139"/>
      <c r="I12" s="126" t="s">
        <v>57</v>
      </c>
      <c r="J12" s="126"/>
      <c r="K12" s="127"/>
      <c r="L12" s="130"/>
      <c r="M12" s="127"/>
      <c r="N12" s="127"/>
      <c r="O12" s="139">
        <f>IF(AND(Qte!Q18&lt;&gt;"",Qte!Q18&lt;&gt;0),Qte!Q18,"")</f>
        <v>2</v>
      </c>
      <c r="P12" s="131" t="s">
        <v>39</v>
      </c>
      <c r="Q12" s="132"/>
      <c r="R12" s="136"/>
      <c r="T12" s="134"/>
    </row>
    <row r="13" spans="1:20" s="133" customFormat="1" ht="17.25" thickBot="1">
      <c r="A13" s="138">
        <v>80</v>
      </c>
      <c r="B13" s="124" t="str">
        <f>IF(O13="","",Qte!B19)</f>
        <v/>
      </c>
      <c r="C13" s="125"/>
      <c r="D13" s="126" t="s">
        <v>58</v>
      </c>
      <c r="E13" s="127"/>
      <c r="F13" s="128"/>
      <c r="G13" s="129">
        <v>920124</v>
      </c>
      <c r="H13" s="139"/>
      <c r="I13" s="126" t="s">
        <v>57</v>
      </c>
      <c r="J13" s="126"/>
      <c r="K13" s="127"/>
      <c r="L13" s="130"/>
      <c r="M13" s="127"/>
      <c r="N13" s="127"/>
      <c r="O13" s="139" t="str">
        <f>IF(AND(Qte!Q19&lt;&gt;"",Qte!Q19&lt;&gt;0),Qte!Q19,"")</f>
        <v/>
      </c>
      <c r="P13" s="131" t="s">
        <v>39</v>
      </c>
      <c r="Q13" s="132"/>
      <c r="R13" s="136"/>
      <c r="T13" s="134"/>
    </row>
    <row r="14" spans="1:20" s="133" customFormat="1" ht="17.25" thickBot="1">
      <c r="A14" s="138">
        <v>90</v>
      </c>
      <c r="B14" s="124" t="str">
        <f>IF(O14="","",Qte!B20)</f>
        <v/>
      </c>
      <c r="C14" s="125"/>
      <c r="D14" s="126" t="s">
        <v>58</v>
      </c>
      <c r="E14" s="127"/>
      <c r="F14" s="128"/>
      <c r="G14" s="129">
        <v>920124</v>
      </c>
      <c r="H14" s="139"/>
      <c r="I14" s="126" t="s">
        <v>57</v>
      </c>
      <c r="J14" s="126"/>
      <c r="K14" s="127"/>
      <c r="L14" s="130"/>
      <c r="M14" s="127"/>
      <c r="N14" s="127"/>
      <c r="O14" s="139" t="str">
        <f>IF(AND(Qte!Q20&lt;&gt;"",Qte!Q20&lt;&gt;0),Qte!Q20,"")</f>
        <v/>
      </c>
      <c r="P14" s="131" t="s">
        <v>39</v>
      </c>
      <c r="Q14" s="132"/>
      <c r="R14" s="136"/>
      <c r="T14" s="134"/>
    </row>
    <row r="15" spans="1:20" s="133" customFormat="1" ht="17.25" thickBot="1">
      <c r="A15" s="138">
        <v>100</v>
      </c>
      <c r="B15" s="124" t="str">
        <f>IF(O15="","",Qte!B21)</f>
        <v/>
      </c>
      <c r="C15" s="125"/>
      <c r="D15" s="126" t="s">
        <v>58</v>
      </c>
      <c r="E15" s="127"/>
      <c r="F15" s="128"/>
      <c r="G15" s="129">
        <v>920124</v>
      </c>
      <c r="H15" s="139"/>
      <c r="I15" s="126" t="s">
        <v>57</v>
      </c>
      <c r="J15" s="126"/>
      <c r="K15" s="127"/>
      <c r="L15" s="130"/>
      <c r="M15" s="127"/>
      <c r="N15" s="127"/>
      <c r="O15" s="139" t="str">
        <f>IF(AND(Qte!Q21&lt;&gt;"",Qte!Q21&lt;&gt;0),Qte!Q21,"")</f>
        <v/>
      </c>
      <c r="P15" s="131" t="s">
        <v>39</v>
      </c>
      <c r="Q15" s="132"/>
      <c r="R15" s="136"/>
      <c r="T15" s="134"/>
    </row>
    <row r="16" spans="1:20" s="133" customFormat="1" ht="17.25" thickBot="1">
      <c r="A16" s="138">
        <v>110</v>
      </c>
      <c r="B16" s="124" t="str">
        <f>IF(O16="","",Qte!B22)</f>
        <v/>
      </c>
      <c r="C16" s="125"/>
      <c r="D16" s="126" t="s">
        <v>58</v>
      </c>
      <c r="E16" s="127"/>
      <c r="F16" s="128"/>
      <c r="G16" s="129">
        <v>920124</v>
      </c>
      <c r="H16" s="139"/>
      <c r="I16" s="126" t="s">
        <v>57</v>
      </c>
      <c r="J16" s="126"/>
      <c r="K16" s="127"/>
      <c r="L16" s="130"/>
      <c r="M16" s="127"/>
      <c r="N16" s="127"/>
      <c r="O16" s="139" t="str">
        <f>IF(AND(Qte!Q22&lt;&gt;"",Qte!Q22&lt;&gt;0),Qte!Q22,"")</f>
        <v/>
      </c>
      <c r="P16" s="131" t="s">
        <v>39</v>
      </c>
      <c r="Q16" s="132"/>
      <c r="R16" s="136"/>
      <c r="T16" s="134"/>
    </row>
    <row r="17" spans="1:20" s="133" customFormat="1" ht="17.25" thickBot="1">
      <c r="A17" s="138">
        <v>120</v>
      </c>
      <c r="B17" s="124" t="str">
        <f>IF(O17="","",Qte!B23)</f>
        <v/>
      </c>
      <c r="C17" s="125"/>
      <c r="D17" s="126" t="s">
        <v>58</v>
      </c>
      <c r="E17" s="127"/>
      <c r="F17" s="128"/>
      <c r="G17" s="129">
        <v>920124</v>
      </c>
      <c r="H17" s="139"/>
      <c r="I17" s="126" t="s">
        <v>57</v>
      </c>
      <c r="J17" s="126"/>
      <c r="K17" s="127"/>
      <c r="L17" s="130"/>
      <c r="M17" s="127"/>
      <c r="N17" s="127"/>
      <c r="O17" s="139" t="str">
        <f>IF(AND(Qte!Q23&lt;&gt;"",Qte!Q23&lt;&gt;0),Qte!Q23,"")</f>
        <v/>
      </c>
      <c r="P17" s="131" t="s">
        <v>39</v>
      </c>
      <c r="Q17" s="132"/>
      <c r="R17" s="136"/>
      <c r="T17" s="134"/>
    </row>
    <row r="18" spans="1:20" s="133" customFormat="1" ht="17.25" thickBot="1">
      <c r="A18" s="138">
        <v>130</v>
      </c>
      <c r="B18" s="124" t="str">
        <f>IF(O18="","",Qte!B24)</f>
        <v/>
      </c>
      <c r="C18" s="125"/>
      <c r="D18" s="126" t="s">
        <v>58</v>
      </c>
      <c r="E18" s="127"/>
      <c r="F18" s="128"/>
      <c r="G18" s="129">
        <v>920124</v>
      </c>
      <c r="H18" s="139"/>
      <c r="I18" s="126" t="s">
        <v>57</v>
      </c>
      <c r="J18" s="126"/>
      <c r="K18" s="127"/>
      <c r="L18" s="135"/>
      <c r="M18" s="127"/>
      <c r="N18" s="127"/>
      <c r="O18" s="139" t="str">
        <f>IF(AND(Qte!Q24&lt;&gt;"",Qte!Q24&lt;&gt;0),Qte!Q24,"")</f>
        <v/>
      </c>
      <c r="P18" s="131" t="s">
        <v>39</v>
      </c>
      <c r="Q18" s="132"/>
      <c r="R18" s="136"/>
      <c r="T18" s="134"/>
    </row>
    <row r="19" spans="1:20" s="133" customFormat="1" ht="17.25" thickBot="1">
      <c r="A19" s="138">
        <v>140</v>
      </c>
      <c r="B19" s="124" t="str">
        <f>IF(O19="","",Qte!B25)</f>
        <v/>
      </c>
      <c r="C19" s="125"/>
      <c r="D19" s="126" t="s">
        <v>58</v>
      </c>
      <c r="E19" s="127"/>
      <c r="F19" s="128"/>
      <c r="G19" s="129">
        <v>920124</v>
      </c>
      <c r="H19" s="139"/>
      <c r="I19" s="126" t="s">
        <v>57</v>
      </c>
      <c r="J19" s="126"/>
      <c r="K19" s="127"/>
      <c r="L19" s="135"/>
      <c r="M19" s="127"/>
      <c r="N19" s="127"/>
      <c r="O19" s="139" t="str">
        <f>IF(AND(Qte!Q25&lt;&gt;"",Qte!Q25&lt;&gt;0),Qte!Q25,"")</f>
        <v/>
      </c>
      <c r="P19" s="131" t="s">
        <v>39</v>
      </c>
      <c r="Q19" s="132"/>
      <c r="R19" s="136"/>
      <c r="T19" s="134"/>
    </row>
    <row r="20" spans="1:20" s="133" customFormat="1" ht="17.25" thickBot="1">
      <c r="A20" s="138">
        <v>150</v>
      </c>
      <c r="B20" s="124" t="str">
        <f>IF(O20="","",Qte!B26)</f>
        <v>DALLAGE</v>
      </c>
      <c r="C20" s="125"/>
      <c r="D20" s="126" t="s">
        <v>58</v>
      </c>
      <c r="E20" s="127"/>
      <c r="F20" s="128"/>
      <c r="G20" s="129">
        <v>920124</v>
      </c>
      <c r="H20" s="139"/>
      <c r="I20" s="126" t="s">
        <v>57</v>
      </c>
      <c r="J20" s="126"/>
      <c r="K20" s="127"/>
      <c r="L20" s="135"/>
      <c r="M20" s="127"/>
      <c r="N20" s="127"/>
      <c r="O20" s="139">
        <f>IF(AND(Qte!Q26&lt;&gt;"",Qte!Q26&lt;&gt;0),Qte!Q26,"")</f>
        <v>2</v>
      </c>
      <c r="P20" s="131" t="s">
        <v>39</v>
      </c>
      <c r="Q20" s="132"/>
      <c r="R20" s="137"/>
      <c r="T20" s="134"/>
    </row>
    <row r="21" spans="1:20" s="133" customFormat="1" ht="17.25" thickBot="1">
      <c r="A21" s="138">
        <v>160</v>
      </c>
      <c r="B21" s="124" t="str">
        <f>IF(O21="","",Qte!B27)</f>
        <v/>
      </c>
      <c r="C21" s="125"/>
      <c r="D21" s="126" t="s">
        <v>58</v>
      </c>
      <c r="E21" s="127"/>
      <c r="F21" s="128"/>
      <c r="G21" s="129">
        <v>920124</v>
      </c>
      <c r="H21" s="139"/>
      <c r="I21" s="126" t="s">
        <v>57</v>
      </c>
      <c r="J21" s="126"/>
      <c r="K21" s="127"/>
      <c r="L21" s="135"/>
      <c r="M21" s="127"/>
      <c r="N21" s="127"/>
      <c r="O21" s="139" t="str">
        <f>IF(AND(Qte!Q27&lt;&gt;"",Qte!Q27&lt;&gt;0),Qte!Q27,"")</f>
        <v/>
      </c>
      <c r="P21" s="131" t="s">
        <v>39</v>
      </c>
      <c r="Q21" s="132"/>
      <c r="R21" s="136"/>
      <c r="T21" s="134"/>
    </row>
    <row r="22" spans="1:20" s="133" customFormat="1" ht="17.25" thickBot="1">
      <c r="A22" s="138">
        <v>170</v>
      </c>
      <c r="B22" s="124" t="str">
        <f>IF(O22="","",Qte!B28)</f>
        <v/>
      </c>
      <c r="C22" s="125"/>
      <c r="D22" s="126" t="s">
        <v>58</v>
      </c>
      <c r="E22" s="127"/>
      <c r="F22" s="128"/>
      <c r="G22" s="129">
        <v>920124</v>
      </c>
      <c r="H22" s="139"/>
      <c r="I22" s="126" t="s">
        <v>57</v>
      </c>
      <c r="J22" s="126"/>
      <c r="K22" s="127"/>
      <c r="L22" s="135"/>
      <c r="M22" s="127"/>
      <c r="N22" s="127"/>
      <c r="O22" s="139" t="str">
        <f>IF(AND(Qte!Q28&lt;&gt;"",Qte!Q28&lt;&gt;0),Qte!Q28,"")</f>
        <v/>
      </c>
      <c r="P22" s="131" t="s">
        <v>39</v>
      </c>
      <c r="Q22" s="132"/>
      <c r="R22" s="136"/>
      <c r="T22" s="134"/>
    </row>
    <row r="23" spans="1:20" s="133" customFormat="1" ht="17.25" thickBot="1">
      <c r="A23" s="138">
        <v>180</v>
      </c>
      <c r="B23" s="124" t="str">
        <f>IF(O23="","",Qte!B29)</f>
        <v/>
      </c>
      <c r="C23" s="125"/>
      <c r="D23" s="126" t="s">
        <v>58</v>
      </c>
      <c r="E23" s="127"/>
      <c r="F23" s="128"/>
      <c r="G23" s="129">
        <v>920124</v>
      </c>
      <c r="H23" s="139"/>
      <c r="I23" s="126" t="s">
        <v>57</v>
      </c>
      <c r="J23" s="126"/>
      <c r="K23" s="127"/>
      <c r="L23" s="135"/>
      <c r="M23" s="127"/>
      <c r="N23" s="127"/>
      <c r="O23" s="139" t="str">
        <f>IF(AND(Qte!Q29&lt;&gt;"",Qte!Q29&lt;&gt;0),Qte!Q29,"")</f>
        <v/>
      </c>
      <c r="P23" s="131" t="s">
        <v>39</v>
      </c>
      <c r="Q23" s="132"/>
      <c r="R23" s="137"/>
      <c r="T23" s="134"/>
    </row>
    <row r="24" spans="1:20" s="133" customFormat="1" ht="17.25" thickBot="1">
      <c r="A24" s="138">
        <v>190</v>
      </c>
      <c r="B24" s="124" t="str">
        <f>IF(O24="","",Qte!B30)</f>
        <v/>
      </c>
      <c r="C24" s="125"/>
      <c r="D24" s="126" t="s">
        <v>58</v>
      </c>
      <c r="E24" s="127"/>
      <c r="F24" s="128"/>
      <c r="G24" s="129">
        <v>920124</v>
      </c>
      <c r="H24" s="139"/>
      <c r="I24" s="126" t="s">
        <v>57</v>
      </c>
      <c r="J24" s="126"/>
      <c r="K24" s="127"/>
      <c r="L24" s="135"/>
      <c r="M24" s="127"/>
      <c r="N24" s="127"/>
      <c r="O24" s="139" t="str">
        <f>IF(AND(Qte!Q30&lt;&gt;"",Qte!Q30&lt;&gt;0),Qte!Q30,"")</f>
        <v/>
      </c>
      <c r="P24" s="131" t="s">
        <v>39</v>
      </c>
      <c r="Q24" s="132"/>
      <c r="R24" s="136"/>
      <c r="T24" s="134"/>
    </row>
    <row r="25" spans="1:20" s="133" customFormat="1" ht="17.25" thickBot="1">
      <c r="A25" s="138">
        <v>200</v>
      </c>
      <c r="B25" s="124" t="str">
        <f>IF(O25="","",Qte!B31)</f>
        <v/>
      </c>
      <c r="C25" s="125"/>
      <c r="D25" s="126" t="s">
        <v>58</v>
      </c>
      <c r="E25" s="127"/>
      <c r="F25" s="128"/>
      <c r="G25" s="129">
        <v>920124</v>
      </c>
      <c r="H25" s="139"/>
      <c r="I25" s="126" t="s">
        <v>57</v>
      </c>
      <c r="J25" s="126"/>
      <c r="K25" s="127"/>
      <c r="L25" s="135"/>
      <c r="M25" s="127"/>
      <c r="N25" s="127"/>
      <c r="O25" s="139" t="str">
        <f>IF(AND(Qte!Q31&lt;&gt;"",Qte!Q31&lt;&gt;0),Qte!Q31,"")</f>
        <v/>
      </c>
      <c r="P25" s="131" t="s">
        <v>39</v>
      </c>
      <c r="Q25" s="132"/>
      <c r="R25" s="136"/>
      <c r="T25" s="134"/>
    </row>
  </sheetData>
  <mergeCells count="1">
    <mergeCell ref="G1:L1"/>
  </mergeCells>
  <printOptions horizontalCentered="1"/>
  <pageMargins left="0" right="0" top="0.74803149606299213" bottom="0.15748031496062992" header="0.31496062992125984" footer="0.31496062992125984"/>
  <pageSetup paperSize="9" scale="3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Qte</vt:lpstr>
      <vt:lpstr>Ref</vt:lpstr>
    </vt:vector>
  </TitlesOfParts>
  <Company>BOUYGUES-CONSTRUCTION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STRUCTIS</dc:creator>
  <cp:lastModifiedBy>Michel</cp:lastModifiedBy>
  <dcterms:created xsi:type="dcterms:W3CDTF">2016-03-03T14:17:57Z</dcterms:created>
  <dcterms:modified xsi:type="dcterms:W3CDTF">2016-03-04T15:01:36Z</dcterms:modified>
</cp:coreProperties>
</file>