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330" activeTab="6"/>
  </bookViews>
  <sheets>
    <sheet name="Stock" sheetId="1" r:id="rId1"/>
    <sheet name="Emprunteur" sheetId="3" r:id="rId2"/>
    <sheet name="Prêt" sheetId="4" r:id="rId3"/>
    <sheet name="Feuille de prêt" sheetId="6" r:id="rId4"/>
    <sheet name="Spectacle" sheetId="5" r:id="rId5"/>
    <sheet name="Feuille de spectacle" sheetId="7" r:id="rId6"/>
    <sheet name="Configuration" sheetId="2" r:id="rId7"/>
  </sheets>
  <definedNames>
    <definedName name="_xlnm._FilterDatabase" localSheetId="0" hidden="1">Stock!$B$5:$AE$27</definedName>
    <definedName name="_xlnm.Criteria" localSheetId="0">Stock!$D$4</definedName>
    <definedName name="_xlnm.Print_Area" localSheetId="3">'Feuille de prêt'!$A$1:$F$94</definedName>
    <definedName name="_xlnm.Print_Area" localSheetId="5">'Feuille de spectacle'!$A$1:$D$47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I16" i="1" s="1"/>
  <c r="G9" i="1" l="1"/>
  <c r="I9" i="1" s="1"/>
  <c r="G7" i="1" l="1"/>
  <c r="I7" i="1" s="1"/>
  <c r="G18" i="1" l="1"/>
  <c r="I18" i="1" s="1"/>
  <c r="G6" i="1"/>
  <c r="I6" i="1" s="1"/>
  <c r="G15" i="1" l="1"/>
  <c r="I15" i="1" s="1"/>
  <c r="G8" i="1"/>
  <c r="G12" i="1"/>
  <c r="G23" i="1"/>
  <c r="G14" i="1"/>
  <c r="G17" i="1"/>
  <c r="G20" i="1"/>
  <c r="G27" i="1"/>
  <c r="G10" i="1"/>
  <c r="G25" i="1"/>
  <c r="G21" i="1"/>
  <c r="G13" i="1"/>
  <c r="G22" i="1"/>
  <c r="G19" i="1"/>
  <c r="G11" i="1"/>
  <c r="G24" i="1"/>
  <c r="G26" i="1"/>
  <c r="A1" i="7"/>
  <c r="D1" i="7"/>
  <c r="C1" i="7"/>
  <c r="B1" i="7"/>
  <c r="B7" i="7"/>
  <c r="B5" i="7"/>
  <c r="D11" i="7" a="1"/>
  <c r="D11" i="7" s="1"/>
  <c r="D12" i="7" a="1"/>
  <c r="D12" i="7" s="1"/>
  <c r="D13" i="7" a="1"/>
  <c r="D13" i="7" s="1"/>
  <c r="D14" i="7" a="1"/>
  <c r="D14" i="7" s="1"/>
  <c r="D15" i="7" a="1"/>
  <c r="D15" i="7" s="1"/>
  <c r="D16" i="7" a="1"/>
  <c r="D16" i="7" s="1"/>
  <c r="D17" i="7" a="1"/>
  <c r="D17" i="7" s="1"/>
  <c r="D18" i="7" a="1"/>
  <c r="D18" i="7" s="1"/>
  <c r="D19" i="7" a="1"/>
  <c r="D19" i="7" s="1"/>
  <c r="D20" i="7" a="1"/>
  <c r="D20" i="7" s="1"/>
  <c r="D21" i="7" a="1"/>
  <c r="D21" i="7" s="1"/>
  <c r="D22" i="7" a="1"/>
  <c r="D22" i="7" s="1"/>
  <c r="D23" i="7" a="1"/>
  <c r="D23" i="7" s="1"/>
  <c r="D24" i="7" a="1"/>
  <c r="D24" i="7" s="1"/>
  <c r="D25" i="7" a="1"/>
  <c r="D25" i="7" s="1"/>
  <c r="D26" i="7" a="1"/>
  <c r="D26" i="7" s="1"/>
  <c r="D27" i="7" a="1"/>
  <c r="D27" i="7" s="1"/>
  <c r="D28" i="7" a="1"/>
  <c r="D28" i="7" s="1"/>
  <c r="D29" i="7" a="1"/>
  <c r="D29" i="7" s="1"/>
  <c r="D30" i="7" a="1"/>
  <c r="D30" i="7" s="1"/>
  <c r="D31" i="7" a="1"/>
  <c r="D31" i="7" s="1"/>
  <c r="D32" i="7" a="1"/>
  <c r="D32" i="7" s="1"/>
  <c r="D33" i="7" a="1"/>
  <c r="D33" i="7" s="1"/>
  <c r="D34" i="7" a="1"/>
  <c r="D34" i="7" s="1"/>
  <c r="D35" i="7" a="1"/>
  <c r="D35" i="7" s="1"/>
  <c r="D36" i="7" a="1"/>
  <c r="D36" i="7" s="1"/>
  <c r="D37" i="7" a="1"/>
  <c r="D37" i="7" s="1"/>
  <c r="D38" i="7" a="1"/>
  <c r="D38" i="7" s="1"/>
  <c r="D39" i="7" a="1"/>
  <c r="D39" i="7" s="1"/>
  <c r="D40" i="7" a="1"/>
  <c r="D40" i="7" s="1"/>
  <c r="D41" i="7" a="1"/>
  <c r="D41" i="7" s="1"/>
  <c r="D42" i="7" a="1"/>
  <c r="D42" i="7" s="1"/>
  <c r="D43" i="7" a="1"/>
  <c r="D43" i="7" s="1"/>
  <c r="D44" i="7" a="1"/>
  <c r="D44" i="7" s="1"/>
  <c r="D45" i="7" a="1"/>
  <c r="D45" i="7" s="1"/>
  <c r="D46" i="7" a="1"/>
  <c r="D46" i="7" s="1"/>
  <c r="D47" i="7" a="1"/>
  <c r="D47" i="7" s="1"/>
  <c r="D10" i="7" a="1"/>
  <c r="D10" i="7" s="1"/>
  <c r="C11" i="7" a="1"/>
  <c r="C11" i="7" s="1"/>
  <c r="C12" i="7" a="1"/>
  <c r="C12" i="7" s="1"/>
  <c r="C13" i="7" a="1"/>
  <c r="C13" i="7" s="1"/>
  <c r="C14" i="7" a="1"/>
  <c r="C14" i="7" s="1"/>
  <c r="C15" i="7" a="1"/>
  <c r="C15" i="7" s="1"/>
  <c r="C16" i="7" a="1"/>
  <c r="C16" i="7" s="1"/>
  <c r="C17" i="7" a="1"/>
  <c r="C17" i="7" s="1"/>
  <c r="C18" i="7" a="1"/>
  <c r="C18" i="7" s="1"/>
  <c r="C19" i="7" a="1"/>
  <c r="C19" i="7" s="1"/>
  <c r="C20" i="7" a="1"/>
  <c r="C20" i="7" s="1"/>
  <c r="C21" i="7" a="1"/>
  <c r="C21" i="7" s="1"/>
  <c r="C22" i="7" a="1"/>
  <c r="C22" i="7" s="1"/>
  <c r="C23" i="7" a="1"/>
  <c r="C23" i="7" s="1"/>
  <c r="C24" i="7" a="1"/>
  <c r="C24" i="7" s="1"/>
  <c r="C25" i="7" a="1"/>
  <c r="C25" i="7" s="1"/>
  <c r="C26" i="7" a="1"/>
  <c r="C26" i="7" s="1"/>
  <c r="C27" i="7" a="1"/>
  <c r="C27" i="7" s="1"/>
  <c r="C28" i="7" a="1"/>
  <c r="C28" i="7" s="1"/>
  <c r="C29" i="7" a="1"/>
  <c r="C29" i="7" s="1"/>
  <c r="C30" i="7" a="1"/>
  <c r="C30" i="7" s="1"/>
  <c r="C31" i="7" a="1"/>
  <c r="C31" i="7" s="1"/>
  <c r="C32" i="7" a="1"/>
  <c r="C32" i="7" s="1"/>
  <c r="C33" i="7" a="1"/>
  <c r="C33" i="7" s="1"/>
  <c r="C34" i="7" a="1"/>
  <c r="C34" i="7" s="1"/>
  <c r="C35" i="7" a="1"/>
  <c r="C35" i="7" s="1"/>
  <c r="C36" i="7" a="1"/>
  <c r="C36" i="7" s="1"/>
  <c r="C37" i="7" a="1"/>
  <c r="C37" i="7" s="1"/>
  <c r="C38" i="7" a="1"/>
  <c r="C38" i="7" s="1"/>
  <c r="C39" i="7" a="1"/>
  <c r="C39" i="7" s="1"/>
  <c r="C40" i="7" a="1"/>
  <c r="C40" i="7" s="1"/>
  <c r="C41" i="7" a="1"/>
  <c r="C41" i="7" s="1"/>
  <c r="C42" i="7" a="1"/>
  <c r="C42" i="7" s="1"/>
  <c r="C43" i="7" a="1"/>
  <c r="C43" i="7" s="1"/>
  <c r="C44" i="7" a="1"/>
  <c r="C44" i="7" s="1"/>
  <c r="C45" i="7" a="1"/>
  <c r="C45" i="7" s="1"/>
  <c r="C46" i="7" a="1"/>
  <c r="C46" i="7" s="1"/>
  <c r="C47" i="7" a="1"/>
  <c r="C47" i="7" s="1"/>
  <c r="C10" i="7" a="1"/>
  <c r="C10" i="7" s="1"/>
  <c r="B11" i="7" a="1"/>
  <c r="B11" i="7" s="1"/>
  <c r="A11" i="7" s="1"/>
  <c r="B12" i="7" a="1"/>
  <c r="B12" i="7" s="1"/>
  <c r="A12" i="7" s="1"/>
  <c r="B13" i="7" a="1"/>
  <c r="B13" i="7" s="1"/>
  <c r="A13" i="7" s="1"/>
  <c r="B14" i="7" a="1"/>
  <c r="B14" i="7" s="1"/>
  <c r="A14" i="7" s="1"/>
  <c r="B15" i="7" a="1"/>
  <c r="B15" i="7" s="1"/>
  <c r="A15" i="7" s="1"/>
  <c r="B16" i="7" a="1"/>
  <c r="B16" i="7" s="1"/>
  <c r="A16" i="7" s="1"/>
  <c r="B17" i="7" a="1"/>
  <c r="B17" i="7" s="1"/>
  <c r="A17" i="7" s="1"/>
  <c r="B18" i="7" a="1"/>
  <c r="B18" i="7" s="1"/>
  <c r="A18" i="7" s="1"/>
  <c r="B19" i="7" a="1"/>
  <c r="B19" i="7" s="1"/>
  <c r="A19" i="7" s="1"/>
  <c r="B20" i="7" a="1"/>
  <c r="B20" i="7" s="1"/>
  <c r="A20" i="7" s="1"/>
  <c r="B21" i="7" a="1"/>
  <c r="B21" i="7" s="1"/>
  <c r="A21" i="7" s="1"/>
  <c r="B22" i="7" a="1"/>
  <c r="B22" i="7" s="1"/>
  <c r="A22" i="7" s="1"/>
  <c r="B23" i="7" a="1"/>
  <c r="B23" i="7" s="1"/>
  <c r="A23" i="7" s="1"/>
  <c r="B24" i="7" a="1"/>
  <c r="B24" i="7" s="1"/>
  <c r="A24" i="7" s="1"/>
  <c r="B25" i="7" a="1"/>
  <c r="B25" i="7" s="1"/>
  <c r="A25" i="7" s="1"/>
  <c r="B26" i="7" a="1"/>
  <c r="B26" i="7" s="1"/>
  <c r="A26" i="7" s="1"/>
  <c r="B27" i="7" a="1"/>
  <c r="B27" i="7" s="1"/>
  <c r="A27" i="7" s="1"/>
  <c r="B28" i="7" a="1"/>
  <c r="B28" i="7" s="1"/>
  <c r="A28" i="7" s="1"/>
  <c r="B29" i="7" a="1"/>
  <c r="B29" i="7" s="1"/>
  <c r="A29" i="7" s="1"/>
  <c r="B30" i="7" a="1"/>
  <c r="B30" i="7" s="1"/>
  <c r="A30" i="7" s="1"/>
  <c r="B31" i="7" a="1"/>
  <c r="B31" i="7" s="1"/>
  <c r="A31" i="7" s="1"/>
  <c r="B32" i="7" a="1"/>
  <c r="B32" i="7" s="1"/>
  <c r="A32" i="7" s="1"/>
  <c r="B33" i="7" a="1"/>
  <c r="B33" i="7" s="1"/>
  <c r="A33" i="7" s="1"/>
  <c r="B34" i="7" a="1"/>
  <c r="B34" i="7" s="1"/>
  <c r="A34" i="7" s="1"/>
  <c r="B35" i="7" a="1"/>
  <c r="B35" i="7" s="1"/>
  <c r="A35" i="7" s="1"/>
  <c r="B36" i="7" a="1"/>
  <c r="B36" i="7" s="1"/>
  <c r="A36" i="7" s="1"/>
  <c r="B37" i="7" a="1"/>
  <c r="B37" i="7" s="1"/>
  <c r="A37" i="7" s="1"/>
  <c r="B38" i="7" a="1"/>
  <c r="B38" i="7" s="1"/>
  <c r="A38" i="7" s="1"/>
  <c r="B39" i="7" a="1"/>
  <c r="B39" i="7" s="1"/>
  <c r="A39" i="7" s="1"/>
  <c r="B40" i="7" a="1"/>
  <c r="B40" i="7" s="1"/>
  <c r="A40" i="7" s="1"/>
  <c r="B41" i="7" a="1"/>
  <c r="B41" i="7" s="1"/>
  <c r="A41" i="7" s="1"/>
  <c r="B42" i="7" a="1"/>
  <c r="B42" i="7" s="1"/>
  <c r="A42" i="7" s="1"/>
  <c r="B43" i="7" a="1"/>
  <c r="B43" i="7" s="1"/>
  <c r="A43" i="7" s="1"/>
  <c r="B44" i="7" a="1"/>
  <c r="B44" i="7" s="1"/>
  <c r="A44" i="7" s="1"/>
  <c r="B45" i="7" a="1"/>
  <c r="B45" i="7" s="1"/>
  <c r="A45" i="7" s="1"/>
  <c r="B46" i="7" a="1"/>
  <c r="B46" i="7" s="1"/>
  <c r="A46" i="7" s="1"/>
  <c r="B47" i="7" a="1"/>
  <c r="B47" i="7" s="1"/>
  <c r="A47" i="7" s="1"/>
  <c r="B10" i="7" a="1"/>
  <c r="B10" i="7" s="1"/>
  <c r="A10" i="7" s="1"/>
  <c r="K6" i="5"/>
  <c r="I26" i="1" l="1"/>
  <c r="I24" i="1"/>
  <c r="I8" i="1"/>
  <c r="I12" i="1"/>
  <c r="I23" i="1"/>
  <c r="I14" i="1"/>
  <c r="I17" i="1"/>
  <c r="I20" i="1"/>
  <c r="I27" i="1"/>
  <c r="I10" i="1"/>
  <c r="I25" i="1"/>
  <c r="I21" i="1"/>
  <c r="I13" i="1"/>
  <c r="I22" i="1"/>
  <c r="I19" i="1"/>
  <c r="I11" i="1"/>
  <c r="L6" i="4"/>
  <c r="E13" i="6" l="1"/>
  <c r="D8" i="6"/>
  <c r="E23" i="6"/>
  <c r="B23" i="6"/>
  <c r="A25" i="6"/>
  <c r="B15" i="6"/>
  <c r="B14" i="6"/>
  <c r="B13" i="6"/>
  <c r="A10" i="6"/>
  <c r="A9" i="6"/>
  <c r="A8" i="6"/>
  <c r="D52" i="6" a="1"/>
  <c r="D52" i="6" s="1"/>
  <c r="D53" i="6" a="1"/>
  <c r="D53" i="6" s="1"/>
  <c r="D54" i="6" a="1"/>
  <c r="D54" i="6" s="1"/>
  <c r="D55" i="6" a="1"/>
  <c r="D55" i="6" s="1"/>
  <c r="D56" i="6" a="1"/>
  <c r="D56" i="6" s="1"/>
  <c r="D57" i="6" a="1"/>
  <c r="D57" i="6" s="1"/>
  <c r="D58" i="6" a="1"/>
  <c r="D58" i="6" s="1"/>
  <c r="D59" i="6" a="1"/>
  <c r="D59" i="6" s="1"/>
  <c r="D60" i="6" a="1"/>
  <c r="D60" i="6" s="1"/>
  <c r="D61" i="6" a="1"/>
  <c r="D61" i="6" s="1"/>
  <c r="D62" i="6" a="1"/>
  <c r="D62" i="6" s="1"/>
  <c r="D63" i="6" a="1"/>
  <c r="D63" i="6" s="1"/>
  <c r="D64" i="6" a="1"/>
  <c r="D64" i="6" s="1"/>
  <c r="D65" i="6" a="1"/>
  <c r="D65" i="6" s="1"/>
  <c r="D66" i="6" a="1"/>
  <c r="D66" i="6" s="1"/>
  <c r="D67" i="6" a="1"/>
  <c r="D67" i="6" s="1"/>
  <c r="D68" i="6" a="1"/>
  <c r="D68" i="6" s="1"/>
  <c r="D69" i="6" a="1"/>
  <c r="D69" i="6" s="1"/>
  <c r="D70" i="6" a="1"/>
  <c r="D70" i="6" s="1"/>
  <c r="D71" i="6" a="1"/>
  <c r="D71" i="6" s="1"/>
  <c r="D72" i="6" a="1"/>
  <c r="D72" i="6" s="1"/>
  <c r="D73" i="6" a="1"/>
  <c r="D73" i="6" s="1"/>
  <c r="D74" i="6" a="1"/>
  <c r="D74" i="6" s="1"/>
  <c r="D75" i="6" a="1"/>
  <c r="D75" i="6" s="1"/>
  <c r="D76" i="6" a="1"/>
  <c r="D76" i="6" s="1"/>
  <c r="D77" i="6" a="1"/>
  <c r="D77" i="6" s="1"/>
  <c r="D78" i="6" a="1"/>
  <c r="D78" i="6" s="1"/>
  <c r="D79" i="6" a="1"/>
  <c r="D79" i="6" s="1"/>
  <c r="D80" i="6" a="1"/>
  <c r="D80" i="6" s="1"/>
  <c r="D81" i="6" a="1"/>
  <c r="D81" i="6" s="1"/>
  <c r="D82" i="6" a="1"/>
  <c r="D82" i="6" s="1"/>
  <c r="D83" i="6" a="1"/>
  <c r="D83" i="6" s="1"/>
  <c r="D84" i="6" a="1"/>
  <c r="D84" i="6" s="1"/>
  <c r="D85" i="6" a="1"/>
  <c r="D85" i="6" s="1"/>
  <c r="D86" i="6" a="1"/>
  <c r="D86" i="6" s="1"/>
  <c r="D51" i="6" a="1"/>
  <c r="D51" i="6" s="1"/>
  <c r="C52" i="6" a="1"/>
  <c r="C52" i="6" s="1"/>
  <c r="C53" i="6" a="1"/>
  <c r="C53" i="6" s="1"/>
  <c r="C54" i="6" a="1"/>
  <c r="C54" i="6" s="1"/>
  <c r="C55" i="6" a="1"/>
  <c r="C55" i="6" s="1"/>
  <c r="C56" i="6" a="1"/>
  <c r="C56" i="6" s="1"/>
  <c r="C57" i="6" a="1"/>
  <c r="C57" i="6" s="1"/>
  <c r="C58" i="6" a="1"/>
  <c r="C58" i="6" s="1"/>
  <c r="C59" i="6" a="1"/>
  <c r="C59" i="6" s="1"/>
  <c r="C60" i="6" a="1"/>
  <c r="C60" i="6" s="1"/>
  <c r="C61" i="6" a="1"/>
  <c r="C61" i="6" s="1"/>
  <c r="C62" i="6" a="1"/>
  <c r="C62" i="6" s="1"/>
  <c r="C63" i="6" a="1"/>
  <c r="C63" i="6" s="1"/>
  <c r="C64" i="6" a="1"/>
  <c r="C64" i="6" s="1"/>
  <c r="C65" i="6" a="1"/>
  <c r="C65" i="6" s="1"/>
  <c r="C66" i="6" a="1"/>
  <c r="C66" i="6" s="1"/>
  <c r="C67" i="6" a="1"/>
  <c r="C67" i="6" s="1"/>
  <c r="C68" i="6" a="1"/>
  <c r="C68" i="6" s="1"/>
  <c r="C69" i="6" a="1"/>
  <c r="C69" i="6" s="1"/>
  <c r="C70" i="6" a="1"/>
  <c r="C70" i="6" s="1"/>
  <c r="C71" i="6" a="1"/>
  <c r="C71" i="6" s="1"/>
  <c r="C72" i="6" a="1"/>
  <c r="C72" i="6" s="1"/>
  <c r="C73" i="6" a="1"/>
  <c r="C73" i="6" s="1"/>
  <c r="C74" i="6" a="1"/>
  <c r="C74" i="6" s="1"/>
  <c r="C75" i="6" a="1"/>
  <c r="C75" i="6" s="1"/>
  <c r="C76" i="6" a="1"/>
  <c r="C76" i="6" s="1"/>
  <c r="C77" i="6" a="1"/>
  <c r="C77" i="6" s="1"/>
  <c r="C78" i="6" a="1"/>
  <c r="C78" i="6" s="1"/>
  <c r="C79" i="6" a="1"/>
  <c r="C79" i="6" s="1"/>
  <c r="C80" i="6" a="1"/>
  <c r="C80" i="6" s="1"/>
  <c r="C81" i="6" a="1"/>
  <c r="C81" i="6" s="1"/>
  <c r="C82" i="6" a="1"/>
  <c r="C82" i="6" s="1"/>
  <c r="C83" i="6" a="1"/>
  <c r="C83" i="6" s="1"/>
  <c r="C84" i="6" a="1"/>
  <c r="C84" i="6" s="1"/>
  <c r="C85" i="6" a="1"/>
  <c r="C85" i="6" s="1"/>
  <c r="C86" i="6" a="1"/>
  <c r="C86" i="6" s="1"/>
  <c r="C51" i="6" a="1"/>
  <c r="C51" i="6" s="1"/>
  <c r="E15" i="6" l="1"/>
  <c r="D10" i="6"/>
  <c r="D9" i="6"/>
  <c r="E14" i="6"/>
  <c r="B52" i="6" a="1"/>
  <c r="B52" i="6" s="1"/>
  <c r="B53" i="6" a="1"/>
  <c r="B53" i="6" s="1"/>
  <c r="B54" i="6" a="1"/>
  <c r="B54" i="6" s="1"/>
  <c r="B55" i="6" a="1"/>
  <c r="B55" i="6" s="1"/>
  <c r="B56" i="6" a="1"/>
  <c r="B56" i="6" s="1"/>
  <c r="B57" i="6" a="1"/>
  <c r="B57" i="6" s="1"/>
  <c r="B58" i="6" a="1"/>
  <c r="B58" i="6" s="1"/>
  <c r="B59" i="6" a="1"/>
  <c r="B59" i="6" s="1"/>
  <c r="B60" i="6" a="1"/>
  <c r="B60" i="6" s="1"/>
  <c r="B61" i="6" a="1"/>
  <c r="B61" i="6" s="1"/>
  <c r="B62" i="6" a="1"/>
  <c r="B62" i="6" s="1"/>
  <c r="B63" i="6" a="1"/>
  <c r="B63" i="6" s="1"/>
  <c r="B64" i="6" a="1"/>
  <c r="B64" i="6" s="1"/>
  <c r="B65" i="6" a="1"/>
  <c r="B65" i="6" s="1"/>
  <c r="B66" i="6" a="1"/>
  <c r="B66" i="6" s="1"/>
  <c r="B67" i="6" a="1"/>
  <c r="B67" i="6" s="1"/>
  <c r="B68" i="6" a="1"/>
  <c r="B68" i="6" s="1"/>
  <c r="B69" i="6" a="1"/>
  <c r="B69" i="6" s="1"/>
  <c r="B70" i="6" a="1"/>
  <c r="B70" i="6" s="1"/>
  <c r="B71" i="6" a="1"/>
  <c r="B71" i="6" s="1"/>
  <c r="B72" i="6" a="1"/>
  <c r="B72" i="6" s="1"/>
  <c r="B73" i="6" a="1"/>
  <c r="B73" i="6" s="1"/>
  <c r="B74" i="6" a="1"/>
  <c r="B74" i="6" s="1"/>
  <c r="B75" i="6" a="1"/>
  <c r="B75" i="6" s="1"/>
  <c r="B76" i="6" a="1"/>
  <c r="B76" i="6" s="1"/>
  <c r="B77" i="6" a="1"/>
  <c r="B77" i="6" s="1"/>
  <c r="B78" i="6" a="1"/>
  <c r="B78" i="6" s="1"/>
  <c r="B79" i="6" a="1"/>
  <c r="B79" i="6" s="1"/>
  <c r="B80" i="6" a="1"/>
  <c r="B80" i="6" s="1"/>
  <c r="B81" i="6" a="1"/>
  <c r="B81" i="6" s="1"/>
  <c r="B82" i="6" a="1"/>
  <c r="B82" i="6" s="1"/>
  <c r="B83" i="6" a="1"/>
  <c r="B83" i="6" s="1"/>
  <c r="B84" i="6" a="1"/>
  <c r="B84" i="6" s="1"/>
  <c r="B85" i="6" a="1"/>
  <c r="B85" i="6" s="1"/>
  <c r="B86" i="6" a="1"/>
  <c r="B86" i="6" s="1"/>
  <c r="B51" i="6" a="1"/>
  <c r="B51" i="6" s="1"/>
  <c r="A52" i="6" l="1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51" i="6"/>
  <c r="B6" i="4"/>
  <c r="D17" i="2" l="1"/>
  <c r="D20" i="2" s="1"/>
  <c r="F20" i="2" s="1"/>
  <c r="D21" i="2" l="1"/>
  <c r="F21" i="2" s="1"/>
  <c r="B6" i="5"/>
</calcChain>
</file>

<file path=xl/sharedStrings.xml><?xml version="1.0" encoding="utf-8"?>
<sst xmlns="http://schemas.openxmlformats.org/spreadsheetml/2006/main" count="333" uniqueCount="179">
  <si>
    <t>Catégorie</t>
  </si>
  <si>
    <t>Type</t>
  </si>
  <si>
    <t>Nom</t>
  </si>
  <si>
    <t>Description</t>
  </si>
  <si>
    <t>Vide</t>
  </si>
  <si>
    <t>&gt;20</t>
  </si>
  <si>
    <t>Stock Mini</t>
  </si>
  <si>
    <t>Gestion stock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</si>
  <si>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</si>
  <si>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</si>
  <si>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</si>
  <si>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</si>
  <si>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</si>
  <si>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</si>
  <si>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</si>
  <si>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</si>
  <si>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</si>
  <si>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</si>
  <si>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</si>
  <si>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</si>
  <si>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</si>
  <si>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</si>
  <si>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</si>
  <si>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</si>
  <si>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</si>
  <si>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</si>
  <si>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</si>
  <si>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</si>
  <si>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LUM</t>
  </si>
  <si>
    <t>MAC</t>
  </si>
  <si>
    <t>SON</t>
  </si>
  <si>
    <t>Commande</t>
  </si>
  <si>
    <t>Projecteur</t>
  </si>
  <si>
    <t>Accessoire</t>
  </si>
  <si>
    <t>Câblage</t>
  </si>
  <si>
    <t>Puissance</t>
  </si>
  <si>
    <t>Frise</t>
  </si>
  <si>
    <t>Fond</t>
  </si>
  <si>
    <t>Cyclorama</t>
  </si>
  <si>
    <t>Scène</t>
  </si>
  <si>
    <t>Structure</t>
  </si>
  <si>
    <t>Perche</t>
  </si>
  <si>
    <t>Escalier</t>
  </si>
  <si>
    <t>Pendrillon</t>
  </si>
  <si>
    <t>ACC</t>
  </si>
  <si>
    <t>Périphérique</t>
  </si>
  <si>
    <t>Micro</t>
  </si>
  <si>
    <t>Enceinte</t>
  </si>
  <si>
    <t>Effet</t>
  </si>
  <si>
    <t>Catégorie Matériel</t>
  </si>
  <si>
    <t>Cube</t>
  </si>
  <si>
    <t>VIDEO</t>
  </si>
  <si>
    <t>CATEGORIE</t>
  </si>
  <si>
    <t/>
  </si>
  <si>
    <t>Machine à fumée</t>
  </si>
  <si>
    <t>Unik 2.0</t>
  </si>
  <si>
    <t>Raison sociale</t>
  </si>
  <si>
    <t>Emprunteur</t>
  </si>
  <si>
    <t>Référent</t>
  </si>
  <si>
    <t>Adresse</t>
  </si>
  <si>
    <t>Téléphone</t>
  </si>
  <si>
    <t>Mail</t>
  </si>
  <si>
    <t>Compagnie</t>
  </si>
  <si>
    <t>Théâtre</t>
  </si>
  <si>
    <t>Particulier</t>
  </si>
  <si>
    <t>N° prêt</t>
  </si>
  <si>
    <t>Date départ</t>
  </si>
  <si>
    <t>Date retour</t>
  </si>
  <si>
    <t>Matériel</t>
  </si>
  <si>
    <t>Quantité</t>
  </si>
  <si>
    <t>Retour</t>
  </si>
  <si>
    <t>Status</t>
  </si>
  <si>
    <t>Saison</t>
  </si>
  <si>
    <t>N° Spect.</t>
  </si>
  <si>
    <t>Date de début</t>
  </si>
  <si>
    <t>Date de fin</t>
  </si>
  <si>
    <t>SP-1920-001</t>
  </si>
  <si>
    <t>Suffixe</t>
  </si>
  <si>
    <t>PRÊT</t>
  </si>
  <si>
    <t>SPECTACLE</t>
  </si>
  <si>
    <t>Numéro</t>
  </si>
  <si>
    <t>Code</t>
  </si>
  <si>
    <t>PR-</t>
  </si>
  <si>
    <t>SP-</t>
  </si>
  <si>
    <t>PR-1920-001</t>
  </si>
  <si>
    <t>Préfixe</t>
  </si>
  <si>
    <t>Congo Kid</t>
  </si>
  <si>
    <t>X12</t>
  </si>
  <si>
    <t>Découpe 613</t>
  </si>
  <si>
    <t>PAR64</t>
  </si>
  <si>
    <t>Cyclo 12*10</t>
  </si>
  <si>
    <t>Câble HDMI 2M</t>
  </si>
  <si>
    <t>Rallonges 10m</t>
  </si>
  <si>
    <t>Ampli LA4X</t>
  </si>
  <si>
    <t>Préparation liste matériel et emprunteur</t>
  </si>
  <si>
    <t>ALC</t>
  </si>
  <si>
    <t>Maison de la danse</t>
  </si>
  <si>
    <t>Le Théâtre du risque</t>
  </si>
  <si>
    <t>HEURTEBISE Dominique</t>
  </si>
  <si>
    <t>GERACI Sébastien</t>
  </si>
  <si>
    <t>Théâtre Des Célestins</t>
  </si>
  <si>
    <t>MERCIER Sylvestre</t>
  </si>
  <si>
    <t>Théâtre du Point du Jour</t>
  </si>
  <si>
    <t>Les rêves arrangés</t>
  </si>
  <si>
    <t>LEFEBVRE Mélanie</t>
  </si>
  <si>
    <t>Tube Alu D4*L10</t>
  </si>
  <si>
    <t>Grada 6 * 3KW</t>
  </si>
  <si>
    <t>Robert Juliat</t>
  </si>
  <si>
    <t>Essai</t>
  </si>
  <si>
    <t>01/10/2019</t>
  </si>
  <si>
    <t>15/10/2019</t>
  </si>
  <si>
    <t>PR-1920-003</t>
  </si>
  <si>
    <t>30/10/2019</t>
  </si>
  <si>
    <t>PR-1617-001</t>
  </si>
  <si>
    <t>02/11/2019</t>
  </si>
  <si>
    <t>10/11/2019</t>
  </si>
  <si>
    <t>Fond 15m*20</t>
  </si>
  <si>
    <t>Liste du matériel</t>
  </si>
  <si>
    <t>Signature de l'emprunteur,</t>
  </si>
  <si>
    <t>Entre les soussignés :</t>
  </si>
  <si>
    <t>Le Prêteur :</t>
  </si>
  <si>
    <t>Représenté par :</t>
  </si>
  <si>
    <t>Objet :</t>
  </si>
  <si>
    <t>Prêt du matériel (liste au verso) aux conditions définies ci-dessous.</t>
  </si>
  <si>
    <t>Conditions :</t>
  </si>
  <si>
    <t>Date d'emprunt :</t>
  </si>
  <si>
    <t>L'emprunteur :</t>
  </si>
  <si>
    <t>Date de retour :</t>
  </si>
  <si>
    <t>Tél :</t>
  </si>
  <si>
    <t>Mail :</t>
  </si>
  <si>
    <t>Contrat de prêt de matériel  N°</t>
  </si>
  <si>
    <t>Feuille de prêt</t>
  </si>
  <si>
    <t>CP + VILLE</t>
  </si>
  <si>
    <t>Tél</t>
  </si>
  <si>
    <t xml:space="preserve">Conditions </t>
  </si>
  <si>
    <t>CP + Ville</t>
  </si>
  <si>
    <t xml:space="preserve">Fait à Lyon, en deux exemplaires, le </t>
  </si>
  <si>
    <t>Fait à Lyon, en deux exemplaires, le</t>
  </si>
  <si>
    <t>Stock initial</t>
  </si>
  <si>
    <t>Rallonges 15m</t>
  </si>
  <si>
    <t>Stock actuel</t>
  </si>
  <si>
    <t>SM58</t>
  </si>
  <si>
    <t>Tour vidéo</t>
  </si>
  <si>
    <t xml:space="preserve">Limite </t>
  </si>
  <si>
    <t>N° Spectacle :</t>
  </si>
  <si>
    <t>Date début :</t>
  </si>
  <si>
    <t>Date de fin :</t>
  </si>
  <si>
    <t>Découpe 614</t>
  </si>
  <si>
    <t>SP-1920-006</t>
  </si>
  <si>
    <t>New items</t>
  </si>
  <si>
    <t>Page 1</t>
  </si>
  <si>
    <t>Page 2</t>
  </si>
  <si>
    <t>Page 3</t>
  </si>
  <si>
    <t>Page 4</t>
  </si>
  <si>
    <t>Page 5</t>
  </si>
  <si>
    <t>Page 6</t>
  </si>
  <si>
    <t>Page 7</t>
  </si>
  <si>
    <t>Stock</t>
  </si>
  <si>
    <t>Prêt</t>
  </si>
  <si>
    <t>Spectacle</t>
  </si>
  <si>
    <t>Feuille de spectacle</t>
  </si>
  <si>
    <t>Configuration</t>
  </si>
  <si>
    <t>Couleur</t>
  </si>
  <si>
    <t>Page</t>
  </si>
  <si>
    <t>PR-1920-011</t>
  </si>
  <si>
    <t>Armes</t>
  </si>
  <si>
    <t>Pistolet</t>
  </si>
  <si>
    <t>Jeux enfants</t>
  </si>
  <si>
    <t>PC 1KW</t>
  </si>
  <si>
    <t>ADB</t>
  </si>
  <si>
    <t>Machine à brouillard</t>
  </si>
  <si>
    <t>In Vivo</t>
  </si>
  <si>
    <t>Porte Gobos 614</t>
  </si>
  <si>
    <t>Fresnel 5KW</t>
  </si>
  <si>
    <t>ESSAI Essai</t>
  </si>
  <si>
    <t>essai</t>
  </si>
  <si>
    <t>69000 Essai</t>
  </si>
  <si>
    <t>08 25 62 31 20</t>
  </si>
  <si>
    <t>essai@essai.fr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</si>
</sst>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tock faible&quot;"/>
    <numFmt numFmtId="165" formatCode="&quot;Faible&quot;"/>
    <numFmt numFmtId="166" formatCode="0#&quot; &quot;##&quot; &quot;##&quot; &quot;##&quot; &quot;##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24"/>
      <color theme="1"/>
      <name val="Arial"/>
      <family val="2"/>
    </font>
    <font>
      <b/>
      <sz val="2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10"/>
      <color theme="10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sz val="26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rgb="FFFF000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09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9" fontId="12" fillId="0" borderId="1" xfId="1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4" xfId="0" applyBorder="1"/>
    <xf numFmtId="49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9" fontId="11" fillId="0" borderId="0" xfId="0" applyNumberFormat="1" applyFont="1" applyAlignment="1">
      <alignment horizontal="left" vertical="center"/>
    </xf>
    <xf numFmtId="0" fontId="12" fillId="0" borderId="0" xfId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9" fillId="0" borderId="0" xfId="0" applyNumberFormat="1" applyFont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49" fontId="13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9" fillId="0" borderId="0" xfId="0" applyNumberFormat="1" applyFont="1" applyAlignment="1">
      <alignment horizontal="left" vertical="center"/>
    </xf>
    <xf numFmtId="0" fontId="12" fillId="0" borderId="0" xfId="1" applyNumberFormat="1" applyAlignment="1">
      <alignment horizontal="left" vertical="center"/>
    </xf>
    <xf numFmtId="49" fontId="9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1" fontId="14" fillId="0" borderId="0" xfId="0" applyNumberFormat="1" applyFont="1" applyAlignment="1">
      <alignment horizontal="center"/>
    </xf>
    <xf numFmtId="1" fontId="15" fillId="0" borderId="0" xfId="0" applyNumberFormat="1" applyFont="1" applyAlignment="1">
      <alignment horizontal="center"/>
    </xf>
    <xf numFmtId="0" fontId="3" fillId="6" borderId="0" xfId="0" applyFont="1" applyFill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" fontId="17" fillId="0" borderId="0" xfId="0" applyNumberFormat="1" applyFont="1" applyAlignment="1">
      <alignment horizontal="center"/>
    </xf>
    <xf numFmtId="1" fontId="18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left" vertical="top" wrapText="1"/>
    </xf>
    <xf numFmtId="0" fontId="9" fillId="0" borderId="0" xfId="0" applyNumberFormat="1" applyFont="1" applyAlignment="1">
      <alignment horizontal="left" vertical="top" wrapText="1"/>
    </xf>
    <xf numFmtId="166" fontId="9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49" fontId="1" fillId="4" borderId="9" xfId="0" applyNumberFormat="1" applyFont="1" applyFill="1" applyBorder="1" applyAlignment="1">
      <alignment horizontal="left" vertical="top" wrapText="1"/>
    </xf>
    <xf numFmtId="49" fontId="1" fillId="4" borderId="13" xfId="0" applyNumberFormat="1" applyFont="1" applyFill="1" applyBorder="1" applyAlignment="1">
      <alignment horizontal="left" vertical="top" wrapText="1"/>
    </xf>
    <xf numFmtId="49" fontId="1" fillId="4" borderId="7" xfId="0" applyNumberFormat="1" applyFont="1" applyFill="1" applyBorder="1" applyAlignment="1">
      <alignment horizontal="left" vertical="top" wrapText="1"/>
    </xf>
    <xf numFmtId="49" fontId="1" fillId="4" borderId="15" xfId="0" applyNumberFormat="1" applyFont="1" applyFill="1" applyBorder="1" applyAlignment="1">
      <alignment horizontal="left" vertical="top" wrapText="1"/>
    </xf>
    <xf numFmtId="49" fontId="1" fillId="4" borderId="0" xfId="0" applyNumberFormat="1" applyFont="1" applyFill="1" applyBorder="1" applyAlignment="1">
      <alignment horizontal="left" vertical="top" wrapText="1"/>
    </xf>
    <xf numFmtId="49" fontId="1" fillId="4" borderId="16" xfId="0" applyNumberFormat="1" applyFont="1" applyFill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 wrapText="1"/>
    </xf>
    <xf numFmtId="49" fontId="1" fillId="4" borderId="5" xfId="0" applyNumberFormat="1" applyFont="1" applyFill="1" applyBorder="1" applyAlignment="1">
      <alignment horizontal="left" vertical="top" wrapText="1"/>
    </xf>
    <xf numFmtId="0" fontId="1" fillId="4" borderId="10" xfId="0" applyFont="1" applyFill="1" applyBorder="1" applyAlignment="1">
      <alignment horizontal="left" vertical="center"/>
    </xf>
    <xf numFmtId="0" fontId="1" fillId="4" borderId="14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/>
    </xf>
    <xf numFmtId="166" fontId="1" fillId="4" borderId="10" xfId="0" applyNumberFormat="1" applyFont="1" applyFill="1" applyBorder="1" applyAlignment="1">
      <alignment horizontal="left" vertical="center"/>
    </xf>
    <xf numFmtId="166" fontId="1" fillId="4" borderId="14" xfId="0" applyNumberFormat="1" applyFont="1" applyFill="1" applyBorder="1" applyAlignment="1">
      <alignment horizontal="left" vertical="center"/>
    </xf>
    <xf numFmtId="166" fontId="1" fillId="4" borderId="12" xfId="0" applyNumberFormat="1" applyFont="1" applyFill="1" applyBorder="1" applyAlignment="1">
      <alignment horizontal="left" vertical="center"/>
    </xf>
    <xf numFmtId="0" fontId="12" fillId="4" borderId="10" xfId="1" applyFill="1" applyBorder="1" applyAlignment="1">
      <alignment horizontal="left" vertical="center"/>
    </xf>
    <xf numFmtId="0" fontId="12" fillId="4" borderId="14" xfId="1" applyFill="1" applyBorder="1" applyAlignment="1">
      <alignment horizontal="left" vertical="center"/>
    </xf>
    <xf numFmtId="0" fontId="12" fillId="4" borderId="12" xfId="1" applyFill="1" applyBorder="1" applyAlignment="1">
      <alignment horizontal="left" vertical="center"/>
    </xf>
  </cellXfs>
  <cellStyles count="2">
    <cellStyle name="Lien hypertexte" xfId="1" builtinId="8" customBuiltin="1"/>
    <cellStyle name="Normal" xfId="0" builtinId="0"/>
  </cellStyles>
  <dxfs count="10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color rgb="FFFF0000"/>
      </font>
    </dxf>
    <dxf>
      <fill>
        <patternFill>
          <bgColor rgb="FF33CC3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color rgb="FFFF0000"/>
      </font>
    </dxf>
    <dxf>
      <fill>
        <patternFill>
          <bgColor rgb="FF33CC33"/>
        </patternFill>
      </fill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&quot;Faible&quot;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ill>
        <patternFill>
          <bgColor theme="1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C0C0C0"/>
      <color rgb="FF61E6E9"/>
      <color rgb="FFF551D6"/>
      <color rgb="FF72F672"/>
      <color rgb="FFFFC305"/>
      <color rgb="FF00EE00"/>
      <color rgb="FFFF0000"/>
      <color rgb="FF0000F2"/>
      <color rgb="FF7030A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image" Target="../media/image11.emf"/><Relationship Id="rId7" Type="http://schemas.openxmlformats.org/officeDocument/2006/relationships/image" Target="../media/image5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6" Type="http://schemas.openxmlformats.org/officeDocument/2006/relationships/image" Target="../media/image6.emf"/><Relationship Id="rId11" Type="http://schemas.openxmlformats.org/officeDocument/2006/relationships/image" Target="../media/image1.emf"/><Relationship Id="rId5" Type="http://schemas.openxmlformats.org/officeDocument/2006/relationships/image" Target="../media/image7.emf"/><Relationship Id="rId10" Type="http://schemas.openxmlformats.org/officeDocument/2006/relationships/image" Target="../media/image2.emf"/><Relationship Id="rId4" Type="http://schemas.openxmlformats.org/officeDocument/2006/relationships/image" Target="../media/image8.emf"/><Relationship Id="rId9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3" Type="http://schemas.openxmlformats.org/officeDocument/2006/relationships/image" Target="../media/image18.emf"/><Relationship Id="rId7" Type="http://schemas.openxmlformats.org/officeDocument/2006/relationships/image" Target="../media/image3.emf"/><Relationship Id="rId2" Type="http://schemas.openxmlformats.org/officeDocument/2006/relationships/image" Target="../media/image19.emf"/><Relationship Id="rId1" Type="http://schemas.openxmlformats.org/officeDocument/2006/relationships/image" Target="../media/image20.emf"/><Relationship Id="rId6" Type="http://schemas.openxmlformats.org/officeDocument/2006/relationships/image" Target="../media/image15.emf"/><Relationship Id="rId5" Type="http://schemas.openxmlformats.org/officeDocument/2006/relationships/image" Target="../media/image16.emf"/><Relationship Id="rId10" Type="http://schemas.openxmlformats.org/officeDocument/2006/relationships/image" Target="../media/image12.emf"/><Relationship Id="rId4" Type="http://schemas.openxmlformats.org/officeDocument/2006/relationships/image" Target="../media/image17.emf"/><Relationship Id="rId9" Type="http://schemas.openxmlformats.org/officeDocument/2006/relationships/image" Target="../media/image1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3.emf"/><Relationship Id="rId2" Type="http://schemas.openxmlformats.org/officeDocument/2006/relationships/image" Target="../media/image24.emf"/><Relationship Id="rId1" Type="http://schemas.openxmlformats.org/officeDocument/2006/relationships/image" Target="../media/image25.emf"/><Relationship Id="rId5" Type="http://schemas.openxmlformats.org/officeDocument/2006/relationships/image" Target="../media/image21.emf"/><Relationship Id="rId4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5" Type="http://schemas.openxmlformats.org/officeDocument/2006/relationships/image" Target="../media/image26.emf"/><Relationship Id="rId4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</xdr:row>
          <xdr:rowOff>66675</xdr:rowOff>
        </xdr:from>
        <xdr:to>
          <xdr:col>1</xdr:col>
          <xdr:colOff>752475</xdr:colOff>
          <xdr:row>3</xdr:row>
          <xdr:rowOff>171450</xdr:rowOff>
        </xdr:to>
        <xdr:sp macro="" textlink="">
          <xdr:nvSpPr>
            <xdr:cNvPr id="1025" name="Add_ma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168900</xdr:rowOff>
    </xdr:from>
    <xdr:to>
      <xdr:col>19</xdr:col>
      <xdr:colOff>263175</xdr:colOff>
      <xdr:row>1</xdr:row>
      <xdr:rowOff>0</xdr:rowOff>
    </xdr:to>
    <xdr:grpSp>
      <xdr:nvGrpSpPr>
        <xdr:cNvPr id="3" name="Groupe 2"/>
        <xdr:cNvGrpSpPr/>
      </xdr:nvGrpSpPr>
      <xdr:grpSpPr>
        <a:xfrm>
          <a:off x="762000" y="168900"/>
          <a:ext cx="12960000" cy="469275"/>
          <a:chOff x="762000" y="74925"/>
          <a:chExt cx="12960000" cy="469275"/>
        </a:xfrm>
      </xdr:grpSpPr>
      <xdr:sp macro="" textlink="">
        <xdr:nvSpPr>
          <xdr:cNvPr id="4" name="Barrenav"/>
          <xdr:cNvSpPr/>
        </xdr:nvSpPr>
        <xdr:spPr>
          <a:xfrm>
            <a:off x="762000" y="74925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Stock" textlink="Configuration!$C$7">
        <xdr:nvSpPr>
          <xdr:cNvPr id="5" name="Page1"/>
          <xdr:cNvSpPr/>
        </xdr:nvSpPr>
        <xdr:spPr>
          <a:xfrm>
            <a:off x="929775" y="74925"/>
            <a:ext cx="1188000" cy="468000"/>
          </a:xfrm>
          <a:prstGeom prst="rect">
            <a:avLst/>
          </a:prstGeom>
          <a:solidFill>
            <a:srgbClr val="72F67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FA7188A-286C-4312-B071-6E448418C8DA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Stock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Emprunteur" textlink="Configuration!$C$8">
        <xdr:nvSpPr>
          <xdr:cNvPr id="6" name="Page2"/>
          <xdr:cNvSpPr/>
        </xdr:nvSpPr>
        <xdr:spPr>
          <a:xfrm>
            <a:off x="2291850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E019EBC-CC2E-4BBE-927F-5AC62E870EBB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Emprunteur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Pret" textlink="Configuration!$C$9">
        <xdr:nvSpPr>
          <xdr:cNvPr id="7" name="Page3"/>
          <xdr:cNvSpPr/>
        </xdr:nvSpPr>
        <xdr:spPr>
          <a:xfrm>
            <a:off x="36539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B30319D-E507-4027-BE45-DC53BF899F8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p" textlink="Configuration!$C$10">
        <xdr:nvSpPr>
          <xdr:cNvPr id="8" name="Page4"/>
          <xdr:cNvSpPr/>
        </xdr:nvSpPr>
        <xdr:spPr>
          <a:xfrm>
            <a:off x="49969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F48D49F-CC29-4E97-B889-8C956D774DD8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Spectacle" textlink="Configuration!$C$11">
        <xdr:nvSpPr>
          <xdr:cNvPr id="9" name="Page5"/>
          <xdr:cNvSpPr/>
        </xdr:nvSpPr>
        <xdr:spPr>
          <a:xfrm>
            <a:off x="633997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B658598-1762-406E-8C91-B0955F91A063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s" textlink="Configuration!$C$12">
        <xdr:nvSpPr>
          <xdr:cNvPr id="10" name="Page6"/>
          <xdr:cNvSpPr/>
        </xdr:nvSpPr>
        <xdr:spPr>
          <a:xfrm>
            <a:off x="76925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A8658C6-78EF-4DFB-A1AC-A1C959904FD4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nfiguration" textlink="Configuration!$C$13">
        <xdr:nvSpPr>
          <xdr:cNvPr id="11" name="Page7"/>
          <xdr:cNvSpPr/>
        </xdr:nvSpPr>
        <xdr:spPr>
          <a:xfrm>
            <a:off x="90355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A1E2AC4-9D7D-48FA-A159-B9136A689C2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Configuration</a:t>
            </a:fld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2628900</xdr:colOff>
          <xdr:row>2</xdr:row>
          <xdr:rowOff>47625</xdr:rowOff>
        </xdr:from>
        <xdr:to>
          <xdr:col>5</xdr:col>
          <xdr:colOff>581025</xdr:colOff>
          <xdr:row>3</xdr:row>
          <xdr:rowOff>152400</xdr:rowOff>
        </xdr:to>
        <xdr:sp macro="" textlink="">
          <xdr:nvSpPr>
            <xdr:cNvPr id="1026" name="Tri_ma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285750</xdr:colOff>
          <xdr:row>2</xdr:row>
          <xdr:rowOff>47625</xdr:rowOff>
        </xdr:from>
        <xdr:to>
          <xdr:col>17</xdr:col>
          <xdr:colOff>257175</xdr:colOff>
          <xdr:row>3</xdr:row>
          <xdr:rowOff>152400</xdr:rowOff>
        </xdr:to>
        <xdr:sp macro="" textlink="">
          <xdr:nvSpPr>
            <xdr:cNvPr id="1028" name="Reset_all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2</xdr:row>
          <xdr:rowOff>47625</xdr:rowOff>
        </xdr:from>
        <xdr:to>
          <xdr:col>7</xdr:col>
          <xdr:colOff>561975</xdr:colOff>
          <xdr:row>3</xdr:row>
          <xdr:rowOff>152400</xdr:rowOff>
        </xdr:to>
        <xdr:sp macro="" textlink="">
          <xdr:nvSpPr>
            <xdr:cNvPr id="1029" name="filtre_lu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2</xdr:row>
          <xdr:rowOff>47625</xdr:rowOff>
        </xdr:from>
        <xdr:to>
          <xdr:col>6</xdr:col>
          <xdr:colOff>581025</xdr:colOff>
          <xdr:row>3</xdr:row>
          <xdr:rowOff>152400</xdr:rowOff>
        </xdr:to>
        <xdr:sp macro="" textlink="">
          <xdr:nvSpPr>
            <xdr:cNvPr id="1030" name="Filtre_AC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590550</xdr:colOff>
          <xdr:row>2</xdr:row>
          <xdr:rowOff>47625</xdr:rowOff>
        </xdr:from>
        <xdr:to>
          <xdr:col>8</xdr:col>
          <xdr:colOff>723900</xdr:colOff>
          <xdr:row>3</xdr:row>
          <xdr:rowOff>152400</xdr:rowOff>
        </xdr:to>
        <xdr:sp macro="" textlink="">
          <xdr:nvSpPr>
            <xdr:cNvPr id="1031" name="filtre_mac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2</xdr:row>
          <xdr:rowOff>47625</xdr:rowOff>
        </xdr:from>
        <xdr:to>
          <xdr:col>11</xdr:col>
          <xdr:colOff>190500</xdr:colOff>
          <xdr:row>3</xdr:row>
          <xdr:rowOff>152400</xdr:rowOff>
        </xdr:to>
        <xdr:sp macro="" textlink="">
          <xdr:nvSpPr>
            <xdr:cNvPr id="1032" name="Filtre_son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219075</xdr:colOff>
          <xdr:row>2</xdr:row>
          <xdr:rowOff>47625</xdr:rowOff>
        </xdr:from>
        <xdr:to>
          <xdr:col>14</xdr:col>
          <xdr:colOff>257175</xdr:colOff>
          <xdr:row>3</xdr:row>
          <xdr:rowOff>152400</xdr:rowOff>
        </xdr:to>
        <xdr:sp macro="" textlink="">
          <xdr:nvSpPr>
            <xdr:cNvPr id="1033" name="filtre_video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</xdr:row>
          <xdr:rowOff>95250</xdr:rowOff>
        </xdr:from>
        <xdr:to>
          <xdr:col>4</xdr:col>
          <xdr:colOff>19050</xdr:colOff>
          <xdr:row>3</xdr:row>
          <xdr:rowOff>152400</xdr:rowOff>
        </xdr:to>
        <xdr:sp macro="" textlink="">
          <xdr:nvSpPr>
            <xdr:cNvPr id="1034" name="Find_ma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1</xdr:row>
          <xdr:rowOff>180975</xdr:rowOff>
        </xdr:from>
        <xdr:to>
          <xdr:col>4</xdr:col>
          <xdr:colOff>0</xdr:colOff>
          <xdr:row>2</xdr:row>
          <xdr:rowOff>66675</xdr:rowOff>
        </xdr:to>
        <xdr:sp macro="" textlink="">
          <xdr:nvSpPr>
            <xdr:cNvPr id="1035" name="Label_mat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</xdr:row>
          <xdr:rowOff>95250</xdr:rowOff>
        </xdr:from>
        <xdr:to>
          <xdr:col>4</xdr:col>
          <xdr:colOff>514350</xdr:colOff>
          <xdr:row>3</xdr:row>
          <xdr:rowOff>152400</xdr:rowOff>
        </xdr:to>
        <xdr:sp macro="" textlink="">
          <xdr:nvSpPr>
            <xdr:cNvPr id="1036" name="Clear_search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</xdr:row>
          <xdr:rowOff>66675</xdr:rowOff>
        </xdr:from>
        <xdr:to>
          <xdr:col>1</xdr:col>
          <xdr:colOff>752475</xdr:colOff>
          <xdr:row>3</xdr:row>
          <xdr:rowOff>171450</xdr:rowOff>
        </xdr:to>
        <xdr:sp macro="" textlink="">
          <xdr:nvSpPr>
            <xdr:cNvPr id="3075" name="Add_emprunt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159375</xdr:rowOff>
    </xdr:from>
    <xdr:to>
      <xdr:col>8</xdr:col>
      <xdr:colOff>348900</xdr:colOff>
      <xdr:row>0</xdr:row>
      <xdr:rowOff>628650</xdr:rowOff>
    </xdr:to>
    <xdr:grpSp>
      <xdr:nvGrpSpPr>
        <xdr:cNvPr id="3" name="Groupe 2"/>
        <xdr:cNvGrpSpPr/>
      </xdr:nvGrpSpPr>
      <xdr:grpSpPr>
        <a:xfrm>
          <a:off x="762000" y="159375"/>
          <a:ext cx="12960000" cy="469275"/>
          <a:chOff x="762000" y="74925"/>
          <a:chExt cx="12960000" cy="469275"/>
        </a:xfrm>
      </xdr:grpSpPr>
      <xdr:sp macro="" textlink="">
        <xdr:nvSpPr>
          <xdr:cNvPr id="4" name="Barrenav"/>
          <xdr:cNvSpPr/>
        </xdr:nvSpPr>
        <xdr:spPr>
          <a:xfrm>
            <a:off x="762000" y="74925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Stock" textlink="Configuration!$C$7">
        <xdr:nvSpPr>
          <xdr:cNvPr id="5" name="Page1"/>
          <xdr:cNvSpPr/>
        </xdr:nvSpPr>
        <xdr:spPr>
          <a:xfrm>
            <a:off x="929775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FA7188A-286C-4312-B071-6E448418C8DA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Stock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Emprunteur" textlink="Configuration!$C$8">
        <xdr:nvSpPr>
          <xdr:cNvPr id="6" name="Page2"/>
          <xdr:cNvSpPr/>
        </xdr:nvSpPr>
        <xdr:spPr>
          <a:xfrm>
            <a:off x="2291850" y="74925"/>
            <a:ext cx="1188000" cy="468000"/>
          </a:xfrm>
          <a:prstGeom prst="rect">
            <a:avLst/>
          </a:prstGeom>
          <a:solidFill>
            <a:srgbClr val="72F67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E019EBC-CC2E-4BBE-927F-5AC62E870EBB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Emprunteur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Pret" textlink="Configuration!$C$9">
        <xdr:nvSpPr>
          <xdr:cNvPr id="7" name="Page3"/>
          <xdr:cNvSpPr/>
        </xdr:nvSpPr>
        <xdr:spPr>
          <a:xfrm>
            <a:off x="36539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B30319D-E507-4027-BE45-DC53BF899F8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p" textlink="Configuration!$C$10">
        <xdr:nvSpPr>
          <xdr:cNvPr id="8" name="Page4"/>
          <xdr:cNvSpPr/>
        </xdr:nvSpPr>
        <xdr:spPr>
          <a:xfrm>
            <a:off x="49969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F48D49F-CC29-4E97-B889-8C956D774DD8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Spectacle" textlink="Configuration!$C$11">
        <xdr:nvSpPr>
          <xdr:cNvPr id="9" name="Page5"/>
          <xdr:cNvSpPr/>
        </xdr:nvSpPr>
        <xdr:spPr>
          <a:xfrm>
            <a:off x="633997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B658598-1762-406E-8C91-B0955F91A063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s" textlink="Configuration!$C$12">
        <xdr:nvSpPr>
          <xdr:cNvPr id="10" name="Page6"/>
          <xdr:cNvSpPr/>
        </xdr:nvSpPr>
        <xdr:spPr>
          <a:xfrm>
            <a:off x="76925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A8658C6-78EF-4DFB-A1AC-A1C959904FD4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nfiguration" textlink="Configuration!$C$13">
        <xdr:nvSpPr>
          <xdr:cNvPr id="11" name="Page7"/>
          <xdr:cNvSpPr/>
        </xdr:nvSpPr>
        <xdr:spPr>
          <a:xfrm>
            <a:off x="90355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A1E2AC4-9D7D-48FA-A159-B9136A689C2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Configuration</a:t>
            </a:fld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2</xdr:row>
          <xdr:rowOff>57150</xdr:rowOff>
        </xdr:from>
        <xdr:to>
          <xdr:col>4</xdr:col>
          <xdr:colOff>1724025</xdr:colOff>
          <xdr:row>3</xdr:row>
          <xdr:rowOff>161925</xdr:rowOff>
        </xdr:to>
        <xdr:sp macro="" textlink="">
          <xdr:nvSpPr>
            <xdr:cNvPr id="3076" name="tri_emp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723900</xdr:colOff>
          <xdr:row>2</xdr:row>
          <xdr:rowOff>47625</xdr:rowOff>
        </xdr:from>
        <xdr:to>
          <xdr:col>7</xdr:col>
          <xdr:colOff>447675</xdr:colOff>
          <xdr:row>3</xdr:row>
          <xdr:rowOff>152400</xdr:rowOff>
        </xdr:to>
        <xdr:sp macro="" textlink="">
          <xdr:nvSpPr>
            <xdr:cNvPr id="3077" name="Reset_all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704850</xdr:colOff>
          <xdr:row>2</xdr:row>
          <xdr:rowOff>57150</xdr:rowOff>
        </xdr:from>
        <xdr:to>
          <xdr:col>5</xdr:col>
          <xdr:colOff>1619250</xdr:colOff>
          <xdr:row>3</xdr:row>
          <xdr:rowOff>161925</xdr:rowOff>
        </xdr:to>
        <xdr:sp macro="" textlink="">
          <xdr:nvSpPr>
            <xdr:cNvPr id="3078" name="filtre_thea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1743075</xdr:colOff>
          <xdr:row>2</xdr:row>
          <xdr:rowOff>57150</xdr:rowOff>
        </xdr:from>
        <xdr:to>
          <xdr:col>5</xdr:col>
          <xdr:colOff>666750</xdr:colOff>
          <xdr:row>3</xdr:row>
          <xdr:rowOff>161925</xdr:rowOff>
        </xdr:to>
        <xdr:sp macro="" textlink="">
          <xdr:nvSpPr>
            <xdr:cNvPr id="3079" name="filtre_comp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1647825</xdr:colOff>
          <xdr:row>2</xdr:row>
          <xdr:rowOff>57150</xdr:rowOff>
        </xdr:from>
        <xdr:to>
          <xdr:col>6</xdr:col>
          <xdr:colOff>695325</xdr:colOff>
          <xdr:row>3</xdr:row>
          <xdr:rowOff>161925</xdr:rowOff>
        </xdr:to>
        <xdr:sp macro="" textlink="">
          <xdr:nvSpPr>
            <xdr:cNvPr id="3080" name="filtre_part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95250</xdr:rowOff>
        </xdr:from>
        <xdr:to>
          <xdr:col>2</xdr:col>
          <xdr:colOff>1600200</xdr:colOff>
          <xdr:row>3</xdr:row>
          <xdr:rowOff>152400</xdr:rowOff>
        </xdr:to>
        <xdr:sp macro="" textlink="">
          <xdr:nvSpPr>
            <xdr:cNvPr id="3081" name="find_nom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1</xdr:row>
          <xdr:rowOff>180975</xdr:rowOff>
        </xdr:from>
        <xdr:to>
          <xdr:col>2</xdr:col>
          <xdr:colOff>1466850</xdr:colOff>
          <xdr:row>2</xdr:row>
          <xdr:rowOff>66675</xdr:rowOff>
        </xdr:to>
        <xdr:sp macro="" textlink="">
          <xdr:nvSpPr>
            <xdr:cNvPr id="3082" name="Label_nom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1733550</xdr:colOff>
          <xdr:row>2</xdr:row>
          <xdr:rowOff>95250</xdr:rowOff>
        </xdr:from>
        <xdr:to>
          <xdr:col>4</xdr:col>
          <xdr:colOff>257175</xdr:colOff>
          <xdr:row>3</xdr:row>
          <xdr:rowOff>152400</xdr:rowOff>
        </xdr:to>
        <xdr:sp macro="" textlink="">
          <xdr:nvSpPr>
            <xdr:cNvPr id="3083" name="clear_search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</xdr:row>
          <xdr:rowOff>95250</xdr:rowOff>
        </xdr:from>
        <xdr:to>
          <xdr:col>3</xdr:col>
          <xdr:colOff>1685925</xdr:colOff>
          <xdr:row>3</xdr:row>
          <xdr:rowOff>152400</xdr:rowOff>
        </xdr:to>
        <xdr:sp macro="" textlink="">
          <xdr:nvSpPr>
            <xdr:cNvPr id="3084" name="find_ref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1</xdr:row>
          <xdr:rowOff>180975</xdr:rowOff>
        </xdr:from>
        <xdr:to>
          <xdr:col>3</xdr:col>
          <xdr:colOff>1676400</xdr:colOff>
          <xdr:row>2</xdr:row>
          <xdr:rowOff>66675</xdr:rowOff>
        </xdr:to>
        <xdr:sp macro="" textlink="">
          <xdr:nvSpPr>
            <xdr:cNvPr id="3085" name="Label_ref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66675</xdr:rowOff>
        </xdr:from>
        <xdr:to>
          <xdr:col>2</xdr:col>
          <xdr:colOff>142875</xdr:colOff>
          <xdr:row>3</xdr:row>
          <xdr:rowOff>171450</xdr:rowOff>
        </xdr:to>
        <xdr:sp macro="" textlink="">
          <xdr:nvSpPr>
            <xdr:cNvPr id="4098" name="Add_pret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168900</xdr:rowOff>
    </xdr:from>
    <xdr:to>
      <xdr:col>12</xdr:col>
      <xdr:colOff>672750</xdr:colOff>
      <xdr:row>1</xdr:row>
      <xdr:rowOff>0</xdr:rowOff>
    </xdr:to>
    <xdr:grpSp>
      <xdr:nvGrpSpPr>
        <xdr:cNvPr id="3" name="Groupe 2"/>
        <xdr:cNvGrpSpPr/>
      </xdr:nvGrpSpPr>
      <xdr:grpSpPr>
        <a:xfrm>
          <a:off x="762000" y="168900"/>
          <a:ext cx="12960000" cy="469275"/>
          <a:chOff x="762000" y="74925"/>
          <a:chExt cx="12960000" cy="469275"/>
        </a:xfrm>
      </xdr:grpSpPr>
      <xdr:sp macro="" textlink="">
        <xdr:nvSpPr>
          <xdr:cNvPr id="4" name="Barrenav"/>
          <xdr:cNvSpPr/>
        </xdr:nvSpPr>
        <xdr:spPr>
          <a:xfrm>
            <a:off x="762000" y="74925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Stock" textlink="Configuration!$C$7">
        <xdr:nvSpPr>
          <xdr:cNvPr id="5" name="Page1"/>
          <xdr:cNvSpPr/>
        </xdr:nvSpPr>
        <xdr:spPr>
          <a:xfrm>
            <a:off x="929775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FA7188A-286C-4312-B071-6E448418C8DA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Stock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Emprunteur" textlink="Configuration!$C$8">
        <xdr:nvSpPr>
          <xdr:cNvPr id="6" name="Page2"/>
          <xdr:cNvSpPr/>
        </xdr:nvSpPr>
        <xdr:spPr>
          <a:xfrm>
            <a:off x="2291850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E019EBC-CC2E-4BBE-927F-5AC62E870EBB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Emprunteur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Pret" textlink="Configuration!$C$9">
        <xdr:nvSpPr>
          <xdr:cNvPr id="7" name="Page3"/>
          <xdr:cNvSpPr/>
        </xdr:nvSpPr>
        <xdr:spPr>
          <a:xfrm>
            <a:off x="3653925" y="76200"/>
            <a:ext cx="1188000" cy="468000"/>
          </a:xfrm>
          <a:prstGeom prst="rect">
            <a:avLst/>
          </a:prstGeom>
          <a:solidFill>
            <a:srgbClr val="72F67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B30319D-E507-4027-BE45-DC53BF899F8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p" textlink="Configuration!$C$10">
        <xdr:nvSpPr>
          <xdr:cNvPr id="8" name="Page4"/>
          <xdr:cNvSpPr/>
        </xdr:nvSpPr>
        <xdr:spPr>
          <a:xfrm>
            <a:off x="49969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F48D49F-CC29-4E97-B889-8C956D774DD8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Spectacle" textlink="Configuration!$C$11">
        <xdr:nvSpPr>
          <xdr:cNvPr id="9" name="Page5"/>
          <xdr:cNvSpPr/>
        </xdr:nvSpPr>
        <xdr:spPr>
          <a:xfrm>
            <a:off x="633997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B658598-1762-406E-8C91-B0955F91A063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s" textlink="Configuration!$C$12">
        <xdr:nvSpPr>
          <xdr:cNvPr id="10" name="Page6"/>
          <xdr:cNvSpPr/>
        </xdr:nvSpPr>
        <xdr:spPr>
          <a:xfrm>
            <a:off x="76925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A8658C6-78EF-4DFB-A1AC-A1C959904FD4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nfiguration" textlink="Configuration!$C$13">
        <xdr:nvSpPr>
          <xdr:cNvPr id="11" name="Page7"/>
          <xdr:cNvSpPr/>
        </xdr:nvSpPr>
        <xdr:spPr>
          <a:xfrm>
            <a:off x="90355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A1E2AC4-9D7D-48FA-A159-B9136A689C2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Configuration</a:t>
            </a:fld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542925</xdr:colOff>
          <xdr:row>2</xdr:row>
          <xdr:rowOff>38100</xdr:rowOff>
        </xdr:from>
        <xdr:to>
          <xdr:col>8</xdr:col>
          <xdr:colOff>476250</xdr:colOff>
          <xdr:row>3</xdr:row>
          <xdr:rowOff>142875</xdr:rowOff>
        </xdr:to>
        <xdr:sp macro="" textlink="">
          <xdr:nvSpPr>
            <xdr:cNvPr id="4099" name="Reset_all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</xdr:row>
          <xdr:rowOff>47625</xdr:rowOff>
        </xdr:from>
        <xdr:to>
          <xdr:col>7</xdr:col>
          <xdr:colOff>485775</xdr:colOff>
          <xdr:row>3</xdr:row>
          <xdr:rowOff>152400</xdr:rowOff>
        </xdr:to>
        <xdr:sp macro="" textlink="">
          <xdr:nvSpPr>
            <xdr:cNvPr id="4100" name="filtre_cours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2</xdr:row>
          <xdr:rowOff>47625</xdr:rowOff>
        </xdr:from>
        <xdr:to>
          <xdr:col>6</xdr:col>
          <xdr:colOff>238125</xdr:colOff>
          <xdr:row>3</xdr:row>
          <xdr:rowOff>152400</xdr:rowOff>
        </xdr:to>
        <xdr:sp macro="" textlink="">
          <xdr:nvSpPr>
            <xdr:cNvPr id="4101" name="filtre_ter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2</xdr:row>
          <xdr:rowOff>66675</xdr:rowOff>
        </xdr:from>
        <xdr:to>
          <xdr:col>2</xdr:col>
          <xdr:colOff>923925</xdr:colOff>
          <xdr:row>3</xdr:row>
          <xdr:rowOff>171450</xdr:rowOff>
        </xdr:to>
        <xdr:sp macro="" textlink="">
          <xdr:nvSpPr>
            <xdr:cNvPr id="4102" name="Mod_pret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57150</xdr:colOff>
      <xdr:row>0</xdr:row>
      <xdr:rowOff>178425</xdr:rowOff>
    </xdr:from>
    <xdr:to>
      <xdr:col>23</xdr:col>
      <xdr:colOff>206025</xdr:colOff>
      <xdr:row>2</xdr:row>
      <xdr:rowOff>0</xdr:rowOff>
    </xdr:to>
    <xdr:grpSp>
      <xdr:nvGrpSpPr>
        <xdr:cNvPr id="2" name="Groupe 1"/>
        <xdr:cNvGrpSpPr/>
      </xdr:nvGrpSpPr>
      <xdr:grpSpPr>
        <a:xfrm>
          <a:off x="6391275" y="178425"/>
          <a:ext cx="12960000" cy="469275"/>
          <a:chOff x="762000" y="74925"/>
          <a:chExt cx="12960000" cy="469275"/>
        </a:xfrm>
      </xdr:grpSpPr>
      <xdr:sp macro="" textlink="">
        <xdr:nvSpPr>
          <xdr:cNvPr id="3" name="Barrenav"/>
          <xdr:cNvSpPr/>
        </xdr:nvSpPr>
        <xdr:spPr>
          <a:xfrm>
            <a:off x="762000" y="74925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Stock" textlink="Configuration!$C$7">
        <xdr:nvSpPr>
          <xdr:cNvPr id="4" name="Page1"/>
          <xdr:cNvSpPr/>
        </xdr:nvSpPr>
        <xdr:spPr>
          <a:xfrm>
            <a:off x="929775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FA7188A-286C-4312-B071-6E448418C8DA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Stock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Emprunteur" textlink="Configuration!$C$8">
        <xdr:nvSpPr>
          <xdr:cNvPr id="5" name="Page2"/>
          <xdr:cNvSpPr/>
        </xdr:nvSpPr>
        <xdr:spPr>
          <a:xfrm>
            <a:off x="2291850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E019EBC-CC2E-4BBE-927F-5AC62E870EBB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Emprunteur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Pret" textlink="Configuration!$C$9">
        <xdr:nvSpPr>
          <xdr:cNvPr id="6" name="Page3"/>
          <xdr:cNvSpPr/>
        </xdr:nvSpPr>
        <xdr:spPr>
          <a:xfrm>
            <a:off x="36539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B30319D-E507-4027-BE45-DC53BF899F8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p" textlink="Configuration!$C$10">
        <xdr:nvSpPr>
          <xdr:cNvPr id="7" name="Page4"/>
          <xdr:cNvSpPr/>
        </xdr:nvSpPr>
        <xdr:spPr>
          <a:xfrm>
            <a:off x="4996950" y="76200"/>
            <a:ext cx="1188000" cy="468000"/>
          </a:xfrm>
          <a:prstGeom prst="rect">
            <a:avLst/>
          </a:prstGeom>
          <a:solidFill>
            <a:srgbClr val="72F67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F48D49F-CC29-4E97-B889-8C956D774DD8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Spectacle" textlink="Configuration!$C$11">
        <xdr:nvSpPr>
          <xdr:cNvPr id="8" name="Page5"/>
          <xdr:cNvSpPr/>
        </xdr:nvSpPr>
        <xdr:spPr>
          <a:xfrm>
            <a:off x="633997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B658598-1762-406E-8C91-B0955F91A063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s" textlink="Configuration!$C$12">
        <xdr:nvSpPr>
          <xdr:cNvPr id="9" name="Page6"/>
          <xdr:cNvSpPr/>
        </xdr:nvSpPr>
        <xdr:spPr>
          <a:xfrm>
            <a:off x="76925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A8658C6-78EF-4DFB-A1AC-A1C959904FD4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nfiguration" textlink="Configuration!$C$13">
        <xdr:nvSpPr>
          <xdr:cNvPr id="10" name="Page7"/>
          <xdr:cNvSpPr/>
        </xdr:nvSpPr>
        <xdr:spPr>
          <a:xfrm>
            <a:off x="90355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A1E2AC4-9D7D-48FA-A159-B9136A689C2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Configuration</a:t>
            </a:fld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57150</xdr:rowOff>
        </xdr:from>
        <xdr:to>
          <xdr:col>1</xdr:col>
          <xdr:colOff>742950</xdr:colOff>
          <xdr:row>3</xdr:row>
          <xdr:rowOff>161925</xdr:rowOff>
        </xdr:to>
        <xdr:sp macro="" textlink="">
          <xdr:nvSpPr>
            <xdr:cNvPr id="6145" name="Add_spect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168900</xdr:rowOff>
    </xdr:from>
    <xdr:to>
      <xdr:col>11</xdr:col>
      <xdr:colOff>406050</xdr:colOff>
      <xdr:row>1</xdr:row>
      <xdr:rowOff>0</xdr:rowOff>
    </xdr:to>
    <xdr:grpSp>
      <xdr:nvGrpSpPr>
        <xdr:cNvPr id="3" name="Groupe 2"/>
        <xdr:cNvGrpSpPr/>
      </xdr:nvGrpSpPr>
      <xdr:grpSpPr>
        <a:xfrm>
          <a:off x="762000" y="168900"/>
          <a:ext cx="12960000" cy="469275"/>
          <a:chOff x="762000" y="74925"/>
          <a:chExt cx="12960000" cy="469275"/>
        </a:xfrm>
      </xdr:grpSpPr>
      <xdr:sp macro="" textlink="">
        <xdr:nvSpPr>
          <xdr:cNvPr id="4" name="Barrenav"/>
          <xdr:cNvSpPr/>
        </xdr:nvSpPr>
        <xdr:spPr>
          <a:xfrm>
            <a:off x="762000" y="74925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Stock" textlink="Configuration!$C$7">
        <xdr:nvSpPr>
          <xdr:cNvPr id="5" name="Page1"/>
          <xdr:cNvSpPr/>
        </xdr:nvSpPr>
        <xdr:spPr>
          <a:xfrm>
            <a:off x="929775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FA7188A-286C-4312-B071-6E448418C8DA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Stock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Emprunteur" textlink="Configuration!$C$8">
        <xdr:nvSpPr>
          <xdr:cNvPr id="6" name="Page2"/>
          <xdr:cNvSpPr/>
        </xdr:nvSpPr>
        <xdr:spPr>
          <a:xfrm>
            <a:off x="2291850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E019EBC-CC2E-4BBE-927F-5AC62E870EBB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Emprunteur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Pret" textlink="Configuration!$C$9">
        <xdr:nvSpPr>
          <xdr:cNvPr id="7" name="Page3"/>
          <xdr:cNvSpPr/>
        </xdr:nvSpPr>
        <xdr:spPr>
          <a:xfrm>
            <a:off x="36539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B30319D-E507-4027-BE45-DC53BF899F8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p" textlink="Configuration!$C$10">
        <xdr:nvSpPr>
          <xdr:cNvPr id="8" name="Page4"/>
          <xdr:cNvSpPr/>
        </xdr:nvSpPr>
        <xdr:spPr>
          <a:xfrm>
            <a:off x="49969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F48D49F-CC29-4E97-B889-8C956D774DD8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Spectacle" textlink="Configuration!$C$11">
        <xdr:nvSpPr>
          <xdr:cNvPr id="9" name="Page5"/>
          <xdr:cNvSpPr/>
        </xdr:nvSpPr>
        <xdr:spPr>
          <a:xfrm>
            <a:off x="6339975" y="76200"/>
            <a:ext cx="1188000" cy="468000"/>
          </a:xfrm>
          <a:prstGeom prst="rect">
            <a:avLst/>
          </a:prstGeom>
          <a:solidFill>
            <a:srgbClr val="72F67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B658598-1762-406E-8C91-B0955F91A063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s" textlink="Configuration!$C$12">
        <xdr:nvSpPr>
          <xdr:cNvPr id="10" name="Page6"/>
          <xdr:cNvSpPr/>
        </xdr:nvSpPr>
        <xdr:spPr>
          <a:xfrm>
            <a:off x="76925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A8658C6-78EF-4DFB-A1AC-A1C959904FD4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nfiguration" textlink="Configuration!$C$13">
        <xdr:nvSpPr>
          <xdr:cNvPr id="11" name="Page7"/>
          <xdr:cNvSpPr/>
        </xdr:nvSpPr>
        <xdr:spPr>
          <a:xfrm>
            <a:off x="90355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A1E2AC4-9D7D-48FA-A159-B9136A689C2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Configuration</a:t>
            </a:fld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2</xdr:row>
          <xdr:rowOff>38100</xdr:rowOff>
        </xdr:from>
        <xdr:to>
          <xdr:col>8</xdr:col>
          <xdr:colOff>1666875</xdr:colOff>
          <xdr:row>3</xdr:row>
          <xdr:rowOff>142875</xdr:rowOff>
        </xdr:to>
        <xdr:sp macro="" textlink="">
          <xdr:nvSpPr>
            <xdr:cNvPr id="6146" name="reset_all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2</xdr:row>
          <xdr:rowOff>47625</xdr:rowOff>
        </xdr:from>
        <xdr:to>
          <xdr:col>8</xdr:col>
          <xdr:colOff>695325</xdr:colOff>
          <xdr:row>3</xdr:row>
          <xdr:rowOff>152400</xdr:rowOff>
        </xdr:to>
        <xdr:sp macro="" textlink="">
          <xdr:nvSpPr>
            <xdr:cNvPr id="6147" name="filtre_cours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</xdr:row>
          <xdr:rowOff>47625</xdr:rowOff>
        </xdr:from>
        <xdr:to>
          <xdr:col>7</xdr:col>
          <xdr:colOff>257175</xdr:colOff>
          <xdr:row>3</xdr:row>
          <xdr:rowOff>152400</xdr:rowOff>
        </xdr:to>
        <xdr:sp macro="" textlink="">
          <xdr:nvSpPr>
            <xdr:cNvPr id="6148" name="filtre_ter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</xdr:row>
          <xdr:rowOff>57150</xdr:rowOff>
        </xdr:from>
        <xdr:to>
          <xdr:col>2</xdr:col>
          <xdr:colOff>762000</xdr:colOff>
          <xdr:row>3</xdr:row>
          <xdr:rowOff>161925</xdr:rowOff>
        </xdr:to>
        <xdr:sp macro="" textlink="">
          <xdr:nvSpPr>
            <xdr:cNvPr id="6149" name="mod_spect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76200</xdr:colOff>
      <xdr:row>0</xdr:row>
      <xdr:rowOff>168900</xdr:rowOff>
    </xdr:from>
    <xdr:to>
      <xdr:col>21</xdr:col>
      <xdr:colOff>82200</xdr:colOff>
      <xdr:row>1</xdr:row>
      <xdr:rowOff>104775</xdr:rowOff>
    </xdr:to>
    <xdr:grpSp>
      <xdr:nvGrpSpPr>
        <xdr:cNvPr id="2" name="Groupe 1"/>
        <xdr:cNvGrpSpPr/>
      </xdr:nvGrpSpPr>
      <xdr:grpSpPr>
        <a:xfrm>
          <a:off x="6181725" y="168900"/>
          <a:ext cx="12960000" cy="469275"/>
          <a:chOff x="762000" y="74925"/>
          <a:chExt cx="12960000" cy="469275"/>
        </a:xfrm>
      </xdr:grpSpPr>
      <xdr:sp macro="" textlink="">
        <xdr:nvSpPr>
          <xdr:cNvPr id="3" name="Barrenav"/>
          <xdr:cNvSpPr/>
        </xdr:nvSpPr>
        <xdr:spPr>
          <a:xfrm>
            <a:off x="762000" y="74925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Stock" textlink="Configuration!$C$7">
        <xdr:nvSpPr>
          <xdr:cNvPr id="4" name="Page1"/>
          <xdr:cNvSpPr/>
        </xdr:nvSpPr>
        <xdr:spPr>
          <a:xfrm>
            <a:off x="929775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FA7188A-286C-4312-B071-6E448418C8DA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Stock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Emprunteur" textlink="Configuration!$C$8">
        <xdr:nvSpPr>
          <xdr:cNvPr id="5" name="Page2"/>
          <xdr:cNvSpPr/>
        </xdr:nvSpPr>
        <xdr:spPr>
          <a:xfrm>
            <a:off x="2291850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E019EBC-CC2E-4BBE-927F-5AC62E870EBB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Emprunteur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Pret" textlink="Configuration!$C$9">
        <xdr:nvSpPr>
          <xdr:cNvPr id="6" name="Page3"/>
          <xdr:cNvSpPr/>
        </xdr:nvSpPr>
        <xdr:spPr>
          <a:xfrm>
            <a:off x="36539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B30319D-E507-4027-BE45-DC53BF899F8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p" textlink="Configuration!$C$10">
        <xdr:nvSpPr>
          <xdr:cNvPr id="7" name="Page4"/>
          <xdr:cNvSpPr/>
        </xdr:nvSpPr>
        <xdr:spPr>
          <a:xfrm>
            <a:off x="49969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F48D49F-CC29-4E97-B889-8C956D774DD8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Spectacle" textlink="Configuration!$C$11">
        <xdr:nvSpPr>
          <xdr:cNvPr id="8" name="Page5"/>
          <xdr:cNvSpPr/>
        </xdr:nvSpPr>
        <xdr:spPr>
          <a:xfrm>
            <a:off x="633997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B658598-1762-406E-8C91-B0955F91A063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s" textlink="Configuration!$C$12">
        <xdr:nvSpPr>
          <xdr:cNvPr id="9" name="Page6"/>
          <xdr:cNvSpPr/>
        </xdr:nvSpPr>
        <xdr:spPr>
          <a:xfrm>
            <a:off x="7692525" y="76200"/>
            <a:ext cx="1188000" cy="468000"/>
          </a:xfrm>
          <a:prstGeom prst="rect">
            <a:avLst/>
          </a:prstGeom>
          <a:solidFill>
            <a:srgbClr val="72F67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A8658C6-78EF-4DFB-A1AC-A1C959904FD4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nfiguration" textlink="Configuration!$C$13">
        <xdr:nvSpPr>
          <xdr:cNvPr id="10" name="Page7"/>
          <xdr:cNvSpPr/>
        </xdr:nvSpPr>
        <xdr:spPr>
          <a:xfrm>
            <a:off x="90355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A1E2AC4-9D7D-48FA-A159-B9136A689C2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Configuration</a:t>
            </a:fld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168900</xdr:rowOff>
    </xdr:from>
    <xdr:to>
      <xdr:col>15</xdr:col>
      <xdr:colOff>101250</xdr:colOff>
      <xdr:row>1</xdr:row>
      <xdr:rowOff>0</xdr:rowOff>
    </xdr:to>
    <xdr:grpSp>
      <xdr:nvGrpSpPr>
        <xdr:cNvPr id="12" name="Groupe 11"/>
        <xdr:cNvGrpSpPr/>
      </xdr:nvGrpSpPr>
      <xdr:grpSpPr>
        <a:xfrm>
          <a:off x="762000" y="168900"/>
          <a:ext cx="12960000" cy="469275"/>
          <a:chOff x="762000" y="74925"/>
          <a:chExt cx="12960000" cy="469275"/>
        </a:xfrm>
      </xdr:grpSpPr>
      <xdr:sp macro="" textlink="">
        <xdr:nvSpPr>
          <xdr:cNvPr id="2" name="Barrenav"/>
          <xdr:cNvSpPr/>
        </xdr:nvSpPr>
        <xdr:spPr>
          <a:xfrm>
            <a:off x="762000" y="74925"/>
            <a:ext cx="12960000" cy="468000"/>
          </a:xfrm>
          <a:prstGeom prst="rect">
            <a:avLst/>
          </a:prstGeom>
          <a:solidFill>
            <a:srgbClr val="7030A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Stock" textlink="Configuration!$C$7">
        <xdr:nvSpPr>
          <xdr:cNvPr id="3" name="Page1"/>
          <xdr:cNvSpPr/>
        </xdr:nvSpPr>
        <xdr:spPr>
          <a:xfrm>
            <a:off x="929775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FA7188A-286C-4312-B071-6E448418C8DA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Stock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Emprunteur" textlink="Configuration!$C$8">
        <xdr:nvSpPr>
          <xdr:cNvPr id="5" name="Page2"/>
          <xdr:cNvSpPr/>
        </xdr:nvSpPr>
        <xdr:spPr>
          <a:xfrm>
            <a:off x="2291850" y="74925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E019EBC-CC2E-4BBE-927F-5AC62E870EBB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Emprunteur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Pret" textlink="Configuration!$C$9">
        <xdr:nvSpPr>
          <xdr:cNvPr id="6" name="Page3"/>
          <xdr:cNvSpPr/>
        </xdr:nvSpPr>
        <xdr:spPr>
          <a:xfrm>
            <a:off x="36539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B30319D-E507-4027-BE45-DC53BF899F8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p" textlink="Configuration!$C$10">
        <xdr:nvSpPr>
          <xdr:cNvPr id="7" name="Page4"/>
          <xdr:cNvSpPr/>
        </xdr:nvSpPr>
        <xdr:spPr>
          <a:xfrm>
            <a:off x="4996950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F48D49F-CC29-4E97-B889-8C956D774DD8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prêt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Spectacle" textlink="Configuration!$C$11">
        <xdr:nvSpPr>
          <xdr:cNvPr id="8" name="Page5"/>
          <xdr:cNvSpPr/>
        </xdr:nvSpPr>
        <xdr:spPr>
          <a:xfrm>
            <a:off x="633997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B658598-1762-406E-8C91-B0955F91A063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Fs" textlink="Configuration!$C$12">
        <xdr:nvSpPr>
          <xdr:cNvPr id="9" name="Page6"/>
          <xdr:cNvSpPr/>
        </xdr:nvSpPr>
        <xdr:spPr>
          <a:xfrm>
            <a:off x="7692525" y="76200"/>
            <a:ext cx="1188000" cy="46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A8658C6-78EF-4DFB-A1AC-A1C959904FD4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Feuille de spectacle</a:t>
            </a:fld>
            <a:endParaRPr lang="fr-FR" sz="1200" b="1">
              <a:solidFill>
                <a:schemeClr val="bg1"/>
              </a:solidFill>
            </a:endParaRPr>
          </a:p>
        </xdr:txBody>
      </xdr:sp>
      <xdr:sp macro="[0]!Page_Configuration" textlink="Configuration!$C$13">
        <xdr:nvSpPr>
          <xdr:cNvPr id="10" name="Page7"/>
          <xdr:cNvSpPr/>
        </xdr:nvSpPr>
        <xdr:spPr>
          <a:xfrm>
            <a:off x="9035550" y="76200"/>
            <a:ext cx="1188000" cy="468000"/>
          </a:xfrm>
          <a:prstGeom prst="rect">
            <a:avLst/>
          </a:prstGeom>
          <a:solidFill>
            <a:srgbClr val="72F67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FA1E2AC4-9D7D-48FA-A159-B9136A689C21}" type="TxLink">
              <a:rPr lang="en-US" sz="12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Configuration</a:t>
            </a:fld>
            <a:endParaRPr lang="fr-FR" sz="12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8</xdr:col>
      <xdr:colOff>333375</xdr:colOff>
      <xdr:row>7</xdr:row>
      <xdr:rowOff>0</xdr:rowOff>
    </xdr:from>
    <xdr:to>
      <xdr:col>8</xdr:col>
      <xdr:colOff>619125</xdr:colOff>
      <xdr:row>8</xdr:row>
      <xdr:rowOff>0</xdr:rowOff>
    </xdr:to>
    <xdr:sp macro="[0]!couleur_fond1" textlink="">
      <xdr:nvSpPr>
        <xdr:cNvPr id="4" name="bcoul1"/>
        <xdr:cNvSpPr/>
      </xdr:nvSpPr>
      <xdr:spPr>
        <a:xfrm>
          <a:off x="8086725" y="1724025"/>
          <a:ext cx="285750" cy="180975"/>
        </a:xfrm>
        <a:prstGeom prst="roundRect">
          <a:avLst/>
        </a:prstGeom>
        <a:solidFill>
          <a:schemeClr val="tx1"/>
        </a:solidFill>
        <a:ln w="28575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</xdr:colOff>
      <xdr:row>7</xdr:row>
      <xdr:rowOff>0</xdr:rowOff>
    </xdr:from>
    <xdr:to>
      <xdr:col>9</xdr:col>
      <xdr:colOff>295275</xdr:colOff>
      <xdr:row>8</xdr:row>
      <xdr:rowOff>0</xdr:rowOff>
    </xdr:to>
    <xdr:sp macro="[0]!couleur_fond2" textlink="">
      <xdr:nvSpPr>
        <xdr:cNvPr id="13" name="bcoul2"/>
        <xdr:cNvSpPr/>
      </xdr:nvSpPr>
      <xdr:spPr>
        <a:xfrm>
          <a:off x="8524875" y="1724025"/>
          <a:ext cx="285750" cy="180975"/>
        </a:xfrm>
        <a:prstGeom prst="roundRect">
          <a:avLst/>
        </a:prstGeom>
        <a:solidFill>
          <a:srgbClr val="7030A0"/>
        </a:solidFill>
        <a:ln w="28575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447675</xdr:colOff>
      <xdr:row>7</xdr:row>
      <xdr:rowOff>0</xdr:rowOff>
    </xdr:from>
    <xdr:to>
      <xdr:col>9</xdr:col>
      <xdr:colOff>733425</xdr:colOff>
      <xdr:row>8</xdr:row>
      <xdr:rowOff>0</xdr:rowOff>
    </xdr:to>
    <xdr:sp macro="[0]!couleur_fond3" textlink="">
      <xdr:nvSpPr>
        <xdr:cNvPr id="14" name="bcoul3"/>
        <xdr:cNvSpPr/>
      </xdr:nvSpPr>
      <xdr:spPr>
        <a:xfrm>
          <a:off x="8963025" y="1724025"/>
          <a:ext cx="285750" cy="180975"/>
        </a:xfrm>
        <a:prstGeom prst="roundRect">
          <a:avLst/>
        </a:prstGeom>
        <a:solidFill>
          <a:srgbClr val="0000F2"/>
        </a:solidFill>
        <a:ln w="28575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904875</xdr:colOff>
      <xdr:row>7</xdr:row>
      <xdr:rowOff>0</xdr:rowOff>
    </xdr:from>
    <xdr:to>
      <xdr:col>10</xdr:col>
      <xdr:colOff>209550</xdr:colOff>
      <xdr:row>8</xdr:row>
      <xdr:rowOff>0</xdr:rowOff>
    </xdr:to>
    <xdr:sp macro="[0]!couleur_fond4" textlink="">
      <xdr:nvSpPr>
        <xdr:cNvPr id="15" name="bcoul4"/>
        <xdr:cNvSpPr/>
      </xdr:nvSpPr>
      <xdr:spPr>
        <a:xfrm>
          <a:off x="9420225" y="1724025"/>
          <a:ext cx="285750" cy="180975"/>
        </a:xfrm>
        <a:prstGeom prst="roundRect">
          <a:avLst/>
        </a:prstGeom>
        <a:solidFill>
          <a:srgbClr val="FF0000"/>
        </a:solidFill>
        <a:ln w="28575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371475</xdr:colOff>
      <xdr:row>7</xdr:row>
      <xdr:rowOff>0</xdr:rowOff>
    </xdr:from>
    <xdr:to>
      <xdr:col>10</xdr:col>
      <xdr:colOff>657225</xdr:colOff>
      <xdr:row>8</xdr:row>
      <xdr:rowOff>0</xdr:rowOff>
    </xdr:to>
    <xdr:sp macro="[0]!couleur_fond5" textlink="">
      <xdr:nvSpPr>
        <xdr:cNvPr id="16" name="bcoul5"/>
        <xdr:cNvSpPr/>
      </xdr:nvSpPr>
      <xdr:spPr>
        <a:xfrm>
          <a:off x="9867900" y="1724025"/>
          <a:ext cx="285750" cy="180975"/>
        </a:xfrm>
        <a:prstGeom prst="roundRect">
          <a:avLst/>
        </a:prstGeom>
        <a:solidFill>
          <a:srgbClr val="00EE00"/>
        </a:solidFill>
        <a:ln w="28575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333375</xdr:colOff>
      <xdr:row>9</xdr:row>
      <xdr:rowOff>0</xdr:rowOff>
    </xdr:from>
    <xdr:to>
      <xdr:col>8</xdr:col>
      <xdr:colOff>619125</xdr:colOff>
      <xdr:row>10</xdr:row>
      <xdr:rowOff>0</xdr:rowOff>
    </xdr:to>
    <xdr:sp macro="[0]!Couleur_page1" textlink="">
      <xdr:nvSpPr>
        <xdr:cNvPr id="17" name="pcoul1"/>
        <xdr:cNvSpPr/>
      </xdr:nvSpPr>
      <xdr:spPr>
        <a:xfrm>
          <a:off x="8086725" y="2085975"/>
          <a:ext cx="285750" cy="180975"/>
        </a:xfrm>
        <a:prstGeom prst="roundRect">
          <a:avLst/>
        </a:prstGeom>
        <a:solidFill>
          <a:srgbClr val="FFC305"/>
        </a:solidFill>
        <a:ln w="28575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</xdr:colOff>
      <xdr:row>9</xdr:row>
      <xdr:rowOff>0</xdr:rowOff>
    </xdr:from>
    <xdr:to>
      <xdr:col>9</xdr:col>
      <xdr:colOff>295275</xdr:colOff>
      <xdr:row>10</xdr:row>
      <xdr:rowOff>0</xdr:rowOff>
    </xdr:to>
    <xdr:sp macro="[0]!Couleur_page2" textlink="">
      <xdr:nvSpPr>
        <xdr:cNvPr id="18" name="pcoul2"/>
        <xdr:cNvSpPr/>
      </xdr:nvSpPr>
      <xdr:spPr>
        <a:xfrm>
          <a:off x="8524875" y="2085975"/>
          <a:ext cx="285750" cy="180975"/>
        </a:xfrm>
        <a:prstGeom prst="roundRect">
          <a:avLst/>
        </a:prstGeom>
        <a:solidFill>
          <a:srgbClr val="72F672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447675</xdr:colOff>
      <xdr:row>9</xdr:row>
      <xdr:rowOff>0</xdr:rowOff>
    </xdr:from>
    <xdr:to>
      <xdr:col>9</xdr:col>
      <xdr:colOff>733425</xdr:colOff>
      <xdr:row>10</xdr:row>
      <xdr:rowOff>0</xdr:rowOff>
    </xdr:to>
    <xdr:sp macro="[0]!Couleur_page3" textlink="">
      <xdr:nvSpPr>
        <xdr:cNvPr id="19" name="pcoul3"/>
        <xdr:cNvSpPr/>
      </xdr:nvSpPr>
      <xdr:spPr>
        <a:xfrm>
          <a:off x="8963025" y="2085975"/>
          <a:ext cx="285750" cy="180975"/>
        </a:xfrm>
        <a:prstGeom prst="roundRect">
          <a:avLst/>
        </a:prstGeom>
        <a:solidFill>
          <a:srgbClr val="F551D6"/>
        </a:solidFill>
        <a:ln w="28575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904875</xdr:colOff>
      <xdr:row>9</xdr:row>
      <xdr:rowOff>0</xdr:rowOff>
    </xdr:from>
    <xdr:to>
      <xdr:col>10</xdr:col>
      <xdr:colOff>209550</xdr:colOff>
      <xdr:row>10</xdr:row>
      <xdr:rowOff>0</xdr:rowOff>
    </xdr:to>
    <xdr:sp macro="[0]!Couleur_page4" textlink="">
      <xdr:nvSpPr>
        <xdr:cNvPr id="20" name="pcoul4"/>
        <xdr:cNvSpPr/>
      </xdr:nvSpPr>
      <xdr:spPr>
        <a:xfrm>
          <a:off x="9420225" y="2085975"/>
          <a:ext cx="285750" cy="180975"/>
        </a:xfrm>
        <a:prstGeom prst="roundRect">
          <a:avLst/>
        </a:prstGeom>
        <a:solidFill>
          <a:srgbClr val="61E6E9"/>
        </a:solidFill>
        <a:ln w="28575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371475</xdr:colOff>
      <xdr:row>9</xdr:row>
      <xdr:rowOff>0</xdr:rowOff>
    </xdr:from>
    <xdr:to>
      <xdr:col>10</xdr:col>
      <xdr:colOff>657225</xdr:colOff>
      <xdr:row>10</xdr:row>
      <xdr:rowOff>0</xdr:rowOff>
    </xdr:to>
    <xdr:sp macro="[0]!Couleur_page5" textlink="">
      <xdr:nvSpPr>
        <xdr:cNvPr id="21" name="pcoul5"/>
        <xdr:cNvSpPr/>
      </xdr:nvSpPr>
      <xdr:spPr>
        <a:xfrm>
          <a:off x="9867900" y="2085975"/>
          <a:ext cx="285750" cy="180975"/>
        </a:xfrm>
        <a:prstGeom prst="roundRect">
          <a:avLst/>
        </a:prstGeom>
        <a:solidFill>
          <a:srgbClr val="C0C0C0"/>
        </a:solidFill>
        <a:ln w="28575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Stock" displayName="Stock" ref="B5:AE27" totalsRowShown="0" headerRowDxfId="95" dataDxfId="94">
  <sortState ref="B6:AE27">
    <sortCondition ref="B6:B27"/>
    <sortCondition ref="C6:C27"/>
    <sortCondition ref="D6:D27"/>
  </sortState>
  <tableColumns count="30">
    <tableColumn id="1" name="Catégorie" dataDxfId="93"/>
    <tableColumn id="2" name="Type" dataDxfId="92"/>
    <tableColumn id="3" name="Nom" dataDxfId="91"/>
    <tableColumn id="4" name="Description" dataDxfId="90"/>
    <tableColumn id="5" name="Stock initial" dataDxfId="89"/>
    <tableColumn id="30" name="Stock actuel" dataDxfId="88">
      <calculatedColumnFormula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calculatedColumnFormula>
    </tableColumn>
    <tableColumn id="6" name="Stock Mini" dataDxfId="87"/>
    <tableColumn id="7" name="Gestion stock" dataDxfId="86">
      <calculatedColumnFormula>IF(G6&lt;H6,1,"")</calculatedColumnFormula>
    </tableColumn>
    <tableColumn id="8" name="Vide" dataDxfId="85"/>
    <tableColumn id="9" name="1" dataDxfId="84"/>
    <tableColumn id="10" name="2" dataDxfId="83"/>
    <tableColumn id="11" name="3" dataDxfId="82"/>
    <tableColumn id="12" name="4" dataDxfId="81"/>
    <tableColumn id="13" name="5" dataDxfId="80"/>
    <tableColumn id="14" name="6" dataDxfId="79"/>
    <tableColumn id="15" name="7" dataDxfId="78"/>
    <tableColumn id="16" name="8" dataDxfId="77"/>
    <tableColumn id="17" name="9" dataDxfId="76"/>
    <tableColumn id="18" name="10" dataDxfId="75"/>
    <tableColumn id="19" name="11" dataDxfId="74"/>
    <tableColumn id="20" name="12" dataDxfId="73"/>
    <tableColumn id="21" name="13" dataDxfId="72"/>
    <tableColumn id="22" name="14" dataDxfId="71"/>
    <tableColumn id="23" name="15" dataDxfId="70"/>
    <tableColumn id="24" name="16" dataDxfId="69"/>
    <tableColumn id="25" name="17" dataDxfId="68"/>
    <tableColumn id="26" name="18" dataDxfId="67"/>
    <tableColumn id="27" name="19" dataDxfId="66"/>
    <tableColumn id="28" name="20" dataDxfId="65"/>
    <tableColumn id="29" name="&gt;20" dataDxfId="6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5" name="Emprunteur" displayName="Emprunteur" ref="B5:H6" totalsRowShown="0" headerRowDxfId="63" dataDxfId="62">
  <sortState ref="B6:H18">
    <sortCondition ref="B6:B18"/>
    <sortCondition ref="C6:C18"/>
    <sortCondition ref="D6:D18"/>
  </sortState>
  <tableColumns count="7">
    <tableColumn id="1" name="Raison sociale" dataDxfId="61"/>
    <tableColumn id="2" name="Nom" dataDxfId="60"/>
    <tableColumn id="3" name="Référent" dataDxfId="59"/>
    <tableColumn id="4" name="Adresse" dataDxfId="58"/>
    <tableColumn id="5" name="CP + Ville" dataDxfId="57"/>
    <tableColumn id="7" name="Téléphone" dataDxfId="56"/>
    <tableColumn id="8" name="Mail" dataDxfId="55" dataCellStyle="Lien hypertext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Prêt" displayName="Prêt" ref="B5:L6" totalsRowShown="0" headerRowDxfId="52" dataDxfId="50" headerRowBorderDxfId="51" tableBorderDxfId="49" totalsRowBorderDxfId="48">
  <tableColumns count="11">
    <tableColumn id="1" name="Saison" dataDxfId="47">
      <calculatedColumnFormula>MID(C6,4,4)</calculatedColumnFormula>
    </tableColumn>
    <tableColumn id="10" name="N° prêt" dataDxfId="46"/>
    <tableColumn id="2" name="Nom" dataDxfId="45"/>
    <tableColumn id="3" name="Référent" dataDxfId="44"/>
    <tableColumn id="4" name="Date départ" dataDxfId="43"/>
    <tableColumn id="5" name="Date retour" dataDxfId="42"/>
    <tableColumn id="11" name="Catégorie" dataDxfId="41"/>
    <tableColumn id="6" name="Quantité" dataDxfId="40"/>
    <tableColumn id="7" name="Matériel" dataDxfId="39"/>
    <tableColumn id="8" name="Retour" dataDxfId="38"/>
    <tableColumn id="9" name="Status" dataDxfId="37">
      <calculatedColumnFormula>IF(Prêt[[#This Row],[Retour]]=Prêt[[#This Row],[Quantité]],"Terminé","En cours")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6" name="Spectacle" displayName="Spectacle" ref="B5:K6" totalsRowShown="0" headerRowDxfId="33" dataDxfId="32">
  <tableColumns count="10">
    <tableColumn id="1" name="Saison" dataDxfId="31">
      <calculatedColumnFormula>MID(C6,4,4)</calculatedColumnFormula>
    </tableColumn>
    <tableColumn id="2" name="N° Spect." dataDxfId="30"/>
    <tableColumn id="3" name="Nom" dataDxfId="29"/>
    <tableColumn id="4" name="Date de début" dataDxfId="28"/>
    <tableColumn id="5" name="Date de fin" dataDxfId="27"/>
    <tableColumn id="10" name="Catégorie" dataDxfId="26"/>
    <tableColumn id="6" name="Quantité" dataDxfId="25"/>
    <tableColumn id="7" name="Matériel" dataDxfId="24"/>
    <tableColumn id="8" name="Retour" dataDxfId="23"/>
    <tableColumn id="9" name="Status" dataDxfId="22">
      <calculatedColumnFormula>IF(Spectacle[[#This Row],[Retour]]=Spectacle[[#This Row],[Quantité]],"Terminé","En cours")</calculatedColumnFormula>
    </tableColumn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3" name="Lumiere" displayName="Lumiere" ref="B47:B52" totalsRowShown="0" headerRowDxfId="20" dataDxfId="19">
  <autoFilter ref="B47:B52"/>
  <sortState ref="B18:B22">
    <sortCondition ref="B17"/>
  </sortState>
  <tableColumns count="1">
    <tableColumn id="1" name="CATEGORIE" dataDxfId="18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8" name="Lumiere9" displayName="Lumiere9" ref="D47:D52" totalsRowShown="0" headerRowDxfId="17" dataDxfId="16">
  <autoFilter ref="D47:D52"/>
  <sortState ref="D18:D22">
    <sortCondition ref="D17"/>
  </sortState>
  <tableColumns count="1">
    <tableColumn id="1" name="LUM" dataDxfId="15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9" name="Machinerie10" displayName="Machinerie10" ref="F47:F57" totalsRowShown="0" headerRowDxfId="14" dataDxfId="13">
  <autoFilter ref="F47:F57"/>
  <sortState ref="F18:F27">
    <sortCondition ref="F17"/>
  </sortState>
  <tableColumns count="1">
    <tableColumn id="1" name="MAC" dataDxfId="12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10" name="Son_11" displayName="Son_11" ref="H47:H54" totalsRowShown="0" headerRowDxfId="11" dataDxfId="10">
  <autoFilter ref="H47:H54"/>
  <sortState ref="H18:H24">
    <sortCondition ref="H17:H24"/>
  </sortState>
  <tableColumns count="1">
    <tableColumn id="1" name="SON" dataDxfId="9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11" name="Video12" displayName="Video12" ref="J47:J51" totalsRowShown="0" headerRowDxfId="8" dataDxfId="7">
  <autoFilter ref="J47:J51"/>
  <sortState ref="J18:J21">
    <sortCondition ref="J17:J21"/>
  </sortState>
  <tableColumns count="1">
    <tableColumn id="1" name="VIDEO" dataDxfId="6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2" name="Accessoire13" displayName="Accessoire13" ref="L47:L49" totalsRowShown="0" headerRowDxfId="5" dataDxfId="4">
  <autoFilter ref="L47:L49"/>
  <tableColumns count="1">
    <tableColumn id="1" name="ACC" dataDxfId="3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id="4" name="Tableau4" displayName="Tableau4" ref="T47:T50" totalsRowShown="0" headerRowDxfId="2" dataDxfId="1">
  <autoFilter ref="T47:T50"/>
  <tableColumns count="1">
    <tableColumn id="1" name="Raison social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16.xml"/><Relationship Id="rId18" Type="http://schemas.openxmlformats.org/officeDocument/2006/relationships/control" Target="../activeX/activeX19.xml"/><Relationship Id="rId26" Type="http://schemas.openxmlformats.org/officeDocument/2006/relationships/table" Target="../tables/table2.xml"/><Relationship Id="rId3" Type="http://schemas.openxmlformats.org/officeDocument/2006/relationships/drawing" Target="../drawings/drawing2.xml"/><Relationship Id="rId21" Type="http://schemas.openxmlformats.org/officeDocument/2006/relationships/image" Target="../media/image18.emf"/><Relationship Id="rId7" Type="http://schemas.openxmlformats.org/officeDocument/2006/relationships/control" Target="../activeX/activeX13.xml"/><Relationship Id="rId12" Type="http://schemas.openxmlformats.org/officeDocument/2006/relationships/image" Target="../media/image14.emf"/><Relationship Id="rId17" Type="http://schemas.openxmlformats.org/officeDocument/2006/relationships/image" Target="../media/image16.emf"/><Relationship Id="rId25" Type="http://schemas.openxmlformats.org/officeDocument/2006/relationships/image" Target="../media/image20.emf"/><Relationship Id="rId2" Type="http://schemas.openxmlformats.org/officeDocument/2006/relationships/printerSettings" Target="../printerSettings/printerSettings2.bin"/><Relationship Id="rId16" Type="http://schemas.openxmlformats.org/officeDocument/2006/relationships/control" Target="../activeX/activeX18.xml"/><Relationship Id="rId20" Type="http://schemas.openxmlformats.org/officeDocument/2006/relationships/control" Target="../activeX/activeX20.xml"/><Relationship Id="rId1" Type="http://schemas.openxmlformats.org/officeDocument/2006/relationships/hyperlink" Target="mailto:essai@essai.fr" TargetMode="External"/><Relationship Id="rId6" Type="http://schemas.openxmlformats.org/officeDocument/2006/relationships/image" Target="../media/image12.emf"/><Relationship Id="rId11" Type="http://schemas.openxmlformats.org/officeDocument/2006/relationships/control" Target="../activeX/activeX15.xml"/><Relationship Id="rId24" Type="http://schemas.openxmlformats.org/officeDocument/2006/relationships/control" Target="../activeX/activeX22.xml"/><Relationship Id="rId5" Type="http://schemas.openxmlformats.org/officeDocument/2006/relationships/control" Target="../activeX/activeX12.xml"/><Relationship Id="rId15" Type="http://schemas.openxmlformats.org/officeDocument/2006/relationships/image" Target="../media/image15.emf"/><Relationship Id="rId23" Type="http://schemas.openxmlformats.org/officeDocument/2006/relationships/image" Target="../media/image19.emf"/><Relationship Id="rId10" Type="http://schemas.openxmlformats.org/officeDocument/2006/relationships/image" Target="../media/image13.emf"/><Relationship Id="rId19" Type="http://schemas.openxmlformats.org/officeDocument/2006/relationships/image" Target="../media/image17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14.xml"/><Relationship Id="rId14" Type="http://schemas.openxmlformats.org/officeDocument/2006/relationships/control" Target="../activeX/activeX17.xml"/><Relationship Id="rId22" Type="http://schemas.openxmlformats.org/officeDocument/2006/relationships/control" Target="../activeX/activeX2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5.xml"/><Relationship Id="rId13" Type="http://schemas.openxmlformats.org/officeDocument/2006/relationships/image" Target="../media/image25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22.emf"/><Relationship Id="rId12" Type="http://schemas.openxmlformats.org/officeDocument/2006/relationships/control" Target="../activeX/activeX2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4.xml"/><Relationship Id="rId11" Type="http://schemas.openxmlformats.org/officeDocument/2006/relationships/image" Target="../media/image24.emf"/><Relationship Id="rId5" Type="http://schemas.openxmlformats.org/officeDocument/2006/relationships/image" Target="../media/image21.emf"/><Relationship Id="rId10" Type="http://schemas.openxmlformats.org/officeDocument/2006/relationships/control" Target="../activeX/activeX26.xml"/><Relationship Id="rId4" Type="http://schemas.openxmlformats.org/officeDocument/2006/relationships/control" Target="../activeX/activeX23.xml"/><Relationship Id="rId9" Type="http://schemas.openxmlformats.org/officeDocument/2006/relationships/image" Target="../media/image23.emf"/><Relationship Id="rId1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emf"/><Relationship Id="rId13" Type="http://schemas.openxmlformats.org/officeDocument/2006/relationships/table" Target="../tables/table4.xml"/><Relationship Id="rId3" Type="http://schemas.openxmlformats.org/officeDocument/2006/relationships/control" Target="../activeX/activeX28.xml"/><Relationship Id="rId7" Type="http://schemas.openxmlformats.org/officeDocument/2006/relationships/control" Target="../activeX/activeX30.xml"/><Relationship Id="rId12" Type="http://schemas.openxmlformats.org/officeDocument/2006/relationships/image" Target="../media/image30.emf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image" Target="../media/image27.emf"/><Relationship Id="rId11" Type="http://schemas.openxmlformats.org/officeDocument/2006/relationships/control" Target="../activeX/activeX32.xml"/><Relationship Id="rId5" Type="http://schemas.openxmlformats.org/officeDocument/2006/relationships/control" Target="../activeX/activeX29.xml"/><Relationship Id="rId10" Type="http://schemas.openxmlformats.org/officeDocument/2006/relationships/image" Target="../media/image29.emf"/><Relationship Id="rId4" Type="http://schemas.openxmlformats.org/officeDocument/2006/relationships/image" Target="../media/image26.emf"/><Relationship Id="rId9" Type="http://schemas.openxmlformats.org/officeDocument/2006/relationships/control" Target="../activeX/activeX3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drawing" Target="../drawings/drawing7.xml"/><Relationship Id="rId7" Type="http://schemas.openxmlformats.org/officeDocument/2006/relationships/table" Target="../tables/table8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guillaume.pessina@tng-lyon.fr" TargetMode="Externa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E27"/>
  <sheetViews>
    <sheetView showGridLines="0" workbookViewId="0">
      <selection activeCell="B5" sqref="B5"/>
    </sheetView>
  </sheetViews>
  <sheetFormatPr baseColWidth="10" defaultRowHeight="14.25" x14ac:dyDescent="0.2"/>
  <cols>
    <col min="1" max="1" width="11.42578125" style="1" customWidth="1"/>
    <col min="2" max="2" width="11.7109375" style="1" customWidth="1"/>
    <col min="3" max="3" width="11.42578125" style="1"/>
    <col min="4" max="4" width="22.85546875" style="1" customWidth="1"/>
    <col min="5" max="5" width="44.42578125" style="1" customWidth="1"/>
    <col min="6" max="6" width="14" style="1" customWidth="1"/>
    <col min="7" max="7" width="14.42578125" style="1" customWidth="1"/>
    <col min="8" max="8" width="11.7109375" style="1" customWidth="1"/>
    <col min="9" max="9" width="16" style="1" customWidth="1"/>
    <col min="10" max="10" width="1.42578125" style="1" customWidth="1"/>
    <col min="11" max="19" width="4.7109375" style="1" customWidth="1"/>
    <col min="20" max="31" width="5.42578125" style="1" customWidth="1"/>
    <col min="32" max="16384" width="11.42578125" style="1"/>
  </cols>
  <sheetData>
    <row r="1" spans="2:31" ht="50.25" customHeight="1" x14ac:dyDescent="0.2">
      <c r="I1" s="2"/>
    </row>
    <row r="2" spans="2:31" ht="24.95" customHeight="1" x14ac:dyDescent="0.2">
      <c r="I2" s="2"/>
    </row>
    <row r="3" spans="2:31" x14ac:dyDescent="0.2">
      <c r="I3" s="2"/>
    </row>
    <row r="4" spans="2:31" x14ac:dyDescent="0.2">
      <c r="I4" s="2"/>
      <c r="K4" s="84">
        <v>1</v>
      </c>
      <c r="L4" s="84">
        <v>2</v>
      </c>
      <c r="M4" s="84">
        <v>3</v>
      </c>
      <c r="N4" s="84">
        <v>4</v>
      </c>
      <c r="O4" s="84">
        <v>5</v>
      </c>
      <c r="P4" s="84">
        <v>6</v>
      </c>
      <c r="Q4" s="84">
        <v>7</v>
      </c>
      <c r="R4" s="84">
        <v>8</v>
      </c>
      <c r="S4" s="84">
        <v>9</v>
      </c>
      <c r="T4" s="84">
        <v>10</v>
      </c>
      <c r="U4" s="84">
        <v>11</v>
      </c>
      <c r="V4" s="84">
        <v>12</v>
      </c>
      <c r="W4" s="84">
        <v>13</v>
      </c>
      <c r="X4" s="84">
        <v>14</v>
      </c>
      <c r="Y4" s="84">
        <v>15</v>
      </c>
      <c r="Z4" s="84">
        <v>16</v>
      </c>
      <c r="AA4" s="84">
        <v>17</v>
      </c>
      <c r="AB4" s="84">
        <v>18</v>
      </c>
      <c r="AC4" s="84">
        <v>19</v>
      </c>
      <c r="AD4" s="84">
        <v>20</v>
      </c>
      <c r="AE4" s="84"/>
    </row>
    <row r="5" spans="2:31" x14ac:dyDescent="0.2">
      <c r="B5" s="1" t="s">
        <v>0</v>
      </c>
      <c r="C5" s="1" t="s">
        <v>1</v>
      </c>
      <c r="D5" s="1" t="s">
        <v>2</v>
      </c>
      <c r="E5" s="1" t="s">
        <v>3</v>
      </c>
      <c r="F5" s="1" t="s">
        <v>138</v>
      </c>
      <c r="G5" s="1" t="s">
        <v>140</v>
      </c>
      <c r="H5" s="1" t="s">
        <v>6</v>
      </c>
      <c r="I5" s="2" t="s">
        <v>7</v>
      </c>
      <c r="J5" s="4" t="s">
        <v>4</v>
      </c>
      <c r="K5" s="1" t="s">
        <v>8</v>
      </c>
      <c r="L5" s="1" t="s">
        <v>9</v>
      </c>
      <c r="M5" s="1" t="s">
        <v>10</v>
      </c>
      <c r="N5" s="1" t="s">
        <v>11</v>
      </c>
      <c r="O5" s="1" t="s">
        <v>12</v>
      </c>
      <c r="P5" s="1" t="s">
        <v>13</v>
      </c>
      <c r="Q5" s="1" t="s">
        <v>14</v>
      </c>
      <c r="R5" s="1" t="s">
        <v>15</v>
      </c>
      <c r="S5" s="1" t="s">
        <v>16</v>
      </c>
      <c r="T5" s="1" t="s">
        <v>17</v>
      </c>
      <c r="U5" s="1" t="s">
        <v>18</v>
      </c>
      <c r="V5" s="1" t="s">
        <v>19</v>
      </c>
      <c r="W5" s="1" t="s">
        <v>20</v>
      </c>
      <c r="X5" s="1" t="s">
        <v>21</v>
      </c>
      <c r="Y5" s="1" t="s">
        <v>22</v>
      </c>
      <c r="Z5" s="1" t="s">
        <v>23</v>
      </c>
      <c r="AA5" s="1" t="s">
        <v>24</v>
      </c>
      <c r="AB5" s="1" t="s">
        <v>25</v>
      </c>
      <c r="AC5" s="1" t="s">
        <v>26</v>
      </c>
      <c r="AD5" s="1" t="s">
        <v>27</v>
      </c>
      <c r="AE5" s="1" t="s">
        <v>5</v>
      </c>
    </row>
    <row r="6" spans="2:31" ht="15" x14ac:dyDescent="0.25">
      <c r="B6" s="38" t="s">
        <v>44</v>
      </c>
      <c r="C6" s="38" t="s">
        <v>165</v>
      </c>
      <c r="D6" s="38" t="s">
        <v>166</v>
      </c>
      <c r="E6" s="38" t="s">
        <v>167</v>
      </c>
      <c r="F6" s="39">
        <v>10</v>
      </c>
      <c r="G6" s="82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10</v>
      </c>
      <c r="H6" s="83">
        <v>2</v>
      </c>
      <c r="I6" s="40" t="str">
        <f t="shared" ref="I6:I27" si="0">IF(G6&lt;H6,1,"")</f>
        <v/>
      </c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</row>
    <row r="7" spans="2:31" ht="15" x14ac:dyDescent="0.25">
      <c r="B7" s="1" t="s">
        <v>44</v>
      </c>
      <c r="C7" s="1" t="s">
        <v>48</v>
      </c>
      <c r="D7" s="1" t="s">
        <v>170</v>
      </c>
      <c r="E7" s="1" t="s">
        <v>53</v>
      </c>
      <c r="F7" s="23">
        <v>5</v>
      </c>
      <c r="G7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5</v>
      </c>
      <c r="H7" s="75">
        <v>1</v>
      </c>
      <c r="I7" s="3" t="str">
        <f t="shared" si="0"/>
        <v/>
      </c>
    </row>
    <row r="8" spans="2:31" ht="15" x14ac:dyDescent="0.25">
      <c r="B8" s="10" t="s">
        <v>44</v>
      </c>
      <c r="C8" s="10" t="s">
        <v>48</v>
      </c>
      <c r="D8" s="10" t="s">
        <v>54</v>
      </c>
      <c r="E8" s="10" t="s">
        <v>55</v>
      </c>
      <c r="F8" s="24">
        <v>2</v>
      </c>
      <c r="G8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2</v>
      </c>
      <c r="H8" s="75">
        <v>4</v>
      </c>
      <c r="I8" s="11">
        <f t="shared" si="0"/>
        <v>1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2:31" ht="15" x14ac:dyDescent="0.25">
      <c r="B9" s="1" t="s">
        <v>28</v>
      </c>
      <c r="C9" s="1" t="s">
        <v>33</v>
      </c>
      <c r="D9" s="1" t="s">
        <v>172</v>
      </c>
      <c r="E9" s="1" t="s">
        <v>53</v>
      </c>
      <c r="F9" s="23">
        <v>15</v>
      </c>
      <c r="G9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15</v>
      </c>
      <c r="H9" s="75">
        <v>2</v>
      </c>
      <c r="I9" s="3" t="str">
        <f t="shared" si="0"/>
        <v/>
      </c>
    </row>
    <row r="10" spans="2:31" ht="15" x14ac:dyDescent="0.25">
      <c r="B10" s="1" t="s">
        <v>28</v>
      </c>
      <c r="C10" s="1" t="s">
        <v>34</v>
      </c>
      <c r="D10" s="1" t="s">
        <v>92</v>
      </c>
      <c r="E10" s="1" t="s">
        <v>53</v>
      </c>
      <c r="F10" s="23">
        <v>70</v>
      </c>
      <c r="G10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70</v>
      </c>
      <c r="H10" s="75">
        <v>10</v>
      </c>
      <c r="I10" s="3" t="str">
        <f t="shared" si="0"/>
        <v/>
      </c>
    </row>
    <row r="11" spans="2:31" ht="15" x14ac:dyDescent="0.25">
      <c r="B11" s="1" t="s">
        <v>28</v>
      </c>
      <c r="C11" s="1" t="s">
        <v>34</v>
      </c>
      <c r="D11" s="1" t="s">
        <v>139</v>
      </c>
      <c r="E11" s="1" t="s">
        <v>53</v>
      </c>
      <c r="F11" s="23">
        <v>50</v>
      </c>
      <c r="G11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50</v>
      </c>
      <c r="H11" s="75">
        <v>10</v>
      </c>
      <c r="I11" s="3" t="str">
        <f t="shared" si="0"/>
        <v/>
      </c>
    </row>
    <row r="12" spans="2:31" ht="15" x14ac:dyDescent="0.25">
      <c r="B12" s="1" t="s">
        <v>28</v>
      </c>
      <c r="C12" s="1" t="s">
        <v>31</v>
      </c>
      <c r="D12" s="1" t="s">
        <v>86</v>
      </c>
      <c r="E12" s="1" t="s">
        <v>53</v>
      </c>
      <c r="F12" s="23">
        <v>2</v>
      </c>
      <c r="G12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2</v>
      </c>
      <c r="H12" s="75">
        <v>3</v>
      </c>
      <c r="I12" s="3">
        <f t="shared" si="0"/>
        <v>1</v>
      </c>
    </row>
    <row r="13" spans="2:31" ht="15" x14ac:dyDescent="0.25">
      <c r="B13" s="1" t="s">
        <v>28</v>
      </c>
      <c r="C13" s="1" t="s">
        <v>32</v>
      </c>
      <c r="D13" s="1" t="s">
        <v>95</v>
      </c>
      <c r="E13" s="1" t="s">
        <v>53</v>
      </c>
      <c r="F13" s="23">
        <v>15</v>
      </c>
      <c r="G13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15</v>
      </c>
      <c r="H13" s="75">
        <v>10</v>
      </c>
      <c r="I13" s="3" t="str">
        <f t="shared" si="0"/>
        <v/>
      </c>
    </row>
    <row r="14" spans="2:31" ht="15" x14ac:dyDescent="0.25">
      <c r="B14" s="1" t="s">
        <v>28</v>
      </c>
      <c r="C14" s="1" t="s">
        <v>32</v>
      </c>
      <c r="D14" s="1" t="s">
        <v>88</v>
      </c>
      <c r="E14" s="1" t="s">
        <v>53</v>
      </c>
      <c r="F14" s="23">
        <v>26</v>
      </c>
      <c r="G14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26</v>
      </c>
      <c r="H14" s="75">
        <v>7</v>
      </c>
      <c r="I14" s="3" t="str">
        <f t="shared" si="0"/>
        <v/>
      </c>
    </row>
    <row r="15" spans="2:31" ht="15" x14ac:dyDescent="0.25">
      <c r="B15" s="1" t="s">
        <v>28</v>
      </c>
      <c r="C15" s="1" t="s">
        <v>32</v>
      </c>
      <c r="D15" s="1" t="s">
        <v>147</v>
      </c>
      <c r="E15" s="1" t="s">
        <v>53</v>
      </c>
      <c r="F15" s="23">
        <v>30</v>
      </c>
      <c r="G15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30</v>
      </c>
      <c r="H15" s="75">
        <v>5</v>
      </c>
      <c r="I15" s="3" t="str">
        <f t="shared" si="0"/>
        <v/>
      </c>
    </row>
    <row r="16" spans="2:31" ht="15" x14ac:dyDescent="0.25">
      <c r="B16" s="38" t="s">
        <v>28</v>
      </c>
      <c r="C16" s="38" t="s">
        <v>32</v>
      </c>
      <c r="D16" s="38" t="s">
        <v>173</v>
      </c>
      <c r="E16" s="38" t="s">
        <v>53</v>
      </c>
      <c r="F16" s="39">
        <v>5</v>
      </c>
      <c r="G16" s="82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5</v>
      </c>
      <c r="H16" s="83">
        <v>2</v>
      </c>
      <c r="I16" s="40" t="str">
        <f t="shared" si="0"/>
        <v/>
      </c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pans="2:31" ht="15" x14ac:dyDescent="0.25">
      <c r="B17" s="1" t="s">
        <v>28</v>
      </c>
      <c r="C17" s="1" t="s">
        <v>32</v>
      </c>
      <c r="D17" s="1" t="s">
        <v>89</v>
      </c>
      <c r="E17" s="1" t="s">
        <v>53</v>
      </c>
      <c r="F17" s="23">
        <v>100</v>
      </c>
      <c r="G17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100</v>
      </c>
      <c r="H17" s="75">
        <v>20</v>
      </c>
      <c r="I17" s="3" t="str">
        <f t="shared" si="0"/>
        <v/>
      </c>
    </row>
    <row r="18" spans="2:31" ht="15" x14ac:dyDescent="0.25">
      <c r="B18" s="38" t="s">
        <v>28</v>
      </c>
      <c r="C18" s="38" t="s">
        <v>32</v>
      </c>
      <c r="D18" s="38" t="s">
        <v>168</v>
      </c>
      <c r="E18" s="38" t="s">
        <v>169</v>
      </c>
      <c r="F18" s="39">
        <v>30</v>
      </c>
      <c r="G18" s="82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30</v>
      </c>
      <c r="H18" s="83">
        <v>5</v>
      </c>
      <c r="I18" s="40" t="str">
        <f t="shared" si="0"/>
        <v/>
      </c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pans="2:31" ht="15" x14ac:dyDescent="0.25">
      <c r="B19" s="38" t="s">
        <v>28</v>
      </c>
      <c r="C19" s="38" t="s">
        <v>35</v>
      </c>
      <c r="D19" s="38" t="s">
        <v>106</v>
      </c>
      <c r="E19" s="38" t="s">
        <v>107</v>
      </c>
      <c r="F19" s="39">
        <v>5</v>
      </c>
      <c r="G19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5</v>
      </c>
      <c r="H19" s="75">
        <v>2</v>
      </c>
      <c r="I19" s="40" t="str">
        <f t="shared" si="0"/>
        <v/>
      </c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pans="2:31" ht="15" x14ac:dyDescent="0.25">
      <c r="B20" s="1" t="s">
        <v>29</v>
      </c>
      <c r="C20" s="1" t="s">
        <v>38</v>
      </c>
      <c r="D20" s="1" t="s">
        <v>90</v>
      </c>
      <c r="E20" s="1" t="s">
        <v>53</v>
      </c>
      <c r="F20" s="23">
        <v>5</v>
      </c>
      <c r="G20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5</v>
      </c>
      <c r="H20" s="75">
        <v>2</v>
      </c>
      <c r="I20" s="3" t="str">
        <f t="shared" si="0"/>
        <v/>
      </c>
    </row>
    <row r="21" spans="2:31" ht="15" x14ac:dyDescent="0.25">
      <c r="B21" s="1" t="s">
        <v>29</v>
      </c>
      <c r="C21" s="1" t="s">
        <v>37</v>
      </c>
      <c r="D21" s="1" t="s">
        <v>116</v>
      </c>
      <c r="E21" s="1" t="s">
        <v>53</v>
      </c>
      <c r="F21" s="23">
        <v>3</v>
      </c>
      <c r="G21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3</v>
      </c>
      <c r="H21" s="75">
        <v>1</v>
      </c>
      <c r="I21" s="3" t="str">
        <f t="shared" si="0"/>
        <v/>
      </c>
    </row>
    <row r="22" spans="2:31" ht="15" x14ac:dyDescent="0.25">
      <c r="B22" s="38" t="s">
        <v>29</v>
      </c>
      <c r="C22" s="38" t="s">
        <v>41</v>
      </c>
      <c r="D22" s="38" t="s">
        <v>105</v>
      </c>
      <c r="E22" s="38" t="s">
        <v>53</v>
      </c>
      <c r="F22" s="39">
        <v>20</v>
      </c>
      <c r="G22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20</v>
      </c>
      <c r="H22" s="75">
        <v>5</v>
      </c>
      <c r="I22" s="40" t="str">
        <f t="shared" si="0"/>
        <v/>
      </c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pans="2:31" ht="15" x14ac:dyDescent="0.25">
      <c r="B23" s="1" t="s">
        <v>30</v>
      </c>
      <c r="C23" s="1" t="s">
        <v>47</v>
      </c>
      <c r="D23" s="1" t="s">
        <v>87</v>
      </c>
      <c r="E23" s="1" t="s">
        <v>53</v>
      </c>
      <c r="F23" s="23">
        <v>10</v>
      </c>
      <c r="G23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10</v>
      </c>
      <c r="H23" s="75">
        <v>2</v>
      </c>
      <c r="I23" s="3" t="str">
        <f t="shared" si="0"/>
        <v/>
      </c>
    </row>
    <row r="24" spans="2:31" ht="15" x14ac:dyDescent="0.25">
      <c r="B24" s="1" t="s">
        <v>30</v>
      </c>
      <c r="C24" s="1" t="s">
        <v>46</v>
      </c>
      <c r="D24" s="1" t="s">
        <v>141</v>
      </c>
      <c r="E24" s="1" t="s">
        <v>53</v>
      </c>
      <c r="F24" s="23">
        <v>10</v>
      </c>
      <c r="G24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10</v>
      </c>
      <c r="H24" s="75">
        <v>2</v>
      </c>
      <c r="I24" s="3" t="str">
        <f t="shared" si="0"/>
        <v/>
      </c>
    </row>
    <row r="25" spans="2:31" ht="15" x14ac:dyDescent="0.25">
      <c r="B25" s="1" t="s">
        <v>30</v>
      </c>
      <c r="C25" s="1" t="s">
        <v>35</v>
      </c>
      <c r="D25" s="1" t="s">
        <v>93</v>
      </c>
      <c r="E25" s="1" t="s">
        <v>53</v>
      </c>
      <c r="F25" s="23">
        <v>5</v>
      </c>
      <c r="G25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5</v>
      </c>
      <c r="H25" s="75">
        <v>3</v>
      </c>
      <c r="I25" s="3" t="str">
        <f t="shared" si="0"/>
        <v/>
      </c>
    </row>
    <row r="26" spans="2:31" ht="15" x14ac:dyDescent="0.25">
      <c r="B26" s="1" t="s">
        <v>51</v>
      </c>
      <c r="C26" s="1" t="s">
        <v>33</v>
      </c>
      <c r="D26" s="1" t="s">
        <v>142</v>
      </c>
      <c r="E26" s="1" t="s">
        <v>53</v>
      </c>
      <c r="F26" s="23">
        <v>5</v>
      </c>
      <c r="G26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5</v>
      </c>
      <c r="H26" s="75">
        <v>2</v>
      </c>
      <c r="I26" s="3" t="str">
        <f t="shared" si="0"/>
        <v/>
      </c>
    </row>
    <row r="27" spans="2:31" ht="15" x14ac:dyDescent="0.25">
      <c r="B27" s="1" t="s">
        <v>51</v>
      </c>
      <c r="C27" s="1" t="s">
        <v>34</v>
      </c>
      <c r="D27" s="1" t="s">
        <v>91</v>
      </c>
      <c r="E27" s="1" t="s">
        <v>53</v>
      </c>
      <c r="F27" s="23">
        <v>20</v>
      </c>
      <c r="G27" s="74">
        <f>SUMIFS(Stock[Stock initial],Stock[Nom],Stock[[#This Row],[Nom]])-SUMIFS(Prêt[Quantité],Prêt[Matériel],Stock[[#This Row],[Nom]])+SUMIFS(Prêt[Retour],Prêt[Matériel],Stock[[#This Row],[Nom]])-SUMIFS(Spectacle[Quantité],Spectacle[Matériel],Stock[[#This Row],[Nom]])+SUMIFS(Spectacle[Retour],Spectacle[Matériel],Stock[[#This Row],[Nom]])</f>
        <v>20</v>
      </c>
      <c r="H27" s="75">
        <v>5</v>
      </c>
      <c r="I27" s="3" t="str">
        <f t="shared" si="0"/>
        <v/>
      </c>
    </row>
  </sheetData>
  <conditionalFormatting sqref="B6:AE27">
    <cfRule type="expression" dxfId="101" priority="6">
      <formula>$B6&lt;&gt;""</formula>
    </cfRule>
  </conditionalFormatting>
  <conditionalFormatting sqref="K6:AD27">
    <cfRule type="expression" dxfId="100" priority="4">
      <formula>AND($B6&lt;&gt;"",$G6&lt;$H6,$G6&gt;=K$4)</formula>
    </cfRule>
    <cfRule type="expression" dxfId="99" priority="5">
      <formula>AND($B6&lt;&gt;"",$G6&gt;=$H6,$G6&gt;=K$4)</formula>
    </cfRule>
  </conditionalFormatting>
  <conditionalFormatting sqref="AE6:AE27">
    <cfRule type="expression" dxfId="98" priority="2">
      <formula>AND($B6&lt;&gt;"",$G6&lt;$H6,$G6&gt;$AD$4)</formula>
    </cfRule>
    <cfRule type="expression" dxfId="97" priority="3">
      <formula>AND($B6&lt;&gt;"",$G6&gt;=$H6,$G6&gt;$AD$4)</formula>
    </cfRule>
  </conditionalFormatting>
  <conditionalFormatting sqref="J6:J27">
    <cfRule type="expression" dxfId="96" priority="1">
      <formula>$B6&lt;&gt;""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6" r:id="rId4" name="Clear_search">
          <controlPr defaultSize="0" autoLine="0" r:id="rId5">
            <anchor moveWithCells="1">
              <from>
                <xdr:col>4</xdr:col>
                <xdr:colOff>28575</xdr:colOff>
                <xdr:row>2</xdr:row>
                <xdr:rowOff>95250</xdr:rowOff>
              </from>
              <to>
                <xdr:col>4</xdr:col>
                <xdr:colOff>514350</xdr:colOff>
                <xdr:row>3</xdr:row>
                <xdr:rowOff>152400</xdr:rowOff>
              </to>
            </anchor>
          </controlPr>
        </control>
      </mc:Choice>
      <mc:Fallback>
        <control shapeId="1036" r:id="rId4" name="Clear_search"/>
      </mc:Fallback>
    </mc:AlternateContent>
    <mc:AlternateContent xmlns:mc="http://schemas.openxmlformats.org/markup-compatibility/2006">
      <mc:Choice Requires="x14">
        <control shapeId="1035" r:id="rId6" name="Label_mat">
          <controlPr defaultSize="0" autoLine="0" r:id="rId7">
            <anchor moveWithCells="1">
              <from>
                <xdr:col>3</xdr:col>
                <xdr:colOff>114300</xdr:colOff>
                <xdr:row>1</xdr:row>
                <xdr:rowOff>180975</xdr:rowOff>
              </from>
              <to>
                <xdr:col>4</xdr:col>
                <xdr:colOff>0</xdr:colOff>
                <xdr:row>2</xdr:row>
                <xdr:rowOff>66675</xdr:rowOff>
              </to>
            </anchor>
          </controlPr>
        </control>
      </mc:Choice>
      <mc:Fallback>
        <control shapeId="1035" r:id="rId6" name="Label_mat"/>
      </mc:Fallback>
    </mc:AlternateContent>
    <mc:AlternateContent xmlns:mc="http://schemas.openxmlformats.org/markup-compatibility/2006">
      <mc:Choice Requires="x14">
        <control shapeId="1034" r:id="rId8" name="Find_mat">
          <controlPr defaultSize="0" autoLine="0" r:id="rId9">
            <anchor moveWithCells="1">
              <from>
                <xdr:col>3</xdr:col>
                <xdr:colOff>38100</xdr:colOff>
                <xdr:row>2</xdr:row>
                <xdr:rowOff>95250</xdr:rowOff>
              </from>
              <to>
                <xdr:col>4</xdr:col>
                <xdr:colOff>19050</xdr:colOff>
                <xdr:row>3</xdr:row>
                <xdr:rowOff>152400</xdr:rowOff>
              </to>
            </anchor>
          </controlPr>
        </control>
      </mc:Choice>
      <mc:Fallback>
        <control shapeId="1034" r:id="rId8" name="Find_mat"/>
      </mc:Fallback>
    </mc:AlternateContent>
    <mc:AlternateContent xmlns:mc="http://schemas.openxmlformats.org/markup-compatibility/2006">
      <mc:Choice Requires="x14">
        <control shapeId="1033" r:id="rId10" name="filtre_video">
          <controlPr defaultSize="0" autoLine="0" r:id="rId11">
            <anchor moveWithCells="1">
              <from>
                <xdr:col>11</xdr:col>
                <xdr:colOff>219075</xdr:colOff>
                <xdr:row>2</xdr:row>
                <xdr:rowOff>47625</xdr:rowOff>
              </from>
              <to>
                <xdr:col>14</xdr:col>
                <xdr:colOff>257175</xdr:colOff>
                <xdr:row>3</xdr:row>
                <xdr:rowOff>152400</xdr:rowOff>
              </to>
            </anchor>
          </controlPr>
        </control>
      </mc:Choice>
      <mc:Fallback>
        <control shapeId="1033" r:id="rId10" name="filtre_video"/>
      </mc:Fallback>
    </mc:AlternateContent>
    <mc:AlternateContent xmlns:mc="http://schemas.openxmlformats.org/markup-compatibility/2006">
      <mc:Choice Requires="x14">
        <control shapeId="1032" r:id="rId12" name="Filtre_son">
          <controlPr defaultSize="0" autoLine="0" r:id="rId13">
            <anchor moveWithCells="1">
              <from>
                <xdr:col>8</xdr:col>
                <xdr:colOff>752475</xdr:colOff>
                <xdr:row>2</xdr:row>
                <xdr:rowOff>47625</xdr:rowOff>
              </from>
              <to>
                <xdr:col>11</xdr:col>
                <xdr:colOff>190500</xdr:colOff>
                <xdr:row>3</xdr:row>
                <xdr:rowOff>152400</xdr:rowOff>
              </to>
            </anchor>
          </controlPr>
        </control>
      </mc:Choice>
      <mc:Fallback>
        <control shapeId="1032" r:id="rId12" name="Filtre_son"/>
      </mc:Fallback>
    </mc:AlternateContent>
    <mc:AlternateContent xmlns:mc="http://schemas.openxmlformats.org/markup-compatibility/2006">
      <mc:Choice Requires="x14">
        <control shapeId="1031" r:id="rId14" name="filtre_mac">
          <controlPr defaultSize="0" autoLine="0" r:id="rId15">
            <anchor moveWithCells="1">
              <from>
                <xdr:col>7</xdr:col>
                <xdr:colOff>590550</xdr:colOff>
                <xdr:row>2</xdr:row>
                <xdr:rowOff>47625</xdr:rowOff>
              </from>
              <to>
                <xdr:col>8</xdr:col>
                <xdr:colOff>723900</xdr:colOff>
                <xdr:row>3</xdr:row>
                <xdr:rowOff>152400</xdr:rowOff>
              </to>
            </anchor>
          </controlPr>
        </control>
      </mc:Choice>
      <mc:Fallback>
        <control shapeId="1031" r:id="rId14" name="filtre_mac"/>
      </mc:Fallback>
    </mc:AlternateContent>
    <mc:AlternateContent xmlns:mc="http://schemas.openxmlformats.org/markup-compatibility/2006">
      <mc:Choice Requires="x14">
        <control shapeId="1030" r:id="rId16" name="Filtre_ACC">
          <controlPr defaultSize="0" autoLine="0" r:id="rId17">
            <anchor moveWithCells="1">
              <from>
                <xdr:col>5</xdr:col>
                <xdr:colOff>600075</xdr:colOff>
                <xdr:row>2</xdr:row>
                <xdr:rowOff>47625</xdr:rowOff>
              </from>
              <to>
                <xdr:col>6</xdr:col>
                <xdr:colOff>581025</xdr:colOff>
                <xdr:row>3</xdr:row>
                <xdr:rowOff>152400</xdr:rowOff>
              </to>
            </anchor>
          </controlPr>
        </control>
      </mc:Choice>
      <mc:Fallback>
        <control shapeId="1030" r:id="rId16" name="Filtre_ACC"/>
      </mc:Fallback>
    </mc:AlternateContent>
    <mc:AlternateContent xmlns:mc="http://schemas.openxmlformats.org/markup-compatibility/2006">
      <mc:Choice Requires="x14">
        <control shapeId="1029" r:id="rId18" name="filtre_lum">
          <controlPr defaultSize="0" autoLine="0" r:id="rId19">
            <anchor moveWithCells="1">
              <from>
                <xdr:col>6</xdr:col>
                <xdr:colOff>609600</xdr:colOff>
                <xdr:row>2</xdr:row>
                <xdr:rowOff>47625</xdr:rowOff>
              </from>
              <to>
                <xdr:col>7</xdr:col>
                <xdr:colOff>561975</xdr:colOff>
                <xdr:row>3</xdr:row>
                <xdr:rowOff>152400</xdr:rowOff>
              </to>
            </anchor>
          </controlPr>
        </control>
      </mc:Choice>
      <mc:Fallback>
        <control shapeId="1029" r:id="rId18" name="filtre_lum"/>
      </mc:Fallback>
    </mc:AlternateContent>
    <mc:AlternateContent xmlns:mc="http://schemas.openxmlformats.org/markup-compatibility/2006">
      <mc:Choice Requires="x14">
        <control shapeId="1025" r:id="rId20" name="Add_mat">
          <controlPr defaultSize="0" autoLine="0" r:id="rId21">
            <anchor moveWithCells="1">
              <from>
                <xdr:col>1</xdr:col>
                <xdr:colOff>19050</xdr:colOff>
                <xdr:row>2</xdr:row>
                <xdr:rowOff>66675</xdr:rowOff>
              </from>
              <to>
                <xdr:col>1</xdr:col>
                <xdr:colOff>752475</xdr:colOff>
                <xdr:row>3</xdr:row>
                <xdr:rowOff>171450</xdr:rowOff>
              </to>
            </anchor>
          </controlPr>
        </control>
      </mc:Choice>
      <mc:Fallback>
        <control shapeId="1025" r:id="rId20" name="Add_mat"/>
      </mc:Fallback>
    </mc:AlternateContent>
    <mc:AlternateContent xmlns:mc="http://schemas.openxmlformats.org/markup-compatibility/2006">
      <mc:Choice Requires="x14">
        <control shapeId="1026" r:id="rId22" name="Tri_mat">
          <controlPr defaultSize="0" autoLine="0" r:id="rId23">
            <anchor moveWithCells="1">
              <from>
                <xdr:col>4</xdr:col>
                <xdr:colOff>2628900</xdr:colOff>
                <xdr:row>2</xdr:row>
                <xdr:rowOff>47625</xdr:rowOff>
              </from>
              <to>
                <xdr:col>5</xdr:col>
                <xdr:colOff>581025</xdr:colOff>
                <xdr:row>3</xdr:row>
                <xdr:rowOff>152400</xdr:rowOff>
              </to>
            </anchor>
          </controlPr>
        </control>
      </mc:Choice>
      <mc:Fallback>
        <control shapeId="1026" r:id="rId22" name="Tri_mat"/>
      </mc:Fallback>
    </mc:AlternateContent>
    <mc:AlternateContent xmlns:mc="http://schemas.openxmlformats.org/markup-compatibility/2006">
      <mc:Choice Requires="x14">
        <control shapeId="1028" r:id="rId24" name="Reset_all">
          <controlPr defaultSize="0" autoLine="0" r:id="rId25">
            <anchor moveWithCells="1">
              <from>
                <xdr:col>14</xdr:col>
                <xdr:colOff>285750</xdr:colOff>
                <xdr:row>2</xdr:row>
                <xdr:rowOff>47625</xdr:rowOff>
              </from>
              <to>
                <xdr:col>17</xdr:col>
                <xdr:colOff>257175</xdr:colOff>
                <xdr:row>3</xdr:row>
                <xdr:rowOff>152400</xdr:rowOff>
              </to>
            </anchor>
          </controlPr>
        </control>
      </mc:Choice>
      <mc:Fallback>
        <control shapeId="1028" r:id="rId24" name="Reset_all"/>
      </mc:Fallback>
    </mc:AlternateContent>
  </controls>
  <tableParts count="1">
    <tablePart r:id="rId2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4" id="{73B06755-B672-4F65-8120-FFEBE3953DB3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I6:I27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H6"/>
  <sheetViews>
    <sheetView showGridLines="0" workbookViewId="0">
      <selection activeCell="B6" sqref="B6"/>
    </sheetView>
  </sheetViews>
  <sheetFormatPr baseColWidth="10" defaultRowHeight="14.25" x14ac:dyDescent="0.25"/>
  <cols>
    <col min="1" max="1" width="11.42578125" style="5"/>
    <col min="2" max="2" width="17.85546875" style="5" customWidth="1"/>
    <col min="3" max="3" width="25.5703125" style="5" customWidth="1"/>
    <col min="4" max="4" width="29.42578125" style="5" customWidth="1"/>
    <col min="5" max="5" width="31.42578125" style="5" customWidth="1"/>
    <col min="6" max="6" width="28" style="5" customWidth="1"/>
    <col min="7" max="7" width="17.85546875" style="5" customWidth="1"/>
    <col min="8" max="8" width="39" style="5" customWidth="1"/>
    <col min="9" max="16384" width="11.42578125" style="5"/>
  </cols>
  <sheetData>
    <row r="1" spans="2:8" ht="50.25" customHeight="1" x14ac:dyDescent="0.25"/>
    <row r="2" spans="2:8" ht="24.95" customHeight="1" x14ac:dyDescent="0.25"/>
    <row r="5" spans="2:8" x14ac:dyDescent="0.25">
      <c r="B5" s="5" t="s">
        <v>56</v>
      </c>
      <c r="C5" s="5" t="s">
        <v>2</v>
      </c>
      <c r="D5" s="5" t="s">
        <v>58</v>
      </c>
      <c r="E5" s="5" t="s">
        <v>59</v>
      </c>
      <c r="F5" s="5" t="s">
        <v>135</v>
      </c>
      <c r="G5" s="5" t="s">
        <v>60</v>
      </c>
      <c r="H5" s="5" t="s">
        <v>61</v>
      </c>
    </row>
    <row r="6" spans="2:8" x14ac:dyDescent="0.25">
      <c r="B6" s="12" t="s">
        <v>62</v>
      </c>
      <c r="C6" s="12" t="s">
        <v>108</v>
      </c>
      <c r="D6" s="12" t="s">
        <v>174</v>
      </c>
      <c r="E6" s="12" t="s">
        <v>175</v>
      </c>
      <c r="F6" s="12" t="s">
        <v>176</v>
      </c>
      <c r="G6" s="12" t="s">
        <v>177</v>
      </c>
      <c r="H6" s="13" t="s">
        <v>178</v>
      </c>
    </row>
  </sheetData>
  <hyperlinks>
    <hyperlink ref="H6" r:id="rId1"/>
  </hyperlinks>
  <pageMargins left="0.7" right="0.7" top="0.75" bottom="0.75" header="0.3" footer="0.3"/>
  <pageSetup paperSize="9" orientation="portrait" horizontalDpi="4294967293" verticalDpi="0" r:id="rId2"/>
  <drawing r:id="rId3"/>
  <legacyDrawing r:id="rId4"/>
  <controls>
    <mc:AlternateContent xmlns:mc="http://schemas.openxmlformats.org/markup-compatibility/2006">
      <mc:Choice Requires="x14">
        <control shapeId="3085" r:id="rId5" name="Label_ref">
          <controlPr defaultSize="0" autoLine="0" r:id="rId6">
            <anchor moveWithCells="1">
              <from>
                <xdr:col>3</xdr:col>
                <xdr:colOff>295275</xdr:colOff>
                <xdr:row>1</xdr:row>
                <xdr:rowOff>180975</xdr:rowOff>
              </from>
              <to>
                <xdr:col>3</xdr:col>
                <xdr:colOff>1676400</xdr:colOff>
                <xdr:row>2</xdr:row>
                <xdr:rowOff>66675</xdr:rowOff>
              </to>
            </anchor>
          </controlPr>
        </control>
      </mc:Choice>
      <mc:Fallback>
        <control shapeId="3085" r:id="rId5" name="Label_ref"/>
      </mc:Fallback>
    </mc:AlternateContent>
    <mc:AlternateContent xmlns:mc="http://schemas.openxmlformats.org/markup-compatibility/2006">
      <mc:Choice Requires="x14">
        <control shapeId="3084" r:id="rId7" name="find_ref">
          <controlPr defaultSize="0" autoLine="0" r:id="rId8">
            <anchor moveWithCells="1">
              <from>
                <xdr:col>3</xdr:col>
                <xdr:colOff>180975</xdr:colOff>
                <xdr:row>2</xdr:row>
                <xdr:rowOff>95250</xdr:rowOff>
              </from>
              <to>
                <xdr:col>3</xdr:col>
                <xdr:colOff>1685925</xdr:colOff>
                <xdr:row>3</xdr:row>
                <xdr:rowOff>152400</xdr:rowOff>
              </to>
            </anchor>
          </controlPr>
        </control>
      </mc:Choice>
      <mc:Fallback>
        <control shapeId="3084" r:id="rId7" name="find_ref"/>
      </mc:Fallback>
    </mc:AlternateContent>
    <mc:AlternateContent xmlns:mc="http://schemas.openxmlformats.org/markup-compatibility/2006">
      <mc:Choice Requires="x14">
        <control shapeId="3083" r:id="rId9" name="clear_search">
          <controlPr defaultSize="0" autoLine="0" r:id="rId10">
            <anchor moveWithCells="1">
              <from>
                <xdr:col>3</xdr:col>
                <xdr:colOff>1733550</xdr:colOff>
                <xdr:row>2</xdr:row>
                <xdr:rowOff>95250</xdr:rowOff>
              </from>
              <to>
                <xdr:col>4</xdr:col>
                <xdr:colOff>257175</xdr:colOff>
                <xdr:row>3</xdr:row>
                <xdr:rowOff>152400</xdr:rowOff>
              </to>
            </anchor>
          </controlPr>
        </control>
      </mc:Choice>
      <mc:Fallback>
        <control shapeId="3083" r:id="rId9" name="clear_search"/>
      </mc:Fallback>
    </mc:AlternateContent>
    <mc:AlternateContent xmlns:mc="http://schemas.openxmlformats.org/markup-compatibility/2006">
      <mc:Choice Requires="x14">
        <control shapeId="3082" r:id="rId11" name="Label_nom">
          <controlPr defaultSize="0" autoLine="0" r:id="rId12">
            <anchor moveWithCells="1">
              <from>
                <xdr:col>2</xdr:col>
                <xdr:colOff>323850</xdr:colOff>
                <xdr:row>1</xdr:row>
                <xdr:rowOff>180975</xdr:rowOff>
              </from>
              <to>
                <xdr:col>2</xdr:col>
                <xdr:colOff>1466850</xdr:colOff>
                <xdr:row>2</xdr:row>
                <xdr:rowOff>66675</xdr:rowOff>
              </to>
            </anchor>
          </controlPr>
        </control>
      </mc:Choice>
      <mc:Fallback>
        <control shapeId="3082" r:id="rId11" name="Label_nom"/>
      </mc:Fallback>
    </mc:AlternateContent>
    <mc:AlternateContent xmlns:mc="http://schemas.openxmlformats.org/markup-compatibility/2006">
      <mc:Choice Requires="x14">
        <control shapeId="3081" r:id="rId13" name="find_nom">
          <controlPr defaultSize="0" autoLine="0" r:id="rId8">
            <anchor moveWithCells="1">
              <from>
                <xdr:col>2</xdr:col>
                <xdr:colOff>95250</xdr:colOff>
                <xdr:row>2</xdr:row>
                <xdr:rowOff>95250</xdr:rowOff>
              </from>
              <to>
                <xdr:col>2</xdr:col>
                <xdr:colOff>1600200</xdr:colOff>
                <xdr:row>3</xdr:row>
                <xdr:rowOff>152400</xdr:rowOff>
              </to>
            </anchor>
          </controlPr>
        </control>
      </mc:Choice>
      <mc:Fallback>
        <control shapeId="3081" r:id="rId13" name="find_nom"/>
      </mc:Fallback>
    </mc:AlternateContent>
    <mc:AlternateContent xmlns:mc="http://schemas.openxmlformats.org/markup-compatibility/2006">
      <mc:Choice Requires="x14">
        <control shapeId="3080" r:id="rId14" name="filtre_part">
          <controlPr defaultSize="0" autoLine="0" r:id="rId15">
            <anchor moveWithCells="1">
              <from>
                <xdr:col>5</xdr:col>
                <xdr:colOff>1647825</xdr:colOff>
                <xdr:row>2</xdr:row>
                <xdr:rowOff>57150</xdr:rowOff>
              </from>
              <to>
                <xdr:col>6</xdr:col>
                <xdr:colOff>695325</xdr:colOff>
                <xdr:row>3</xdr:row>
                <xdr:rowOff>161925</xdr:rowOff>
              </to>
            </anchor>
          </controlPr>
        </control>
      </mc:Choice>
      <mc:Fallback>
        <control shapeId="3080" r:id="rId14" name="filtre_part"/>
      </mc:Fallback>
    </mc:AlternateContent>
    <mc:AlternateContent xmlns:mc="http://schemas.openxmlformats.org/markup-compatibility/2006">
      <mc:Choice Requires="x14">
        <control shapeId="3079" r:id="rId16" name="filtre_comp">
          <controlPr defaultSize="0" autoLine="0" r:id="rId17">
            <anchor moveWithCells="1">
              <from>
                <xdr:col>4</xdr:col>
                <xdr:colOff>1743075</xdr:colOff>
                <xdr:row>2</xdr:row>
                <xdr:rowOff>57150</xdr:rowOff>
              </from>
              <to>
                <xdr:col>5</xdr:col>
                <xdr:colOff>666750</xdr:colOff>
                <xdr:row>3</xdr:row>
                <xdr:rowOff>161925</xdr:rowOff>
              </to>
            </anchor>
          </controlPr>
        </control>
      </mc:Choice>
      <mc:Fallback>
        <control shapeId="3079" r:id="rId16" name="filtre_comp"/>
      </mc:Fallback>
    </mc:AlternateContent>
    <mc:AlternateContent xmlns:mc="http://schemas.openxmlformats.org/markup-compatibility/2006">
      <mc:Choice Requires="x14">
        <control shapeId="3078" r:id="rId18" name="filtre_thea">
          <controlPr defaultSize="0" autoLine="0" r:id="rId19">
            <anchor moveWithCells="1">
              <from>
                <xdr:col>5</xdr:col>
                <xdr:colOff>704850</xdr:colOff>
                <xdr:row>2</xdr:row>
                <xdr:rowOff>57150</xdr:rowOff>
              </from>
              <to>
                <xdr:col>5</xdr:col>
                <xdr:colOff>1619250</xdr:colOff>
                <xdr:row>3</xdr:row>
                <xdr:rowOff>161925</xdr:rowOff>
              </to>
            </anchor>
          </controlPr>
        </control>
      </mc:Choice>
      <mc:Fallback>
        <control shapeId="3078" r:id="rId18" name="filtre_thea"/>
      </mc:Fallback>
    </mc:AlternateContent>
    <mc:AlternateContent xmlns:mc="http://schemas.openxmlformats.org/markup-compatibility/2006">
      <mc:Choice Requires="x14">
        <control shapeId="3077" r:id="rId20" name="Reset_all">
          <controlPr defaultSize="0" autoLine="0" r:id="rId21">
            <anchor moveWithCells="1">
              <from>
                <xdr:col>6</xdr:col>
                <xdr:colOff>723900</xdr:colOff>
                <xdr:row>2</xdr:row>
                <xdr:rowOff>47625</xdr:rowOff>
              </from>
              <to>
                <xdr:col>7</xdr:col>
                <xdr:colOff>447675</xdr:colOff>
                <xdr:row>3</xdr:row>
                <xdr:rowOff>152400</xdr:rowOff>
              </to>
            </anchor>
          </controlPr>
        </control>
      </mc:Choice>
      <mc:Fallback>
        <control shapeId="3077" r:id="rId20" name="Reset_all"/>
      </mc:Fallback>
    </mc:AlternateContent>
    <mc:AlternateContent xmlns:mc="http://schemas.openxmlformats.org/markup-compatibility/2006">
      <mc:Choice Requires="x14">
        <control shapeId="3076" r:id="rId22" name="tri_emp">
          <controlPr defaultSize="0" autoLine="0" r:id="rId23">
            <anchor moveWithCells="1">
              <from>
                <xdr:col>4</xdr:col>
                <xdr:colOff>809625</xdr:colOff>
                <xdr:row>2</xdr:row>
                <xdr:rowOff>57150</xdr:rowOff>
              </from>
              <to>
                <xdr:col>4</xdr:col>
                <xdr:colOff>1724025</xdr:colOff>
                <xdr:row>3</xdr:row>
                <xdr:rowOff>161925</xdr:rowOff>
              </to>
            </anchor>
          </controlPr>
        </control>
      </mc:Choice>
      <mc:Fallback>
        <control shapeId="3076" r:id="rId22" name="tri_emp"/>
      </mc:Fallback>
    </mc:AlternateContent>
    <mc:AlternateContent xmlns:mc="http://schemas.openxmlformats.org/markup-compatibility/2006">
      <mc:Choice Requires="x14">
        <control shapeId="3075" r:id="rId24" name="Add_emprunt">
          <controlPr defaultSize="0" autoLine="0" r:id="rId25">
            <anchor moveWithCells="1">
              <from>
                <xdr:col>1</xdr:col>
                <xdr:colOff>19050</xdr:colOff>
                <xdr:row>2</xdr:row>
                <xdr:rowOff>66675</xdr:rowOff>
              </from>
              <to>
                <xdr:col>1</xdr:col>
                <xdr:colOff>752475</xdr:colOff>
                <xdr:row>3</xdr:row>
                <xdr:rowOff>171450</xdr:rowOff>
              </to>
            </anchor>
          </controlPr>
        </control>
      </mc:Choice>
      <mc:Fallback>
        <control shapeId="3075" r:id="rId24" name="Add_emprunt"/>
      </mc:Fallback>
    </mc:AlternateContent>
  </controls>
  <tableParts count="1">
    <tablePart r:id="rId2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L14999"/>
  <sheetViews>
    <sheetView showGridLines="0" workbookViewId="0">
      <selection activeCell="K6" sqref="K6"/>
    </sheetView>
  </sheetViews>
  <sheetFormatPr baseColWidth="10" defaultRowHeight="14.25" x14ac:dyDescent="0.25"/>
  <cols>
    <col min="1" max="1" width="11.42578125" style="5"/>
    <col min="2" max="2" width="9" style="5" customWidth="1"/>
    <col min="3" max="3" width="15.140625" style="5" customWidth="1"/>
    <col min="4" max="4" width="30.42578125" style="5" customWidth="1"/>
    <col min="5" max="5" width="29.140625" style="5" customWidth="1"/>
    <col min="6" max="6" width="15" style="5" customWidth="1"/>
    <col min="7" max="8" width="14.7109375" style="5" customWidth="1"/>
    <col min="9" max="9" width="11.85546875" style="5" customWidth="1"/>
    <col min="10" max="10" width="22.7109375" style="5" customWidth="1"/>
    <col min="11" max="11" width="10.140625" style="5" customWidth="1"/>
    <col min="12" max="16384" width="11.42578125" style="5"/>
  </cols>
  <sheetData>
    <row r="1" spans="2:12" ht="50.25" customHeight="1" x14ac:dyDescent="0.25"/>
    <row r="2" spans="2:12" ht="24.95" customHeight="1" x14ac:dyDescent="0.25"/>
    <row r="5" spans="2:12" x14ac:dyDescent="0.25">
      <c r="B5" s="14" t="s">
        <v>72</v>
      </c>
      <c r="C5" s="14" t="s">
        <v>65</v>
      </c>
      <c r="D5" s="15" t="s">
        <v>2</v>
      </c>
      <c r="E5" s="15" t="s">
        <v>58</v>
      </c>
      <c r="F5" s="15" t="s">
        <v>66</v>
      </c>
      <c r="G5" s="15" t="s">
        <v>67</v>
      </c>
      <c r="H5" s="15" t="s">
        <v>0</v>
      </c>
      <c r="I5" s="15" t="s">
        <v>69</v>
      </c>
      <c r="J5" s="15" t="s">
        <v>68</v>
      </c>
      <c r="K5" s="15" t="s">
        <v>70</v>
      </c>
      <c r="L5" s="7" t="s">
        <v>71</v>
      </c>
    </row>
    <row r="6" spans="2:12" x14ac:dyDescent="0.25">
      <c r="B6" s="16" t="str">
        <f t="shared" ref="B6" si="0">MID(C6,4,4)</f>
        <v>1617</v>
      </c>
      <c r="C6" s="16" t="s">
        <v>113</v>
      </c>
      <c r="D6" s="17" t="s">
        <v>108</v>
      </c>
      <c r="E6" s="17" t="s">
        <v>108</v>
      </c>
      <c r="F6" s="18">
        <v>42668</v>
      </c>
      <c r="G6" s="18">
        <v>42673</v>
      </c>
      <c r="H6" s="18" t="s">
        <v>28</v>
      </c>
      <c r="I6" s="19">
        <v>10</v>
      </c>
      <c r="J6" s="17" t="s">
        <v>108</v>
      </c>
      <c r="K6" s="19"/>
      <c r="L6" s="20" t="str">
        <f>IF(Prêt[[#This Row],[Retour]]=Prêt[[#This Row],[Quantité]],"Terminé","En cours")</f>
        <v>En cours</v>
      </c>
    </row>
    <row r="14996" spans="3:10" x14ac:dyDescent="0.25">
      <c r="C14996" s="5" t="s">
        <v>84</v>
      </c>
      <c r="D14996" s="5" t="s">
        <v>96</v>
      </c>
      <c r="E14996" s="5" t="s">
        <v>98</v>
      </c>
      <c r="F14996" s="5" t="s">
        <v>109</v>
      </c>
      <c r="G14996" s="5" t="s">
        <v>110</v>
      </c>
      <c r="H14996" s="5" t="s">
        <v>28</v>
      </c>
      <c r="I14996" s="5">
        <v>2</v>
      </c>
      <c r="J14996" s="5" t="s">
        <v>106</v>
      </c>
    </row>
    <row r="14997" spans="3:10" x14ac:dyDescent="0.25">
      <c r="C14997" s="5" t="s">
        <v>111</v>
      </c>
      <c r="D14997" s="5" t="s">
        <v>100</v>
      </c>
      <c r="E14997" s="5" t="s">
        <v>101</v>
      </c>
      <c r="F14997" s="5" t="s">
        <v>110</v>
      </c>
      <c r="G14997" s="5" t="s">
        <v>112</v>
      </c>
      <c r="H14997" s="5" t="s">
        <v>51</v>
      </c>
      <c r="I14997" s="5">
        <v>52</v>
      </c>
      <c r="J14997" s="5" t="s">
        <v>91</v>
      </c>
    </row>
    <row r="14998" spans="3:10" x14ac:dyDescent="0.25">
      <c r="C14998" s="5" t="s">
        <v>84</v>
      </c>
      <c r="D14998" s="5" t="s">
        <v>97</v>
      </c>
      <c r="E14998" s="5" t="s">
        <v>99</v>
      </c>
      <c r="F14998" s="5" t="s">
        <v>114</v>
      </c>
      <c r="G14998" s="5" t="s">
        <v>115</v>
      </c>
      <c r="H14998" s="5" t="s">
        <v>30</v>
      </c>
      <c r="I14998" s="5">
        <v>2</v>
      </c>
      <c r="J14998" s="5" t="s">
        <v>93</v>
      </c>
    </row>
    <row r="14999" spans="3:10" x14ac:dyDescent="0.25">
      <c r="C14999" s="5" t="s">
        <v>84</v>
      </c>
      <c r="D14999" s="5" t="s">
        <v>97</v>
      </c>
      <c r="E14999" s="5" t="s">
        <v>99</v>
      </c>
      <c r="F14999" s="5" t="s">
        <v>114</v>
      </c>
      <c r="G14999" s="5" t="s">
        <v>115</v>
      </c>
      <c r="H14999" s="5" t="s">
        <v>28</v>
      </c>
      <c r="I14999" s="5">
        <v>10</v>
      </c>
      <c r="J14999" s="5" t="s">
        <v>88</v>
      </c>
    </row>
  </sheetData>
  <conditionalFormatting sqref="B6:L6">
    <cfRule type="expression" dxfId="54" priority="2">
      <formula>$L6="Terminé"</formula>
    </cfRule>
  </conditionalFormatting>
  <conditionalFormatting sqref="L6">
    <cfRule type="expression" dxfId="53" priority="1">
      <formula>L6="En cours"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4102" r:id="rId4" name="Mod_pret">
          <controlPr defaultSize="0" autoLine="0" r:id="rId5">
            <anchor moveWithCells="1">
              <from>
                <xdr:col>2</xdr:col>
                <xdr:colOff>190500</xdr:colOff>
                <xdr:row>2</xdr:row>
                <xdr:rowOff>66675</xdr:rowOff>
              </from>
              <to>
                <xdr:col>2</xdr:col>
                <xdr:colOff>923925</xdr:colOff>
                <xdr:row>3</xdr:row>
                <xdr:rowOff>171450</xdr:rowOff>
              </to>
            </anchor>
          </controlPr>
        </control>
      </mc:Choice>
      <mc:Fallback>
        <control shapeId="4102" r:id="rId4" name="Mod_pret"/>
      </mc:Fallback>
    </mc:AlternateContent>
    <mc:AlternateContent xmlns:mc="http://schemas.openxmlformats.org/markup-compatibility/2006">
      <mc:Choice Requires="x14">
        <control shapeId="4101" r:id="rId6" name="filtre_ter">
          <controlPr defaultSize="0" autoLine="0" r:id="rId7">
            <anchor moveWithCells="1">
              <from>
                <xdr:col>5</xdr:col>
                <xdr:colOff>85725</xdr:colOff>
                <xdr:row>2</xdr:row>
                <xdr:rowOff>47625</xdr:rowOff>
              </from>
              <to>
                <xdr:col>6</xdr:col>
                <xdr:colOff>238125</xdr:colOff>
                <xdr:row>3</xdr:row>
                <xdr:rowOff>152400</xdr:rowOff>
              </to>
            </anchor>
          </controlPr>
        </control>
      </mc:Choice>
      <mc:Fallback>
        <control shapeId="4101" r:id="rId6" name="filtre_ter"/>
      </mc:Fallback>
    </mc:AlternateContent>
    <mc:AlternateContent xmlns:mc="http://schemas.openxmlformats.org/markup-compatibility/2006">
      <mc:Choice Requires="x14">
        <control shapeId="4100" r:id="rId8" name="filtre_cours">
          <controlPr defaultSize="0" autoLine="0" r:id="rId9">
            <anchor moveWithCells="1">
              <from>
                <xdr:col>6</xdr:col>
                <xdr:colOff>304800</xdr:colOff>
                <xdr:row>2</xdr:row>
                <xdr:rowOff>47625</xdr:rowOff>
              </from>
              <to>
                <xdr:col>7</xdr:col>
                <xdr:colOff>485775</xdr:colOff>
                <xdr:row>3</xdr:row>
                <xdr:rowOff>152400</xdr:rowOff>
              </to>
            </anchor>
          </controlPr>
        </control>
      </mc:Choice>
      <mc:Fallback>
        <control shapeId="4100" r:id="rId8" name="filtre_cours"/>
      </mc:Fallback>
    </mc:AlternateContent>
    <mc:AlternateContent xmlns:mc="http://schemas.openxmlformats.org/markup-compatibility/2006">
      <mc:Choice Requires="x14">
        <control shapeId="4099" r:id="rId10" name="Reset_all">
          <controlPr defaultSize="0" autoLine="0" r:id="rId11">
            <anchor moveWithCells="1">
              <from>
                <xdr:col>7</xdr:col>
                <xdr:colOff>542925</xdr:colOff>
                <xdr:row>2</xdr:row>
                <xdr:rowOff>38100</xdr:rowOff>
              </from>
              <to>
                <xdr:col>8</xdr:col>
                <xdr:colOff>476250</xdr:colOff>
                <xdr:row>3</xdr:row>
                <xdr:rowOff>142875</xdr:rowOff>
              </to>
            </anchor>
          </controlPr>
        </control>
      </mc:Choice>
      <mc:Fallback>
        <control shapeId="4099" r:id="rId10" name="Reset_all"/>
      </mc:Fallback>
    </mc:AlternateContent>
    <mc:AlternateContent xmlns:mc="http://schemas.openxmlformats.org/markup-compatibility/2006">
      <mc:Choice Requires="x14">
        <control shapeId="4098" r:id="rId12" name="Add_pret">
          <controlPr defaultSize="0" autoLine="0" r:id="rId13">
            <anchor moveWithCells="1">
              <from>
                <xdr:col>1</xdr:col>
                <xdr:colOff>9525</xdr:colOff>
                <xdr:row>2</xdr:row>
                <xdr:rowOff>66675</xdr:rowOff>
              </from>
              <to>
                <xdr:col>2</xdr:col>
                <xdr:colOff>142875</xdr:colOff>
                <xdr:row>3</xdr:row>
                <xdr:rowOff>171450</xdr:rowOff>
              </to>
            </anchor>
          </controlPr>
        </control>
      </mc:Choice>
      <mc:Fallback>
        <control shapeId="4098" r:id="rId12" name="Add_pret"/>
      </mc:Fallback>
    </mc:AlternateContent>
  </controls>
  <tableParts count="1">
    <tablePart r:id="rId1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97"/>
  <sheetViews>
    <sheetView zoomScaleNormal="100" workbookViewId="0">
      <selection activeCell="E15" sqref="E15"/>
    </sheetView>
  </sheetViews>
  <sheetFormatPr baseColWidth="10" defaultRowHeight="14.25" x14ac:dyDescent="0.25"/>
  <cols>
    <col min="1" max="1" width="14.28515625" style="5" customWidth="1"/>
    <col min="2" max="2" width="9.7109375" style="5" customWidth="1"/>
    <col min="3" max="3" width="26.7109375" style="5" customWidth="1"/>
    <col min="4" max="4" width="14.7109375" style="5" customWidth="1"/>
    <col min="5" max="5" width="9.42578125" style="5" customWidth="1"/>
    <col min="6" max="6" width="20.140625" style="5" customWidth="1"/>
    <col min="7" max="7" width="9.28515625" style="5" customWidth="1"/>
    <col min="8" max="16384" width="11.42578125" style="5"/>
  </cols>
  <sheetData>
    <row r="1" spans="1:6" ht="27" customHeight="1" x14ac:dyDescent="0.25">
      <c r="A1" s="57"/>
      <c r="B1" s="55"/>
      <c r="C1" s="55"/>
      <c r="D1" s="55"/>
      <c r="E1" s="56" t="s">
        <v>130</v>
      </c>
      <c r="F1" s="66" t="s">
        <v>164</v>
      </c>
    </row>
    <row r="2" spans="1:6" ht="24" customHeight="1" x14ac:dyDescent="0.25">
      <c r="A2" s="86"/>
      <c r="B2" s="86"/>
      <c r="C2" s="86"/>
      <c r="D2" s="86"/>
      <c r="E2" s="86"/>
      <c r="F2" s="86"/>
    </row>
    <row r="3" spans="1:6" x14ac:dyDescent="0.25">
      <c r="A3" s="42"/>
      <c r="B3" s="42"/>
      <c r="C3" s="42"/>
      <c r="D3" s="43"/>
      <c r="E3" s="43"/>
      <c r="F3" s="43"/>
    </row>
    <row r="4" spans="1:6" x14ac:dyDescent="0.25">
      <c r="A4" s="50" t="s">
        <v>119</v>
      </c>
      <c r="B4" s="42"/>
      <c r="C4" s="42"/>
      <c r="D4" s="43"/>
      <c r="E4" s="43"/>
      <c r="F4" s="43"/>
    </row>
    <row r="5" spans="1:6" x14ac:dyDescent="0.25">
      <c r="A5" s="42"/>
      <c r="B5" s="42"/>
      <c r="C5" s="42"/>
      <c r="D5" s="43"/>
      <c r="E5" s="43"/>
      <c r="F5" s="43"/>
    </row>
    <row r="6" spans="1:6" x14ac:dyDescent="0.25">
      <c r="A6" s="42" t="s">
        <v>120</v>
      </c>
      <c r="B6" s="42"/>
      <c r="C6" s="42"/>
      <c r="D6" s="43" t="s">
        <v>126</v>
      </c>
      <c r="E6" s="43"/>
      <c r="F6" s="43"/>
    </row>
    <row r="7" spans="1:6" x14ac:dyDescent="0.25">
      <c r="A7" s="42"/>
      <c r="B7" s="42"/>
      <c r="C7" s="42"/>
      <c r="D7" s="43"/>
      <c r="E7" s="43"/>
      <c r="F7" s="43"/>
    </row>
    <row r="8" spans="1:6" x14ac:dyDescent="0.25">
      <c r="A8" s="70" t="str">
        <f>Configuration!C26</f>
        <v>Essai</v>
      </c>
      <c r="B8" s="42"/>
      <c r="C8" s="42"/>
      <c r="D8" s="70" t="str">
        <f>IFERROR(INDEX(Prêt[Nom],MATCH($F$1,Prêt[N° prêt],0)),"")</f>
        <v/>
      </c>
      <c r="E8" s="43"/>
      <c r="F8" s="43"/>
    </row>
    <row r="9" spans="1:6" x14ac:dyDescent="0.25">
      <c r="A9" s="70" t="str">
        <f>Configuration!C27</f>
        <v>Essai</v>
      </c>
      <c r="B9" s="42"/>
      <c r="C9" s="42"/>
      <c r="D9" s="70" t="str">
        <f>IFERROR(INDEX(Emprunteur[Adresse],MATCH($E$13,Emprunteur[Référent],0)),"")</f>
        <v/>
      </c>
      <c r="E9" s="43"/>
      <c r="F9" s="43"/>
    </row>
    <row r="10" spans="1:6" x14ac:dyDescent="0.25">
      <c r="A10" s="70" t="str">
        <f>Configuration!C28</f>
        <v>Essai</v>
      </c>
      <c r="B10" s="42"/>
      <c r="C10" s="42"/>
      <c r="D10" s="70" t="str">
        <f>IFERROR(INDEX(Emprunteur[CP + Ville],MATCH($E$13,Emprunteur[Référent],0)),"")</f>
        <v/>
      </c>
      <c r="E10" s="43"/>
      <c r="F10" s="43"/>
    </row>
    <row r="11" spans="1:6" x14ac:dyDescent="0.25">
      <c r="A11" s="42"/>
      <c r="B11" s="42"/>
      <c r="C11" s="42"/>
      <c r="D11" s="43"/>
      <c r="E11" s="43"/>
      <c r="F11" s="43"/>
    </row>
    <row r="12" spans="1:6" x14ac:dyDescent="0.25">
      <c r="A12" s="42"/>
      <c r="B12" s="42"/>
      <c r="C12" s="42"/>
      <c r="D12" s="43"/>
      <c r="E12" s="43"/>
      <c r="F12" s="43"/>
    </row>
    <row r="13" spans="1:6" x14ac:dyDescent="0.25">
      <c r="A13" s="42" t="s">
        <v>121</v>
      </c>
      <c r="B13" s="70" t="str">
        <f>Configuration!C29</f>
        <v>Essai</v>
      </c>
      <c r="C13" s="60"/>
      <c r="D13" s="43" t="s">
        <v>121</v>
      </c>
      <c r="E13" s="70" t="str">
        <f>IFERROR(INDEX(Prêt[Référent],MATCH($F$1,Prêt[N° prêt],0)),"")</f>
        <v/>
      </c>
      <c r="F13" s="49"/>
    </row>
    <row r="14" spans="1:6" x14ac:dyDescent="0.25">
      <c r="A14" s="67" t="s">
        <v>128</v>
      </c>
      <c r="B14" s="89" t="str">
        <f>Configuration!C30</f>
        <v>Essai</v>
      </c>
      <c r="C14" s="89"/>
      <c r="D14" s="45" t="s">
        <v>128</v>
      </c>
      <c r="E14" s="70" t="str">
        <f>IFERROR(INDEX(Emprunteur[Téléphone],MATCH($E$13,Emprunteur[Référent],0)),"")</f>
        <v/>
      </c>
      <c r="F14" s="43"/>
    </row>
    <row r="15" spans="1:6" x14ac:dyDescent="0.25">
      <c r="A15" s="67" t="s">
        <v>129</v>
      </c>
      <c r="B15" s="71" t="str">
        <f>Configuration!C31</f>
        <v>Essai</v>
      </c>
      <c r="C15" s="42"/>
      <c r="D15" s="45" t="s">
        <v>129</v>
      </c>
      <c r="E15" s="71" t="str">
        <f>IFERROR(INDEX(Emprunteur[Mail],MATCH($E$13,Emprunteur[Référent],0)),"")</f>
        <v/>
      </c>
      <c r="F15" s="43"/>
    </row>
    <row r="16" spans="1:6" x14ac:dyDescent="0.25">
      <c r="A16" s="50"/>
      <c r="B16" s="42"/>
      <c r="C16" s="42"/>
      <c r="D16" s="43"/>
      <c r="E16" s="43"/>
      <c r="F16" s="43"/>
    </row>
    <row r="17" spans="1:6" x14ac:dyDescent="0.25">
      <c r="A17" s="50" t="s">
        <v>122</v>
      </c>
      <c r="B17" s="42"/>
      <c r="C17" s="42"/>
      <c r="D17" s="43"/>
      <c r="E17" s="43"/>
      <c r="F17" s="51"/>
    </row>
    <row r="18" spans="1:6" x14ac:dyDescent="0.25">
      <c r="A18" s="42"/>
      <c r="B18" s="42"/>
      <c r="C18" s="42"/>
      <c r="D18" s="43"/>
      <c r="E18" s="43"/>
      <c r="F18" s="43"/>
    </row>
    <row r="19" spans="1:6" x14ac:dyDescent="0.25">
      <c r="A19" s="42" t="s">
        <v>123</v>
      </c>
      <c r="B19" s="42"/>
      <c r="C19" s="42"/>
      <c r="D19" s="43"/>
      <c r="E19" s="43"/>
      <c r="F19" s="43"/>
    </row>
    <row r="20" spans="1:6" x14ac:dyDescent="0.25">
      <c r="A20" s="42"/>
      <c r="B20" s="42"/>
      <c r="C20" s="42"/>
      <c r="D20" s="43"/>
      <c r="E20" s="43"/>
      <c r="F20" s="43"/>
    </row>
    <row r="21" spans="1:6" x14ac:dyDescent="0.25">
      <c r="A21" s="50" t="s">
        <v>124</v>
      </c>
      <c r="B21" s="42"/>
      <c r="C21" s="42"/>
      <c r="D21" s="43"/>
      <c r="E21" s="43"/>
      <c r="F21" s="43"/>
    </row>
    <row r="22" spans="1:6" x14ac:dyDescent="0.25">
      <c r="A22" s="42"/>
      <c r="B22" s="42"/>
      <c r="C22" s="60"/>
      <c r="D22" s="43"/>
      <c r="E22" s="43"/>
      <c r="F22" s="43"/>
    </row>
    <row r="23" spans="1:6" x14ac:dyDescent="0.25">
      <c r="A23" s="42" t="s">
        <v>125</v>
      </c>
      <c r="B23" s="70" t="str">
        <f>IFERROR(INDEX(Prêt[Date départ],MATCH(F1,Prêt[N° prêt],0)),"")</f>
        <v/>
      </c>
      <c r="C23" s="42"/>
      <c r="D23" s="43" t="s">
        <v>127</v>
      </c>
      <c r="E23" s="70" t="str">
        <f>IFERROR(INDEX(Prêt[Date retour],MATCH(F1,Prêt[N° prêt],0)),"")</f>
        <v/>
      </c>
      <c r="F23" s="43"/>
    </row>
    <row r="24" spans="1:6" x14ac:dyDescent="0.25">
      <c r="A24" s="60"/>
      <c r="B24" s="60"/>
      <c r="C24" s="60"/>
      <c r="D24" s="60"/>
      <c r="E24" s="60"/>
      <c r="F24" s="60"/>
    </row>
    <row r="25" spans="1:6" x14ac:dyDescent="0.25">
      <c r="A25" s="87">
        <f>Configuration!I26</f>
        <v>0</v>
      </c>
      <c r="B25" s="88"/>
      <c r="C25" s="88"/>
      <c r="D25" s="88"/>
      <c r="E25" s="88"/>
      <c r="F25" s="88"/>
    </row>
    <row r="26" spans="1:6" x14ac:dyDescent="0.25">
      <c r="A26" s="88"/>
      <c r="B26" s="88"/>
      <c r="C26" s="88"/>
      <c r="D26" s="88"/>
      <c r="E26" s="88"/>
      <c r="F26" s="88"/>
    </row>
    <row r="27" spans="1:6" x14ac:dyDescent="0.25">
      <c r="A27" s="88"/>
      <c r="B27" s="88"/>
      <c r="C27" s="88"/>
      <c r="D27" s="88"/>
      <c r="E27" s="88"/>
      <c r="F27" s="88"/>
    </row>
    <row r="28" spans="1:6" x14ac:dyDescent="0.25">
      <c r="A28" s="88"/>
      <c r="B28" s="88"/>
      <c r="C28" s="88"/>
      <c r="D28" s="88"/>
      <c r="E28" s="88"/>
      <c r="F28" s="88"/>
    </row>
    <row r="29" spans="1:6" x14ac:dyDescent="0.25">
      <c r="A29" s="88"/>
      <c r="B29" s="88"/>
      <c r="C29" s="88"/>
      <c r="D29" s="88"/>
      <c r="E29" s="88"/>
      <c r="F29" s="88"/>
    </row>
    <row r="30" spans="1:6" x14ac:dyDescent="0.25">
      <c r="A30" s="88"/>
      <c r="B30" s="88"/>
      <c r="C30" s="88"/>
      <c r="D30" s="88"/>
      <c r="E30" s="88"/>
      <c r="F30" s="88"/>
    </row>
    <row r="31" spans="1:6" x14ac:dyDescent="0.25">
      <c r="A31" s="88"/>
      <c r="B31" s="88"/>
      <c r="C31" s="88"/>
      <c r="D31" s="88"/>
      <c r="E31" s="88"/>
      <c r="F31" s="88"/>
    </row>
    <row r="32" spans="1:6" x14ac:dyDescent="0.25">
      <c r="A32" s="88"/>
      <c r="B32" s="88"/>
      <c r="C32" s="88"/>
      <c r="D32" s="88"/>
      <c r="E32" s="88"/>
      <c r="F32" s="88"/>
    </row>
    <row r="33" spans="1:6" x14ac:dyDescent="0.25">
      <c r="A33" s="88"/>
      <c r="B33" s="88"/>
      <c r="C33" s="88"/>
      <c r="D33" s="88"/>
      <c r="E33" s="88"/>
      <c r="F33" s="88"/>
    </row>
    <row r="34" spans="1:6" x14ac:dyDescent="0.25">
      <c r="A34" s="88"/>
      <c r="B34" s="88"/>
      <c r="C34" s="88"/>
      <c r="D34" s="88"/>
      <c r="E34" s="88"/>
      <c r="F34" s="88"/>
    </row>
    <row r="35" spans="1:6" x14ac:dyDescent="0.25">
      <c r="A35" s="88"/>
      <c r="B35" s="88"/>
      <c r="C35" s="88"/>
      <c r="D35" s="88"/>
      <c r="E35" s="88"/>
      <c r="F35" s="88"/>
    </row>
    <row r="36" spans="1:6" x14ac:dyDescent="0.25">
      <c r="A36" s="88"/>
      <c r="B36" s="88"/>
      <c r="C36" s="88"/>
      <c r="D36" s="88"/>
      <c r="E36" s="88"/>
      <c r="F36" s="88"/>
    </row>
    <row r="37" spans="1:6" x14ac:dyDescent="0.25">
      <c r="A37" s="88"/>
      <c r="B37" s="88"/>
      <c r="C37" s="88"/>
      <c r="D37" s="88"/>
      <c r="E37" s="88"/>
      <c r="F37" s="88"/>
    </row>
    <row r="38" spans="1:6" x14ac:dyDescent="0.25">
      <c r="A38" s="88"/>
      <c r="B38" s="88"/>
      <c r="C38" s="88"/>
      <c r="D38" s="88"/>
      <c r="E38" s="88"/>
      <c r="F38" s="88"/>
    </row>
    <row r="39" spans="1:6" x14ac:dyDescent="0.25">
      <c r="A39" s="88"/>
      <c r="B39" s="88"/>
      <c r="C39" s="88"/>
      <c r="D39" s="88"/>
      <c r="E39" s="88"/>
      <c r="F39" s="88"/>
    </row>
    <row r="40" spans="1:6" x14ac:dyDescent="0.25">
      <c r="A40" s="44"/>
      <c r="B40" s="44"/>
      <c r="C40" s="44"/>
      <c r="D40" s="44"/>
      <c r="E40" s="44"/>
      <c r="F40" s="44"/>
    </row>
    <row r="41" spans="1:6" x14ac:dyDescent="0.25">
      <c r="A41" s="47" t="s">
        <v>136</v>
      </c>
      <c r="B41" s="44"/>
      <c r="C41" s="44"/>
      <c r="D41" s="44"/>
      <c r="E41" s="44"/>
      <c r="F41" s="44"/>
    </row>
    <row r="42" spans="1:6" x14ac:dyDescent="0.25">
      <c r="A42" s="44"/>
      <c r="B42" s="44"/>
      <c r="C42" s="44"/>
      <c r="D42" s="44"/>
      <c r="E42" s="44"/>
      <c r="F42" s="44"/>
    </row>
    <row r="43" spans="1:6" x14ac:dyDescent="0.25">
      <c r="A43" s="48" t="s">
        <v>118</v>
      </c>
      <c r="B43" s="49"/>
      <c r="C43" s="44"/>
      <c r="D43" s="44"/>
      <c r="E43" s="47"/>
      <c r="F43" s="44"/>
    </row>
    <row r="44" spans="1:6" x14ac:dyDescent="0.25">
      <c r="A44" s="44"/>
      <c r="B44" s="44"/>
      <c r="C44" s="44"/>
      <c r="D44" s="44"/>
      <c r="E44" s="44"/>
      <c r="F44" s="44"/>
    </row>
    <row r="45" spans="1:6" x14ac:dyDescent="0.25">
      <c r="A45" s="44"/>
      <c r="B45" s="44"/>
      <c r="C45" s="44"/>
      <c r="D45" s="44"/>
      <c r="E45" s="44"/>
      <c r="F45" s="44"/>
    </row>
    <row r="46" spans="1:6" x14ac:dyDescent="0.25">
      <c r="A46" s="44"/>
      <c r="B46" s="44"/>
      <c r="C46" s="44"/>
      <c r="D46" s="44"/>
      <c r="E46" s="44"/>
      <c r="F46" s="44"/>
    </row>
    <row r="47" spans="1:6" x14ac:dyDescent="0.25">
      <c r="A47" s="44"/>
      <c r="B47" s="44"/>
      <c r="C47" s="44"/>
      <c r="D47" s="44"/>
      <c r="E47" s="44"/>
      <c r="F47" s="44"/>
    </row>
    <row r="48" spans="1:6" ht="15" x14ac:dyDescent="0.25">
      <c r="A48" s="85" t="s">
        <v>117</v>
      </c>
      <c r="B48" s="85"/>
      <c r="C48" s="85"/>
      <c r="D48" s="85"/>
      <c r="E48" s="65"/>
      <c r="F48" s="65"/>
    </row>
    <row r="49" spans="1:6" x14ac:dyDescent="0.25">
      <c r="A49" s="44"/>
      <c r="B49" s="44"/>
      <c r="C49" s="44"/>
      <c r="D49" s="44"/>
      <c r="E49" s="44"/>
      <c r="F49" s="44"/>
    </row>
    <row r="50" spans="1:6" x14ac:dyDescent="0.25">
      <c r="A50" s="54" t="s">
        <v>80</v>
      </c>
      <c r="B50" s="54" t="s">
        <v>0</v>
      </c>
      <c r="C50" s="52" t="s">
        <v>2</v>
      </c>
      <c r="D50" s="53" t="s">
        <v>69</v>
      </c>
      <c r="E50" s="61"/>
      <c r="F50" s="62"/>
    </row>
    <row r="51" spans="1:6" x14ac:dyDescent="0.25">
      <c r="A51" s="46">
        <f>IF(B51&lt;&gt;"",ROW()-50,"")</f>
        <v>1</v>
      </c>
      <c r="B51" s="46" t="str">
        <f t="array" ref="B51">IFERROR(INDEX(Prêt[Catégorie],SMALL(IF(Prêt[N° prêt]=$F$1,ROW(Prêt[Catégorie])-5),ROW()-50)),"")</f>
        <v>LUM</v>
      </c>
      <c r="C51" s="46" t="str">
        <f t="array" ref="C51">IFERROR(INDEX(Prêt[Matériel],SMALL(IF(Prêt[N° prêt]=$F$1,ROW(Prêt[Matériel])-5),ROW()-50)),"")</f>
        <v>Essai</v>
      </c>
      <c r="D51" s="46">
        <f t="array" ref="D51">IFERROR(INDEX(Prêt[Quantité],SMALL(IF(Prêt[N° prêt]=$F$1,ROW(Prêt[Quantité])-5),ROW()-50)),"")</f>
        <v>10</v>
      </c>
      <c r="E51" s="63"/>
      <c r="F51" s="64"/>
    </row>
    <row r="52" spans="1:6" ht="15" x14ac:dyDescent="0.25">
      <c r="A52" s="58" t="str">
        <f t="shared" ref="A52:A87" si="0">IF(B52&lt;&gt;"",ROW()-50,"")</f>
        <v/>
      </c>
      <c r="B52" s="58" t="str">
        <f t="array" ref="B52">IFERROR(INDEX(Prêt[Catégorie],SMALL(IF(Prêt[N° prêt]=$F$1,ROW(Prêt[Catégorie])-5),ROW()-50)),"")</f>
        <v/>
      </c>
      <c r="C52" s="58" t="str">
        <f t="array" ref="C52">IFERROR(INDEX(Prêt[Matériel],SMALL(IF(Prêt[N° prêt]=$F$1,ROW(Prêt[Matériel])-5),ROW()-50)),"")</f>
        <v/>
      </c>
      <c r="D52" s="58" t="str">
        <f t="array" ref="D52">IFERROR(INDEX(Prêt[Quantité],SMALL(IF(Prêt[N° prêt]=$F$1,ROW(Prêt[Quantité])-5),ROW()-50)),"")</f>
        <v/>
      </c>
      <c r="E52"/>
      <c r="F52"/>
    </row>
    <row r="53" spans="1:6" ht="15" x14ac:dyDescent="0.25">
      <c r="A53" s="59" t="str">
        <f t="shared" si="0"/>
        <v/>
      </c>
      <c r="B53" s="59" t="str">
        <f t="array" ref="B53">IFERROR(INDEX(Prêt[Catégorie],SMALL(IF(Prêt[N° prêt]=$F$1,ROW(Prêt[Catégorie])-5),ROW()-50)),"")</f>
        <v/>
      </c>
      <c r="C53" s="59" t="str">
        <f t="array" ref="C53">IFERROR(INDEX(Prêt[Matériel],SMALL(IF(Prêt[N° prêt]=$F$1,ROW(Prêt[Matériel])-5),ROW()-50)),"")</f>
        <v/>
      </c>
      <c r="D53" s="59" t="str">
        <f t="array" ref="D53">IFERROR(INDEX(Prêt[Quantité],SMALL(IF(Prêt[N° prêt]=$F$1,ROW(Prêt[Quantité])-5),ROW()-50)),"")</f>
        <v/>
      </c>
      <c r="E53"/>
      <c r="F53"/>
    </row>
    <row r="54" spans="1:6" ht="15" x14ac:dyDescent="0.25">
      <c r="A54" s="59" t="str">
        <f t="shared" si="0"/>
        <v/>
      </c>
      <c r="B54" s="59" t="str">
        <f t="array" ref="B54">IFERROR(INDEX(Prêt[Catégorie],SMALL(IF(Prêt[N° prêt]=$F$1,ROW(Prêt[Catégorie])-5),ROW()-50)),"")</f>
        <v/>
      </c>
      <c r="C54" s="59" t="str">
        <f t="array" ref="C54">IFERROR(INDEX(Prêt[Matériel],SMALL(IF(Prêt[N° prêt]=$F$1,ROW(Prêt[Matériel])-5),ROW()-50)),"")</f>
        <v/>
      </c>
      <c r="D54" s="59" t="str">
        <f t="array" ref="D54">IFERROR(INDEX(Prêt[Quantité],SMALL(IF(Prêt[N° prêt]=$F$1,ROW(Prêt[Quantité])-5),ROW()-50)),"")</f>
        <v/>
      </c>
      <c r="E54"/>
      <c r="F54"/>
    </row>
    <row r="55" spans="1:6" ht="15" x14ac:dyDescent="0.25">
      <c r="A55" s="59" t="str">
        <f t="shared" si="0"/>
        <v/>
      </c>
      <c r="B55" s="59" t="str">
        <f t="array" ref="B55">IFERROR(INDEX(Prêt[Catégorie],SMALL(IF(Prêt[N° prêt]=$F$1,ROW(Prêt[Catégorie])-5),ROW()-50)),"")</f>
        <v/>
      </c>
      <c r="C55" s="59" t="str">
        <f t="array" ref="C55">IFERROR(INDEX(Prêt[Matériel],SMALL(IF(Prêt[N° prêt]=$F$1,ROW(Prêt[Matériel])-5),ROW()-50)),"")</f>
        <v/>
      </c>
      <c r="D55" s="59" t="str">
        <f t="array" ref="D55">IFERROR(INDEX(Prêt[Quantité],SMALL(IF(Prêt[N° prêt]=$F$1,ROW(Prêt[Quantité])-5),ROW()-50)),"")</f>
        <v/>
      </c>
      <c r="E55"/>
      <c r="F55"/>
    </row>
    <row r="56" spans="1:6" ht="15" x14ac:dyDescent="0.25">
      <c r="A56" s="59" t="str">
        <f t="shared" si="0"/>
        <v/>
      </c>
      <c r="B56" s="59" t="str">
        <f t="array" ref="B56">IFERROR(INDEX(Prêt[Catégorie],SMALL(IF(Prêt[N° prêt]=$F$1,ROW(Prêt[Catégorie])-5),ROW()-50)),"")</f>
        <v/>
      </c>
      <c r="C56" s="59" t="str">
        <f t="array" ref="C56">IFERROR(INDEX(Prêt[Matériel],SMALL(IF(Prêt[N° prêt]=$F$1,ROW(Prêt[Matériel])-5),ROW()-50)),"")</f>
        <v/>
      </c>
      <c r="D56" s="59" t="str">
        <f t="array" ref="D56">IFERROR(INDEX(Prêt[Quantité],SMALL(IF(Prêt[N° prêt]=$F$1,ROW(Prêt[Quantité])-5),ROW()-50)),"")</f>
        <v/>
      </c>
      <c r="E56"/>
      <c r="F56"/>
    </row>
    <row r="57" spans="1:6" ht="15" x14ac:dyDescent="0.25">
      <c r="A57" s="59" t="str">
        <f t="shared" si="0"/>
        <v/>
      </c>
      <c r="B57" s="59" t="str">
        <f t="array" ref="B57">IFERROR(INDEX(Prêt[Catégorie],SMALL(IF(Prêt[N° prêt]=$F$1,ROW(Prêt[Catégorie])-5),ROW()-50)),"")</f>
        <v/>
      </c>
      <c r="C57" s="59" t="str">
        <f t="array" ref="C57">IFERROR(INDEX(Prêt[Matériel],SMALL(IF(Prêt[N° prêt]=$F$1,ROW(Prêt[Matériel])-5),ROW()-50)),"")</f>
        <v/>
      </c>
      <c r="D57" s="59" t="str">
        <f t="array" ref="D57">IFERROR(INDEX(Prêt[Quantité],SMALL(IF(Prêt[N° prêt]=$F$1,ROW(Prêt[Quantité])-5),ROW()-50)),"")</f>
        <v/>
      </c>
      <c r="E57"/>
      <c r="F57"/>
    </row>
    <row r="58" spans="1:6" ht="15" x14ac:dyDescent="0.25">
      <c r="A58" s="59" t="str">
        <f t="shared" si="0"/>
        <v/>
      </c>
      <c r="B58" s="59" t="str">
        <f t="array" ref="B58">IFERROR(INDEX(Prêt[Catégorie],SMALL(IF(Prêt[N° prêt]=$F$1,ROW(Prêt[Catégorie])-5),ROW()-50)),"")</f>
        <v/>
      </c>
      <c r="C58" s="59" t="str">
        <f t="array" ref="C58">IFERROR(INDEX(Prêt[Matériel],SMALL(IF(Prêt[N° prêt]=$F$1,ROW(Prêt[Matériel])-5),ROW()-50)),"")</f>
        <v/>
      </c>
      <c r="D58" s="59" t="str">
        <f t="array" ref="D58">IFERROR(INDEX(Prêt[Quantité],SMALL(IF(Prêt[N° prêt]=$F$1,ROW(Prêt[Quantité])-5),ROW()-50)),"")</f>
        <v/>
      </c>
      <c r="E58"/>
      <c r="F58"/>
    </row>
    <row r="59" spans="1:6" ht="15" x14ac:dyDescent="0.25">
      <c r="A59" s="59" t="str">
        <f t="shared" si="0"/>
        <v/>
      </c>
      <c r="B59" s="59" t="str">
        <f t="array" ref="B59">IFERROR(INDEX(Prêt[Catégorie],SMALL(IF(Prêt[N° prêt]=$F$1,ROW(Prêt[Catégorie])-5),ROW()-50)),"")</f>
        <v/>
      </c>
      <c r="C59" s="59" t="str">
        <f t="array" ref="C59">IFERROR(INDEX(Prêt[Matériel],SMALL(IF(Prêt[N° prêt]=$F$1,ROW(Prêt[Matériel])-5),ROW()-50)),"")</f>
        <v/>
      </c>
      <c r="D59" s="59" t="str">
        <f t="array" ref="D59">IFERROR(INDEX(Prêt[Quantité],SMALL(IF(Prêt[N° prêt]=$F$1,ROW(Prêt[Quantité])-5),ROW()-50)),"")</f>
        <v/>
      </c>
      <c r="E59"/>
      <c r="F59"/>
    </row>
    <row r="60" spans="1:6" ht="15" x14ac:dyDescent="0.25">
      <c r="A60" s="59" t="str">
        <f t="shared" si="0"/>
        <v/>
      </c>
      <c r="B60" s="59" t="str">
        <f t="array" ref="B60">IFERROR(INDEX(Prêt[Catégorie],SMALL(IF(Prêt[N° prêt]=$F$1,ROW(Prêt[Catégorie])-5),ROW()-50)),"")</f>
        <v/>
      </c>
      <c r="C60" s="59" t="str">
        <f t="array" ref="C60">IFERROR(INDEX(Prêt[Matériel],SMALL(IF(Prêt[N° prêt]=$F$1,ROW(Prêt[Matériel])-5),ROW()-50)),"")</f>
        <v/>
      </c>
      <c r="D60" s="59" t="str">
        <f t="array" ref="D60">IFERROR(INDEX(Prêt[Quantité],SMALL(IF(Prêt[N° prêt]=$F$1,ROW(Prêt[Quantité])-5),ROW()-50)),"")</f>
        <v/>
      </c>
      <c r="E60"/>
      <c r="F60"/>
    </row>
    <row r="61" spans="1:6" ht="15" x14ac:dyDescent="0.25">
      <c r="A61" s="59" t="str">
        <f t="shared" si="0"/>
        <v/>
      </c>
      <c r="B61" s="59" t="str">
        <f t="array" ref="B61">IFERROR(INDEX(Prêt[Catégorie],SMALL(IF(Prêt[N° prêt]=$F$1,ROW(Prêt[Catégorie])-5),ROW()-50)),"")</f>
        <v/>
      </c>
      <c r="C61" s="59" t="str">
        <f t="array" ref="C61">IFERROR(INDEX(Prêt[Matériel],SMALL(IF(Prêt[N° prêt]=$F$1,ROW(Prêt[Matériel])-5),ROW()-50)),"")</f>
        <v/>
      </c>
      <c r="D61" s="59" t="str">
        <f t="array" ref="D61">IFERROR(INDEX(Prêt[Quantité],SMALL(IF(Prêt[N° prêt]=$F$1,ROW(Prêt[Quantité])-5),ROW()-50)),"")</f>
        <v/>
      </c>
      <c r="E61"/>
      <c r="F61"/>
    </row>
    <row r="62" spans="1:6" ht="15" x14ac:dyDescent="0.25">
      <c r="A62" s="59" t="str">
        <f t="shared" si="0"/>
        <v/>
      </c>
      <c r="B62" s="59" t="str">
        <f t="array" ref="B62">IFERROR(INDEX(Prêt[Catégorie],SMALL(IF(Prêt[N° prêt]=$F$1,ROW(Prêt[Catégorie])-5),ROW()-50)),"")</f>
        <v/>
      </c>
      <c r="C62" s="59" t="str">
        <f t="array" ref="C62">IFERROR(INDEX(Prêt[Matériel],SMALL(IF(Prêt[N° prêt]=$F$1,ROW(Prêt[Matériel])-5),ROW()-50)),"")</f>
        <v/>
      </c>
      <c r="D62" s="59" t="str">
        <f t="array" ref="D62">IFERROR(INDEX(Prêt[Quantité],SMALL(IF(Prêt[N° prêt]=$F$1,ROW(Prêt[Quantité])-5),ROW()-50)),"")</f>
        <v/>
      </c>
      <c r="E62"/>
      <c r="F62"/>
    </row>
    <row r="63" spans="1:6" ht="15" x14ac:dyDescent="0.25">
      <c r="A63" s="59" t="str">
        <f t="shared" si="0"/>
        <v/>
      </c>
      <c r="B63" s="59" t="str">
        <f t="array" ref="B63">IFERROR(INDEX(Prêt[Catégorie],SMALL(IF(Prêt[N° prêt]=$F$1,ROW(Prêt[Catégorie])-5),ROW()-50)),"")</f>
        <v/>
      </c>
      <c r="C63" s="59" t="str">
        <f t="array" ref="C63">IFERROR(INDEX(Prêt[Matériel],SMALL(IF(Prêt[N° prêt]=$F$1,ROW(Prêt[Matériel])-5),ROW()-50)),"")</f>
        <v/>
      </c>
      <c r="D63" s="59" t="str">
        <f t="array" ref="D63">IFERROR(INDEX(Prêt[Quantité],SMALL(IF(Prêt[N° prêt]=$F$1,ROW(Prêt[Quantité])-5),ROW()-50)),"")</f>
        <v/>
      </c>
      <c r="E63"/>
      <c r="F63"/>
    </row>
    <row r="64" spans="1:6" ht="15" x14ac:dyDescent="0.25">
      <c r="A64" s="59" t="str">
        <f t="shared" si="0"/>
        <v/>
      </c>
      <c r="B64" s="59" t="str">
        <f t="array" ref="B64">IFERROR(INDEX(Prêt[Catégorie],SMALL(IF(Prêt[N° prêt]=$F$1,ROW(Prêt[Catégorie])-5),ROW()-50)),"")</f>
        <v/>
      </c>
      <c r="C64" s="59" t="str">
        <f t="array" ref="C64">IFERROR(INDEX(Prêt[Matériel],SMALL(IF(Prêt[N° prêt]=$F$1,ROW(Prêt[Matériel])-5),ROW()-50)),"")</f>
        <v/>
      </c>
      <c r="D64" s="59" t="str">
        <f t="array" ref="D64">IFERROR(INDEX(Prêt[Quantité],SMALL(IF(Prêt[N° prêt]=$F$1,ROW(Prêt[Quantité])-5),ROW()-50)),"")</f>
        <v/>
      </c>
      <c r="E64"/>
      <c r="F64"/>
    </row>
    <row r="65" spans="1:6" ht="15" x14ac:dyDescent="0.25">
      <c r="A65" s="59" t="str">
        <f t="shared" si="0"/>
        <v/>
      </c>
      <c r="B65" s="59" t="str">
        <f t="array" ref="B65">IFERROR(INDEX(Prêt[Catégorie],SMALL(IF(Prêt[N° prêt]=$F$1,ROW(Prêt[Catégorie])-5),ROW()-50)),"")</f>
        <v/>
      </c>
      <c r="C65" s="59" t="str">
        <f t="array" ref="C65">IFERROR(INDEX(Prêt[Matériel],SMALL(IF(Prêt[N° prêt]=$F$1,ROW(Prêt[Matériel])-5),ROW()-50)),"")</f>
        <v/>
      </c>
      <c r="D65" s="59" t="str">
        <f t="array" ref="D65">IFERROR(INDEX(Prêt[Quantité],SMALL(IF(Prêt[N° prêt]=$F$1,ROW(Prêt[Quantité])-5),ROW()-50)),"")</f>
        <v/>
      </c>
      <c r="E65"/>
      <c r="F65"/>
    </row>
    <row r="66" spans="1:6" ht="15" x14ac:dyDescent="0.25">
      <c r="A66" s="59" t="str">
        <f t="shared" si="0"/>
        <v/>
      </c>
      <c r="B66" s="59" t="str">
        <f t="array" ref="B66">IFERROR(INDEX(Prêt[Catégorie],SMALL(IF(Prêt[N° prêt]=$F$1,ROW(Prêt[Catégorie])-5),ROW()-50)),"")</f>
        <v/>
      </c>
      <c r="C66" s="59" t="str">
        <f t="array" ref="C66">IFERROR(INDEX(Prêt[Matériel],SMALL(IF(Prêt[N° prêt]=$F$1,ROW(Prêt[Matériel])-5),ROW()-50)),"")</f>
        <v/>
      </c>
      <c r="D66" s="59" t="str">
        <f t="array" ref="D66">IFERROR(INDEX(Prêt[Quantité],SMALL(IF(Prêt[N° prêt]=$F$1,ROW(Prêt[Quantité])-5),ROW()-50)),"")</f>
        <v/>
      </c>
      <c r="E66"/>
      <c r="F66"/>
    </row>
    <row r="67" spans="1:6" ht="15" x14ac:dyDescent="0.25">
      <c r="A67" s="59" t="str">
        <f t="shared" si="0"/>
        <v/>
      </c>
      <c r="B67" s="59" t="str">
        <f t="array" ref="B67">IFERROR(INDEX(Prêt[Catégorie],SMALL(IF(Prêt[N° prêt]=$F$1,ROW(Prêt[Catégorie])-5),ROW()-50)),"")</f>
        <v/>
      </c>
      <c r="C67" s="59" t="str">
        <f t="array" ref="C67">IFERROR(INDEX(Prêt[Matériel],SMALL(IF(Prêt[N° prêt]=$F$1,ROW(Prêt[Matériel])-5),ROW()-50)),"")</f>
        <v/>
      </c>
      <c r="D67" s="59" t="str">
        <f t="array" ref="D67">IFERROR(INDEX(Prêt[Quantité],SMALL(IF(Prêt[N° prêt]=$F$1,ROW(Prêt[Quantité])-5),ROW()-50)),"")</f>
        <v/>
      </c>
      <c r="E67"/>
      <c r="F67"/>
    </row>
    <row r="68" spans="1:6" ht="15" x14ac:dyDescent="0.25">
      <c r="A68" s="59" t="str">
        <f t="shared" si="0"/>
        <v/>
      </c>
      <c r="B68" s="59" t="str">
        <f t="array" ref="B68">IFERROR(INDEX(Prêt[Catégorie],SMALL(IF(Prêt[N° prêt]=$F$1,ROW(Prêt[Catégorie])-5),ROW()-50)),"")</f>
        <v/>
      </c>
      <c r="C68" s="59" t="str">
        <f t="array" ref="C68">IFERROR(INDEX(Prêt[Matériel],SMALL(IF(Prêt[N° prêt]=$F$1,ROW(Prêt[Matériel])-5),ROW()-50)),"")</f>
        <v/>
      </c>
      <c r="D68" s="59" t="str">
        <f t="array" ref="D68">IFERROR(INDEX(Prêt[Quantité],SMALL(IF(Prêt[N° prêt]=$F$1,ROW(Prêt[Quantité])-5),ROW()-50)),"")</f>
        <v/>
      </c>
      <c r="E68"/>
      <c r="F68"/>
    </row>
    <row r="69" spans="1:6" ht="15" x14ac:dyDescent="0.25">
      <c r="A69" s="59" t="str">
        <f t="shared" si="0"/>
        <v/>
      </c>
      <c r="B69" s="59" t="str">
        <f t="array" ref="B69">IFERROR(INDEX(Prêt[Catégorie],SMALL(IF(Prêt[N° prêt]=$F$1,ROW(Prêt[Catégorie])-5),ROW()-50)),"")</f>
        <v/>
      </c>
      <c r="C69" s="59" t="str">
        <f t="array" ref="C69">IFERROR(INDEX(Prêt[Matériel],SMALL(IF(Prêt[N° prêt]=$F$1,ROW(Prêt[Matériel])-5),ROW()-50)),"")</f>
        <v/>
      </c>
      <c r="D69" s="59" t="str">
        <f t="array" ref="D69">IFERROR(INDEX(Prêt[Quantité],SMALL(IF(Prêt[N° prêt]=$F$1,ROW(Prêt[Quantité])-5),ROW()-50)),"")</f>
        <v/>
      </c>
      <c r="E69"/>
      <c r="F69"/>
    </row>
    <row r="70" spans="1:6" ht="15" x14ac:dyDescent="0.25">
      <c r="A70" s="59" t="str">
        <f t="shared" si="0"/>
        <v/>
      </c>
      <c r="B70" s="59" t="str">
        <f t="array" ref="B70">IFERROR(INDEX(Prêt[Catégorie],SMALL(IF(Prêt[N° prêt]=$F$1,ROW(Prêt[Catégorie])-5),ROW()-50)),"")</f>
        <v/>
      </c>
      <c r="C70" s="59" t="str">
        <f t="array" ref="C70">IFERROR(INDEX(Prêt[Matériel],SMALL(IF(Prêt[N° prêt]=$F$1,ROW(Prêt[Matériel])-5),ROW()-50)),"")</f>
        <v/>
      </c>
      <c r="D70" s="59" t="str">
        <f t="array" ref="D70">IFERROR(INDEX(Prêt[Quantité],SMALL(IF(Prêt[N° prêt]=$F$1,ROW(Prêt[Quantité])-5),ROW()-50)),"")</f>
        <v/>
      </c>
      <c r="E70"/>
      <c r="F70"/>
    </row>
    <row r="71" spans="1:6" ht="15" x14ac:dyDescent="0.25">
      <c r="A71" s="59" t="str">
        <f t="shared" si="0"/>
        <v/>
      </c>
      <c r="B71" s="59" t="str">
        <f t="array" ref="B71">IFERROR(INDEX(Prêt[Catégorie],SMALL(IF(Prêt[N° prêt]=$F$1,ROW(Prêt[Catégorie])-5),ROW()-50)),"")</f>
        <v/>
      </c>
      <c r="C71" s="59" t="str">
        <f t="array" ref="C71">IFERROR(INDEX(Prêt[Matériel],SMALL(IF(Prêt[N° prêt]=$F$1,ROW(Prêt[Matériel])-5),ROW()-50)),"")</f>
        <v/>
      </c>
      <c r="D71" s="59" t="str">
        <f t="array" ref="D71">IFERROR(INDEX(Prêt[Quantité],SMALL(IF(Prêt[N° prêt]=$F$1,ROW(Prêt[Quantité])-5),ROW()-50)),"")</f>
        <v/>
      </c>
      <c r="E71"/>
      <c r="F71"/>
    </row>
    <row r="72" spans="1:6" ht="15" x14ac:dyDescent="0.25">
      <c r="A72" s="59" t="str">
        <f t="shared" si="0"/>
        <v/>
      </c>
      <c r="B72" s="59" t="str">
        <f t="array" ref="B72">IFERROR(INDEX(Prêt[Catégorie],SMALL(IF(Prêt[N° prêt]=$F$1,ROW(Prêt[Catégorie])-5),ROW()-50)),"")</f>
        <v/>
      </c>
      <c r="C72" s="59" t="str">
        <f t="array" ref="C72">IFERROR(INDEX(Prêt[Matériel],SMALL(IF(Prêt[N° prêt]=$F$1,ROW(Prêt[Matériel])-5),ROW()-50)),"")</f>
        <v/>
      </c>
      <c r="D72" s="59" t="str">
        <f t="array" ref="D72">IFERROR(INDEX(Prêt[Quantité],SMALL(IF(Prêt[N° prêt]=$F$1,ROW(Prêt[Quantité])-5),ROW()-50)),"")</f>
        <v/>
      </c>
      <c r="E72"/>
      <c r="F72"/>
    </row>
    <row r="73" spans="1:6" ht="15" x14ac:dyDescent="0.25">
      <c r="A73" s="59" t="str">
        <f t="shared" si="0"/>
        <v/>
      </c>
      <c r="B73" s="59" t="str">
        <f t="array" ref="B73">IFERROR(INDEX(Prêt[Catégorie],SMALL(IF(Prêt[N° prêt]=$F$1,ROW(Prêt[Catégorie])-5),ROW()-50)),"")</f>
        <v/>
      </c>
      <c r="C73" s="59" t="str">
        <f t="array" ref="C73">IFERROR(INDEX(Prêt[Matériel],SMALL(IF(Prêt[N° prêt]=$F$1,ROW(Prêt[Matériel])-5),ROW()-50)),"")</f>
        <v/>
      </c>
      <c r="D73" s="59" t="str">
        <f t="array" ref="D73">IFERROR(INDEX(Prêt[Quantité],SMALL(IF(Prêt[N° prêt]=$F$1,ROW(Prêt[Quantité])-5),ROW()-50)),"")</f>
        <v/>
      </c>
      <c r="E73"/>
      <c r="F73"/>
    </row>
    <row r="74" spans="1:6" ht="15" x14ac:dyDescent="0.25">
      <c r="A74" s="59" t="str">
        <f t="shared" si="0"/>
        <v/>
      </c>
      <c r="B74" s="59" t="str">
        <f t="array" ref="B74">IFERROR(INDEX(Prêt[Catégorie],SMALL(IF(Prêt[N° prêt]=$F$1,ROW(Prêt[Catégorie])-5),ROW()-50)),"")</f>
        <v/>
      </c>
      <c r="C74" s="59" t="str">
        <f t="array" ref="C74">IFERROR(INDEX(Prêt[Matériel],SMALL(IF(Prêt[N° prêt]=$F$1,ROW(Prêt[Matériel])-5),ROW()-50)),"")</f>
        <v/>
      </c>
      <c r="D74" s="59" t="str">
        <f t="array" ref="D74">IFERROR(INDEX(Prêt[Quantité],SMALL(IF(Prêt[N° prêt]=$F$1,ROW(Prêt[Quantité])-5),ROW()-50)),"")</f>
        <v/>
      </c>
      <c r="E74"/>
      <c r="F74"/>
    </row>
    <row r="75" spans="1:6" ht="15" x14ac:dyDescent="0.25">
      <c r="A75" s="59" t="str">
        <f t="shared" si="0"/>
        <v/>
      </c>
      <c r="B75" s="59" t="str">
        <f t="array" ref="B75">IFERROR(INDEX(Prêt[Catégorie],SMALL(IF(Prêt[N° prêt]=$F$1,ROW(Prêt[Catégorie])-5),ROW()-50)),"")</f>
        <v/>
      </c>
      <c r="C75" s="59" t="str">
        <f t="array" ref="C75">IFERROR(INDEX(Prêt[Matériel],SMALL(IF(Prêt[N° prêt]=$F$1,ROW(Prêt[Matériel])-5),ROW()-50)),"")</f>
        <v/>
      </c>
      <c r="D75" s="59" t="str">
        <f t="array" ref="D75">IFERROR(INDEX(Prêt[Quantité],SMALL(IF(Prêt[N° prêt]=$F$1,ROW(Prêt[Quantité])-5),ROW()-50)),"")</f>
        <v/>
      </c>
      <c r="E75"/>
      <c r="F75"/>
    </row>
    <row r="76" spans="1:6" ht="15" x14ac:dyDescent="0.25">
      <c r="A76" s="59" t="str">
        <f t="shared" si="0"/>
        <v/>
      </c>
      <c r="B76" s="59" t="str">
        <f t="array" ref="B76">IFERROR(INDEX(Prêt[Catégorie],SMALL(IF(Prêt[N° prêt]=$F$1,ROW(Prêt[Catégorie])-5),ROW()-50)),"")</f>
        <v/>
      </c>
      <c r="C76" s="59" t="str">
        <f t="array" ref="C76">IFERROR(INDEX(Prêt[Matériel],SMALL(IF(Prêt[N° prêt]=$F$1,ROW(Prêt[Matériel])-5),ROW()-50)),"")</f>
        <v/>
      </c>
      <c r="D76" s="59" t="str">
        <f t="array" ref="D76">IFERROR(INDEX(Prêt[Quantité],SMALL(IF(Prêt[N° prêt]=$F$1,ROW(Prêt[Quantité])-5),ROW()-50)),"")</f>
        <v/>
      </c>
      <c r="E76"/>
      <c r="F76"/>
    </row>
    <row r="77" spans="1:6" ht="15" x14ac:dyDescent="0.25">
      <c r="A77" s="59" t="str">
        <f t="shared" si="0"/>
        <v/>
      </c>
      <c r="B77" s="59" t="str">
        <f t="array" ref="B77">IFERROR(INDEX(Prêt[Catégorie],SMALL(IF(Prêt[N° prêt]=$F$1,ROW(Prêt[Catégorie])-5),ROW()-50)),"")</f>
        <v/>
      </c>
      <c r="C77" s="59" t="str">
        <f t="array" ref="C77">IFERROR(INDEX(Prêt[Matériel],SMALL(IF(Prêt[N° prêt]=$F$1,ROW(Prêt[Matériel])-5),ROW()-50)),"")</f>
        <v/>
      </c>
      <c r="D77" s="59" t="str">
        <f t="array" ref="D77">IFERROR(INDEX(Prêt[Quantité],SMALL(IF(Prêt[N° prêt]=$F$1,ROW(Prêt[Quantité])-5),ROW()-50)),"")</f>
        <v/>
      </c>
      <c r="E77"/>
      <c r="F77"/>
    </row>
    <row r="78" spans="1:6" ht="15" x14ac:dyDescent="0.25">
      <c r="A78" s="59" t="str">
        <f t="shared" si="0"/>
        <v/>
      </c>
      <c r="B78" s="59" t="str">
        <f t="array" ref="B78">IFERROR(INDEX(Prêt[Catégorie],SMALL(IF(Prêt[N° prêt]=$F$1,ROW(Prêt[Catégorie])-5),ROW()-50)),"")</f>
        <v/>
      </c>
      <c r="C78" s="59" t="str">
        <f t="array" ref="C78">IFERROR(INDEX(Prêt[Matériel],SMALL(IF(Prêt[N° prêt]=$F$1,ROW(Prêt[Matériel])-5),ROW()-50)),"")</f>
        <v/>
      </c>
      <c r="D78" s="59" t="str">
        <f t="array" ref="D78">IFERROR(INDEX(Prêt[Quantité],SMALL(IF(Prêt[N° prêt]=$F$1,ROW(Prêt[Quantité])-5),ROW()-50)),"")</f>
        <v/>
      </c>
      <c r="E78"/>
      <c r="F78"/>
    </row>
    <row r="79" spans="1:6" ht="15" x14ac:dyDescent="0.25">
      <c r="A79" s="59" t="str">
        <f t="shared" si="0"/>
        <v/>
      </c>
      <c r="B79" s="59" t="str">
        <f t="array" ref="B79">IFERROR(INDEX(Prêt[Catégorie],SMALL(IF(Prêt[N° prêt]=$F$1,ROW(Prêt[Catégorie])-5),ROW()-50)),"")</f>
        <v/>
      </c>
      <c r="C79" s="59" t="str">
        <f t="array" ref="C79">IFERROR(INDEX(Prêt[Matériel],SMALL(IF(Prêt[N° prêt]=$F$1,ROW(Prêt[Matériel])-5),ROW()-50)),"")</f>
        <v/>
      </c>
      <c r="D79" s="59" t="str">
        <f t="array" ref="D79">IFERROR(INDEX(Prêt[Quantité],SMALL(IF(Prêt[N° prêt]=$F$1,ROW(Prêt[Quantité])-5),ROW()-50)),"")</f>
        <v/>
      </c>
      <c r="E79"/>
      <c r="F79"/>
    </row>
    <row r="80" spans="1:6" ht="15" x14ac:dyDescent="0.25">
      <c r="A80" s="59" t="str">
        <f t="shared" si="0"/>
        <v/>
      </c>
      <c r="B80" s="59" t="str">
        <f t="array" ref="B80">IFERROR(INDEX(Prêt[Catégorie],SMALL(IF(Prêt[N° prêt]=$F$1,ROW(Prêt[Catégorie])-5),ROW()-50)),"")</f>
        <v/>
      </c>
      <c r="C80" s="59" t="str">
        <f t="array" ref="C80">IFERROR(INDEX(Prêt[Matériel],SMALL(IF(Prêt[N° prêt]=$F$1,ROW(Prêt[Matériel])-5),ROW()-50)),"")</f>
        <v/>
      </c>
      <c r="D80" s="59" t="str">
        <f t="array" ref="D80">IFERROR(INDEX(Prêt[Quantité],SMALL(IF(Prêt[N° prêt]=$F$1,ROW(Prêt[Quantité])-5),ROW()-50)),"")</f>
        <v/>
      </c>
      <c r="E80"/>
      <c r="F80"/>
    </row>
    <row r="81" spans="1:6" ht="15" x14ac:dyDescent="0.25">
      <c r="A81" s="59" t="str">
        <f t="shared" si="0"/>
        <v/>
      </c>
      <c r="B81" s="59" t="str">
        <f t="array" ref="B81">IFERROR(INDEX(Prêt[Catégorie],SMALL(IF(Prêt[N° prêt]=$F$1,ROW(Prêt[Catégorie])-5),ROW()-50)),"")</f>
        <v/>
      </c>
      <c r="C81" s="59" t="str">
        <f t="array" ref="C81">IFERROR(INDEX(Prêt[Matériel],SMALL(IF(Prêt[N° prêt]=$F$1,ROW(Prêt[Matériel])-5),ROW()-50)),"")</f>
        <v/>
      </c>
      <c r="D81" s="59" t="str">
        <f t="array" ref="D81">IFERROR(INDEX(Prêt[Quantité],SMALL(IF(Prêt[N° prêt]=$F$1,ROW(Prêt[Quantité])-5),ROW()-50)),"")</f>
        <v/>
      </c>
      <c r="E81"/>
      <c r="F81"/>
    </row>
    <row r="82" spans="1:6" ht="15" x14ac:dyDescent="0.25">
      <c r="A82" s="59" t="str">
        <f t="shared" si="0"/>
        <v/>
      </c>
      <c r="B82" s="59" t="str">
        <f t="array" ref="B82">IFERROR(INDEX(Prêt[Catégorie],SMALL(IF(Prêt[N° prêt]=$F$1,ROW(Prêt[Catégorie])-5),ROW()-50)),"")</f>
        <v/>
      </c>
      <c r="C82" s="59" t="str">
        <f t="array" ref="C82">IFERROR(INDEX(Prêt[Matériel],SMALL(IF(Prêt[N° prêt]=$F$1,ROW(Prêt[Matériel])-5),ROW()-50)),"")</f>
        <v/>
      </c>
      <c r="D82" s="59" t="str">
        <f t="array" ref="D82">IFERROR(INDEX(Prêt[Quantité],SMALL(IF(Prêt[N° prêt]=$F$1,ROW(Prêt[Quantité])-5),ROW()-50)),"")</f>
        <v/>
      </c>
      <c r="E82"/>
      <c r="F82"/>
    </row>
    <row r="83" spans="1:6" ht="15" x14ac:dyDescent="0.25">
      <c r="A83" s="59" t="str">
        <f t="shared" si="0"/>
        <v/>
      </c>
      <c r="B83" s="59" t="str">
        <f t="array" ref="B83">IFERROR(INDEX(Prêt[Catégorie],SMALL(IF(Prêt[N° prêt]=$F$1,ROW(Prêt[Catégorie])-5),ROW()-50)),"")</f>
        <v/>
      </c>
      <c r="C83" s="59" t="str">
        <f t="array" ref="C83">IFERROR(INDEX(Prêt[Matériel],SMALL(IF(Prêt[N° prêt]=$F$1,ROW(Prêt[Matériel])-5),ROW()-50)),"")</f>
        <v/>
      </c>
      <c r="D83" s="59" t="str">
        <f t="array" ref="D83">IFERROR(INDEX(Prêt[Quantité],SMALL(IF(Prêt[N° prêt]=$F$1,ROW(Prêt[Quantité])-5),ROW()-50)),"")</f>
        <v/>
      </c>
      <c r="E83"/>
      <c r="F83"/>
    </row>
    <row r="84" spans="1:6" ht="15" x14ac:dyDescent="0.25">
      <c r="A84" s="59" t="str">
        <f t="shared" si="0"/>
        <v/>
      </c>
      <c r="B84" s="59" t="str">
        <f t="array" ref="B84">IFERROR(INDEX(Prêt[Catégorie],SMALL(IF(Prêt[N° prêt]=$F$1,ROW(Prêt[Catégorie])-5),ROW()-50)),"")</f>
        <v/>
      </c>
      <c r="C84" s="59" t="str">
        <f t="array" ref="C84">IFERROR(INDEX(Prêt[Matériel],SMALL(IF(Prêt[N° prêt]=$F$1,ROW(Prêt[Matériel])-5),ROW()-50)),"")</f>
        <v/>
      </c>
      <c r="D84" s="59" t="str">
        <f t="array" ref="D84">IFERROR(INDEX(Prêt[Quantité],SMALL(IF(Prêt[N° prêt]=$F$1,ROW(Prêt[Quantité])-5),ROW()-50)),"")</f>
        <v/>
      </c>
      <c r="E84"/>
      <c r="F84"/>
    </row>
    <row r="85" spans="1:6" ht="15" x14ac:dyDescent="0.25">
      <c r="A85" s="59" t="str">
        <f t="shared" si="0"/>
        <v/>
      </c>
      <c r="B85" s="59" t="str">
        <f t="array" ref="B85">IFERROR(INDEX(Prêt[Catégorie],SMALL(IF(Prêt[N° prêt]=$F$1,ROW(Prêt[Catégorie])-5),ROW()-50)),"")</f>
        <v/>
      </c>
      <c r="C85" s="59" t="str">
        <f t="array" ref="C85">IFERROR(INDEX(Prêt[Matériel],SMALL(IF(Prêt[N° prêt]=$F$1,ROW(Prêt[Matériel])-5),ROW()-50)),"")</f>
        <v/>
      </c>
      <c r="D85" s="59" t="str">
        <f t="array" ref="D85">IFERROR(INDEX(Prêt[Quantité],SMALL(IF(Prêt[N° prêt]=$F$1,ROW(Prêt[Quantité])-5),ROW()-50)),"")</f>
        <v/>
      </c>
      <c r="E85"/>
      <c r="F85"/>
    </row>
    <row r="86" spans="1:6" ht="15" x14ac:dyDescent="0.25">
      <c r="A86" s="59" t="str">
        <f t="shared" si="0"/>
        <v/>
      </c>
      <c r="B86" s="59" t="str">
        <f t="array" ref="B86">IFERROR(INDEX(Prêt[Catégorie],SMALL(IF(Prêt[N° prêt]=$F$1,ROW(Prêt[Catégorie])-5),ROW()-50)),"")</f>
        <v/>
      </c>
      <c r="C86" s="59" t="str">
        <f t="array" ref="C86">IFERROR(INDEX(Prêt[Matériel],SMALL(IF(Prêt[N° prêt]=$F$1,ROW(Prêt[Matériel])-5),ROW()-50)),"")</f>
        <v/>
      </c>
      <c r="D86" s="59" t="str">
        <f t="array" ref="D86">IFERROR(INDEX(Prêt[Quantité],SMALL(IF(Prêt[N° prêt]=$F$1,ROW(Prêt[Quantité])-5),ROW()-50)),"")</f>
        <v/>
      </c>
      <c r="E86"/>
      <c r="F86"/>
    </row>
    <row r="87" spans="1:6" ht="15" x14ac:dyDescent="0.25">
      <c r="A87" s="59" t="str">
        <f t="shared" si="0"/>
        <v/>
      </c>
      <c r="B87"/>
      <c r="C87"/>
      <c r="D87"/>
      <c r="E87"/>
      <c r="F87"/>
    </row>
    <row r="88" spans="1:6" x14ac:dyDescent="0.25">
      <c r="A88" s="47" t="s">
        <v>137</v>
      </c>
      <c r="B88" s="44"/>
      <c r="C88" s="44"/>
      <c r="D88" s="44"/>
      <c r="E88" s="44"/>
      <c r="F88" s="44"/>
    </row>
    <row r="89" spans="1:6" x14ac:dyDescent="0.25">
      <c r="A89" s="44"/>
      <c r="B89" s="44"/>
      <c r="C89" s="44"/>
      <c r="D89" s="44"/>
      <c r="E89" s="44"/>
      <c r="F89" s="44"/>
    </row>
    <row r="90" spans="1:6" x14ac:dyDescent="0.25">
      <c r="A90" s="48" t="s">
        <v>118</v>
      </c>
      <c r="B90" s="49"/>
      <c r="C90" s="44"/>
      <c r="D90" s="44"/>
      <c r="E90" s="47"/>
      <c r="F90" s="44"/>
    </row>
    <row r="91" spans="1:6" x14ac:dyDescent="0.25">
      <c r="A91" s="44"/>
      <c r="B91" s="44"/>
      <c r="C91" s="44"/>
      <c r="D91" s="44"/>
      <c r="E91" s="44"/>
      <c r="F91" s="44"/>
    </row>
    <row r="92" spans="1:6" x14ac:dyDescent="0.25">
      <c r="A92" s="48"/>
      <c r="B92" s="49"/>
      <c r="C92" s="44"/>
      <c r="D92" s="44"/>
      <c r="E92" s="47"/>
      <c r="F92" s="44"/>
    </row>
    <row r="93" spans="1:6" x14ac:dyDescent="0.25">
      <c r="A93" s="44"/>
      <c r="B93" s="44"/>
      <c r="C93" s="44"/>
      <c r="D93" s="44"/>
      <c r="E93" s="44"/>
      <c r="F93" s="44"/>
    </row>
    <row r="94" spans="1:6" x14ac:dyDescent="0.25">
      <c r="A94" s="44"/>
      <c r="B94" s="44"/>
      <c r="C94" s="44"/>
      <c r="D94" s="44"/>
      <c r="E94" s="44"/>
      <c r="F94" s="44"/>
    </row>
    <row r="95" spans="1:6" x14ac:dyDescent="0.25">
      <c r="A95" s="44"/>
    </row>
    <row r="96" spans="1:6" x14ac:dyDescent="0.25">
      <c r="A96" s="44"/>
    </row>
    <row r="97" spans="1:1" x14ac:dyDescent="0.25">
      <c r="A97" s="44"/>
    </row>
  </sheetData>
  <mergeCells count="4">
    <mergeCell ref="A48:D48"/>
    <mergeCell ref="A2:F2"/>
    <mergeCell ref="A25:F39"/>
    <mergeCell ref="B14:C14"/>
  </mergeCells>
  <conditionalFormatting sqref="A52:D86">
    <cfRule type="expression" dxfId="36" priority="1">
      <formula>$A52&lt;&gt;""</formula>
    </cfRule>
  </conditionalFormatting>
  <pageMargins left="0.39370078740157483" right="0.39370078740157483" top="1.4566929133858268" bottom="0.74803149606299213" header="0.31496062992125984" footer="0.31496062992125984"/>
  <pageSetup paperSize="9" orientation="portrait" horizontalDpi="4294967293" verticalDpi="0" r:id="rId1"/>
  <headerFooter>
    <oddFooter>Page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K6"/>
  <sheetViews>
    <sheetView showGridLines="0" workbookViewId="0">
      <selection activeCell="G21" sqref="G21"/>
    </sheetView>
  </sheetViews>
  <sheetFormatPr baseColWidth="10" defaultRowHeight="14.25" x14ac:dyDescent="0.25"/>
  <cols>
    <col min="1" max="2" width="11.42578125" style="5"/>
    <col min="3" max="3" width="13.7109375" style="5" customWidth="1"/>
    <col min="4" max="4" width="27.5703125" style="5" customWidth="1"/>
    <col min="5" max="5" width="17.42578125" style="5" customWidth="1"/>
    <col min="6" max="7" width="14.140625" style="5" customWidth="1"/>
    <col min="8" max="8" width="11.85546875" style="5" customWidth="1"/>
    <col min="9" max="9" width="50" style="5" customWidth="1"/>
    <col min="10" max="11" width="14" style="5" customWidth="1"/>
    <col min="12" max="16384" width="11.42578125" style="5"/>
  </cols>
  <sheetData>
    <row r="1" spans="2:11" ht="50.25" customHeight="1" x14ac:dyDescent="0.25"/>
    <row r="2" spans="2:11" ht="24.95" customHeight="1" x14ac:dyDescent="0.25"/>
    <row r="5" spans="2:11" x14ac:dyDescent="0.25">
      <c r="B5" s="5" t="s">
        <v>72</v>
      </c>
      <c r="C5" s="5" t="s">
        <v>73</v>
      </c>
      <c r="D5" s="5" t="s">
        <v>2</v>
      </c>
      <c r="E5" s="5" t="s">
        <v>74</v>
      </c>
      <c r="F5" s="5" t="s">
        <v>75</v>
      </c>
      <c r="G5" s="5" t="s">
        <v>0</v>
      </c>
      <c r="H5" s="5" t="s">
        <v>69</v>
      </c>
      <c r="I5" s="5" t="s">
        <v>68</v>
      </c>
      <c r="J5" s="5" t="s">
        <v>70</v>
      </c>
      <c r="K5" s="5" t="s">
        <v>71</v>
      </c>
    </row>
    <row r="6" spans="2:11" x14ac:dyDescent="0.25">
      <c r="B6" s="25" t="str">
        <f t="shared" ref="B6" si="0">MID(C6,4,4)</f>
        <v>1920</v>
      </c>
      <c r="C6" s="21" t="s">
        <v>76</v>
      </c>
      <c r="D6" s="21"/>
      <c r="E6" s="21"/>
      <c r="F6" s="21"/>
      <c r="G6" s="21"/>
      <c r="H6" s="22"/>
      <c r="I6" s="21"/>
      <c r="J6" s="22"/>
      <c r="K6" s="21" t="str">
        <f>IF(Spectacle[[#This Row],[Retour]]=Spectacle[[#This Row],[Quantité]],"Terminé","En cours")</f>
        <v>Terminé</v>
      </c>
    </row>
  </sheetData>
  <conditionalFormatting sqref="B6:K6">
    <cfRule type="expression" dxfId="35" priority="2">
      <formula>$K6="Terminé"</formula>
    </cfRule>
  </conditionalFormatting>
  <conditionalFormatting sqref="K6">
    <cfRule type="expression" dxfId="34" priority="1">
      <formula>K6="En cours"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9" r:id="rId3" name="mod_spect">
          <controlPr defaultSize="0" autoLine="0" r:id="rId4">
            <anchor moveWithCells="1">
              <from>
                <xdr:col>2</xdr:col>
                <xdr:colOff>28575</xdr:colOff>
                <xdr:row>2</xdr:row>
                <xdr:rowOff>57150</xdr:rowOff>
              </from>
              <to>
                <xdr:col>2</xdr:col>
                <xdr:colOff>762000</xdr:colOff>
                <xdr:row>3</xdr:row>
                <xdr:rowOff>161925</xdr:rowOff>
              </to>
            </anchor>
          </controlPr>
        </control>
      </mc:Choice>
      <mc:Fallback>
        <control shapeId="6149" r:id="rId3" name="mod_spect"/>
      </mc:Fallback>
    </mc:AlternateContent>
    <mc:AlternateContent xmlns:mc="http://schemas.openxmlformats.org/markup-compatibility/2006">
      <mc:Choice Requires="x14">
        <control shapeId="6148" r:id="rId5" name="filtre_ter">
          <controlPr defaultSize="0" autoLine="0" r:id="rId6">
            <anchor moveWithCells="1">
              <from>
                <xdr:col>6</xdr:col>
                <xdr:colOff>47625</xdr:colOff>
                <xdr:row>2</xdr:row>
                <xdr:rowOff>47625</xdr:rowOff>
              </from>
              <to>
                <xdr:col>7</xdr:col>
                <xdr:colOff>257175</xdr:colOff>
                <xdr:row>3</xdr:row>
                <xdr:rowOff>152400</xdr:rowOff>
              </to>
            </anchor>
          </controlPr>
        </control>
      </mc:Choice>
      <mc:Fallback>
        <control shapeId="6148" r:id="rId5" name="filtre_ter"/>
      </mc:Fallback>
    </mc:AlternateContent>
    <mc:AlternateContent xmlns:mc="http://schemas.openxmlformats.org/markup-compatibility/2006">
      <mc:Choice Requires="x14">
        <control shapeId="6147" r:id="rId7" name="filtre_cours">
          <controlPr defaultSize="0" autoLine="0" r:id="rId8">
            <anchor moveWithCells="1">
              <from>
                <xdr:col>7</xdr:col>
                <xdr:colOff>323850</xdr:colOff>
                <xdr:row>2</xdr:row>
                <xdr:rowOff>47625</xdr:rowOff>
              </from>
              <to>
                <xdr:col>8</xdr:col>
                <xdr:colOff>695325</xdr:colOff>
                <xdr:row>3</xdr:row>
                <xdr:rowOff>152400</xdr:rowOff>
              </to>
            </anchor>
          </controlPr>
        </control>
      </mc:Choice>
      <mc:Fallback>
        <control shapeId="6147" r:id="rId7" name="filtre_cours"/>
      </mc:Fallback>
    </mc:AlternateContent>
    <mc:AlternateContent xmlns:mc="http://schemas.openxmlformats.org/markup-compatibility/2006">
      <mc:Choice Requires="x14">
        <control shapeId="6146" r:id="rId9" name="reset_all">
          <controlPr defaultSize="0" autoLine="0" r:id="rId10">
            <anchor moveWithCells="1">
              <from>
                <xdr:col>8</xdr:col>
                <xdr:colOff>752475</xdr:colOff>
                <xdr:row>2</xdr:row>
                <xdr:rowOff>38100</xdr:rowOff>
              </from>
              <to>
                <xdr:col>8</xdr:col>
                <xdr:colOff>1666875</xdr:colOff>
                <xdr:row>3</xdr:row>
                <xdr:rowOff>142875</xdr:rowOff>
              </to>
            </anchor>
          </controlPr>
        </control>
      </mc:Choice>
      <mc:Fallback>
        <control shapeId="6146" r:id="rId9" name="reset_all"/>
      </mc:Fallback>
    </mc:AlternateContent>
    <mc:AlternateContent xmlns:mc="http://schemas.openxmlformats.org/markup-compatibility/2006">
      <mc:Choice Requires="x14">
        <control shapeId="6145" r:id="rId11" name="Add_spect">
          <controlPr defaultSize="0" autoLine="0" r:id="rId12">
            <anchor moveWithCells="1">
              <from>
                <xdr:col>1</xdr:col>
                <xdr:colOff>9525</xdr:colOff>
                <xdr:row>2</xdr:row>
                <xdr:rowOff>57150</xdr:rowOff>
              </from>
              <to>
                <xdr:col>1</xdr:col>
                <xdr:colOff>742950</xdr:colOff>
                <xdr:row>3</xdr:row>
                <xdr:rowOff>161925</xdr:rowOff>
              </to>
            </anchor>
          </controlPr>
        </control>
      </mc:Choice>
      <mc:Fallback>
        <control shapeId="6145" r:id="rId11" name="Add_spect"/>
      </mc:Fallback>
    </mc:AlternateContent>
  </controls>
  <tableParts count="1">
    <tablePart r:id="rId1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45"/>
  <sheetViews>
    <sheetView zoomScaleNormal="100" workbookViewId="0">
      <selection activeCell="I18" sqref="I18"/>
    </sheetView>
  </sheetViews>
  <sheetFormatPr baseColWidth="10" defaultRowHeight="14.25" x14ac:dyDescent="0.25"/>
  <cols>
    <col min="1" max="1" width="14.7109375" style="5" customWidth="1"/>
    <col min="2" max="2" width="17.7109375" style="5" customWidth="1"/>
    <col min="3" max="3" width="39.5703125" style="5" customWidth="1"/>
    <col min="4" max="4" width="19.5703125" style="5" customWidth="1"/>
    <col min="5" max="16384" width="11.42578125" style="5"/>
  </cols>
  <sheetData>
    <row r="1" spans="1:4" ht="42" customHeight="1" x14ac:dyDescent="0.25">
      <c r="A1" s="90" t="str">
        <f>IFERROR(INDEX(Spectacle[Nom],MATCH(B3,Spectacle[N° Spect.],0)),"")</f>
        <v/>
      </c>
      <c r="B1" s="90" t="str">
        <f>IFERROR(INDEX(Spectacle[Date de début],MATCH(#REF!,Spectacle[N° Spect.],0)),"")</f>
        <v/>
      </c>
      <c r="C1" s="90" t="str">
        <f>IFERROR(INDEX(Spectacle[Date de début],MATCH(#REF!,Spectacle[N° Spect.],0)),"")</f>
        <v/>
      </c>
      <c r="D1" s="90" t="str">
        <f>IFERROR(INDEX(Spectacle[Date de début],MATCH(#REF!,Spectacle[N° Spect.],0)),"")</f>
        <v/>
      </c>
    </row>
    <row r="3" spans="1:4" ht="15" x14ac:dyDescent="0.25">
      <c r="A3" s="79" t="s">
        <v>144</v>
      </c>
      <c r="B3" s="5" t="s">
        <v>148</v>
      </c>
    </row>
    <row r="4" spans="1:4" ht="15" x14ac:dyDescent="0.25">
      <c r="A4" s="79"/>
    </row>
    <row r="5" spans="1:4" ht="15" x14ac:dyDescent="0.25">
      <c r="A5" s="79" t="s">
        <v>145</v>
      </c>
      <c r="B5" s="5" t="str">
        <f>IFERROR(INDEX(Spectacle[Date de début],MATCH(B3,Spectacle[N° Spect.],0)),"")</f>
        <v/>
      </c>
    </row>
    <row r="6" spans="1:4" ht="15" x14ac:dyDescent="0.25">
      <c r="A6" s="79"/>
    </row>
    <row r="7" spans="1:4" ht="15" x14ac:dyDescent="0.25">
      <c r="A7" s="79" t="s">
        <v>146</v>
      </c>
      <c r="B7" s="5" t="str">
        <f>IFERROR(INDEX(Spectacle[Date de fin],MATCH(B3,Spectacle[N° Spect.],0)),"")</f>
        <v/>
      </c>
    </row>
    <row r="9" spans="1:4" ht="15" x14ac:dyDescent="0.25">
      <c r="A9" s="78" t="s">
        <v>80</v>
      </c>
      <c r="B9" s="78" t="s">
        <v>0</v>
      </c>
      <c r="C9" s="78" t="s">
        <v>2</v>
      </c>
      <c r="D9" s="78" t="s">
        <v>69</v>
      </c>
    </row>
    <row r="10" spans="1:4" x14ac:dyDescent="0.25">
      <c r="A10" s="46">
        <f>IF(B10&lt;&gt;"",ROW()-9,"")</f>
        <v>1</v>
      </c>
      <c r="B10" s="46">
        <f t="array" ref="B10">IFERROR(INDEX(Spectacle[Catégorie],SMALL(IF(Spectacle[N° Spect.]=$B$3,ROW(Spectacle[Catégorie])-5),ROW()-9)),"")</f>
        <v>0</v>
      </c>
      <c r="C10" s="46">
        <f t="array" ref="C10">IFERROR(INDEX(Spectacle[Matériel],SMALL(IF(Spectacle[N° Spect.]=$B$3,ROW(Spectacle[Matériel])-5),ROW()-9)),"")</f>
        <v>0</v>
      </c>
      <c r="D10" s="46">
        <f t="array" ref="D10">IFERROR(INDEX(Spectacle[Quantité],SMALL(IF(Spectacle[N° Spect.]=$B$3,ROW(Spectacle[Quantité])-5),ROW()-9)),"")</f>
        <v>0</v>
      </c>
    </row>
    <row r="11" spans="1:4" x14ac:dyDescent="0.25">
      <c r="A11" s="58" t="str">
        <f t="shared" ref="A11:A47" si="0">IF(B11&lt;&gt;"",ROW()-9,"")</f>
        <v/>
      </c>
      <c r="B11" s="58" t="str">
        <f t="array" ref="B11">IFERROR(INDEX(Spectacle[Catégorie],SMALL(IF(Spectacle[N° Spect.]=$B$3,ROW(Spectacle[Catégorie])-5),ROW()-9)),"")</f>
        <v/>
      </c>
      <c r="C11" s="58" t="str">
        <f t="array" ref="C11">IFERROR(INDEX(Spectacle[Matériel],SMALL(IF(Spectacle[N° Spect.]=$B$3,ROW(Spectacle[Matériel])-5),ROW()-9)),"")</f>
        <v/>
      </c>
      <c r="D11" s="58" t="str">
        <f t="array" ref="D11">IFERROR(INDEX(Spectacle[Quantité],SMALL(IF(Spectacle[N° Spect.]=$B$3,ROW(Spectacle[Quantité])-5),ROW()-9)),"")</f>
        <v/>
      </c>
    </row>
    <row r="12" spans="1:4" x14ac:dyDescent="0.25">
      <c r="A12" s="59" t="str">
        <f t="shared" si="0"/>
        <v/>
      </c>
      <c r="B12" s="59" t="str">
        <f t="array" ref="B12">IFERROR(INDEX(Spectacle[Catégorie],SMALL(IF(Spectacle[N° Spect.]=$B$3,ROW(Spectacle[Catégorie])-5),ROW()-9)),"")</f>
        <v/>
      </c>
      <c r="C12" s="59" t="str">
        <f t="array" ref="C12">IFERROR(INDEX(Spectacle[Matériel],SMALL(IF(Spectacle[N° Spect.]=$B$3,ROW(Spectacle[Matériel])-5),ROW()-9)),"")</f>
        <v/>
      </c>
      <c r="D12" s="59" t="str">
        <f t="array" ref="D12">IFERROR(INDEX(Spectacle[Quantité],SMALL(IF(Spectacle[N° Spect.]=$B$3,ROW(Spectacle[Quantité])-5),ROW()-9)),"")</f>
        <v/>
      </c>
    </row>
    <row r="13" spans="1:4" x14ac:dyDescent="0.25">
      <c r="A13" s="59" t="str">
        <f t="shared" si="0"/>
        <v/>
      </c>
      <c r="B13" s="59" t="str">
        <f t="array" ref="B13">IFERROR(INDEX(Spectacle[Catégorie],SMALL(IF(Spectacle[N° Spect.]=$B$3,ROW(Spectacle[Catégorie])-5),ROW()-9)),"")</f>
        <v/>
      </c>
      <c r="C13" s="59" t="str">
        <f t="array" ref="C13">IFERROR(INDEX(Spectacle[Matériel],SMALL(IF(Spectacle[N° Spect.]=$B$3,ROW(Spectacle[Matériel])-5),ROW()-9)),"")</f>
        <v/>
      </c>
      <c r="D13" s="59" t="str">
        <f t="array" ref="D13">IFERROR(INDEX(Spectacle[Quantité],SMALL(IF(Spectacle[N° Spect.]=$B$3,ROW(Spectacle[Quantité])-5),ROW()-9)),"")</f>
        <v/>
      </c>
    </row>
    <row r="14" spans="1:4" x14ac:dyDescent="0.25">
      <c r="A14" s="59" t="str">
        <f t="shared" si="0"/>
        <v/>
      </c>
      <c r="B14" s="59" t="str">
        <f t="array" ref="B14">IFERROR(INDEX(Spectacle[Catégorie],SMALL(IF(Spectacle[N° Spect.]=$B$3,ROW(Spectacle[Catégorie])-5),ROW()-9)),"")</f>
        <v/>
      </c>
      <c r="C14" s="59" t="str">
        <f t="array" ref="C14">IFERROR(INDEX(Spectacle[Matériel],SMALL(IF(Spectacle[N° Spect.]=$B$3,ROW(Spectacle[Matériel])-5),ROW()-9)),"")</f>
        <v/>
      </c>
      <c r="D14" s="59" t="str">
        <f t="array" ref="D14">IFERROR(INDEX(Spectacle[Quantité],SMALL(IF(Spectacle[N° Spect.]=$B$3,ROW(Spectacle[Quantité])-5),ROW()-9)),"")</f>
        <v/>
      </c>
    </row>
    <row r="15" spans="1:4" x14ac:dyDescent="0.25">
      <c r="A15" s="59" t="str">
        <f t="shared" si="0"/>
        <v/>
      </c>
      <c r="B15" s="59" t="str">
        <f t="array" ref="B15">IFERROR(INDEX(Spectacle[Catégorie],SMALL(IF(Spectacle[N° Spect.]=$B$3,ROW(Spectacle[Catégorie])-5),ROW()-9)),"")</f>
        <v/>
      </c>
      <c r="C15" s="59" t="str">
        <f t="array" ref="C15">IFERROR(INDEX(Spectacle[Matériel],SMALL(IF(Spectacle[N° Spect.]=$B$3,ROW(Spectacle[Matériel])-5),ROW()-9)),"")</f>
        <v/>
      </c>
      <c r="D15" s="59" t="str">
        <f t="array" ref="D15">IFERROR(INDEX(Spectacle[Quantité],SMALL(IF(Spectacle[N° Spect.]=$B$3,ROW(Spectacle[Quantité])-5),ROW()-9)),"")</f>
        <v/>
      </c>
    </row>
    <row r="16" spans="1:4" x14ac:dyDescent="0.25">
      <c r="A16" s="59" t="str">
        <f t="shared" si="0"/>
        <v/>
      </c>
      <c r="B16" s="59" t="str">
        <f t="array" ref="B16">IFERROR(INDEX(Spectacle[Catégorie],SMALL(IF(Spectacle[N° Spect.]=$B$3,ROW(Spectacle[Catégorie])-5),ROW()-9)),"")</f>
        <v/>
      </c>
      <c r="C16" s="59" t="str">
        <f t="array" ref="C16">IFERROR(INDEX(Spectacle[Matériel],SMALL(IF(Spectacle[N° Spect.]=$B$3,ROW(Spectacle[Matériel])-5),ROW()-9)),"")</f>
        <v/>
      </c>
      <c r="D16" s="59" t="str">
        <f t="array" ref="D16">IFERROR(INDEX(Spectacle[Quantité],SMALL(IF(Spectacle[N° Spect.]=$B$3,ROW(Spectacle[Quantité])-5),ROW()-9)),"")</f>
        <v/>
      </c>
    </row>
    <row r="17" spans="1:4" x14ac:dyDescent="0.25">
      <c r="A17" s="59" t="str">
        <f t="shared" si="0"/>
        <v/>
      </c>
      <c r="B17" s="59" t="str">
        <f t="array" ref="B17">IFERROR(INDEX(Spectacle[Catégorie],SMALL(IF(Spectacle[N° Spect.]=$B$3,ROW(Spectacle[Catégorie])-5),ROW()-9)),"")</f>
        <v/>
      </c>
      <c r="C17" s="59" t="str">
        <f t="array" ref="C17">IFERROR(INDEX(Spectacle[Matériel],SMALL(IF(Spectacle[N° Spect.]=$B$3,ROW(Spectacle[Matériel])-5),ROW()-9)),"")</f>
        <v/>
      </c>
      <c r="D17" s="59" t="str">
        <f t="array" ref="D17">IFERROR(INDEX(Spectacle[Quantité],SMALL(IF(Spectacle[N° Spect.]=$B$3,ROW(Spectacle[Quantité])-5),ROW()-9)),"")</f>
        <v/>
      </c>
    </row>
    <row r="18" spans="1:4" x14ac:dyDescent="0.25">
      <c r="A18" s="59" t="str">
        <f t="shared" si="0"/>
        <v/>
      </c>
      <c r="B18" s="59" t="str">
        <f t="array" ref="B18">IFERROR(INDEX(Spectacle[Catégorie],SMALL(IF(Spectacle[N° Spect.]=$B$3,ROW(Spectacle[Catégorie])-5),ROW()-9)),"")</f>
        <v/>
      </c>
      <c r="C18" s="59" t="str">
        <f t="array" ref="C18">IFERROR(INDEX(Spectacle[Matériel],SMALL(IF(Spectacle[N° Spect.]=$B$3,ROW(Spectacle[Matériel])-5),ROW()-9)),"")</f>
        <v/>
      </c>
      <c r="D18" s="59" t="str">
        <f t="array" ref="D18">IFERROR(INDEX(Spectacle[Quantité],SMALL(IF(Spectacle[N° Spect.]=$B$3,ROW(Spectacle[Quantité])-5),ROW()-9)),"")</f>
        <v/>
      </c>
    </row>
    <row r="19" spans="1:4" x14ac:dyDescent="0.25">
      <c r="A19" s="59" t="str">
        <f t="shared" si="0"/>
        <v/>
      </c>
      <c r="B19" s="59" t="str">
        <f t="array" ref="B19">IFERROR(INDEX(Spectacle[Catégorie],SMALL(IF(Spectacle[N° Spect.]=$B$3,ROW(Spectacle[Catégorie])-5),ROW()-9)),"")</f>
        <v/>
      </c>
      <c r="C19" s="59" t="str">
        <f t="array" ref="C19">IFERROR(INDEX(Spectacle[Matériel],SMALL(IF(Spectacle[N° Spect.]=$B$3,ROW(Spectacle[Matériel])-5),ROW()-9)),"")</f>
        <v/>
      </c>
      <c r="D19" s="59" t="str">
        <f t="array" ref="D19">IFERROR(INDEX(Spectacle[Quantité],SMALL(IF(Spectacle[N° Spect.]=$B$3,ROW(Spectacle[Quantité])-5),ROW()-9)),"")</f>
        <v/>
      </c>
    </row>
    <row r="20" spans="1:4" x14ac:dyDescent="0.25">
      <c r="A20" s="59" t="str">
        <f t="shared" si="0"/>
        <v/>
      </c>
      <c r="B20" s="59" t="str">
        <f t="array" ref="B20">IFERROR(INDEX(Spectacle[Catégorie],SMALL(IF(Spectacle[N° Spect.]=$B$3,ROW(Spectacle[Catégorie])-5),ROW()-9)),"")</f>
        <v/>
      </c>
      <c r="C20" s="59" t="str">
        <f t="array" ref="C20">IFERROR(INDEX(Spectacle[Matériel],SMALL(IF(Spectacle[N° Spect.]=$B$3,ROW(Spectacle[Matériel])-5),ROW()-9)),"")</f>
        <v/>
      </c>
      <c r="D20" s="59" t="str">
        <f t="array" ref="D20">IFERROR(INDEX(Spectacle[Quantité],SMALL(IF(Spectacle[N° Spect.]=$B$3,ROW(Spectacle[Quantité])-5),ROW()-9)),"")</f>
        <v/>
      </c>
    </row>
    <row r="21" spans="1:4" x14ac:dyDescent="0.25">
      <c r="A21" s="59" t="str">
        <f t="shared" si="0"/>
        <v/>
      </c>
      <c r="B21" s="59" t="str">
        <f t="array" ref="B21">IFERROR(INDEX(Spectacle[Catégorie],SMALL(IF(Spectacle[N° Spect.]=$B$3,ROW(Spectacle[Catégorie])-5),ROW()-9)),"")</f>
        <v/>
      </c>
      <c r="C21" s="59" t="str">
        <f t="array" ref="C21">IFERROR(INDEX(Spectacle[Matériel],SMALL(IF(Spectacle[N° Spect.]=$B$3,ROW(Spectacle[Matériel])-5),ROW()-9)),"")</f>
        <v/>
      </c>
      <c r="D21" s="59" t="str">
        <f t="array" ref="D21">IFERROR(INDEX(Spectacle[Quantité],SMALL(IF(Spectacle[N° Spect.]=$B$3,ROW(Spectacle[Quantité])-5),ROW()-9)),"")</f>
        <v/>
      </c>
    </row>
    <row r="22" spans="1:4" x14ac:dyDescent="0.25">
      <c r="A22" s="59" t="str">
        <f t="shared" si="0"/>
        <v/>
      </c>
      <c r="B22" s="59" t="str">
        <f t="array" ref="B22">IFERROR(INDEX(Spectacle[Catégorie],SMALL(IF(Spectacle[N° Spect.]=$B$3,ROW(Spectacle[Catégorie])-5),ROW()-9)),"")</f>
        <v/>
      </c>
      <c r="C22" s="59" t="str">
        <f t="array" ref="C22">IFERROR(INDEX(Spectacle[Matériel],SMALL(IF(Spectacle[N° Spect.]=$B$3,ROW(Spectacle[Matériel])-5),ROW()-9)),"")</f>
        <v/>
      </c>
      <c r="D22" s="59" t="str">
        <f t="array" ref="D22">IFERROR(INDEX(Spectacle[Quantité],SMALL(IF(Spectacle[N° Spect.]=$B$3,ROW(Spectacle[Quantité])-5),ROW()-9)),"")</f>
        <v/>
      </c>
    </row>
    <row r="23" spans="1:4" x14ac:dyDescent="0.25">
      <c r="A23" s="59" t="str">
        <f t="shared" si="0"/>
        <v/>
      </c>
      <c r="B23" s="59" t="str">
        <f t="array" ref="B23">IFERROR(INDEX(Spectacle[Catégorie],SMALL(IF(Spectacle[N° Spect.]=$B$3,ROW(Spectacle[Catégorie])-5),ROW()-9)),"")</f>
        <v/>
      </c>
      <c r="C23" s="59" t="str">
        <f t="array" ref="C23">IFERROR(INDEX(Spectacle[Matériel],SMALL(IF(Spectacle[N° Spect.]=$B$3,ROW(Spectacle[Matériel])-5),ROW()-9)),"")</f>
        <v/>
      </c>
      <c r="D23" s="59" t="str">
        <f t="array" ref="D23">IFERROR(INDEX(Spectacle[Quantité],SMALL(IF(Spectacle[N° Spect.]=$B$3,ROW(Spectacle[Quantité])-5),ROW()-9)),"")</f>
        <v/>
      </c>
    </row>
    <row r="24" spans="1:4" x14ac:dyDescent="0.25">
      <c r="A24" s="59" t="str">
        <f t="shared" si="0"/>
        <v/>
      </c>
      <c r="B24" s="59" t="str">
        <f t="array" ref="B24">IFERROR(INDEX(Spectacle[Catégorie],SMALL(IF(Spectacle[N° Spect.]=$B$3,ROW(Spectacle[Catégorie])-5),ROW()-9)),"")</f>
        <v/>
      </c>
      <c r="C24" s="59" t="str">
        <f t="array" ref="C24">IFERROR(INDEX(Spectacle[Matériel],SMALL(IF(Spectacle[N° Spect.]=$B$3,ROW(Spectacle[Matériel])-5),ROW()-9)),"")</f>
        <v/>
      </c>
      <c r="D24" s="59" t="str">
        <f t="array" ref="D24">IFERROR(INDEX(Spectacle[Quantité],SMALL(IF(Spectacle[N° Spect.]=$B$3,ROW(Spectacle[Quantité])-5),ROW()-9)),"")</f>
        <v/>
      </c>
    </row>
    <row r="25" spans="1:4" x14ac:dyDescent="0.25">
      <c r="A25" s="59" t="str">
        <f t="shared" si="0"/>
        <v/>
      </c>
      <c r="B25" s="59" t="str">
        <f t="array" ref="B25">IFERROR(INDEX(Spectacle[Catégorie],SMALL(IF(Spectacle[N° Spect.]=$B$3,ROW(Spectacle[Catégorie])-5),ROW()-9)),"")</f>
        <v/>
      </c>
      <c r="C25" s="59" t="str">
        <f t="array" ref="C25">IFERROR(INDEX(Spectacle[Matériel],SMALL(IF(Spectacle[N° Spect.]=$B$3,ROW(Spectacle[Matériel])-5),ROW()-9)),"")</f>
        <v/>
      </c>
      <c r="D25" s="59" t="str">
        <f t="array" ref="D25">IFERROR(INDEX(Spectacle[Quantité],SMALL(IF(Spectacle[N° Spect.]=$B$3,ROW(Spectacle[Quantité])-5),ROW()-9)),"")</f>
        <v/>
      </c>
    </row>
    <row r="26" spans="1:4" x14ac:dyDescent="0.25">
      <c r="A26" s="59" t="str">
        <f t="shared" si="0"/>
        <v/>
      </c>
      <c r="B26" s="59" t="str">
        <f t="array" ref="B26">IFERROR(INDEX(Spectacle[Catégorie],SMALL(IF(Spectacle[N° Spect.]=$B$3,ROW(Spectacle[Catégorie])-5),ROW()-9)),"")</f>
        <v/>
      </c>
      <c r="C26" s="59" t="str">
        <f t="array" ref="C26">IFERROR(INDEX(Spectacle[Matériel],SMALL(IF(Spectacle[N° Spect.]=$B$3,ROW(Spectacle[Matériel])-5),ROW()-9)),"")</f>
        <v/>
      </c>
      <c r="D26" s="59" t="str">
        <f t="array" ref="D26">IFERROR(INDEX(Spectacle[Quantité],SMALL(IF(Spectacle[N° Spect.]=$B$3,ROW(Spectacle[Quantité])-5),ROW()-9)),"")</f>
        <v/>
      </c>
    </row>
    <row r="27" spans="1:4" x14ac:dyDescent="0.25">
      <c r="A27" s="59" t="str">
        <f t="shared" si="0"/>
        <v/>
      </c>
      <c r="B27" s="59" t="str">
        <f t="array" ref="B27">IFERROR(INDEX(Spectacle[Catégorie],SMALL(IF(Spectacle[N° Spect.]=$B$3,ROW(Spectacle[Catégorie])-5),ROW()-9)),"")</f>
        <v/>
      </c>
      <c r="C27" s="59" t="str">
        <f t="array" ref="C27">IFERROR(INDEX(Spectacle[Matériel],SMALL(IF(Spectacle[N° Spect.]=$B$3,ROW(Spectacle[Matériel])-5),ROW()-9)),"")</f>
        <v/>
      </c>
      <c r="D27" s="59" t="str">
        <f t="array" ref="D27">IFERROR(INDEX(Spectacle[Quantité],SMALL(IF(Spectacle[N° Spect.]=$B$3,ROW(Spectacle[Quantité])-5),ROW()-9)),"")</f>
        <v/>
      </c>
    </row>
    <row r="28" spans="1:4" x14ac:dyDescent="0.25">
      <c r="A28" s="59" t="str">
        <f t="shared" si="0"/>
        <v/>
      </c>
      <c r="B28" s="59" t="str">
        <f t="array" ref="B28">IFERROR(INDEX(Spectacle[Catégorie],SMALL(IF(Spectacle[N° Spect.]=$B$3,ROW(Spectacle[Catégorie])-5),ROW()-9)),"")</f>
        <v/>
      </c>
      <c r="C28" s="59" t="str">
        <f t="array" ref="C28">IFERROR(INDEX(Spectacle[Matériel],SMALL(IF(Spectacle[N° Spect.]=$B$3,ROW(Spectacle[Matériel])-5),ROW()-9)),"")</f>
        <v/>
      </c>
      <c r="D28" s="59" t="str">
        <f t="array" ref="D28">IFERROR(INDEX(Spectacle[Quantité],SMALL(IF(Spectacle[N° Spect.]=$B$3,ROW(Spectacle[Quantité])-5),ROW()-9)),"")</f>
        <v/>
      </c>
    </row>
    <row r="29" spans="1:4" x14ac:dyDescent="0.25">
      <c r="A29" s="59" t="str">
        <f t="shared" si="0"/>
        <v/>
      </c>
      <c r="B29" s="59" t="str">
        <f t="array" ref="B29">IFERROR(INDEX(Spectacle[Catégorie],SMALL(IF(Spectacle[N° Spect.]=$B$3,ROW(Spectacle[Catégorie])-5),ROW()-9)),"")</f>
        <v/>
      </c>
      <c r="C29" s="59" t="str">
        <f t="array" ref="C29">IFERROR(INDEX(Spectacle[Matériel],SMALL(IF(Spectacle[N° Spect.]=$B$3,ROW(Spectacle[Matériel])-5),ROW()-9)),"")</f>
        <v/>
      </c>
      <c r="D29" s="59" t="str">
        <f t="array" ref="D29">IFERROR(INDEX(Spectacle[Quantité],SMALL(IF(Spectacle[N° Spect.]=$B$3,ROW(Spectacle[Quantité])-5),ROW()-9)),"")</f>
        <v/>
      </c>
    </row>
    <row r="30" spans="1:4" x14ac:dyDescent="0.25">
      <c r="A30" s="59" t="str">
        <f t="shared" si="0"/>
        <v/>
      </c>
      <c r="B30" s="59" t="str">
        <f t="array" ref="B30">IFERROR(INDEX(Spectacle[Catégorie],SMALL(IF(Spectacle[N° Spect.]=$B$3,ROW(Spectacle[Catégorie])-5),ROW()-9)),"")</f>
        <v/>
      </c>
      <c r="C30" s="59" t="str">
        <f t="array" ref="C30">IFERROR(INDEX(Spectacle[Matériel],SMALL(IF(Spectacle[N° Spect.]=$B$3,ROW(Spectacle[Matériel])-5),ROW()-9)),"")</f>
        <v/>
      </c>
      <c r="D30" s="59" t="str">
        <f t="array" ref="D30">IFERROR(INDEX(Spectacle[Quantité],SMALL(IF(Spectacle[N° Spect.]=$B$3,ROW(Spectacle[Quantité])-5),ROW()-9)),"")</f>
        <v/>
      </c>
    </row>
    <row r="31" spans="1:4" x14ac:dyDescent="0.25">
      <c r="A31" s="59" t="str">
        <f t="shared" si="0"/>
        <v/>
      </c>
      <c r="B31" s="59" t="str">
        <f t="array" ref="B31">IFERROR(INDEX(Spectacle[Catégorie],SMALL(IF(Spectacle[N° Spect.]=$B$3,ROW(Spectacle[Catégorie])-5),ROW()-9)),"")</f>
        <v/>
      </c>
      <c r="C31" s="59" t="str">
        <f t="array" ref="C31">IFERROR(INDEX(Spectacle[Matériel],SMALL(IF(Spectacle[N° Spect.]=$B$3,ROW(Spectacle[Matériel])-5),ROW()-9)),"")</f>
        <v/>
      </c>
      <c r="D31" s="59" t="str">
        <f t="array" ref="D31">IFERROR(INDEX(Spectacle[Quantité],SMALL(IF(Spectacle[N° Spect.]=$B$3,ROW(Spectacle[Quantité])-5),ROW()-9)),"")</f>
        <v/>
      </c>
    </row>
    <row r="32" spans="1:4" x14ac:dyDescent="0.25">
      <c r="A32" s="59" t="str">
        <f t="shared" si="0"/>
        <v/>
      </c>
      <c r="B32" s="59" t="str">
        <f t="array" ref="B32">IFERROR(INDEX(Spectacle[Catégorie],SMALL(IF(Spectacle[N° Spect.]=$B$3,ROW(Spectacle[Catégorie])-5),ROW()-9)),"")</f>
        <v/>
      </c>
      <c r="C32" s="59" t="str">
        <f t="array" ref="C32">IFERROR(INDEX(Spectacle[Matériel],SMALL(IF(Spectacle[N° Spect.]=$B$3,ROW(Spectacle[Matériel])-5),ROW()-9)),"")</f>
        <v/>
      </c>
      <c r="D32" s="59" t="str">
        <f t="array" ref="D32">IFERROR(INDEX(Spectacle[Quantité],SMALL(IF(Spectacle[N° Spect.]=$B$3,ROW(Spectacle[Quantité])-5),ROW()-9)),"")</f>
        <v/>
      </c>
    </row>
    <row r="33" spans="1:4" x14ac:dyDescent="0.25">
      <c r="A33" s="59" t="str">
        <f t="shared" si="0"/>
        <v/>
      </c>
      <c r="B33" s="59" t="str">
        <f t="array" ref="B33">IFERROR(INDEX(Spectacle[Catégorie],SMALL(IF(Spectacle[N° Spect.]=$B$3,ROW(Spectacle[Catégorie])-5),ROW()-9)),"")</f>
        <v/>
      </c>
      <c r="C33" s="59" t="str">
        <f t="array" ref="C33">IFERROR(INDEX(Spectacle[Matériel],SMALL(IF(Spectacle[N° Spect.]=$B$3,ROW(Spectacle[Matériel])-5),ROW()-9)),"")</f>
        <v/>
      </c>
      <c r="D33" s="59" t="str">
        <f t="array" ref="D33">IFERROR(INDEX(Spectacle[Quantité],SMALL(IF(Spectacle[N° Spect.]=$B$3,ROW(Spectacle[Quantité])-5),ROW()-9)),"")</f>
        <v/>
      </c>
    </row>
    <row r="34" spans="1:4" x14ac:dyDescent="0.25">
      <c r="A34" s="59" t="str">
        <f t="shared" si="0"/>
        <v/>
      </c>
      <c r="B34" s="59" t="str">
        <f t="array" ref="B34">IFERROR(INDEX(Spectacle[Catégorie],SMALL(IF(Spectacle[N° Spect.]=$B$3,ROW(Spectacle[Catégorie])-5),ROW()-9)),"")</f>
        <v/>
      </c>
      <c r="C34" s="59" t="str">
        <f t="array" ref="C34">IFERROR(INDEX(Spectacle[Matériel],SMALL(IF(Spectacle[N° Spect.]=$B$3,ROW(Spectacle[Matériel])-5),ROW()-9)),"")</f>
        <v/>
      </c>
      <c r="D34" s="59" t="str">
        <f t="array" ref="D34">IFERROR(INDEX(Spectacle[Quantité],SMALL(IF(Spectacle[N° Spect.]=$B$3,ROW(Spectacle[Quantité])-5),ROW()-9)),"")</f>
        <v/>
      </c>
    </row>
    <row r="35" spans="1:4" x14ac:dyDescent="0.25">
      <c r="A35" s="59" t="str">
        <f t="shared" si="0"/>
        <v/>
      </c>
      <c r="B35" s="59" t="str">
        <f t="array" ref="B35">IFERROR(INDEX(Spectacle[Catégorie],SMALL(IF(Spectacle[N° Spect.]=$B$3,ROW(Spectacle[Catégorie])-5),ROW()-9)),"")</f>
        <v/>
      </c>
      <c r="C35" s="59" t="str">
        <f t="array" ref="C35">IFERROR(INDEX(Spectacle[Matériel],SMALL(IF(Spectacle[N° Spect.]=$B$3,ROW(Spectacle[Matériel])-5),ROW()-9)),"")</f>
        <v/>
      </c>
      <c r="D35" s="59" t="str">
        <f t="array" ref="D35">IFERROR(INDEX(Spectacle[Quantité],SMALL(IF(Spectacle[N° Spect.]=$B$3,ROW(Spectacle[Quantité])-5),ROW()-9)),"")</f>
        <v/>
      </c>
    </row>
    <row r="36" spans="1:4" x14ac:dyDescent="0.25">
      <c r="A36" s="59" t="str">
        <f t="shared" si="0"/>
        <v/>
      </c>
      <c r="B36" s="59" t="str">
        <f t="array" ref="B36">IFERROR(INDEX(Spectacle[Catégorie],SMALL(IF(Spectacle[N° Spect.]=$B$3,ROW(Spectacle[Catégorie])-5),ROW()-9)),"")</f>
        <v/>
      </c>
      <c r="C36" s="59" t="str">
        <f t="array" ref="C36">IFERROR(INDEX(Spectacle[Matériel],SMALL(IF(Spectacle[N° Spect.]=$B$3,ROW(Spectacle[Matériel])-5),ROW()-9)),"")</f>
        <v/>
      </c>
      <c r="D36" s="59" t="str">
        <f t="array" ref="D36">IFERROR(INDEX(Spectacle[Quantité],SMALL(IF(Spectacle[N° Spect.]=$B$3,ROW(Spectacle[Quantité])-5),ROW()-9)),"")</f>
        <v/>
      </c>
    </row>
    <row r="37" spans="1:4" x14ac:dyDescent="0.25">
      <c r="A37" s="59" t="str">
        <f t="shared" si="0"/>
        <v/>
      </c>
      <c r="B37" s="59" t="str">
        <f t="array" ref="B37">IFERROR(INDEX(Spectacle[Catégorie],SMALL(IF(Spectacle[N° Spect.]=$B$3,ROW(Spectacle[Catégorie])-5),ROW()-9)),"")</f>
        <v/>
      </c>
      <c r="C37" s="59" t="str">
        <f t="array" ref="C37">IFERROR(INDEX(Spectacle[Matériel],SMALL(IF(Spectacle[N° Spect.]=$B$3,ROW(Spectacle[Matériel])-5),ROW()-9)),"")</f>
        <v/>
      </c>
      <c r="D37" s="59" t="str">
        <f t="array" ref="D37">IFERROR(INDEX(Spectacle[Quantité],SMALL(IF(Spectacle[N° Spect.]=$B$3,ROW(Spectacle[Quantité])-5),ROW()-9)),"")</f>
        <v/>
      </c>
    </row>
    <row r="38" spans="1:4" x14ac:dyDescent="0.25">
      <c r="A38" s="59" t="str">
        <f t="shared" si="0"/>
        <v/>
      </c>
      <c r="B38" s="59" t="str">
        <f t="array" ref="B38">IFERROR(INDEX(Spectacle[Catégorie],SMALL(IF(Spectacle[N° Spect.]=$B$3,ROW(Spectacle[Catégorie])-5),ROW()-9)),"")</f>
        <v/>
      </c>
      <c r="C38" s="59" t="str">
        <f t="array" ref="C38">IFERROR(INDEX(Spectacle[Matériel],SMALL(IF(Spectacle[N° Spect.]=$B$3,ROW(Spectacle[Matériel])-5),ROW()-9)),"")</f>
        <v/>
      </c>
      <c r="D38" s="59" t="str">
        <f t="array" ref="D38">IFERROR(INDEX(Spectacle[Quantité],SMALL(IF(Spectacle[N° Spect.]=$B$3,ROW(Spectacle[Quantité])-5),ROW()-9)),"")</f>
        <v/>
      </c>
    </row>
    <row r="39" spans="1:4" x14ac:dyDescent="0.25">
      <c r="A39" s="59" t="str">
        <f t="shared" si="0"/>
        <v/>
      </c>
      <c r="B39" s="59" t="str">
        <f t="array" ref="B39">IFERROR(INDEX(Spectacle[Catégorie],SMALL(IF(Spectacle[N° Spect.]=$B$3,ROW(Spectacle[Catégorie])-5),ROW()-9)),"")</f>
        <v/>
      </c>
      <c r="C39" s="59" t="str">
        <f t="array" ref="C39">IFERROR(INDEX(Spectacle[Matériel],SMALL(IF(Spectacle[N° Spect.]=$B$3,ROW(Spectacle[Matériel])-5),ROW()-9)),"")</f>
        <v/>
      </c>
      <c r="D39" s="59" t="str">
        <f t="array" ref="D39">IFERROR(INDEX(Spectacle[Quantité],SMALL(IF(Spectacle[N° Spect.]=$B$3,ROW(Spectacle[Quantité])-5),ROW()-9)),"")</f>
        <v/>
      </c>
    </row>
    <row r="40" spans="1:4" x14ac:dyDescent="0.25">
      <c r="A40" s="59" t="str">
        <f t="shared" si="0"/>
        <v/>
      </c>
      <c r="B40" s="59" t="str">
        <f t="array" ref="B40">IFERROR(INDEX(Spectacle[Catégorie],SMALL(IF(Spectacle[N° Spect.]=$B$3,ROW(Spectacle[Catégorie])-5),ROW()-9)),"")</f>
        <v/>
      </c>
      <c r="C40" s="59" t="str">
        <f t="array" ref="C40">IFERROR(INDEX(Spectacle[Matériel],SMALL(IF(Spectacle[N° Spect.]=$B$3,ROW(Spectacle[Matériel])-5),ROW()-9)),"")</f>
        <v/>
      </c>
      <c r="D40" s="59" t="str">
        <f t="array" ref="D40">IFERROR(INDEX(Spectacle[Quantité],SMALL(IF(Spectacle[N° Spect.]=$B$3,ROW(Spectacle[Quantité])-5),ROW()-9)),"")</f>
        <v/>
      </c>
    </row>
    <row r="41" spans="1:4" x14ac:dyDescent="0.25">
      <c r="A41" s="59" t="str">
        <f t="shared" si="0"/>
        <v/>
      </c>
      <c r="B41" s="59" t="str">
        <f t="array" ref="B41">IFERROR(INDEX(Spectacle[Catégorie],SMALL(IF(Spectacle[N° Spect.]=$B$3,ROW(Spectacle[Catégorie])-5),ROW()-9)),"")</f>
        <v/>
      </c>
      <c r="C41" s="59" t="str">
        <f t="array" ref="C41">IFERROR(INDEX(Spectacle[Matériel],SMALL(IF(Spectacle[N° Spect.]=$B$3,ROW(Spectacle[Matériel])-5),ROW()-9)),"")</f>
        <v/>
      </c>
      <c r="D41" s="59" t="str">
        <f t="array" ref="D41">IFERROR(INDEX(Spectacle[Quantité],SMALL(IF(Spectacle[N° Spect.]=$B$3,ROW(Spectacle[Quantité])-5),ROW()-9)),"")</f>
        <v/>
      </c>
    </row>
    <row r="42" spans="1:4" x14ac:dyDescent="0.25">
      <c r="A42" s="59" t="str">
        <f t="shared" si="0"/>
        <v/>
      </c>
      <c r="B42" s="59" t="str">
        <f t="array" ref="B42">IFERROR(INDEX(Spectacle[Catégorie],SMALL(IF(Spectacle[N° Spect.]=$B$3,ROW(Spectacle[Catégorie])-5),ROW()-9)),"")</f>
        <v/>
      </c>
      <c r="C42" s="59" t="str">
        <f t="array" ref="C42">IFERROR(INDEX(Spectacle[Matériel],SMALL(IF(Spectacle[N° Spect.]=$B$3,ROW(Spectacle[Matériel])-5),ROW()-9)),"")</f>
        <v/>
      </c>
      <c r="D42" s="59" t="str">
        <f t="array" ref="D42">IFERROR(INDEX(Spectacle[Quantité],SMALL(IF(Spectacle[N° Spect.]=$B$3,ROW(Spectacle[Quantité])-5),ROW()-9)),"")</f>
        <v/>
      </c>
    </row>
    <row r="43" spans="1:4" x14ac:dyDescent="0.25">
      <c r="A43" s="59" t="str">
        <f t="shared" si="0"/>
        <v/>
      </c>
      <c r="B43" s="59" t="str">
        <f t="array" ref="B43">IFERROR(INDEX(Spectacle[Catégorie],SMALL(IF(Spectacle[N° Spect.]=$B$3,ROW(Spectacle[Catégorie])-5),ROW()-9)),"")</f>
        <v/>
      </c>
      <c r="C43" s="59" t="str">
        <f t="array" ref="C43">IFERROR(INDEX(Spectacle[Matériel],SMALL(IF(Spectacle[N° Spect.]=$B$3,ROW(Spectacle[Matériel])-5),ROW()-9)),"")</f>
        <v/>
      </c>
      <c r="D43" s="59" t="str">
        <f t="array" ref="D43">IFERROR(INDEX(Spectacle[Quantité],SMALL(IF(Spectacle[N° Spect.]=$B$3,ROW(Spectacle[Quantité])-5),ROW()-9)),"")</f>
        <v/>
      </c>
    </row>
    <row r="44" spans="1:4" x14ac:dyDescent="0.25">
      <c r="A44" s="59" t="str">
        <f t="shared" si="0"/>
        <v/>
      </c>
      <c r="B44" s="59" t="str">
        <f t="array" ref="B44">IFERROR(INDEX(Spectacle[Catégorie],SMALL(IF(Spectacle[N° Spect.]=$B$3,ROW(Spectacle[Catégorie])-5),ROW()-9)),"")</f>
        <v/>
      </c>
      <c r="C44" s="59" t="str">
        <f t="array" ref="C44">IFERROR(INDEX(Spectacle[Matériel],SMALL(IF(Spectacle[N° Spect.]=$B$3,ROW(Spectacle[Matériel])-5),ROW()-9)),"")</f>
        <v/>
      </c>
      <c r="D44" s="59" t="str">
        <f t="array" ref="D44">IFERROR(INDEX(Spectacle[Quantité],SMALL(IF(Spectacle[N° Spect.]=$B$3,ROW(Spectacle[Quantité])-5),ROW()-9)),"")</f>
        <v/>
      </c>
    </row>
    <row r="45" spans="1:4" x14ac:dyDescent="0.25">
      <c r="A45" s="59" t="str">
        <f t="shared" si="0"/>
        <v/>
      </c>
      <c r="B45" s="59" t="str">
        <f t="array" ref="B45">IFERROR(INDEX(Spectacle[Catégorie],SMALL(IF(Spectacle[N° Spect.]=$B$3,ROW(Spectacle[Catégorie])-5),ROW()-9)),"")</f>
        <v/>
      </c>
      <c r="C45" s="59" t="str">
        <f t="array" ref="C45">IFERROR(INDEX(Spectacle[Matériel],SMALL(IF(Spectacle[N° Spect.]=$B$3,ROW(Spectacle[Matériel])-5),ROW()-9)),"")</f>
        <v/>
      </c>
      <c r="D45" s="59" t="str">
        <f t="array" ref="D45">IFERROR(INDEX(Spectacle[Quantité],SMALL(IF(Spectacle[N° Spect.]=$B$3,ROW(Spectacle[Quantité])-5),ROW()-9)),"")</f>
        <v/>
      </c>
    </row>
    <row r="46" spans="1:4" x14ac:dyDescent="0.25">
      <c r="A46" s="59" t="str">
        <f t="shared" si="0"/>
        <v/>
      </c>
      <c r="B46" s="59" t="str">
        <f t="array" ref="B46">IFERROR(INDEX(Spectacle[Catégorie],SMALL(IF(Spectacle[N° Spect.]=$B$3,ROW(Spectacle[Catégorie])-5),ROW()-9)),"")</f>
        <v/>
      </c>
      <c r="C46" s="59" t="str">
        <f t="array" ref="C46">IFERROR(INDEX(Spectacle[Matériel],SMALL(IF(Spectacle[N° Spect.]=$B$3,ROW(Spectacle[Matériel])-5),ROW()-9)),"")</f>
        <v/>
      </c>
      <c r="D46" s="59" t="str">
        <f t="array" ref="D46">IFERROR(INDEX(Spectacle[Quantité],SMALL(IF(Spectacle[N° Spect.]=$B$3,ROW(Spectacle[Quantité])-5),ROW()-9)),"")</f>
        <v/>
      </c>
    </row>
    <row r="47" spans="1:4" x14ac:dyDescent="0.25">
      <c r="A47" s="59" t="str">
        <f t="shared" si="0"/>
        <v/>
      </c>
      <c r="B47" s="59" t="str">
        <f t="array" ref="B47">IFERROR(INDEX(Spectacle[Catégorie],SMALL(IF(Spectacle[N° Spect.]=$B$3,ROW(Spectacle[Catégorie])-5),ROW()-9)),"")</f>
        <v/>
      </c>
      <c r="C47" s="59" t="str">
        <f t="array" ref="C47">IFERROR(INDEX(Spectacle[Matériel],SMALL(IF(Spectacle[N° Spect.]=$B$3,ROW(Spectacle[Matériel])-5),ROW()-9)),"")</f>
        <v/>
      </c>
      <c r="D47" s="59" t="str">
        <f t="array" ref="D47">IFERROR(INDEX(Spectacle[Quantité],SMALL(IF(Spectacle[N° Spect.]=$B$3,ROW(Spectacle[Quantité])-5),ROW()-9)),"")</f>
        <v/>
      </c>
    </row>
    <row r="48" spans="1:4" x14ac:dyDescent="0.25">
      <c r="A48" s="59"/>
      <c r="B48" s="59"/>
      <c r="C48" s="59"/>
      <c r="D48" s="59"/>
    </row>
    <row r="49" spans="1:4" x14ac:dyDescent="0.25">
      <c r="A49" s="59"/>
      <c r="B49" s="59"/>
      <c r="C49" s="59"/>
      <c r="D49" s="59"/>
    </row>
    <row r="50" spans="1:4" x14ac:dyDescent="0.25">
      <c r="A50" s="59"/>
      <c r="B50" s="59"/>
      <c r="C50" s="59"/>
      <c r="D50" s="59"/>
    </row>
    <row r="51" spans="1:4" x14ac:dyDescent="0.25">
      <c r="A51" s="59"/>
      <c r="B51" s="59"/>
      <c r="C51" s="59"/>
      <c r="D51" s="59"/>
    </row>
    <row r="52" spans="1:4" x14ac:dyDescent="0.25">
      <c r="A52" s="59"/>
      <c r="B52" s="59"/>
      <c r="C52" s="59"/>
      <c r="D52" s="59"/>
    </row>
    <row r="53" spans="1:4" x14ac:dyDescent="0.25">
      <c r="A53" s="59"/>
      <c r="B53" s="59"/>
      <c r="C53" s="59"/>
      <c r="D53" s="59"/>
    </row>
    <row r="54" spans="1:4" x14ac:dyDescent="0.25">
      <c r="A54" s="59"/>
      <c r="B54" s="59"/>
      <c r="C54" s="59"/>
      <c r="D54" s="59"/>
    </row>
    <row r="55" spans="1:4" x14ac:dyDescent="0.25">
      <c r="A55" s="59"/>
      <c r="B55" s="59"/>
      <c r="C55" s="59"/>
      <c r="D55" s="59"/>
    </row>
    <row r="56" spans="1:4" x14ac:dyDescent="0.25">
      <c r="A56" s="59"/>
      <c r="B56" s="59"/>
      <c r="C56" s="59"/>
      <c r="D56" s="59"/>
    </row>
    <row r="57" spans="1:4" x14ac:dyDescent="0.25">
      <c r="A57" s="59"/>
      <c r="B57" s="59"/>
      <c r="C57" s="59"/>
      <c r="D57" s="59"/>
    </row>
    <row r="58" spans="1:4" x14ac:dyDescent="0.25">
      <c r="A58" s="59"/>
      <c r="B58" s="59"/>
      <c r="C58" s="59"/>
      <c r="D58" s="59"/>
    </row>
    <row r="59" spans="1:4" x14ac:dyDescent="0.25">
      <c r="A59" s="59"/>
      <c r="B59" s="59"/>
      <c r="C59" s="59"/>
      <c r="D59" s="59"/>
    </row>
    <row r="60" spans="1:4" x14ac:dyDescent="0.25">
      <c r="A60" s="59"/>
      <c r="B60" s="59"/>
      <c r="C60" s="59"/>
      <c r="D60" s="59"/>
    </row>
    <row r="61" spans="1:4" x14ac:dyDescent="0.25">
      <c r="A61" s="59"/>
      <c r="B61" s="59"/>
      <c r="C61" s="59"/>
      <c r="D61" s="59"/>
    </row>
    <row r="62" spans="1:4" x14ac:dyDescent="0.25">
      <c r="A62" s="59"/>
      <c r="B62" s="59"/>
      <c r="C62" s="59"/>
      <c r="D62" s="59"/>
    </row>
    <row r="63" spans="1:4" x14ac:dyDescent="0.25">
      <c r="A63" s="59"/>
      <c r="B63" s="59"/>
      <c r="C63" s="59"/>
      <c r="D63" s="59"/>
    </row>
    <row r="64" spans="1:4" x14ac:dyDescent="0.25">
      <c r="A64" s="59"/>
      <c r="B64" s="59"/>
      <c r="C64" s="59"/>
      <c r="D64" s="59"/>
    </row>
    <row r="65" spans="1:4" x14ac:dyDescent="0.25">
      <c r="A65" s="59"/>
      <c r="B65" s="59"/>
      <c r="C65" s="59"/>
      <c r="D65" s="59"/>
    </row>
    <row r="66" spans="1:4" x14ac:dyDescent="0.25">
      <c r="A66" s="59"/>
      <c r="B66" s="59"/>
      <c r="C66" s="59"/>
      <c r="D66" s="59"/>
    </row>
    <row r="67" spans="1:4" x14ac:dyDescent="0.25">
      <c r="A67" s="59"/>
      <c r="B67" s="59"/>
      <c r="C67" s="59"/>
      <c r="D67" s="59"/>
    </row>
    <row r="68" spans="1:4" x14ac:dyDescent="0.25">
      <c r="A68" s="59"/>
      <c r="B68" s="59"/>
      <c r="C68" s="59"/>
      <c r="D68" s="59"/>
    </row>
    <row r="69" spans="1:4" x14ac:dyDescent="0.25">
      <c r="A69" s="59"/>
      <c r="B69" s="59"/>
      <c r="C69" s="59"/>
      <c r="D69" s="59"/>
    </row>
    <row r="70" spans="1:4" x14ac:dyDescent="0.25">
      <c r="A70" s="59"/>
      <c r="B70" s="59"/>
      <c r="C70" s="59"/>
      <c r="D70" s="59"/>
    </row>
    <row r="71" spans="1:4" x14ac:dyDescent="0.25">
      <c r="A71" s="59"/>
      <c r="B71" s="59"/>
      <c r="C71" s="59"/>
      <c r="D71" s="59"/>
    </row>
    <row r="72" spans="1:4" x14ac:dyDescent="0.25">
      <c r="A72" s="59"/>
      <c r="B72" s="59"/>
      <c r="C72" s="59"/>
      <c r="D72" s="59"/>
    </row>
    <row r="73" spans="1:4" x14ac:dyDescent="0.25">
      <c r="A73" s="59"/>
      <c r="B73" s="59"/>
      <c r="C73" s="59"/>
      <c r="D73" s="59"/>
    </row>
    <row r="74" spans="1:4" x14ac:dyDescent="0.25">
      <c r="A74" s="59"/>
      <c r="B74" s="59"/>
      <c r="C74" s="59"/>
      <c r="D74" s="59"/>
    </row>
    <row r="75" spans="1:4" x14ac:dyDescent="0.25">
      <c r="A75" s="59"/>
      <c r="B75" s="59"/>
      <c r="C75" s="59"/>
      <c r="D75" s="59"/>
    </row>
    <row r="76" spans="1:4" x14ac:dyDescent="0.25">
      <c r="A76" s="59"/>
      <c r="B76" s="59"/>
      <c r="C76" s="59"/>
      <c r="D76" s="59"/>
    </row>
    <row r="77" spans="1:4" x14ac:dyDescent="0.25">
      <c r="A77" s="59"/>
      <c r="B77" s="59"/>
      <c r="C77" s="59"/>
      <c r="D77" s="59"/>
    </row>
    <row r="78" spans="1:4" x14ac:dyDescent="0.25">
      <c r="A78" s="59"/>
      <c r="B78" s="59"/>
      <c r="C78" s="59"/>
      <c r="D78" s="59"/>
    </row>
    <row r="79" spans="1:4" x14ac:dyDescent="0.25">
      <c r="A79" s="59"/>
      <c r="B79" s="59"/>
      <c r="C79" s="59"/>
      <c r="D79" s="59"/>
    </row>
    <row r="80" spans="1:4" x14ac:dyDescent="0.25">
      <c r="A80" s="59"/>
      <c r="B80" s="59"/>
      <c r="C80" s="59"/>
      <c r="D80" s="59"/>
    </row>
    <row r="81" spans="1:4" x14ac:dyDescent="0.25">
      <c r="A81" s="59"/>
      <c r="B81" s="59"/>
      <c r="C81" s="59"/>
      <c r="D81" s="59"/>
    </row>
    <row r="82" spans="1:4" x14ac:dyDescent="0.25">
      <c r="A82" s="59"/>
      <c r="B82" s="59"/>
      <c r="C82" s="59"/>
      <c r="D82" s="59"/>
    </row>
    <row r="83" spans="1:4" x14ac:dyDescent="0.25">
      <c r="A83" s="59"/>
      <c r="B83" s="59"/>
      <c r="C83" s="59"/>
      <c r="D83" s="59"/>
    </row>
    <row r="84" spans="1:4" x14ac:dyDescent="0.25">
      <c r="A84" s="59"/>
      <c r="B84" s="59"/>
      <c r="C84" s="59"/>
      <c r="D84" s="59"/>
    </row>
    <row r="85" spans="1:4" x14ac:dyDescent="0.25">
      <c r="A85" s="59"/>
      <c r="B85" s="59"/>
      <c r="C85" s="59"/>
      <c r="D85" s="59"/>
    </row>
    <row r="86" spans="1:4" x14ac:dyDescent="0.25">
      <c r="A86" s="59"/>
      <c r="B86" s="59"/>
      <c r="C86" s="59"/>
      <c r="D86" s="59"/>
    </row>
    <row r="87" spans="1:4" x14ac:dyDescent="0.25">
      <c r="A87" s="59"/>
      <c r="B87" s="59"/>
      <c r="C87" s="59"/>
      <c r="D87" s="59"/>
    </row>
    <row r="88" spans="1:4" x14ac:dyDescent="0.25">
      <c r="A88" s="59"/>
      <c r="B88" s="59"/>
      <c r="C88" s="59"/>
      <c r="D88" s="59"/>
    </row>
    <row r="89" spans="1:4" x14ac:dyDescent="0.25">
      <c r="A89" s="59"/>
      <c r="B89" s="59"/>
      <c r="C89" s="59"/>
      <c r="D89" s="59"/>
    </row>
    <row r="90" spans="1:4" x14ac:dyDescent="0.25">
      <c r="A90" s="59"/>
      <c r="B90" s="59"/>
      <c r="C90" s="59"/>
      <c r="D90" s="59"/>
    </row>
    <row r="91" spans="1:4" x14ac:dyDescent="0.25">
      <c r="A91" s="59"/>
      <c r="B91" s="59"/>
      <c r="C91" s="59"/>
      <c r="D91" s="59"/>
    </row>
    <row r="92" spans="1:4" x14ac:dyDescent="0.25">
      <c r="A92" s="59"/>
      <c r="B92" s="59"/>
      <c r="C92" s="59"/>
      <c r="D92" s="59"/>
    </row>
    <row r="93" spans="1:4" x14ac:dyDescent="0.25">
      <c r="A93" s="59"/>
      <c r="B93" s="59"/>
      <c r="C93" s="59"/>
      <c r="D93" s="59"/>
    </row>
    <row r="94" spans="1:4" x14ac:dyDescent="0.25">
      <c r="A94" s="59"/>
      <c r="B94" s="59"/>
      <c r="C94" s="59"/>
      <c r="D94" s="59"/>
    </row>
    <row r="95" spans="1:4" x14ac:dyDescent="0.25">
      <c r="A95" s="59"/>
      <c r="B95" s="59"/>
      <c r="C95" s="59"/>
      <c r="D95" s="59"/>
    </row>
    <row r="96" spans="1:4" x14ac:dyDescent="0.25">
      <c r="A96" s="59"/>
      <c r="B96" s="59"/>
      <c r="C96" s="59"/>
      <c r="D96" s="59"/>
    </row>
    <row r="97" spans="1:4" x14ac:dyDescent="0.25">
      <c r="A97" s="59"/>
      <c r="B97" s="59"/>
      <c r="C97" s="59"/>
      <c r="D97" s="59"/>
    </row>
    <row r="98" spans="1:4" x14ac:dyDescent="0.25">
      <c r="A98" s="59"/>
      <c r="B98" s="59"/>
      <c r="C98" s="59"/>
      <c r="D98" s="59"/>
    </row>
    <row r="99" spans="1:4" x14ac:dyDescent="0.25">
      <c r="A99" s="59"/>
      <c r="B99" s="59"/>
      <c r="C99" s="59"/>
      <c r="D99" s="59"/>
    </row>
    <row r="100" spans="1:4" x14ac:dyDescent="0.25">
      <c r="A100" s="59"/>
      <c r="B100" s="59"/>
      <c r="C100" s="59"/>
      <c r="D100" s="59"/>
    </row>
    <row r="101" spans="1:4" x14ac:dyDescent="0.25">
      <c r="A101" s="59"/>
      <c r="B101" s="59"/>
      <c r="C101" s="59"/>
      <c r="D101" s="59"/>
    </row>
    <row r="102" spans="1:4" x14ac:dyDescent="0.25">
      <c r="A102" s="59"/>
      <c r="B102" s="59"/>
      <c r="C102" s="59"/>
      <c r="D102" s="59"/>
    </row>
    <row r="103" spans="1:4" x14ac:dyDescent="0.25">
      <c r="A103" s="59"/>
      <c r="B103" s="59"/>
      <c r="C103" s="59"/>
      <c r="D103" s="59"/>
    </row>
    <row r="104" spans="1:4" x14ac:dyDescent="0.25">
      <c r="A104" s="59"/>
      <c r="B104" s="59"/>
      <c r="C104" s="59"/>
      <c r="D104" s="59"/>
    </row>
    <row r="105" spans="1:4" x14ac:dyDescent="0.25">
      <c r="A105" s="59"/>
      <c r="B105" s="59"/>
      <c r="C105" s="59"/>
      <c r="D105" s="59"/>
    </row>
    <row r="106" spans="1:4" x14ac:dyDescent="0.25">
      <c r="A106" s="59"/>
      <c r="B106" s="59"/>
      <c r="C106" s="59"/>
      <c r="D106" s="59"/>
    </row>
    <row r="107" spans="1:4" x14ac:dyDescent="0.25">
      <c r="A107" s="59"/>
      <c r="B107" s="59"/>
      <c r="C107" s="59"/>
      <c r="D107" s="59"/>
    </row>
    <row r="108" spans="1:4" x14ac:dyDescent="0.25">
      <c r="A108" s="59"/>
      <c r="B108" s="59"/>
      <c r="C108" s="59"/>
      <c r="D108" s="59"/>
    </row>
    <row r="109" spans="1:4" x14ac:dyDescent="0.25">
      <c r="A109" s="59"/>
      <c r="B109" s="59"/>
      <c r="C109" s="59"/>
      <c r="D109" s="59"/>
    </row>
    <row r="110" spans="1:4" x14ac:dyDescent="0.25">
      <c r="A110" s="59"/>
      <c r="B110" s="59"/>
      <c r="C110" s="59"/>
      <c r="D110" s="59"/>
    </row>
    <row r="111" spans="1:4" x14ac:dyDescent="0.25">
      <c r="A111" s="59"/>
      <c r="B111" s="59"/>
      <c r="C111" s="59"/>
      <c r="D111" s="59"/>
    </row>
    <row r="112" spans="1:4" x14ac:dyDescent="0.25">
      <c r="A112" s="59"/>
      <c r="B112" s="59"/>
      <c r="C112" s="59"/>
      <c r="D112" s="59"/>
    </row>
    <row r="113" spans="1:4" x14ac:dyDescent="0.25">
      <c r="A113" s="59"/>
      <c r="B113" s="59"/>
      <c r="C113" s="59"/>
      <c r="D113" s="59"/>
    </row>
    <row r="114" spans="1:4" x14ac:dyDescent="0.25">
      <c r="A114" s="59"/>
      <c r="B114" s="59"/>
      <c r="C114" s="59"/>
      <c r="D114" s="59"/>
    </row>
    <row r="115" spans="1:4" x14ac:dyDescent="0.25">
      <c r="A115" s="59"/>
      <c r="B115" s="59"/>
      <c r="C115" s="59"/>
      <c r="D115" s="59"/>
    </row>
    <row r="116" spans="1:4" x14ac:dyDescent="0.25">
      <c r="A116" s="59"/>
      <c r="B116" s="59"/>
      <c r="C116" s="59"/>
      <c r="D116" s="59"/>
    </row>
    <row r="117" spans="1:4" x14ac:dyDescent="0.25">
      <c r="A117" s="59"/>
      <c r="B117" s="59"/>
      <c r="C117" s="59"/>
      <c r="D117" s="59"/>
    </row>
    <row r="118" spans="1:4" x14ac:dyDescent="0.25">
      <c r="A118" s="59"/>
      <c r="B118" s="59"/>
      <c r="C118" s="59"/>
      <c r="D118" s="59"/>
    </row>
    <row r="119" spans="1:4" x14ac:dyDescent="0.25">
      <c r="A119" s="59"/>
      <c r="B119" s="59"/>
      <c r="C119" s="59"/>
      <c r="D119" s="59"/>
    </row>
    <row r="120" spans="1:4" x14ac:dyDescent="0.25">
      <c r="A120" s="59"/>
      <c r="B120" s="59"/>
      <c r="C120" s="59"/>
      <c r="D120" s="59"/>
    </row>
    <row r="121" spans="1:4" x14ac:dyDescent="0.25">
      <c r="A121" s="59"/>
      <c r="B121" s="59"/>
      <c r="C121" s="59"/>
      <c r="D121" s="59"/>
    </row>
    <row r="122" spans="1:4" x14ac:dyDescent="0.25">
      <c r="A122" s="59"/>
      <c r="B122" s="59"/>
      <c r="C122" s="59"/>
      <c r="D122" s="59"/>
    </row>
    <row r="123" spans="1:4" x14ac:dyDescent="0.25">
      <c r="A123" s="59"/>
      <c r="B123" s="59"/>
      <c r="C123" s="59"/>
      <c r="D123" s="59"/>
    </row>
    <row r="124" spans="1:4" x14ac:dyDescent="0.25">
      <c r="A124" s="59"/>
      <c r="B124" s="59"/>
      <c r="C124" s="59"/>
      <c r="D124" s="59"/>
    </row>
    <row r="125" spans="1:4" x14ac:dyDescent="0.25">
      <c r="A125" s="59"/>
      <c r="B125" s="59"/>
      <c r="C125" s="59"/>
      <c r="D125" s="59"/>
    </row>
    <row r="126" spans="1:4" x14ac:dyDescent="0.25">
      <c r="A126" s="59"/>
      <c r="B126" s="59"/>
      <c r="C126" s="59"/>
      <c r="D126" s="59"/>
    </row>
    <row r="127" spans="1:4" x14ac:dyDescent="0.25">
      <c r="A127" s="59"/>
      <c r="B127" s="59"/>
      <c r="C127" s="59"/>
      <c r="D127" s="59"/>
    </row>
    <row r="128" spans="1:4" x14ac:dyDescent="0.25">
      <c r="A128" s="59"/>
      <c r="B128" s="59"/>
      <c r="C128" s="59"/>
      <c r="D128" s="59"/>
    </row>
    <row r="129" spans="1:4" x14ac:dyDescent="0.25">
      <c r="A129" s="59"/>
      <c r="B129" s="59"/>
      <c r="C129" s="59"/>
      <c r="D129" s="59"/>
    </row>
    <row r="130" spans="1:4" x14ac:dyDescent="0.25">
      <c r="A130" s="59"/>
      <c r="B130" s="59"/>
      <c r="C130" s="59"/>
      <c r="D130" s="59"/>
    </row>
    <row r="131" spans="1:4" x14ac:dyDescent="0.25">
      <c r="A131" s="59"/>
      <c r="B131" s="59"/>
      <c r="C131" s="59"/>
      <c r="D131" s="59"/>
    </row>
    <row r="132" spans="1:4" x14ac:dyDescent="0.25">
      <c r="A132" s="59"/>
      <c r="B132" s="59"/>
      <c r="C132" s="59"/>
      <c r="D132" s="59"/>
    </row>
    <row r="133" spans="1:4" x14ac:dyDescent="0.25">
      <c r="A133" s="59"/>
      <c r="B133" s="59"/>
      <c r="C133" s="59"/>
      <c r="D133" s="59"/>
    </row>
    <row r="134" spans="1:4" x14ac:dyDescent="0.25">
      <c r="A134" s="59"/>
      <c r="B134" s="59"/>
      <c r="C134" s="59"/>
      <c r="D134" s="59"/>
    </row>
    <row r="135" spans="1:4" x14ac:dyDescent="0.25">
      <c r="A135" s="59"/>
      <c r="B135" s="59"/>
      <c r="C135" s="59"/>
      <c r="D135" s="59"/>
    </row>
    <row r="136" spans="1:4" x14ac:dyDescent="0.25">
      <c r="A136" s="59"/>
      <c r="B136" s="59"/>
      <c r="C136" s="59"/>
      <c r="D136" s="59"/>
    </row>
    <row r="137" spans="1:4" x14ac:dyDescent="0.25">
      <c r="A137" s="59"/>
      <c r="B137" s="59"/>
      <c r="C137" s="59"/>
      <c r="D137" s="59"/>
    </row>
    <row r="138" spans="1:4" x14ac:dyDescent="0.25">
      <c r="A138" s="59"/>
      <c r="B138" s="59"/>
      <c r="C138" s="59"/>
      <c r="D138" s="59"/>
    </row>
    <row r="139" spans="1:4" x14ac:dyDescent="0.25">
      <c r="A139" s="59"/>
      <c r="B139" s="59"/>
      <c r="C139" s="59"/>
      <c r="D139" s="59"/>
    </row>
    <row r="140" spans="1:4" x14ac:dyDescent="0.25">
      <c r="A140" s="59"/>
      <c r="B140" s="59"/>
      <c r="C140" s="59"/>
      <c r="D140" s="59"/>
    </row>
    <row r="141" spans="1:4" x14ac:dyDescent="0.25">
      <c r="A141" s="59"/>
      <c r="B141" s="59"/>
      <c r="C141" s="59"/>
      <c r="D141" s="59"/>
    </row>
    <row r="142" spans="1:4" x14ac:dyDescent="0.25">
      <c r="A142" s="59"/>
      <c r="B142" s="59"/>
      <c r="C142" s="59"/>
      <c r="D142" s="59"/>
    </row>
    <row r="143" spans="1:4" x14ac:dyDescent="0.25">
      <c r="A143" s="59"/>
      <c r="B143" s="59"/>
      <c r="C143" s="59"/>
      <c r="D143" s="59"/>
    </row>
    <row r="144" spans="1:4" x14ac:dyDescent="0.25">
      <c r="A144" s="59"/>
      <c r="B144" s="59"/>
      <c r="C144" s="59"/>
      <c r="D144" s="59"/>
    </row>
    <row r="145" spans="1:4" x14ac:dyDescent="0.25">
      <c r="A145" s="59"/>
      <c r="B145" s="59"/>
      <c r="C145" s="59"/>
      <c r="D145" s="59"/>
    </row>
  </sheetData>
  <mergeCells count="1">
    <mergeCell ref="A1:D1"/>
  </mergeCells>
  <conditionalFormatting sqref="A11:D47">
    <cfRule type="expression" dxfId="21" priority="1">
      <formula>$A11&lt;&gt;""</formula>
    </cfRule>
  </conditionalFormatting>
  <pageMargins left="0.39370078740157483" right="0.39370078740157483" top="1.4566929133858268" bottom="0.74803149606299213" header="0.31496062992125984" footer="0.31496062992125984"/>
  <pageSetup paperSize="9" orientation="portrait" horizontalDpi="4294967293" verticalDpi="0" r:id="rId1"/>
  <headerFooter>
    <oddFooter>Page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945"/>
  <sheetViews>
    <sheetView tabSelected="1" workbookViewId="0">
      <selection activeCell="E22" sqref="E22"/>
    </sheetView>
  </sheetViews>
  <sheetFormatPr baseColWidth="10" defaultRowHeight="14.25" x14ac:dyDescent="0.25"/>
  <cols>
    <col min="1" max="1" width="11.42578125" style="5"/>
    <col min="2" max="2" width="20.140625" style="5" customWidth="1"/>
    <col min="3" max="3" width="19.85546875" style="5" customWidth="1"/>
    <col min="4" max="4" width="13.7109375" style="5" customWidth="1"/>
    <col min="5" max="5" width="11.42578125" style="5"/>
    <col min="6" max="6" width="14.28515625" style="5" customWidth="1"/>
    <col min="7" max="7" width="11.42578125" style="5"/>
    <col min="8" max="8" width="14" style="5" customWidth="1"/>
    <col min="9" max="9" width="11.42578125" style="5"/>
    <col min="10" max="10" width="14.7109375" style="5" customWidth="1"/>
    <col min="11" max="11" width="11.42578125" style="5"/>
    <col min="12" max="12" width="16.140625" style="5" customWidth="1"/>
    <col min="13" max="18" width="11.42578125" style="5"/>
    <col min="19" max="19" width="11.42578125" style="5" customWidth="1"/>
    <col min="20" max="20" width="21.85546875" style="5" customWidth="1"/>
    <col min="21" max="23" width="11.42578125" style="5"/>
    <col min="24" max="24" width="26.7109375" style="5" customWidth="1"/>
    <col min="25" max="25" width="11.42578125" style="5"/>
    <col min="26" max="26" width="25.140625" style="5" customWidth="1"/>
    <col min="27" max="27" width="11.42578125" style="5"/>
    <col min="28" max="28" width="36.140625" style="5" customWidth="1"/>
    <col min="29" max="16384" width="11.42578125" style="5"/>
  </cols>
  <sheetData>
    <row r="1" spans="2:10" ht="50.25" customHeight="1" x14ac:dyDescent="0.25"/>
    <row r="5" spans="2:10" x14ac:dyDescent="0.25">
      <c r="B5" s="9" t="s">
        <v>149</v>
      </c>
      <c r="C5" s="8"/>
      <c r="D5" s="27"/>
      <c r="H5" s="9" t="s">
        <v>162</v>
      </c>
      <c r="I5" s="8"/>
      <c r="J5" s="27"/>
    </row>
    <row r="7" spans="2:10" x14ac:dyDescent="0.25">
      <c r="B7" s="28" t="s">
        <v>150</v>
      </c>
      <c r="C7" s="80" t="s">
        <v>157</v>
      </c>
    </row>
    <row r="8" spans="2:10" x14ac:dyDescent="0.25">
      <c r="B8" s="28" t="s">
        <v>151</v>
      </c>
      <c r="C8" s="80" t="s">
        <v>57</v>
      </c>
      <c r="H8" s="28" t="s">
        <v>37</v>
      </c>
    </row>
    <row r="9" spans="2:10" x14ac:dyDescent="0.25">
      <c r="B9" s="28" t="s">
        <v>152</v>
      </c>
      <c r="C9" s="80" t="s">
        <v>158</v>
      </c>
    </row>
    <row r="10" spans="2:10" x14ac:dyDescent="0.25">
      <c r="B10" s="28" t="s">
        <v>153</v>
      </c>
      <c r="C10" s="80" t="s">
        <v>131</v>
      </c>
      <c r="H10" s="28" t="s">
        <v>163</v>
      </c>
    </row>
    <row r="11" spans="2:10" x14ac:dyDescent="0.25">
      <c r="B11" s="28" t="s">
        <v>154</v>
      </c>
      <c r="C11" s="80" t="s">
        <v>159</v>
      </c>
    </row>
    <row r="12" spans="2:10" x14ac:dyDescent="0.25">
      <c r="B12" s="28" t="s">
        <v>155</v>
      </c>
      <c r="C12" s="80" t="s">
        <v>160</v>
      </c>
    </row>
    <row r="13" spans="2:10" x14ac:dyDescent="0.25">
      <c r="B13" s="28" t="s">
        <v>156</v>
      </c>
      <c r="C13" s="80" t="s">
        <v>161</v>
      </c>
    </row>
    <row r="14" spans="2:10" ht="15" x14ac:dyDescent="0.25">
      <c r="B14"/>
    </row>
    <row r="17" spans="2:15" x14ac:dyDescent="0.25">
      <c r="B17" s="9" t="s">
        <v>77</v>
      </c>
      <c r="C17" s="8"/>
      <c r="D17" s="27">
        <f ca="1">TODAY()</f>
        <v>43921</v>
      </c>
    </row>
    <row r="18" spans="2:15" ht="15" thickBot="1" x14ac:dyDescent="0.3"/>
    <row r="19" spans="2:15" ht="15" thickBot="1" x14ac:dyDescent="0.3">
      <c r="C19" s="21" t="s">
        <v>85</v>
      </c>
      <c r="D19" s="21" t="s">
        <v>72</v>
      </c>
      <c r="E19" s="30" t="s">
        <v>80</v>
      </c>
      <c r="F19" s="32" t="s">
        <v>81</v>
      </c>
    </row>
    <row r="20" spans="2:15" ht="15" thickBot="1" x14ac:dyDescent="0.3">
      <c r="B20" s="28" t="s">
        <v>78</v>
      </c>
      <c r="C20" s="29" t="s">
        <v>82</v>
      </c>
      <c r="D20" s="29" t="str">
        <f ca="1">IF(D17&lt;DATE(YEAR(D17),9,1),RIGHT(YEAR(D17)-1,2)&amp;RIGHT(YEAR(D17),2),RIGHT(YEAR(D17),2)&amp;RIGHT(YEAR(D17)+1,2))</f>
        <v>1920</v>
      </c>
      <c r="E20" s="31">
        <v>12</v>
      </c>
      <c r="F20" s="33" t="str">
        <f ca="1">C20&amp;D20&amp;"-"&amp;TEXT(E20,"000")</f>
        <v>PR-1920-012</v>
      </c>
    </row>
    <row r="21" spans="2:15" ht="15" thickBot="1" x14ac:dyDescent="0.3">
      <c r="B21" s="28" t="s">
        <v>79</v>
      </c>
      <c r="C21" s="29" t="s">
        <v>83</v>
      </c>
      <c r="D21" s="29" t="str">
        <f ca="1">IF(D17&lt;DATE(YEAR(D17),9,1),RIGHT(YEAR(D17)-1,2)&amp;RIGHT(YEAR(D17),2),RIGHT(YEAR(D17),2)&amp;RIGHT(YEAR(D17)+1,2))</f>
        <v>1920</v>
      </c>
      <c r="E21" s="31">
        <v>7</v>
      </c>
      <c r="F21" s="33" t="str">
        <f ca="1">C21&amp;D21&amp;"-"&amp;TEXT(E21,"000")</f>
        <v>SP-1920-007</v>
      </c>
    </row>
    <row r="24" spans="2:15" x14ac:dyDescent="0.25">
      <c r="B24" s="9" t="s">
        <v>131</v>
      </c>
      <c r="C24" s="8"/>
      <c r="D24" s="27"/>
    </row>
    <row r="26" spans="2:15" x14ac:dyDescent="0.25">
      <c r="B26" s="68" t="s">
        <v>2</v>
      </c>
      <c r="C26" s="100" t="s">
        <v>108</v>
      </c>
      <c r="D26" s="101"/>
      <c r="E26" s="101"/>
      <c r="F26" s="102"/>
      <c r="H26" s="69" t="s">
        <v>134</v>
      </c>
      <c r="I26" s="91"/>
      <c r="J26" s="92"/>
      <c r="K26" s="92"/>
      <c r="L26" s="92"/>
      <c r="M26" s="92"/>
      <c r="N26" s="92"/>
      <c r="O26" s="93"/>
    </row>
    <row r="27" spans="2:15" x14ac:dyDescent="0.25">
      <c r="B27" s="68" t="s">
        <v>59</v>
      </c>
      <c r="C27" s="100" t="s">
        <v>108</v>
      </c>
      <c r="D27" s="101"/>
      <c r="E27" s="101"/>
      <c r="F27" s="102"/>
      <c r="I27" s="94"/>
      <c r="J27" s="95"/>
      <c r="K27" s="95"/>
      <c r="L27" s="95"/>
      <c r="M27" s="95"/>
      <c r="N27" s="95"/>
      <c r="O27" s="96"/>
    </row>
    <row r="28" spans="2:15" x14ac:dyDescent="0.25">
      <c r="B28" s="68" t="s">
        <v>132</v>
      </c>
      <c r="C28" s="100" t="s">
        <v>108</v>
      </c>
      <c r="D28" s="101"/>
      <c r="E28" s="101"/>
      <c r="F28" s="102"/>
      <c r="I28" s="94"/>
      <c r="J28" s="95"/>
      <c r="K28" s="95"/>
      <c r="L28" s="95"/>
      <c r="M28" s="95"/>
      <c r="N28" s="95"/>
      <c r="O28" s="96"/>
    </row>
    <row r="29" spans="2:15" x14ac:dyDescent="0.25">
      <c r="B29" s="68" t="s">
        <v>58</v>
      </c>
      <c r="C29" s="100" t="s">
        <v>108</v>
      </c>
      <c r="D29" s="101"/>
      <c r="E29" s="101"/>
      <c r="F29" s="102"/>
      <c r="I29" s="94"/>
      <c r="J29" s="95"/>
      <c r="K29" s="95"/>
      <c r="L29" s="95"/>
      <c r="M29" s="95"/>
      <c r="N29" s="95"/>
      <c r="O29" s="96"/>
    </row>
    <row r="30" spans="2:15" x14ac:dyDescent="0.25">
      <c r="B30" s="68" t="s">
        <v>133</v>
      </c>
      <c r="C30" s="103" t="s">
        <v>108</v>
      </c>
      <c r="D30" s="104"/>
      <c r="E30" s="104"/>
      <c r="F30" s="105"/>
      <c r="I30" s="94"/>
      <c r="J30" s="95"/>
      <c r="K30" s="95"/>
      <c r="L30" s="95"/>
      <c r="M30" s="95"/>
      <c r="N30" s="95"/>
      <c r="O30" s="96"/>
    </row>
    <row r="31" spans="2:15" x14ac:dyDescent="0.25">
      <c r="B31" s="68" t="s">
        <v>61</v>
      </c>
      <c r="C31" s="106" t="s">
        <v>108</v>
      </c>
      <c r="D31" s="107"/>
      <c r="E31" s="107"/>
      <c r="F31" s="108"/>
      <c r="I31" s="94"/>
      <c r="J31" s="95"/>
      <c r="K31" s="95"/>
      <c r="L31" s="95"/>
      <c r="M31" s="95"/>
      <c r="N31" s="95"/>
      <c r="O31" s="96"/>
    </row>
    <row r="32" spans="2:15" x14ac:dyDescent="0.25">
      <c r="I32" s="94"/>
      <c r="J32" s="95"/>
      <c r="K32" s="95"/>
      <c r="L32" s="95"/>
      <c r="M32" s="95"/>
      <c r="N32" s="95"/>
      <c r="O32" s="96"/>
    </row>
    <row r="33" spans="2:28" ht="14.25" customHeight="1" x14ac:dyDescent="0.25">
      <c r="B33" s="73"/>
      <c r="C33" s="72"/>
      <c r="D33" s="72"/>
      <c r="E33" s="72"/>
      <c r="F33" s="72"/>
      <c r="G33" s="72"/>
      <c r="H33" s="72"/>
      <c r="I33" s="94"/>
      <c r="J33" s="95"/>
      <c r="K33" s="95"/>
      <c r="L33" s="95"/>
      <c r="M33" s="95"/>
      <c r="N33" s="95"/>
      <c r="O33" s="96"/>
    </row>
    <row r="34" spans="2:28" x14ac:dyDescent="0.25">
      <c r="C34" s="72"/>
      <c r="D34" s="72"/>
      <c r="E34" s="72"/>
      <c r="F34" s="72"/>
      <c r="G34" s="72"/>
      <c r="H34" s="72"/>
      <c r="I34" s="94"/>
      <c r="J34" s="95"/>
      <c r="K34" s="95"/>
      <c r="L34" s="95"/>
      <c r="M34" s="95"/>
      <c r="N34" s="95"/>
      <c r="O34" s="96"/>
    </row>
    <row r="35" spans="2:28" x14ac:dyDescent="0.25">
      <c r="C35" s="72"/>
      <c r="D35" s="72"/>
      <c r="E35" s="72"/>
      <c r="F35" s="72"/>
      <c r="G35" s="72"/>
      <c r="H35" s="72"/>
      <c r="I35" s="94"/>
      <c r="J35" s="95"/>
      <c r="K35" s="95"/>
      <c r="L35" s="95"/>
      <c r="M35" s="95"/>
      <c r="N35" s="95"/>
      <c r="O35" s="96"/>
    </row>
    <row r="36" spans="2:28" x14ac:dyDescent="0.25">
      <c r="C36" s="72"/>
      <c r="D36" s="72"/>
      <c r="E36" s="72"/>
      <c r="F36" s="72"/>
      <c r="G36" s="72"/>
      <c r="H36" s="72"/>
      <c r="I36" s="94"/>
      <c r="J36" s="95"/>
      <c r="K36" s="95"/>
      <c r="L36" s="95"/>
      <c r="M36" s="95"/>
      <c r="N36" s="95"/>
      <c r="O36" s="96"/>
    </row>
    <row r="37" spans="2:28" x14ac:dyDescent="0.25">
      <c r="C37" s="72"/>
      <c r="D37" s="72"/>
      <c r="E37" s="72"/>
      <c r="F37" s="72"/>
      <c r="G37" s="72"/>
      <c r="H37" s="72"/>
      <c r="I37" s="94"/>
      <c r="J37" s="95"/>
      <c r="K37" s="95"/>
      <c r="L37" s="95"/>
      <c r="M37" s="95"/>
      <c r="N37" s="95"/>
      <c r="O37" s="96"/>
    </row>
    <row r="38" spans="2:28" x14ac:dyDescent="0.25">
      <c r="C38" s="72"/>
      <c r="D38" s="72"/>
      <c r="E38" s="72"/>
      <c r="F38" s="72"/>
      <c r="G38" s="72"/>
      <c r="H38" s="72"/>
      <c r="I38" s="94"/>
      <c r="J38" s="95"/>
      <c r="K38" s="95"/>
      <c r="L38" s="95"/>
      <c r="M38" s="95"/>
      <c r="N38" s="95"/>
      <c r="O38" s="96"/>
    </row>
    <row r="39" spans="2:28" x14ac:dyDescent="0.25">
      <c r="C39" s="72"/>
      <c r="D39" s="72"/>
      <c r="E39" s="72"/>
      <c r="F39" s="72"/>
      <c r="G39" s="72"/>
      <c r="H39" s="72"/>
      <c r="I39" s="94"/>
      <c r="J39" s="95"/>
      <c r="K39" s="95"/>
      <c r="L39" s="95"/>
      <c r="M39" s="95"/>
      <c r="N39" s="95"/>
      <c r="O39" s="96"/>
    </row>
    <row r="40" spans="2:28" x14ac:dyDescent="0.25">
      <c r="C40" s="72"/>
      <c r="D40" s="72"/>
      <c r="E40" s="72"/>
      <c r="F40" s="72"/>
      <c r="G40" s="72"/>
      <c r="H40" s="72"/>
      <c r="I40" s="94"/>
      <c r="J40" s="95"/>
      <c r="K40" s="95"/>
      <c r="L40" s="95"/>
      <c r="M40" s="95"/>
      <c r="N40" s="95"/>
      <c r="O40" s="96"/>
    </row>
    <row r="41" spans="2:28" x14ac:dyDescent="0.25">
      <c r="C41" s="72"/>
      <c r="D41" s="72"/>
      <c r="E41" s="72"/>
      <c r="F41" s="72"/>
      <c r="G41" s="72"/>
      <c r="H41" s="72"/>
      <c r="I41" s="94"/>
      <c r="J41" s="95"/>
      <c r="K41" s="95"/>
      <c r="L41" s="95"/>
      <c r="M41" s="95"/>
      <c r="N41" s="95"/>
      <c r="O41" s="96"/>
    </row>
    <row r="42" spans="2:28" x14ac:dyDescent="0.25">
      <c r="C42" s="72"/>
      <c r="D42" s="72"/>
      <c r="E42" s="72"/>
      <c r="F42" s="72"/>
      <c r="G42" s="72"/>
      <c r="H42" s="72"/>
      <c r="I42" s="97"/>
      <c r="J42" s="98"/>
      <c r="K42" s="98"/>
      <c r="L42" s="98"/>
      <c r="M42" s="98"/>
      <c r="N42" s="98"/>
      <c r="O42" s="99"/>
    </row>
    <row r="43" spans="2:28" x14ac:dyDescent="0.25">
      <c r="C43" s="72"/>
      <c r="D43" s="72"/>
      <c r="E43" s="72"/>
      <c r="F43" s="72"/>
      <c r="G43" s="72"/>
      <c r="H43" s="72"/>
      <c r="I43" s="72"/>
    </row>
    <row r="45" spans="2:28" x14ac:dyDescent="0.25">
      <c r="B45" s="6" t="s">
        <v>49</v>
      </c>
      <c r="C45" s="7"/>
      <c r="D45" s="8"/>
      <c r="T45" s="9" t="s">
        <v>57</v>
      </c>
      <c r="U45" s="8"/>
      <c r="V45" s="8"/>
      <c r="X45" s="36" t="s">
        <v>94</v>
      </c>
      <c r="Y45" s="36"/>
      <c r="Z45" s="9"/>
      <c r="AA45" s="8"/>
      <c r="AB45" s="8"/>
    </row>
    <row r="47" spans="2:28" x14ac:dyDescent="0.25">
      <c r="B47" s="5" t="s">
        <v>52</v>
      </c>
      <c r="D47" s="5" t="s">
        <v>28</v>
      </c>
      <c r="F47" s="5" t="s">
        <v>29</v>
      </c>
      <c r="H47" s="5" t="s">
        <v>30</v>
      </c>
      <c r="J47" s="5" t="s">
        <v>51</v>
      </c>
      <c r="L47" s="5" t="s">
        <v>44</v>
      </c>
      <c r="T47" s="5" t="s">
        <v>56</v>
      </c>
      <c r="X47" s="34" t="s">
        <v>68</v>
      </c>
      <c r="Z47" s="37" t="s">
        <v>40</v>
      </c>
      <c r="AB47" s="37" t="s">
        <v>58</v>
      </c>
    </row>
    <row r="48" spans="2:28" ht="15" x14ac:dyDescent="0.25">
      <c r="B48" s="5" t="s">
        <v>44</v>
      </c>
      <c r="D48" s="5" t="s">
        <v>33</v>
      </c>
      <c r="F48" s="5" t="s">
        <v>33</v>
      </c>
      <c r="H48" s="5" t="s">
        <v>33</v>
      </c>
      <c r="J48" s="5" t="s">
        <v>33</v>
      </c>
      <c r="L48" s="5" t="s">
        <v>48</v>
      </c>
      <c r="T48" s="5" t="s">
        <v>62</v>
      </c>
      <c r="X48" s="35" t="s">
        <v>95</v>
      </c>
      <c r="Z48" s="41" t="s">
        <v>171</v>
      </c>
      <c r="AB48" s="35" t="s">
        <v>104</v>
      </c>
    </row>
    <row r="49" spans="1:28" ht="15" x14ac:dyDescent="0.25">
      <c r="B49" s="5" t="s">
        <v>28</v>
      </c>
      <c r="D49" s="5" t="s">
        <v>34</v>
      </c>
      <c r="F49" s="5" t="s">
        <v>50</v>
      </c>
      <c r="H49" s="5" t="s">
        <v>34</v>
      </c>
      <c r="J49" s="5" t="s">
        <v>34</v>
      </c>
      <c r="L49" s="81" t="s">
        <v>165</v>
      </c>
      <c r="T49" s="5" t="s">
        <v>63</v>
      </c>
      <c r="X49" s="35" t="s">
        <v>86</v>
      </c>
      <c r="Z49" s="41" t="s">
        <v>97</v>
      </c>
      <c r="AB49" s="35"/>
    </row>
    <row r="50" spans="1:28" ht="15" x14ac:dyDescent="0.25">
      <c r="B50" s="5" t="s">
        <v>29</v>
      </c>
      <c r="D50" s="5" t="s">
        <v>31</v>
      </c>
      <c r="F50" s="5" t="s">
        <v>38</v>
      </c>
      <c r="H50" s="5" t="s">
        <v>31</v>
      </c>
      <c r="J50" s="5" t="s">
        <v>31</v>
      </c>
      <c r="T50" s="5" t="s">
        <v>64</v>
      </c>
      <c r="X50" s="35" t="s">
        <v>88</v>
      </c>
      <c r="Z50" s="41" t="s">
        <v>103</v>
      </c>
      <c r="AB50" s="35"/>
    </row>
    <row r="51" spans="1:28" ht="15" x14ac:dyDescent="0.25">
      <c r="B51" s="5" t="s">
        <v>30</v>
      </c>
      <c r="D51" s="5" t="s">
        <v>32</v>
      </c>
      <c r="F51" s="5" t="s">
        <v>42</v>
      </c>
      <c r="H51" s="5" t="s">
        <v>47</v>
      </c>
      <c r="J51" s="5" t="s">
        <v>32</v>
      </c>
      <c r="X51" s="35" t="s">
        <v>147</v>
      </c>
      <c r="Z51" s="41" t="s">
        <v>96</v>
      </c>
      <c r="AB51" s="35"/>
    </row>
    <row r="52" spans="1:28" ht="15" x14ac:dyDescent="0.25">
      <c r="B52" s="5" t="s">
        <v>51</v>
      </c>
      <c r="D52" s="5" t="s">
        <v>35</v>
      </c>
      <c r="F52" s="5" t="s">
        <v>37</v>
      </c>
      <c r="H52" s="5" t="s">
        <v>46</v>
      </c>
      <c r="X52" s="35" t="s">
        <v>173</v>
      </c>
      <c r="Z52" s="41" t="s">
        <v>64</v>
      </c>
      <c r="AB52" s="35"/>
    </row>
    <row r="53" spans="1:28" ht="15" x14ac:dyDescent="0.25">
      <c r="F53" s="5" t="s">
        <v>36</v>
      </c>
      <c r="H53" s="5" t="s">
        <v>45</v>
      </c>
      <c r="X53" s="35" t="s">
        <v>106</v>
      </c>
      <c r="Z53" s="41" t="s">
        <v>100</v>
      </c>
      <c r="AB53" s="35"/>
    </row>
    <row r="54" spans="1:28" ht="15" x14ac:dyDescent="0.25">
      <c r="F54" s="5" t="s">
        <v>43</v>
      </c>
      <c r="H54" s="5" t="s">
        <v>35</v>
      </c>
      <c r="X54" s="35" t="s">
        <v>89</v>
      </c>
      <c r="Z54" t="s">
        <v>102</v>
      </c>
      <c r="AB54" s="35"/>
    </row>
    <row r="55" spans="1:28" ht="15" x14ac:dyDescent="0.25">
      <c r="F55" s="5" t="s">
        <v>41</v>
      </c>
      <c r="X55" s="35" t="s">
        <v>168</v>
      </c>
      <c r="Z55"/>
      <c r="AB55" s="35"/>
    </row>
    <row r="56" spans="1:28" ht="15" x14ac:dyDescent="0.25">
      <c r="F56" s="5" t="s">
        <v>39</v>
      </c>
      <c r="X56" s="35" t="s">
        <v>172</v>
      </c>
      <c r="Z56"/>
      <c r="AB56" s="35"/>
    </row>
    <row r="57" spans="1:28" ht="15" x14ac:dyDescent="0.25">
      <c r="F57" s="5" t="s">
        <v>40</v>
      </c>
      <c r="X57" s="35" t="s">
        <v>92</v>
      </c>
      <c r="Z57"/>
      <c r="AB57" s="35"/>
    </row>
    <row r="58" spans="1:28" ht="15" x14ac:dyDescent="0.25">
      <c r="X58" s="35" t="s">
        <v>139</v>
      </c>
      <c r="Z58"/>
      <c r="AB58" s="35"/>
    </row>
    <row r="59" spans="1:28" ht="15" x14ac:dyDescent="0.25">
      <c r="A59" s="76" t="s">
        <v>143</v>
      </c>
      <c r="X59" s="35"/>
      <c r="Z59"/>
      <c r="AB59" s="35"/>
    </row>
    <row r="60" spans="1:28" ht="15" x14ac:dyDescent="0.25">
      <c r="A60" s="76" t="s">
        <v>0</v>
      </c>
      <c r="B60" s="77"/>
      <c r="X60" s="35"/>
      <c r="Z60"/>
      <c r="AB60" s="35"/>
    </row>
    <row r="61" spans="1:28" ht="15" x14ac:dyDescent="0.25">
      <c r="A61"/>
      <c r="B61"/>
      <c r="X61" s="35"/>
      <c r="Z61" s="35"/>
      <c r="AB61" s="35"/>
    </row>
    <row r="62" spans="1:28" x14ac:dyDescent="0.25">
      <c r="X62" s="35"/>
      <c r="Z62" s="35"/>
      <c r="AB62" s="35"/>
    </row>
    <row r="63" spans="1:28" x14ac:dyDescent="0.25">
      <c r="X63" s="35"/>
      <c r="Z63" s="35"/>
      <c r="AB63" s="35"/>
    </row>
    <row r="64" spans="1:28" x14ac:dyDescent="0.25">
      <c r="C64" s="76" t="s">
        <v>143</v>
      </c>
      <c r="X64" s="35"/>
      <c r="Z64" s="35"/>
      <c r="AB64" s="35"/>
    </row>
    <row r="65" spans="3:28" x14ac:dyDescent="0.25">
      <c r="C65" s="76" t="s">
        <v>1</v>
      </c>
      <c r="D65" s="77"/>
      <c r="E65" s="77"/>
      <c r="F65" s="77"/>
      <c r="G65" s="77"/>
      <c r="H65" s="77"/>
      <c r="I65" s="77"/>
      <c r="J65" s="77"/>
      <c r="K65" s="77"/>
      <c r="L65" s="77"/>
      <c r="X65" s="35"/>
      <c r="Z65" s="35"/>
      <c r="AB65" s="35"/>
    </row>
    <row r="66" spans="3:28" x14ac:dyDescent="0.25">
      <c r="X66" s="35"/>
      <c r="Z66" s="35"/>
      <c r="AB66" s="35"/>
    </row>
    <row r="67" spans="3:28" x14ac:dyDescent="0.25">
      <c r="X67" s="35"/>
      <c r="Z67" s="35"/>
      <c r="AB67" s="35"/>
    </row>
    <row r="68" spans="3:28" x14ac:dyDescent="0.25">
      <c r="X68" s="35"/>
      <c r="Z68" s="35"/>
      <c r="AB68" s="35"/>
    </row>
    <row r="69" spans="3:28" x14ac:dyDescent="0.25">
      <c r="X69" s="35"/>
      <c r="Z69" s="35"/>
      <c r="AB69" s="35"/>
    </row>
    <row r="70" spans="3:28" x14ac:dyDescent="0.25">
      <c r="N70" s="26"/>
      <c r="X70" s="35"/>
      <c r="Z70" s="35"/>
      <c r="AB70" s="35"/>
    </row>
    <row r="71" spans="3:28" x14ac:dyDescent="0.25">
      <c r="X71" s="35"/>
      <c r="Z71" s="35"/>
      <c r="AB71" s="35"/>
    </row>
    <row r="72" spans="3:28" x14ac:dyDescent="0.25">
      <c r="X72" s="35"/>
      <c r="Z72" s="35"/>
      <c r="AB72" s="35"/>
    </row>
    <row r="73" spans="3:28" x14ac:dyDescent="0.25">
      <c r="X73" s="35"/>
      <c r="Z73" s="35"/>
      <c r="AB73" s="35"/>
    </row>
    <row r="74" spans="3:28" x14ac:dyDescent="0.25">
      <c r="X74" s="35"/>
      <c r="Z74" s="35"/>
      <c r="AB74" s="35"/>
    </row>
    <row r="75" spans="3:28" x14ac:dyDescent="0.25">
      <c r="X75" s="35"/>
      <c r="Z75" s="35"/>
      <c r="AB75" s="35"/>
    </row>
    <row r="76" spans="3:28" x14ac:dyDescent="0.25">
      <c r="X76" s="35"/>
      <c r="Z76" s="35"/>
      <c r="AB76" s="35"/>
    </row>
    <row r="77" spans="3:28" x14ac:dyDescent="0.25">
      <c r="X77" s="35"/>
      <c r="Z77" s="35"/>
      <c r="AB77" s="35"/>
    </row>
    <row r="78" spans="3:28" x14ac:dyDescent="0.25">
      <c r="X78" s="35"/>
      <c r="Z78" s="35"/>
      <c r="AB78" s="35"/>
    </row>
    <row r="79" spans="3:28" x14ac:dyDescent="0.25">
      <c r="X79" s="35"/>
      <c r="Z79" s="35"/>
      <c r="AB79" s="35"/>
    </row>
    <row r="80" spans="3:28" x14ac:dyDescent="0.25">
      <c r="X80" s="35"/>
      <c r="Z80" s="35"/>
      <c r="AB80" s="35"/>
    </row>
    <row r="81" spans="24:28" x14ac:dyDescent="0.25">
      <c r="X81" s="35"/>
      <c r="Z81" s="35"/>
      <c r="AB81" s="35"/>
    </row>
    <row r="82" spans="24:28" x14ac:dyDescent="0.25">
      <c r="X82" s="35"/>
      <c r="Z82" s="35"/>
      <c r="AB82" s="35"/>
    </row>
    <row r="83" spans="24:28" x14ac:dyDescent="0.25">
      <c r="X83" s="35"/>
      <c r="Z83" s="35"/>
      <c r="AB83" s="35"/>
    </row>
    <row r="84" spans="24:28" x14ac:dyDescent="0.25">
      <c r="X84" s="35"/>
      <c r="Z84" s="35"/>
      <c r="AB84" s="35"/>
    </row>
    <row r="85" spans="24:28" x14ac:dyDescent="0.25">
      <c r="X85" s="35"/>
      <c r="Z85" s="35"/>
      <c r="AB85" s="35"/>
    </row>
    <row r="86" spans="24:28" x14ac:dyDescent="0.25">
      <c r="X86" s="35"/>
      <c r="Z86" s="35"/>
      <c r="AB86" s="35"/>
    </row>
    <row r="87" spans="24:28" x14ac:dyDescent="0.25">
      <c r="X87" s="35"/>
      <c r="Z87" s="35"/>
      <c r="AB87" s="35"/>
    </row>
    <row r="88" spans="24:28" x14ac:dyDescent="0.25">
      <c r="X88" s="35"/>
      <c r="Z88" s="35"/>
      <c r="AB88" s="35"/>
    </row>
    <row r="89" spans="24:28" x14ac:dyDescent="0.25">
      <c r="X89" s="35"/>
      <c r="Z89" s="35"/>
      <c r="AB89" s="35"/>
    </row>
    <row r="90" spans="24:28" x14ac:dyDescent="0.25">
      <c r="X90" s="35"/>
      <c r="Z90" s="35"/>
      <c r="AB90" s="35"/>
    </row>
    <row r="91" spans="24:28" x14ac:dyDescent="0.25">
      <c r="X91" s="35"/>
      <c r="Z91" s="35"/>
      <c r="AB91" s="35"/>
    </row>
    <row r="92" spans="24:28" x14ac:dyDescent="0.25">
      <c r="X92" s="35"/>
      <c r="Z92" s="35"/>
      <c r="AB92" s="35"/>
    </row>
    <row r="93" spans="24:28" x14ac:dyDescent="0.25">
      <c r="X93" s="35"/>
      <c r="Z93" s="35"/>
      <c r="AB93" s="35"/>
    </row>
    <row r="94" spans="24:28" x14ac:dyDescent="0.25">
      <c r="X94" s="35"/>
      <c r="Z94" s="35"/>
      <c r="AB94" s="35"/>
    </row>
    <row r="95" spans="24:28" x14ac:dyDescent="0.25">
      <c r="X95" s="35"/>
      <c r="Z95" s="35"/>
      <c r="AB95" s="35"/>
    </row>
    <row r="96" spans="24:28" x14ac:dyDescent="0.25">
      <c r="X96" s="35"/>
      <c r="Z96" s="35"/>
      <c r="AB96" s="35"/>
    </row>
    <row r="97" spans="24:28" x14ac:dyDescent="0.25">
      <c r="X97" s="35"/>
      <c r="Z97" s="35"/>
      <c r="AB97" s="35"/>
    </row>
    <row r="98" spans="24:28" x14ac:dyDescent="0.25">
      <c r="X98" s="35"/>
      <c r="Z98" s="35"/>
      <c r="AB98" s="35"/>
    </row>
    <row r="99" spans="24:28" x14ac:dyDescent="0.25">
      <c r="X99" s="35"/>
      <c r="Z99" s="35"/>
      <c r="AB99" s="35"/>
    </row>
    <row r="100" spans="24:28" x14ac:dyDescent="0.25">
      <c r="X100" s="35"/>
      <c r="Z100" s="35"/>
      <c r="AB100" s="35"/>
    </row>
    <row r="101" spans="24:28" x14ac:dyDescent="0.25">
      <c r="X101" s="35"/>
      <c r="Z101" s="35"/>
      <c r="AB101" s="35"/>
    </row>
    <row r="102" spans="24:28" x14ac:dyDescent="0.25">
      <c r="X102" s="35"/>
      <c r="Z102" s="35"/>
      <c r="AB102" s="35"/>
    </row>
    <row r="103" spans="24:28" x14ac:dyDescent="0.25">
      <c r="X103" s="35"/>
      <c r="Z103" s="35"/>
      <c r="AB103" s="35"/>
    </row>
    <row r="104" spans="24:28" x14ac:dyDescent="0.25">
      <c r="X104" s="35"/>
      <c r="Z104" s="35"/>
      <c r="AB104" s="35"/>
    </row>
    <row r="105" spans="24:28" x14ac:dyDescent="0.25">
      <c r="X105" s="35"/>
      <c r="Z105" s="35"/>
      <c r="AB105" s="35"/>
    </row>
    <row r="106" spans="24:28" x14ac:dyDescent="0.25">
      <c r="X106" s="35"/>
      <c r="Z106" s="35"/>
      <c r="AB106" s="35"/>
    </row>
    <row r="107" spans="24:28" x14ac:dyDescent="0.25">
      <c r="X107" s="35"/>
      <c r="Z107" s="35"/>
      <c r="AB107" s="35"/>
    </row>
    <row r="108" spans="24:28" x14ac:dyDescent="0.25">
      <c r="X108" s="35"/>
      <c r="Z108" s="35"/>
      <c r="AB108" s="35"/>
    </row>
    <row r="109" spans="24:28" x14ac:dyDescent="0.25">
      <c r="X109" s="35"/>
      <c r="Z109" s="35"/>
      <c r="AB109" s="35"/>
    </row>
    <row r="110" spans="24:28" x14ac:dyDescent="0.25">
      <c r="X110" s="35"/>
      <c r="Z110" s="35"/>
      <c r="AB110" s="35"/>
    </row>
    <row r="111" spans="24:28" x14ac:dyDescent="0.25">
      <c r="X111" s="35"/>
      <c r="Z111" s="35"/>
      <c r="AB111" s="35"/>
    </row>
    <row r="112" spans="24:28" x14ac:dyDescent="0.25">
      <c r="X112" s="35"/>
      <c r="Z112" s="35"/>
      <c r="AB112" s="35"/>
    </row>
    <row r="113" spans="24:28" x14ac:dyDescent="0.25">
      <c r="X113" s="35"/>
      <c r="Z113" s="35"/>
      <c r="AB113" s="35"/>
    </row>
    <row r="114" spans="24:28" x14ac:dyDescent="0.25">
      <c r="X114" s="35"/>
      <c r="Z114" s="35"/>
      <c r="AB114" s="35"/>
    </row>
    <row r="115" spans="24:28" x14ac:dyDescent="0.25">
      <c r="X115" s="35"/>
      <c r="Z115" s="35"/>
      <c r="AB115" s="35"/>
    </row>
    <row r="116" spans="24:28" x14ac:dyDescent="0.25">
      <c r="X116" s="35"/>
      <c r="Z116" s="35"/>
      <c r="AB116" s="35"/>
    </row>
    <row r="117" spans="24:28" x14ac:dyDescent="0.25">
      <c r="X117" s="35"/>
      <c r="Z117" s="35"/>
      <c r="AB117" s="35"/>
    </row>
    <row r="118" spans="24:28" x14ac:dyDescent="0.25">
      <c r="X118" s="35"/>
      <c r="Z118" s="35"/>
      <c r="AB118" s="35"/>
    </row>
    <row r="119" spans="24:28" x14ac:dyDescent="0.25">
      <c r="X119" s="35"/>
      <c r="Z119" s="35"/>
      <c r="AB119" s="35"/>
    </row>
    <row r="120" spans="24:28" x14ac:dyDescent="0.25">
      <c r="X120" s="35"/>
      <c r="Z120" s="35"/>
      <c r="AB120" s="35"/>
    </row>
    <row r="121" spans="24:28" x14ac:dyDescent="0.25">
      <c r="X121" s="35"/>
      <c r="Z121" s="35"/>
      <c r="AB121" s="35"/>
    </row>
    <row r="122" spans="24:28" x14ac:dyDescent="0.25">
      <c r="X122" s="35"/>
      <c r="Z122" s="35"/>
      <c r="AB122" s="35"/>
    </row>
    <row r="123" spans="24:28" x14ac:dyDescent="0.25">
      <c r="X123" s="35"/>
      <c r="Z123" s="35"/>
      <c r="AB123" s="35"/>
    </row>
    <row r="124" spans="24:28" x14ac:dyDescent="0.25">
      <c r="X124" s="35"/>
      <c r="Z124" s="35"/>
      <c r="AB124" s="35"/>
    </row>
    <row r="125" spans="24:28" x14ac:dyDescent="0.25">
      <c r="X125" s="35"/>
      <c r="Z125" s="35"/>
      <c r="AB125" s="35"/>
    </row>
    <row r="126" spans="24:28" x14ac:dyDescent="0.25">
      <c r="X126" s="35"/>
      <c r="Z126" s="35"/>
      <c r="AB126" s="35"/>
    </row>
    <row r="127" spans="24:28" x14ac:dyDescent="0.25">
      <c r="X127" s="35"/>
      <c r="Z127" s="35"/>
      <c r="AB127" s="35"/>
    </row>
    <row r="128" spans="24:28" x14ac:dyDescent="0.25">
      <c r="X128" s="35"/>
      <c r="Z128" s="35"/>
      <c r="AB128" s="35"/>
    </row>
    <row r="129" spans="24:28" x14ac:dyDescent="0.25">
      <c r="X129" s="35"/>
      <c r="Z129" s="35"/>
      <c r="AB129" s="35"/>
    </row>
    <row r="130" spans="24:28" x14ac:dyDescent="0.25">
      <c r="X130" s="35"/>
      <c r="Z130" s="35"/>
      <c r="AB130" s="35"/>
    </row>
    <row r="131" spans="24:28" x14ac:dyDescent="0.25">
      <c r="X131" s="35"/>
      <c r="Z131" s="35"/>
      <c r="AB131" s="35"/>
    </row>
    <row r="132" spans="24:28" x14ac:dyDescent="0.25">
      <c r="X132" s="35"/>
      <c r="Z132" s="35"/>
      <c r="AB132" s="35"/>
    </row>
    <row r="133" spans="24:28" x14ac:dyDescent="0.25">
      <c r="X133" s="35"/>
      <c r="Z133" s="35"/>
      <c r="AB133" s="35"/>
    </row>
    <row r="134" spans="24:28" x14ac:dyDescent="0.25">
      <c r="X134" s="35"/>
      <c r="Z134" s="35"/>
      <c r="AB134" s="35"/>
    </row>
    <row r="135" spans="24:28" x14ac:dyDescent="0.25">
      <c r="X135" s="35"/>
      <c r="Z135" s="35"/>
      <c r="AB135" s="35"/>
    </row>
    <row r="136" spans="24:28" x14ac:dyDescent="0.25">
      <c r="X136" s="35"/>
      <c r="Z136" s="35"/>
      <c r="AB136" s="35"/>
    </row>
    <row r="137" spans="24:28" x14ac:dyDescent="0.25">
      <c r="X137" s="35"/>
      <c r="Z137" s="35"/>
      <c r="AB137" s="35"/>
    </row>
    <row r="138" spans="24:28" x14ac:dyDescent="0.25">
      <c r="X138" s="35"/>
      <c r="Z138" s="35"/>
      <c r="AB138" s="35"/>
    </row>
    <row r="139" spans="24:28" x14ac:dyDescent="0.25">
      <c r="X139" s="35"/>
      <c r="Z139" s="35"/>
      <c r="AB139" s="35"/>
    </row>
    <row r="140" spans="24:28" x14ac:dyDescent="0.25">
      <c r="X140" s="35"/>
      <c r="Z140" s="35"/>
      <c r="AB140" s="35"/>
    </row>
    <row r="141" spans="24:28" x14ac:dyDescent="0.25">
      <c r="X141" s="35"/>
      <c r="Z141" s="35"/>
      <c r="AB141" s="35"/>
    </row>
    <row r="142" spans="24:28" x14ac:dyDescent="0.25">
      <c r="X142" s="35"/>
      <c r="Z142" s="35"/>
      <c r="AB142" s="35"/>
    </row>
    <row r="143" spans="24:28" x14ac:dyDescent="0.25">
      <c r="X143" s="35"/>
      <c r="Z143" s="35"/>
      <c r="AB143" s="35"/>
    </row>
    <row r="144" spans="24:28" x14ac:dyDescent="0.25">
      <c r="X144" s="35"/>
      <c r="Z144" s="35"/>
      <c r="AB144" s="35"/>
    </row>
    <row r="145" spans="24:28" x14ac:dyDescent="0.25">
      <c r="X145" s="35"/>
      <c r="Z145" s="35"/>
      <c r="AB145" s="35"/>
    </row>
    <row r="146" spans="24:28" x14ac:dyDescent="0.25">
      <c r="X146" s="35"/>
      <c r="Z146" s="35"/>
      <c r="AB146" s="35"/>
    </row>
    <row r="147" spans="24:28" x14ac:dyDescent="0.25">
      <c r="X147" s="35"/>
      <c r="Z147" s="35"/>
      <c r="AB147" s="35"/>
    </row>
    <row r="148" spans="24:28" x14ac:dyDescent="0.25">
      <c r="X148" s="35"/>
      <c r="Z148" s="35"/>
      <c r="AB148" s="35"/>
    </row>
    <row r="149" spans="24:28" x14ac:dyDescent="0.25">
      <c r="X149" s="35"/>
      <c r="Z149" s="35"/>
      <c r="AB149" s="35"/>
    </row>
    <row r="150" spans="24:28" x14ac:dyDescent="0.25">
      <c r="X150" s="35"/>
      <c r="Z150" s="35"/>
      <c r="AB150" s="35"/>
    </row>
    <row r="151" spans="24:28" x14ac:dyDescent="0.25">
      <c r="X151" s="35"/>
      <c r="Z151" s="35"/>
      <c r="AB151" s="35"/>
    </row>
    <row r="152" spans="24:28" x14ac:dyDescent="0.25">
      <c r="X152" s="35"/>
      <c r="Z152" s="35"/>
      <c r="AB152" s="35"/>
    </row>
    <row r="153" spans="24:28" x14ac:dyDescent="0.25">
      <c r="X153" s="35"/>
      <c r="Z153" s="35"/>
      <c r="AB153" s="35"/>
    </row>
    <row r="154" spans="24:28" x14ac:dyDescent="0.25">
      <c r="X154" s="35"/>
      <c r="Z154" s="35"/>
      <c r="AB154" s="35"/>
    </row>
    <row r="155" spans="24:28" x14ac:dyDescent="0.25">
      <c r="X155" s="35"/>
      <c r="Z155" s="35"/>
      <c r="AB155" s="35"/>
    </row>
    <row r="156" spans="24:28" x14ac:dyDescent="0.25">
      <c r="X156" s="35"/>
      <c r="Z156" s="35"/>
      <c r="AB156" s="35"/>
    </row>
    <row r="157" spans="24:28" x14ac:dyDescent="0.25">
      <c r="X157" s="35"/>
      <c r="Z157" s="35"/>
      <c r="AB157" s="35"/>
    </row>
    <row r="158" spans="24:28" x14ac:dyDescent="0.25">
      <c r="X158" s="35"/>
      <c r="Z158" s="35"/>
      <c r="AB158" s="35"/>
    </row>
    <row r="159" spans="24:28" x14ac:dyDescent="0.25">
      <c r="X159" s="35"/>
      <c r="Z159" s="35"/>
      <c r="AB159" s="35"/>
    </row>
    <row r="160" spans="24:28" x14ac:dyDescent="0.25">
      <c r="X160" s="35"/>
      <c r="Z160" s="35"/>
      <c r="AB160" s="35"/>
    </row>
    <row r="161" spans="24:28" x14ac:dyDescent="0.25">
      <c r="X161" s="35"/>
      <c r="Z161" s="35"/>
      <c r="AB161" s="35"/>
    </row>
    <row r="162" spans="24:28" x14ac:dyDescent="0.25">
      <c r="X162" s="35"/>
      <c r="Z162" s="35"/>
      <c r="AB162" s="35"/>
    </row>
    <row r="163" spans="24:28" x14ac:dyDescent="0.25">
      <c r="X163" s="35"/>
      <c r="Z163" s="35"/>
      <c r="AB163" s="35"/>
    </row>
    <row r="164" spans="24:28" x14ac:dyDescent="0.25">
      <c r="X164" s="35"/>
      <c r="Z164" s="35"/>
      <c r="AB164" s="35"/>
    </row>
    <row r="165" spans="24:28" x14ac:dyDescent="0.25">
      <c r="X165" s="35"/>
      <c r="Z165" s="35"/>
      <c r="AB165" s="35"/>
    </row>
    <row r="166" spans="24:28" x14ac:dyDescent="0.25">
      <c r="X166" s="35"/>
      <c r="Z166" s="35"/>
      <c r="AB166" s="35"/>
    </row>
    <row r="167" spans="24:28" x14ac:dyDescent="0.25">
      <c r="X167" s="35"/>
      <c r="Z167" s="35"/>
      <c r="AB167" s="35"/>
    </row>
    <row r="168" spans="24:28" x14ac:dyDescent="0.25">
      <c r="X168" s="35"/>
      <c r="Z168" s="35"/>
      <c r="AB168" s="35"/>
    </row>
    <row r="169" spans="24:28" x14ac:dyDescent="0.25">
      <c r="X169" s="35"/>
      <c r="Z169" s="35"/>
      <c r="AB169" s="35"/>
    </row>
    <row r="170" spans="24:28" x14ac:dyDescent="0.25">
      <c r="X170" s="35"/>
      <c r="Z170" s="35"/>
      <c r="AB170" s="35"/>
    </row>
    <row r="171" spans="24:28" x14ac:dyDescent="0.25">
      <c r="X171" s="35"/>
      <c r="Z171" s="35"/>
      <c r="AB171" s="35"/>
    </row>
    <row r="172" spans="24:28" x14ac:dyDescent="0.25">
      <c r="X172" s="35"/>
      <c r="Z172" s="35"/>
      <c r="AB172" s="35"/>
    </row>
    <row r="173" spans="24:28" x14ac:dyDescent="0.25">
      <c r="X173" s="35"/>
      <c r="Z173" s="35"/>
      <c r="AB173" s="35"/>
    </row>
    <row r="174" spans="24:28" x14ac:dyDescent="0.25">
      <c r="X174" s="35"/>
      <c r="Z174" s="35"/>
      <c r="AB174" s="35"/>
    </row>
    <row r="175" spans="24:28" x14ac:dyDescent="0.25">
      <c r="X175" s="35"/>
      <c r="Z175" s="35"/>
      <c r="AB175" s="35"/>
    </row>
    <row r="176" spans="24:28" x14ac:dyDescent="0.25">
      <c r="X176" s="35"/>
      <c r="Z176" s="35"/>
      <c r="AB176" s="35"/>
    </row>
    <row r="177" spans="24:28" x14ac:dyDescent="0.25">
      <c r="X177" s="35"/>
      <c r="Z177" s="35"/>
      <c r="AB177" s="35"/>
    </row>
    <row r="178" spans="24:28" x14ac:dyDescent="0.25">
      <c r="X178" s="35"/>
      <c r="Z178" s="35"/>
      <c r="AB178" s="35"/>
    </row>
    <row r="179" spans="24:28" x14ac:dyDescent="0.25">
      <c r="X179" s="35"/>
      <c r="Z179" s="35"/>
      <c r="AB179" s="35"/>
    </row>
    <row r="180" spans="24:28" x14ac:dyDescent="0.25">
      <c r="X180" s="35"/>
      <c r="Z180" s="35"/>
      <c r="AB180" s="35"/>
    </row>
    <row r="181" spans="24:28" x14ac:dyDescent="0.25">
      <c r="X181" s="35"/>
      <c r="Z181" s="35"/>
      <c r="AB181" s="35"/>
    </row>
    <row r="182" spans="24:28" x14ac:dyDescent="0.25">
      <c r="X182" s="35"/>
      <c r="Z182" s="35"/>
      <c r="AB182" s="35"/>
    </row>
    <row r="183" spans="24:28" x14ac:dyDescent="0.25">
      <c r="X183" s="35"/>
      <c r="Z183" s="35"/>
      <c r="AB183" s="35"/>
    </row>
    <row r="184" spans="24:28" x14ac:dyDescent="0.25">
      <c r="X184" s="35"/>
      <c r="Z184" s="35"/>
      <c r="AB184" s="35"/>
    </row>
    <row r="185" spans="24:28" x14ac:dyDescent="0.25">
      <c r="X185" s="35"/>
      <c r="Z185" s="35"/>
      <c r="AB185" s="35"/>
    </row>
    <row r="186" spans="24:28" x14ac:dyDescent="0.25">
      <c r="X186" s="35"/>
      <c r="Z186" s="35"/>
      <c r="AB186" s="35"/>
    </row>
    <row r="187" spans="24:28" x14ac:dyDescent="0.25">
      <c r="X187" s="35"/>
      <c r="Z187" s="35"/>
      <c r="AB187" s="35"/>
    </row>
    <row r="188" spans="24:28" x14ac:dyDescent="0.25">
      <c r="X188" s="35"/>
      <c r="Z188" s="35"/>
      <c r="AB188" s="35"/>
    </row>
    <row r="189" spans="24:28" x14ac:dyDescent="0.25">
      <c r="X189" s="35"/>
      <c r="Z189" s="35"/>
      <c r="AB189" s="35"/>
    </row>
    <row r="190" spans="24:28" x14ac:dyDescent="0.25">
      <c r="X190" s="35"/>
      <c r="Z190" s="35"/>
      <c r="AB190" s="35"/>
    </row>
    <row r="191" spans="24:28" x14ac:dyDescent="0.25">
      <c r="X191" s="35"/>
      <c r="Z191" s="35"/>
      <c r="AB191" s="35"/>
    </row>
    <row r="192" spans="24:28" x14ac:dyDescent="0.25">
      <c r="X192" s="35"/>
      <c r="Z192" s="35"/>
      <c r="AB192" s="35"/>
    </row>
    <row r="193" spans="24:28" x14ac:dyDescent="0.25">
      <c r="X193" s="35"/>
      <c r="Z193" s="35"/>
      <c r="AB193" s="35"/>
    </row>
    <row r="194" spans="24:28" x14ac:dyDescent="0.25">
      <c r="X194" s="35"/>
      <c r="Z194" s="35"/>
      <c r="AB194" s="35"/>
    </row>
    <row r="195" spans="24:28" x14ac:dyDescent="0.25">
      <c r="X195" s="35"/>
      <c r="Z195" s="35"/>
      <c r="AB195" s="35"/>
    </row>
    <row r="196" spans="24:28" x14ac:dyDescent="0.25">
      <c r="X196" s="35"/>
      <c r="Z196" s="35"/>
      <c r="AB196" s="35"/>
    </row>
    <row r="197" spans="24:28" x14ac:dyDescent="0.25">
      <c r="X197" s="35"/>
      <c r="Z197" s="35"/>
      <c r="AB197" s="35"/>
    </row>
    <row r="198" spans="24:28" x14ac:dyDescent="0.25">
      <c r="X198" s="35"/>
      <c r="Z198" s="35"/>
      <c r="AB198" s="35"/>
    </row>
    <row r="199" spans="24:28" x14ac:dyDescent="0.25">
      <c r="X199" s="35"/>
      <c r="Z199" s="35"/>
      <c r="AB199" s="35"/>
    </row>
    <row r="200" spans="24:28" x14ac:dyDescent="0.25">
      <c r="X200" s="35"/>
      <c r="Z200" s="35"/>
      <c r="AB200" s="35"/>
    </row>
    <row r="201" spans="24:28" x14ac:dyDescent="0.25">
      <c r="X201" s="35"/>
      <c r="Z201" s="35"/>
      <c r="AB201" s="35"/>
    </row>
    <row r="202" spans="24:28" x14ac:dyDescent="0.25">
      <c r="X202" s="35"/>
      <c r="Z202" s="35"/>
      <c r="AB202" s="35"/>
    </row>
    <row r="203" spans="24:28" x14ac:dyDescent="0.25">
      <c r="X203" s="35"/>
      <c r="Z203" s="35"/>
      <c r="AB203" s="35"/>
    </row>
    <row r="204" spans="24:28" x14ac:dyDescent="0.25">
      <c r="X204" s="35"/>
      <c r="Z204" s="35"/>
      <c r="AB204" s="35"/>
    </row>
    <row r="205" spans="24:28" x14ac:dyDescent="0.25">
      <c r="X205" s="35"/>
      <c r="Z205" s="35"/>
      <c r="AB205" s="35"/>
    </row>
    <row r="206" spans="24:28" x14ac:dyDescent="0.25">
      <c r="X206" s="35"/>
      <c r="Z206" s="35"/>
      <c r="AB206" s="35"/>
    </row>
    <row r="207" spans="24:28" x14ac:dyDescent="0.25">
      <c r="X207" s="35"/>
      <c r="Z207" s="35"/>
      <c r="AB207" s="35"/>
    </row>
    <row r="208" spans="24:28" x14ac:dyDescent="0.25">
      <c r="X208" s="35"/>
      <c r="Z208" s="35"/>
      <c r="AB208" s="35"/>
    </row>
    <row r="209" spans="24:28" x14ac:dyDescent="0.25">
      <c r="X209" s="35"/>
      <c r="Z209" s="35"/>
      <c r="AB209" s="35"/>
    </row>
    <row r="210" spans="24:28" x14ac:dyDescent="0.25">
      <c r="X210" s="35"/>
      <c r="Z210" s="35"/>
      <c r="AB210" s="35"/>
    </row>
    <row r="211" spans="24:28" x14ac:dyDescent="0.25">
      <c r="X211" s="35"/>
      <c r="Z211" s="35"/>
      <c r="AB211" s="35"/>
    </row>
    <row r="212" spans="24:28" x14ac:dyDescent="0.25">
      <c r="X212" s="35"/>
      <c r="Z212" s="35"/>
      <c r="AB212" s="35"/>
    </row>
    <row r="213" spans="24:28" x14ac:dyDescent="0.25">
      <c r="X213" s="35"/>
      <c r="Z213" s="35"/>
      <c r="AB213" s="35"/>
    </row>
    <row r="214" spans="24:28" x14ac:dyDescent="0.25">
      <c r="X214" s="35"/>
      <c r="Z214" s="35"/>
      <c r="AB214" s="35"/>
    </row>
    <row r="215" spans="24:28" x14ac:dyDescent="0.25">
      <c r="X215" s="35"/>
      <c r="Z215" s="35"/>
      <c r="AB215" s="35"/>
    </row>
    <row r="216" spans="24:28" x14ac:dyDescent="0.25">
      <c r="X216" s="35"/>
      <c r="Z216" s="35"/>
      <c r="AB216" s="35"/>
    </row>
    <row r="217" spans="24:28" x14ac:dyDescent="0.25">
      <c r="X217" s="35"/>
      <c r="Z217" s="35"/>
      <c r="AB217" s="35"/>
    </row>
    <row r="218" spans="24:28" x14ac:dyDescent="0.25">
      <c r="X218" s="35"/>
      <c r="Z218" s="35"/>
      <c r="AB218" s="35"/>
    </row>
    <row r="219" spans="24:28" x14ac:dyDescent="0.25">
      <c r="X219" s="35"/>
      <c r="Z219" s="35"/>
      <c r="AB219" s="35"/>
    </row>
    <row r="220" spans="24:28" x14ac:dyDescent="0.25">
      <c r="X220" s="35"/>
      <c r="Z220" s="35"/>
      <c r="AB220" s="35"/>
    </row>
    <row r="221" spans="24:28" x14ac:dyDescent="0.25">
      <c r="X221" s="35"/>
      <c r="Z221" s="35"/>
      <c r="AB221" s="35"/>
    </row>
    <row r="222" spans="24:28" x14ac:dyDescent="0.25">
      <c r="X222" s="35"/>
      <c r="Z222" s="35"/>
      <c r="AB222" s="35"/>
    </row>
    <row r="223" spans="24:28" x14ac:dyDescent="0.25">
      <c r="X223" s="35"/>
      <c r="Z223" s="35"/>
      <c r="AB223" s="35"/>
    </row>
    <row r="224" spans="24:28" x14ac:dyDescent="0.25">
      <c r="X224" s="35"/>
      <c r="Z224" s="35"/>
      <c r="AB224" s="35"/>
    </row>
    <row r="225" spans="24:28" x14ac:dyDescent="0.25">
      <c r="X225" s="35"/>
      <c r="Z225" s="35"/>
      <c r="AB225" s="35"/>
    </row>
    <row r="226" spans="24:28" x14ac:dyDescent="0.25">
      <c r="X226" s="35"/>
      <c r="Z226" s="35"/>
      <c r="AB226" s="35"/>
    </row>
    <row r="227" spans="24:28" x14ac:dyDescent="0.25">
      <c r="X227" s="35"/>
      <c r="Z227" s="35"/>
      <c r="AB227" s="35"/>
    </row>
    <row r="228" spans="24:28" x14ac:dyDescent="0.25">
      <c r="X228" s="35"/>
      <c r="Z228" s="35"/>
      <c r="AB228" s="35"/>
    </row>
    <row r="229" spans="24:28" x14ac:dyDescent="0.25">
      <c r="X229" s="35"/>
      <c r="Z229" s="35"/>
      <c r="AB229" s="35"/>
    </row>
    <row r="230" spans="24:28" x14ac:dyDescent="0.25">
      <c r="X230" s="35"/>
      <c r="Z230" s="35"/>
      <c r="AB230" s="35"/>
    </row>
    <row r="231" spans="24:28" x14ac:dyDescent="0.25">
      <c r="X231" s="35"/>
      <c r="Z231" s="35"/>
      <c r="AB231" s="35"/>
    </row>
    <row r="232" spans="24:28" x14ac:dyDescent="0.25">
      <c r="X232" s="35"/>
      <c r="Z232" s="35"/>
      <c r="AB232" s="35"/>
    </row>
    <row r="233" spans="24:28" x14ac:dyDescent="0.25">
      <c r="X233" s="35"/>
      <c r="Z233" s="35"/>
      <c r="AB233" s="35"/>
    </row>
    <row r="234" spans="24:28" x14ac:dyDescent="0.25">
      <c r="X234" s="35"/>
      <c r="Z234" s="35"/>
      <c r="AB234" s="35"/>
    </row>
    <row r="235" spans="24:28" x14ac:dyDescent="0.25">
      <c r="X235" s="35"/>
      <c r="Z235" s="35"/>
      <c r="AB235" s="35"/>
    </row>
    <row r="236" spans="24:28" x14ac:dyDescent="0.25">
      <c r="X236" s="35"/>
      <c r="Z236" s="35"/>
      <c r="AB236" s="35"/>
    </row>
    <row r="237" spans="24:28" x14ac:dyDescent="0.25">
      <c r="X237" s="35"/>
      <c r="Z237" s="35"/>
      <c r="AB237" s="35"/>
    </row>
    <row r="238" spans="24:28" x14ac:dyDescent="0.25">
      <c r="X238" s="35"/>
      <c r="Z238" s="35"/>
      <c r="AB238" s="35"/>
    </row>
    <row r="239" spans="24:28" x14ac:dyDescent="0.25">
      <c r="X239" s="35"/>
      <c r="Z239" s="35"/>
      <c r="AB239" s="35"/>
    </row>
    <row r="240" spans="24:28" x14ac:dyDescent="0.25">
      <c r="X240" s="35"/>
      <c r="Z240" s="35"/>
      <c r="AB240" s="35"/>
    </row>
    <row r="241" spans="24:28" x14ac:dyDescent="0.25">
      <c r="X241" s="35"/>
      <c r="Z241" s="35"/>
      <c r="AB241" s="35"/>
    </row>
    <row r="242" spans="24:28" x14ac:dyDescent="0.25">
      <c r="X242" s="35"/>
      <c r="Z242" s="35"/>
      <c r="AB242" s="35"/>
    </row>
    <row r="243" spans="24:28" x14ac:dyDescent="0.25">
      <c r="X243" s="35"/>
      <c r="Z243" s="35"/>
      <c r="AB243" s="35"/>
    </row>
    <row r="244" spans="24:28" x14ac:dyDescent="0.25">
      <c r="X244" s="35"/>
      <c r="Z244" s="35"/>
      <c r="AB244" s="35"/>
    </row>
    <row r="245" spans="24:28" x14ac:dyDescent="0.25">
      <c r="X245" s="35"/>
      <c r="Z245" s="35"/>
      <c r="AB245" s="35"/>
    </row>
    <row r="246" spans="24:28" x14ac:dyDescent="0.25">
      <c r="X246" s="35"/>
      <c r="Z246" s="35"/>
      <c r="AB246" s="35"/>
    </row>
    <row r="247" spans="24:28" x14ac:dyDescent="0.25">
      <c r="X247" s="35"/>
      <c r="Z247" s="35"/>
      <c r="AB247" s="35"/>
    </row>
    <row r="248" spans="24:28" x14ac:dyDescent="0.25">
      <c r="X248" s="35"/>
      <c r="Z248" s="35"/>
      <c r="AB248" s="35"/>
    </row>
    <row r="249" spans="24:28" x14ac:dyDescent="0.25">
      <c r="X249" s="35"/>
      <c r="Z249" s="35"/>
      <c r="AB249" s="35"/>
    </row>
    <row r="250" spans="24:28" x14ac:dyDescent="0.25">
      <c r="X250" s="35"/>
      <c r="Z250" s="35"/>
      <c r="AB250" s="35"/>
    </row>
    <row r="251" spans="24:28" x14ac:dyDescent="0.25">
      <c r="X251" s="35"/>
      <c r="Z251" s="35"/>
      <c r="AB251" s="35"/>
    </row>
    <row r="252" spans="24:28" x14ac:dyDescent="0.25">
      <c r="X252" s="35"/>
      <c r="Z252" s="35"/>
      <c r="AB252" s="35"/>
    </row>
    <row r="253" spans="24:28" x14ac:dyDescent="0.25">
      <c r="X253" s="35"/>
      <c r="Z253" s="35"/>
      <c r="AB253" s="35"/>
    </row>
    <row r="254" spans="24:28" x14ac:dyDescent="0.25">
      <c r="X254" s="35"/>
      <c r="Z254" s="35"/>
      <c r="AB254" s="35"/>
    </row>
    <row r="255" spans="24:28" x14ac:dyDescent="0.25">
      <c r="X255" s="35"/>
      <c r="Z255" s="35"/>
      <c r="AB255" s="35"/>
    </row>
    <row r="256" spans="24:28" x14ac:dyDescent="0.25">
      <c r="X256" s="35"/>
      <c r="Z256" s="35"/>
      <c r="AB256" s="35"/>
    </row>
    <row r="257" spans="24:28" x14ac:dyDescent="0.25">
      <c r="X257" s="35"/>
      <c r="Z257" s="35"/>
      <c r="AB257" s="35"/>
    </row>
    <row r="258" spans="24:28" x14ac:dyDescent="0.25">
      <c r="X258" s="35"/>
      <c r="Z258" s="35"/>
      <c r="AB258" s="35"/>
    </row>
    <row r="259" spans="24:28" x14ac:dyDescent="0.25">
      <c r="X259" s="35"/>
      <c r="Z259" s="35"/>
      <c r="AB259" s="35"/>
    </row>
    <row r="260" spans="24:28" x14ac:dyDescent="0.25">
      <c r="X260" s="35"/>
      <c r="Z260" s="35"/>
      <c r="AB260" s="35"/>
    </row>
    <row r="261" spans="24:28" x14ac:dyDescent="0.25">
      <c r="X261" s="35"/>
      <c r="Z261" s="35"/>
      <c r="AB261" s="35"/>
    </row>
    <row r="262" spans="24:28" x14ac:dyDescent="0.25">
      <c r="X262" s="35"/>
      <c r="Z262" s="35"/>
      <c r="AB262" s="35"/>
    </row>
    <row r="263" spans="24:28" x14ac:dyDescent="0.25">
      <c r="X263" s="35"/>
      <c r="Z263" s="35"/>
      <c r="AB263" s="35"/>
    </row>
    <row r="264" spans="24:28" x14ac:dyDescent="0.25">
      <c r="X264" s="35"/>
      <c r="Z264" s="35"/>
      <c r="AB264" s="35"/>
    </row>
    <row r="265" spans="24:28" x14ac:dyDescent="0.25">
      <c r="X265" s="35"/>
      <c r="Z265" s="35"/>
      <c r="AB265" s="35"/>
    </row>
    <row r="266" spans="24:28" x14ac:dyDescent="0.25">
      <c r="X266" s="35"/>
      <c r="Z266" s="35"/>
      <c r="AB266" s="35"/>
    </row>
    <row r="267" spans="24:28" x14ac:dyDescent="0.25">
      <c r="X267" s="35"/>
      <c r="Z267" s="35"/>
      <c r="AB267" s="35"/>
    </row>
    <row r="268" spans="24:28" x14ac:dyDescent="0.25">
      <c r="X268" s="35"/>
      <c r="Z268" s="35"/>
      <c r="AB268" s="35"/>
    </row>
    <row r="269" spans="24:28" x14ac:dyDescent="0.25">
      <c r="X269" s="35"/>
      <c r="Z269" s="35"/>
      <c r="AB269" s="35"/>
    </row>
    <row r="270" spans="24:28" x14ac:dyDescent="0.25">
      <c r="X270" s="35"/>
      <c r="Z270" s="35"/>
      <c r="AB270" s="35"/>
    </row>
    <row r="271" spans="24:28" x14ac:dyDescent="0.25">
      <c r="X271" s="35"/>
      <c r="Z271" s="35"/>
      <c r="AB271" s="35"/>
    </row>
    <row r="272" spans="24:28" x14ac:dyDescent="0.25">
      <c r="X272" s="35"/>
      <c r="Z272" s="35"/>
      <c r="AB272" s="35"/>
    </row>
    <row r="273" spans="24:28" x14ac:dyDescent="0.25">
      <c r="X273" s="35"/>
      <c r="Z273" s="35"/>
      <c r="AB273" s="35"/>
    </row>
    <row r="274" spans="24:28" x14ac:dyDescent="0.25">
      <c r="X274" s="35"/>
      <c r="Z274" s="35"/>
      <c r="AB274" s="35"/>
    </row>
    <row r="275" spans="24:28" x14ac:dyDescent="0.25">
      <c r="X275" s="35"/>
      <c r="Z275" s="35"/>
      <c r="AB275" s="35"/>
    </row>
    <row r="276" spans="24:28" x14ac:dyDescent="0.25">
      <c r="X276" s="35"/>
      <c r="Z276" s="35"/>
      <c r="AB276" s="35"/>
    </row>
    <row r="277" spans="24:28" x14ac:dyDescent="0.25">
      <c r="X277" s="35"/>
      <c r="Z277" s="35"/>
      <c r="AB277" s="35"/>
    </row>
    <row r="278" spans="24:28" x14ac:dyDescent="0.25">
      <c r="X278" s="35"/>
      <c r="Z278" s="35"/>
      <c r="AB278" s="35"/>
    </row>
    <row r="279" spans="24:28" x14ac:dyDescent="0.25">
      <c r="X279" s="35"/>
      <c r="Z279" s="35"/>
      <c r="AB279" s="35"/>
    </row>
    <row r="280" spans="24:28" x14ac:dyDescent="0.25">
      <c r="X280" s="35"/>
      <c r="Z280" s="35"/>
      <c r="AB280" s="35"/>
    </row>
    <row r="281" spans="24:28" x14ac:dyDescent="0.25">
      <c r="X281" s="35"/>
      <c r="Z281" s="35"/>
      <c r="AB281" s="35"/>
    </row>
    <row r="282" spans="24:28" x14ac:dyDescent="0.25">
      <c r="X282" s="35"/>
      <c r="Z282" s="35"/>
      <c r="AB282" s="35"/>
    </row>
    <row r="283" spans="24:28" x14ac:dyDescent="0.25">
      <c r="X283" s="35"/>
      <c r="Z283" s="35"/>
      <c r="AB283" s="35"/>
    </row>
    <row r="284" spans="24:28" x14ac:dyDescent="0.25">
      <c r="X284" s="35"/>
      <c r="Z284" s="35"/>
      <c r="AB284" s="35"/>
    </row>
    <row r="285" spans="24:28" x14ac:dyDescent="0.25">
      <c r="X285" s="35"/>
      <c r="Z285" s="35"/>
      <c r="AB285" s="35"/>
    </row>
    <row r="286" spans="24:28" x14ac:dyDescent="0.25">
      <c r="X286" s="35"/>
      <c r="Z286" s="35"/>
      <c r="AB286" s="35"/>
    </row>
    <row r="287" spans="24:28" x14ac:dyDescent="0.25">
      <c r="X287" s="35"/>
      <c r="Z287" s="35"/>
      <c r="AB287" s="35"/>
    </row>
    <row r="288" spans="24:28" x14ac:dyDescent="0.25">
      <c r="X288" s="35"/>
      <c r="Z288" s="35"/>
      <c r="AB288" s="35"/>
    </row>
    <row r="289" spans="24:28" x14ac:dyDescent="0.25">
      <c r="X289" s="35"/>
      <c r="Z289" s="35"/>
      <c r="AB289" s="35"/>
    </row>
    <row r="290" spans="24:28" x14ac:dyDescent="0.25">
      <c r="X290" s="35"/>
      <c r="Z290" s="35"/>
      <c r="AB290" s="35"/>
    </row>
    <row r="291" spans="24:28" x14ac:dyDescent="0.25">
      <c r="X291" s="35"/>
      <c r="Z291" s="35"/>
      <c r="AB291" s="35"/>
    </row>
    <row r="292" spans="24:28" x14ac:dyDescent="0.25">
      <c r="X292" s="35"/>
      <c r="Z292" s="35"/>
      <c r="AB292" s="35"/>
    </row>
    <row r="293" spans="24:28" x14ac:dyDescent="0.25">
      <c r="X293" s="35"/>
      <c r="Z293" s="35"/>
      <c r="AB293" s="35"/>
    </row>
    <row r="294" spans="24:28" x14ac:dyDescent="0.25">
      <c r="X294" s="35"/>
      <c r="Z294" s="35"/>
      <c r="AB294" s="35"/>
    </row>
    <row r="295" spans="24:28" x14ac:dyDescent="0.25">
      <c r="X295" s="35"/>
      <c r="Z295" s="35"/>
      <c r="AB295" s="35"/>
    </row>
    <row r="296" spans="24:28" x14ac:dyDescent="0.25">
      <c r="X296" s="35"/>
      <c r="Z296" s="35"/>
      <c r="AB296" s="35"/>
    </row>
    <row r="297" spans="24:28" x14ac:dyDescent="0.25">
      <c r="X297" s="35"/>
      <c r="Z297" s="35"/>
      <c r="AB297" s="35"/>
    </row>
    <row r="298" spans="24:28" x14ac:dyDescent="0.25">
      <c r="X298" s="35"/>
      <c r="Z298" s="35"/>
      <c r="AB298" s="35"/>
    </row>
    <row r="299" spans="24:28" x14ac:dyDescent="0.25">
      <c r="X299" s="35"/>
      <c r="Z299" s="35"/>
      <c r="AB299" s="35"/>
    </row>
    <row r="300" spans="24:28" x14ac:dyDescent="0.25">
      <c r="X300" s="35"/>
      <c r="Z300" s="35"/>
      <c r="AB300" s="35"/>
    </row>
    <row r="301" spans="24:28" x14ac:dyDescent="0.25">
      <c r="X301" s="35"/>
      <c r="Z301" s="35"/>
      <c r="AB301" s="35"/>
    </row>
    <row r="302" spans="24:28" x14ac:dyDescent="0.25">
      <c r="X302" s="35"/>
      <c r="Z302" s="35"/>
      <c r="AB302" s="35"/>
    </row>
    <row r="303" spans="24:28" x14ac:dyDescent="0.25">
      <c r="X303" s="35"/>
      <c r="Z303" s="35"/>
      <c r="AB303" s="35"/>
    </row>
    <row r="304" spans="24:28" x14ac:dyDescent="0.25">
      <c r="X304" s="35"/>
      <c r="Z304" s="35"/>
      <c r="AB304" s="35"/>
    </row>
    <row r="305" spans="24:28" x14ac:dyDescent="0.25">
      <c r="X305" s="35"/>
      <c r="Z305" s="35"/>
      <c r="AB305" s="35"/>
    </row>
    <row r="306" spans="24:28" x14ac:dyDescent="0.25">
      <c r="X306" s="35"/>
      <c r="Z306" s="35"/>
      <c r="AB306" s="35"/>
    </row>
    <row r="307" spans="24:28" x14ac:dyDescent="0.25">
      <c r="X307" s="35"/>
      <c r="Z307" s="35"/>
      <c r="AB307" s="35"/>
    </row>
    <row r="308" spans="24:28" x14ac:dyDescent="0.25">
      <c r="X308" s="35"/>
      <c r="Z308" s="35"/>
      <c r="AB308" s="35"/>
    </row>
    <row r="309" spans="24:28" x14ac:dyDescent="0.25">
      <c r="X309" s="35"/>
      <c r="Z309" s="35"/>
      <c r="AB309" s="35"/>
    </row>
    <row r="310" spans="24:28" x14ac:dyDescent="0.25">
      <c r="X310" s="35"/>
      <c r="Z310" s="35"/>
      <c r="AB310" s="35"/>
    </row>
    <row r="311" spans="24:28" x14ac:dyDescent="0.25">
      <c r="X311" s="35"/>
      <c r="Z311" s="35"/>
      <c r="AB311" s="35"/>
    </row>
    <row r="312" spans="24:28" x14ac:dyDescent="0.25">
      <c r="X312" s="35"/>
      <c r="Z312" s="35"/>
      <c r="AB312" s="35"/>
    </row>
    <row r="313" spans="24:28" x14ac:dyDescent="0.25">
      <c r="X313" s="35"/>
      <c r="Z313" s="35"/>
      <c r="AB313" s="35"/>
    </row>
    <row r="314" spans="24:28" x14ac:dyDescent="0.25">
      <c r="X314" s="35"/>
      <c r="Z314" s="35"/>
      <c r="AB314" s="35"/>
    </row>
    <row r="315" spans="24:28" x14ac:dyDescent="0.25">
      <c r="X315" s="35"/>
      <c r="Z315" s="35"/>
      <c r="AB315" s="35"/>
    </row>
    <row r="316" spans="24:28" x14ac:dyDescent="0.25">
      <c r="X316" s="35"/>
      <c r="Z316" s="35"/>
      <c r="AB316" s="35"/>
    </row>
    <row r="317" spans="24:28" x14ac:dyDescent="0.25">
      <c r="X317" s="35"/>
      <c r="Z317" s="35"/>
      <c r="AB317" s="35"/>
    </row>
    <row r="318" spans="24:28" x14ac:dyDescent="0.25">
      <c r="X318" s="35"/>
      <c r="Z318" s="35"/>
      <c r="AB318" s="35"/>
    </row>
    <row r="319" spans="24:28" x14ac:dyDescent="0.25">
      <c r="X319" s="35"/>
      <c r="Z319" s="35"/>
      <c r="AB319" s="35"/>
    </row>
    <row r="320" spans="24:28" x14ac:dyDescent="0.25">
      <c r="X320" s="35"/>
      <c r="Z320" s="35"/>
      <c r="AB320" s="35"/>
    </row>
    <row r="321" spans="24:28" x14ac:dyDescent="0.25">
      <c r="X321" s="35"/>
      <c r="Z321" s="35"/>
      <c r="AB321" s="35"/>
    </row>
    <row r="322" spans="24:28" x14ac:dyDescent="0.25">
      <c r="X322" s="35"/>
      <c r="Z322" s="35"/>
      <c r="AB322" s="35"/>
    </row>
    <row r="323" spans="24:28" x14ac:dyDescent="0.25">
      <c r="X323" s="35"/>
      <c r="Z323" s="35"/>
      <c r="AB323" s="35"/>
    </row>
    <row r="324" spans="24:28" x14ac:dyDescent="0.25">
      <c r="X324" s="35"/>
      <c r="Z324" s="35"/>
      <c r="AB324" s="35"/>
    </row>
    <row r="325" spans="24:28" x14ac:dyDescent="0.25">
      <c r="X325" s="35"/>
      <c r="Z325" s="35"/>
      <c r="AB325" s="35"/>
    </row>
    <row r="326" spans="24:28" x14ac:dyDescent="0.25">
      <c r="X326" s="35"/>
      <c r="Z326" s="35"/>
      <c r="AB326" s="35"/>
    </row>
    <row r="327" spans="24:28" x14ac:dyDescent="0.25">
      <c r="X327" s="35"/>
      <c r="Z327" s="35"/>
      <c r="AB327" s="35"/>
    </row>
    <row r="328" spans="24:28" x14ac:dyDescent="0.25">
      <c r="X328" s="35"/>
      <c r="Z328" s="35"/>
      <c r="AB328" s="35"/>
    </row>
    <row r="329" spans="24:28" x14ac:dyDescent="0.25">
      <c r="X329" s="35"/>
      <c r="Z329" s="35"/>
      <c r="AB329" s="35"/>
    </row>
    <row r="330" spans="24:28" x14ac:dyDescent="0.25">
      <c r="X330" s="35"/>
      <c r="Z330" s="35"/>
      <c r="AB330" s="35"/>
    </row>
    <row r="331" spans="24:28" x14ac:dyDescent="0.25">
      <c r="X331" s="35"/>
      <c r="Z331" s="35"/>
      <c r="AB331" s="35"/>
    </row>
    <row r="332" spans="24:28" x14ac:dyDescent="0.25">
      <c r="X332" s="35"/>
      <c r="Z332" s="35"/>
      <c r="AB332" s="35"/>
    </row>
    <row r="333" spans="24:28" x14ac:dyDescent="0.25">
      <c r="X333" s="35"/>
      <c r="Z333" s="35"/>
      <c r="AB333" s="35"/>
    </row>
    <row r="334" spans="24:28" x14ac:dyDescent="0.25">
      <c r="X334" s="35"/>
      <c r="Z334" s="35"/>
      <c r="AB334" s="35"/>
    </row>
    <row r="335" spans="24:28" x14ac:dyDescent="0.25">
      <c r="X335" s="35"/>
      <c r="Z335" s="35"/>
      <c r="AB335" s="35"/>
    </row>
    <row r="336" spans="24:28" x14ac:dyDescent="0.25">
      <c r="X336" s="35"/>
      <c r="Z336" s="35"/>
      <c r="AB336" s="35"/>
    </row>
    <row r="337" spans="24:28" x14ac:dyDescent="0.25">
      <c r="X337" s="35"/>
      <c r="Z337" s="35"/>
      <c r="AB337" s="35"/>
    </row>
    <row r="338" spans="24:28" x14ac:dyDescent="0.25">
      <c r="X338" s="35"/>
      <c r="Z338" s="35"/>
      <c r="AB338" s="35"/>
    </row>
    <row r="339" spans="24:28" x14ac:dyDescent="0.25">
      <c r="X339" s="35"/>
      <c r="Z339" s="35"/>
      <c r="AB339" s="35"/>
    </row>
    <row r="340" spans="24:28" x14ac:dyDescent="0.25">
      <c r="X340" s="35"/>
      <c r="Z340" s="35"/>
      <c r="AB340" s="35"/>
    </row>
    <row r="341" spans="24:28" x14ac:dyDescent="0.25">
      <c r="X341" s="35"/>
      <c r="Z341" s="35"/>
      <c r="AB341" s="35"/>
    </row>
    <row r="342" spans="24:28" x14ac:dyDescent="0.25">
      <c r="X342" s="35"/>
      <c r="Z342" s="35"/>
      <c r="AB342" s="35"/>
    </row>
    <row r="343" spans="24:28" x14ac:dyDescent="0.25">
      <c r="X343" s="35"/>
      <c r="Z343" s="35"/>
      <c r="AB343" s="35"/>
    </row>
    <row r="344" spans="24:28" x14ac:dyDescent="0.25">
      <c r="X344" s="35"/>
      <c r="Z344" s="35"/>
      <c r="AB344" s="35"/>
    </row>
    <row r="345" spans="24:28" x14ac:dyDescent="0.25">
      <c r="X345" s="35"/>
      <c r="Z345" s="35"/>
      <c r="AB345" s="35"/>
    </row>
    <row r="346" spans="24:28" x14ac:dyDescent="0.25">
      <c r="X346" s="35"/>
      <c r="Z346" s="35"/>
      <c r="AB346" s="35"/>
    </row>
    <row r="347" spans="24:28" x14ac:dyDescent="0.25">
      <c r="X347" s="35"/>
      <c r="Z347" s="35"/>
      <c r="AB347" s="35"/>
    </row>
    <row r="348" spans="24:28" x14ac:dyDescent="0.25">
      <c r="X348" s="35"/>
      <c r="Z348" s="35"/>
      <c r="AB348" s="35"/>
    </row>
    <row r="349" spans="24:28" x14ac:dyDescent="0.25">
      <c r="X349" s="35"/>
      <c r="Z349" s="35"/>
      <c r="AB349" s="35"/>
    </row>
    <row r="350" spans="24:28" x14ac:dyDescent="0.25">
      <c r="X350" s="35"/>
      <c r="Z350" s="35"/>
      <c r="AB350" s="35"/>
    </row>
    <row r="351" spans="24:28" x14ac:dyDescent="0.25">
      <c r="X351" s="35"/>
      <c r="Z351" s="35"/>
      <c r="AB351" s="35"/>
    </row>
    <row r="352" spans="24:28" x14ac:dyDescent="0.25">
      <c r="X352" s="35"/>
      <c r="Z352" s="35"/>
      <c r="AB352" s="35"/>
    </row>
    <row r="353" spans="24:28" x14ac:dyDescent="0.25">
      <c r="X353" s="35"/>
      <c r="Z353" s="35"/>
      <c r="AB353" s="35"/>
    </row>
    <row r="354" spans="24:28" x14ac:dyDescent="0.25">
      <c r="X354" s="35"/>
      <c r="Z354" s="35"/>
      <c r="AB354" s="35"/>
    </row>
    <row r="355" spans="24:28" x14ac:dyDescent="0.25">
      <c r="X355" s="35"/>
      <c r="Z355" s="35"/>
      <c r="AB355" s="35"/>
    </row>
    <row r="356" spans="24:28" x14ac:dyDescent="0.25">
      <c r="X356" s="35"/>
      <c r="Z356" s="35"/>
      <c r="AB356" s="35"/>
    </row>
    <row r="357" spans="24:28" x14ac:dyDescent="0.25">
      <c r="X357" s="35"/>
      <c r="Z357" s="35"/>
      <c r="AB357" s="35"/>
    </row>
    <row r="358" spans="24:28" x14ac:dyDescent="0.25">
      <c r="X358" s="35"/>
      <c r="Z358" s="35"/>
      <c r="AB358" s="35"/>
    </row>
    <row r="359" spans="24:28" x14ac:dyDescent="0.25">
      <c r="X359" s="35"/>
      <c r="Z359" s="35"/>
      <c r="AB359" s="35"/>
    </row>
    <row r="360" spans="24:28" x14ac:dyDescent="0.25">
      <c r="X360" s="35"/>
      <c r="Z360" s="35"/>
      <c r="AB360" s="35"/>
    </row>
    <row r="361" spans="24:28" x14ac:dyDescent="0.25">
      <c r="X361" s="35"/>
      <c r="Z361" s="35"/>
      <c r="AB361" s="35"/>
    </row>
    <row r="362" spans="24:28" x14ac:dyDescent="0.25">
      <c r="X362" s="35"/>
      <c r="Z362" s="35"/>
      <c r="AB362" s="35"/>
    </row>
    <row r="363" spans="24:28" x14ac:dyDescent="0.25">
      <c r="X363" s="35"/>
      <c r="Z363" s="35"/>
      <c r="AB363" s="35"/>
    </row>
    <row r="364" spans="24:28" x14ac:dyDescent="0.25">
      <c r="X364" s="35"/>
      <c r="Z364" s="35"/>
      <c r="AB364" s="35"/>
    </row>
    <row r="365" spans="24:28" x14ac:dyDescent="0.25">
      <c r="X365" s="35"/>
      <c r="Z365" s="35"/>
      <c r="AB365" s="35"/>
    </row>
    <row r="366" spans="24:28" x14ac:dyDescent="0.25">
      <c r="X366" s="35"/>
      <c r="Z366" s="35"/>
      <c r="AB366" s="35"/>
    </row>
    <row r="367" spans="24:28" x14ac:dyDescent="0.25">
      <c r="X367" s="35"/>
      <c r="Z367" s="35"/>
      <c r="AB367" s="35"/>
    </row>
    <row r="368" spans="24:28" x14ac:dyDescent="0.25">
      <c r="X368" s="35"/>
      <c r="Z368" s="35"/>
      <c r="AB368" s="35"/>
    </row>
    <row r="369" spans="24:28" x14ac:dyDescent="0.25">
      <c r="X369" s="35"/>
      <c r="Z369" s="35"/>
      <c r="AB369" s="35"/>
    </row>
    <row r="370" spans="24:28" x14ac:dyDescent="0.25">
      <c r="X370" s="35"/>
      <c r="Z370" s="35"/>
      <c r="AB370" s="35"/>
    </row>
    <row r="371" spans="24:28" x14ac:dyDescent="0.25">
      <c r="X371" s="35"/>
      <c r="Z371" s="35"/>
      <c r="AB371" s="35"/>
    </row>
    <row r="372" spans="24:28" x14ac:dyDescent="0.25">
      <c r="X372" s="35"/>
      <c r="Z372" s="35"/>
      <c r="AB372" s="35"/>
    </row>
    <row r="373" spans="24:28" x14ac:dyDescent="0.25">
      <c r="X373" s="35"/>
      <c r="Z373" s="35"/>
      <c r="AB373" s="35"/>
    </row>
    <row r="374" spans="24:28" x14ac:dyDescent="0.25">
      <c r="X374" s="35"/>
      <c r="Z374" s="35"/>
      <c r="AB374" s="35"/>
    </row>
    <row r="375" spans="24:28" x14ac:dyDescent="0.25">
      <c r="X375" s="35"/>
      <c r="Z375" s="35"/>
      <c r="AB375" s="35"/>
    </row>
    <row r="376" spans="24:28" x14ac:dyDescent="0.25">
      <c r="X376" s="35"/>
      <c r="Z376" s="35"/>
      <c r="AB376" s="35"/>
    </row>
    <row r="377" spans="24:28" x14ac:dyDescent="0.25">
      <c r="X377" s="35"/>
      <c r="Z377" s="35"/>
      <c r="AB377" s="35"/>
    </row>
    <row r="378" spans="24:28" x14ac:dyDescent="0.25">
      <c r="X378" s="35"/>
      <c r="Z378" s="35"/>
      <c r="AB378" s="35"/>
    </row>
    <row r="379" spans="24:28" x14ac:dyDescent="0.25">
      <c r="X379" s="35"/>
      <c r="Z379" s="35"/>
      <c r="AB379" s="35"/>
    </row>
    <row r="380" spans="24:28" x14ac:dyDescent="0.25">
      <c r="X380" s="35"/>
      <c r="Z380" s="35"/>
      <c r="AB380" s="35"/>
    </row>
    <row r="381" spans="24:28" x14ac:dyDescent="0.25">
      <c r="X381" s="35"/>
      <c r="Z381" s="35"/>
      <c r="AB381" s="35"/>
    </row>
    <row r="382" spans="24:28" x14ac:dyDescent="0.25">
      <c r="X382" s="35"/>
      <c r="Z382" s="35"/>
      <c r="AB382" s="35"/>
    </row>
    <row r="383" spans="24:28" x14ac:dyDescent="0.25">
      <c r="X383" s="35"/>
      <c r="Z383" s="35"/>
      <c r="AB383" s="35"/>
    </row>
    <row r="384" spans="24:28" x14ac:dyDescent="0.25">
      <c r="X384" s="35"/>
      <c r="Z384" s="35"/>
      <c r="AB384" s="35"/>
    </row>
    <row r="385" spans="24:28" x14ac:dyDescent="0.25">
      <c r="X385" s="35"/>
      <c r="Z385" s="35"/>
      <c r="AB385" s="35"/>
    </row>
    <row r="386" spans="24:28" x14ac:dyDescent="0.25">
      <c r="X386" s="35"/>
      <c r="Z386" s="35"/>
      <c r="AB386" s="35"/>
    </row>
    <row r="387" spans="24:28" x14ac:dyDescent="0.25">
      <c r="X387" s="35"/>
      <c r="Z387" s="35"/>
      <c r="AB387" s="35"/>
    </row>
    <row r="388" spans="24:28" x14ac:dyDescent="0.25">
      <c r="X388" s="35"/>
      <c r="Z388" s="35"/>
      <c r="AB388" s="35"/>
    </row>
    <row r="389" spans="24:28" x14ac:dyDescent="0.25">
      <c r="X389" s="35"/>
      <c r="Z389" s="35"/>
      <c r="AB389" s="35"/>
    </row>
    <row r="390" spans="24:28" x14ac:dyDescent="0.25">
      <c r="X390" s="35"/>
      <c r="Z390" s="35"/>
      <c r="AB390" s="35"/>
    </row>
    <row r="391" spans="24:28" x14ac:dyDescent="0.25">
      <c r="X391" s="35"/>
      <c r="Z391" s="35"/>
      <c r="AB391" s="35"/>
    </row>
    <row r="392" spans="24:28" x14ac:dyDescent="0.25">
      <c r="X392" s="35"/>
      <c r="Z392" s="35"/>
      <c r="AB392" s="35"/>
    </row>
    <row r="393" spans="24:28" x14ac:dyDescent="0.25">
      <c r="X393" s="35"/>
      <c r="Z393" s="35"/>
      <c r="AB393" s="35"/>
    </row>
    <row r="394" spans="24:28" x14ac:dyDescent="0.25">
      <c r="X394" s="35"/>
      <c r="Z394" s="35"/>
      <c r="AB394" s="35"/>
    </row>
    <row r="395" spans="24:28" x14ac:dyDescent="0.25">
      <c r="X395" s="35"/>
      <c r="Z395" s="35"/>
      <c r="AB395" s="35"/>
    </row>
    <row r="396" spans="24:28" x14ac:dyDescent="0.25">
      <c r="X396" s="35"/>
      <c r="Z396" s="35"/>
      <c r="AB396" s="35"/>
    </row>
    <row r="397" spans="24:28" x14ac:dyDescent="0.25">
      <c r="X397" s="35"/>
      <c r="Z397" s="35"/>
      <c r="AB397" s="35"/>
    </row>
    <row r="398" spans="24:28" x14ac:dyDescent="0.25">
      <c r="X398" s="35"/>
      <c r="Z398" s="35"/>
      <c r="AB398" s="35"/>
    </row>
    <row r="399" spans="24:28" x14ac:dyDescent="0.25">
      <c r="X399" s="35"/>
      <c r="Z399" s="35"/>
      <c r="AB399" s="35"/>
    </row>
    <row r="400" spans="24:28" x14ac:dyDescent="0.25">
      <c r="X400" s="35"/>
      <c r="Z400" s="35"/>
      <c r="AB400" s="35"/>
    </row>
    <row r="401" spans="24:28" x14ac:dyDescent="0.25">
      <c r="X401" s="35"/>
      <c r="Z401" s="35"/>
      <c r="AB401" s="35"/>
    </row>
    <row r="402" spans="24:28" x14ac:dyDescent="0.25">
      <c r="X402" s="35"/>
      <c r="Z402" s="35"/>
      <c r="AB402" s="35"/>
    </row>
    <row r="403" spans="24:28" x14ac:dyDescent="0.25">
      <c r="X403" s="35"/>
      <c r="Z403" s="35"/>
      <c r="AB403" s="35"/>
    </row>
    <row r="404" spans="24:28" x14ac:dyDescent="0.25">
      <c r="X404" s="35"/>
      <c r="Z404" s="35"/>
      <c r="AB404" s="35"/>
    </row>
    <row r="405" spans="24:28" x14ac:dyDescent="0.25">
      <c r="X405" s="35"/>
      <c r="Z405" s="35"/>
      <c r="AB405" s="35"/>
    </row>
    <row r="406" spans="24:28" x14ac:dyDescent="0.25">
      <c r="X406" s="35"/>
      <c r="Z406" s="35"/>
      <c r="AB406" s="35"/>
    </row>
    <row r="407" spans="24:28" x14ac:dyDescent="0.25">
      <c r="X407" s="35"/>
      <c r="Z407" s="35"/>
      <c r="AB407" s="35"/>
    </row>
    <row r="408" spans="24:28" x14ac:dyDescent="0.25">
      <c r="X408" s="35"/>
      <c r="Z408" s="35"/>
      <c r="AB408" s="35"/>
    </row>
    <row r="409" spans="24:28" x14ac:dyDescent="0.25">
      <c r="X409" s="35"/>
      <c r="Z409" s="35"/>
      <c r="AB409" s="35"/>
    </row>
    <row r="410" spans="24:28" x14ac:dyDescent="0.25">
      <c r="X410" s="35"/>
      <c r="Z410" s="35"/>
      <c r="AB410" s="35"/>
    </row>
    <row r="411" spans="24:28" x14ac:dyDescent="0.25">
      <c r="X411" s="35"/>
      <c r="Z411" s="35"/>
      <c r="AB411" s="35"/>
    </row>
    <row r="412" spans="24:28" x14ac:dyDescent="0.25">
      <c r="X412" s="35"/>
      <c r="Z412" s="35"/>
      <c r="AB412" s="35"/>
    </row>
    <row r="413" spans="24:28" x14ac:dyDescent="0.25">
      <c r="X413" s="35"/>
      <c r="Z413" s="35"/>
      <c r="AB413" s="35"/>
    </row>
    <row r="414" spans="24:28" x14ac:dyDescent="0.25">
      <c r="X414" s="35"/>
      <c r="Z414" s="35"/>
      <c r="AB414" s="35"/>
    </row>
    <row r="415" spans="24:28" x14ac:dyDescent="0.25">
      <c r="X415" s="35"/>
      <c r="Z415" s="35"/>
      <c r="AB415" s="35"/>
    </row>
    <row r="416" spans="24:28" x14ac:dyDescent="0.25">
      <c r="X416" s="35"/>
      <c r="Z416" s="35"/>
      <c r="AB416" s="35"/>
    </row>
    <row r="417" spans="24:28" x14ac:dyDescent="0.25">
      <c r="X417" s="35"/>
      <c r="Z417" s="35"/>
      <c r="AB417" s="35"/>
    </row>
    <row r="418" spans="24:28" x14ac:dyDescent="0.25">
      <c r="X418" s="35"/>
      <c r="Z418" s="35"/>
      <c r="AB418" s="35"/>
    </row>
    <row r="419" spans="24:28" x14ac:dyDescent="0.25">
      <c r="X419" s="35"/>
      <c r="Z419" s="35"/>
      <c r="AB419" s="35"/>
    </row>
    <row r="420" spans="24:28" x14ac:dyDescent="0.25">
      <c r="X420" s="35"/>
      <c r="Z420" s="35"/>
      <c r="AB420" s="35"/>
    </row>
    <row r="421" spans="24:28" x14ac:dyDescent="0.25">
      <c r="X421" s="35"/>
      <c r="Z421" s="35"/>
      <c r="AB421" s="35"/>
    </row>
    <row r="422" spans="24:28" x14ac:dyDescent="0.25">
      <c r="X422" s="35"/>
      <c r="Z422" s="35"/>
      <c r="AB422" s="35"/>
    </row>
    <row r="423" spans="24:28" x14ac:dyDescent="0.25">
      <c r="X423" s="35"/>
      <c r="Z423" s="35"/>
      <c r="AB423" s="35"/>
    </row>
    <row r="424" spans="24:28" x14ac:dyDescent="0.25">
      <c r="X424" s="35"/>
      <c r="Z424" s="35"/>
      <c r="AB424" s="35"/>
    </row>
    <row r="425" spans="24:28" x14ac:dyDescent="0.25">
      <c r="X425" s="35"/>
      <c r="Z425" s="35"/>
      <c r="AB425" s="35"/>
    </row>
    <row r="426" spans="24:28" x14ac:dyDescent="0.25">
      <c r="X426" s="35"/>
      <c r="Z426" s="35"/>
      <c r="AB426" s="35"/>
    </row>
    <row r="427" spans="24:28" x14ac:dyDescent="0.25">
      <c r="X427" s="35"/>
      <c r="Z427" s="35"/>
      <c r="AB427" s="35"/>
    </row>
    <row r="428" spans="24:28" x14ac:dyDescent="0.25">
      <c r="X428" s="35"/>
      <c r="Z428" s="35"/>
      <c r="AB428" s="35"/>
    </row>
    <row r="429" spans="24:28" x14ac:dyDescent="0.25">
      <c r="X429" s="35"/>
      <c r="Z429" s="35"/>
      <c r="AB429" s="35"/>
    </row>
    <row r="430" spans="24:28" x14ac:dyDescent="0.25">
      <c r="X430" s="35"/>
      <c r="Z430" s="35"/>
      <c r="AB430" s="35"/>
    </row>
    <row r="431" spans="24:28" x14ac:dyDescent="0.25">
      <c r="X431" s="35"/>
      <c r="Z431" s="35"/>
      <c r="AB431" s="35"/>
    </row>
    <row r="432" spans="24:28" x14ac:dyDescent="0.25">
      <c r="X432" s="35"/>
      <c r="Z432" s="35"/>
      <c r="AB432" s="35"/>
    </row>
    <row r="433" spans="24:28" x14ac:dyDescent="0.25">
      <c r="X433" s="35"/>
      <c r="Z433" s="35"/>
      <c r="AB433" s="35"/>
    </row>
    <row r="434" spans="24:28" x14ac:dyDescent="0.25">
      <c r="X434" s="35"/>
      <c r="Z434" s="35"/>
      <c r="AB434" s="35"/>
    </row>
    <row r="435" spans="24:28" x14ac:dyDescent="0.25">
      <c r="X435" s="35"/>
      <c r="Z435" s="35"/>
      <c r="AB435" s="35"/>
    </row>
    <row r="436" spans="24:28" x14ac:dyDescent="0.25">
      <c r="X436" s="35"/>
      <c r="Z436" s="35"/>
      <c r="AB436" s="35"/>
    </row>
    <row r="437" spans="24:28" x14ac:dyDescent="0.25">
      <c r="X437" s="35"/>
      <c r="Z437" s="35"/>
      <c r="AB437" s="35"/>
    </row>
    <row r="438" spans="24:28" x14ac:dyDescent="0.25">
      <c r="X438" s="35"/>
      <c r="Z438" s="35"/>
      <c r="AB438" s="35"/>
    </row>
    <row r="439" spans="24:28" x14ac:dyDescent="0.25">
      <c r="X439" s="35"/>
      <c r="Z439" s="35"/>
      <c r="AB439" s="35"/>
    </row>
    <row r="440" spans="24:28" x14ac:dyDescent="0.25">
      <c r="X440" s="35"/>
      <c r="Z440" s="35"/>
      <c r="AB440" s="35"/>
    </row>
    <row r="441" spans="24:28" x14ac:dyDescent="0.25">
      <c r="X441" s="35"/>
      <c r="Z441" s="35"/>
      <c r="AB441" s="35"/>
    </row>
    <row r="442" spans="24:28" x14ac:dyDescent="0.25">
      <c r="X442" s="35"/>
      <c r="Z442" s="35"/>
      <c r="AB442" s="35"/>
    </row>
    <row r="443" spans="24:28" x14ac:dyDescent="0.25">
      <c r="X443" s="35"/>
      <c r="Z443" s="35"/>
      <c r="AB443" s="35"/>
    </row>
    <row r="444" spans="24:28" x14ac:dyDescent="0.25">
      <c r="X444" s="35"/>
      <c r="Z444" s="35"/>
      <c r="AB444" s="35"/>
    </row>
    <row r="445" spans="24:28" x14ac:dyDescent="0.25">
      <c r="X445" s="35"/>
      <c r="Z445" s="35"/>
      <c r="AB445" s="35"/>
    </row>
    <row r="446" spans="24:28" x14ac:dyDescent="0.25">
      <c r="X446" s="35"/>
      <c r="Z446" s="35"/>
      <c r="AB446" s="35"/>
    </row>
    <row r="447" spans="24:28" x14ac:dyDescent="0.25">
      <c r="X447" s="35"/>
      <c r="Z447" s="35"/>
      <c r="AB447" s="35"/>
    </row>
    <row r="448" spans="24:28" x14ac:dyDescent="0.25">
      <c r="X448" s="35"/>
      <c r="Z448" s="35"/>
      <c r="AB448" s="35"/>
    </row>
    <row r="449" spans="24:28" x14ac:dyDescent="0.25">
      <c r="X449" s="35"/>
      <c r="Z449" s="35"/>
      <c r="AB449" s="35"/>
    </row>
    <row r="450" spans="24:28" x14ac:dyDescent="0.25">
      <c r="X450" s="35"/>
      <c r="Z450" s="35"/>
      <c r="AB450" s="35"/>
    </row>
    <row r="451" spans="24:28" x14ac:dyDescent="0.25">
      <c r="X451" s="35"/>
      <c r="Z451" s="35"/>
      <c r="AB451" s="35"/>
    </row>
    <row r="452" spans="24:28" x14ac:dyDescent="0.25">
      <c r="X452" s="35"/>
      <c r="Z452" s="35"/>
      <c r="AB452" s="35"/>
    </row>
    <row r="453" spans="24:28" x14ac:dyDescent="0.25">
      <c r="X453" s="35"/>
      <c r="Z453" s="35"/>
      <c r="AB453" s="35"/>
    </row>
    <row r="454" spans="24:28" x14ac:dyDescent="0.25">
      <c r="X454" s="35"/>
      <c r="Z454" s="35"/>
      <c r="AB454" s="35"/>
    </row>
    <row r="455" spans="24:28" x14ac:dyDescent="0.25">
      <c r="X455" s="35"/>
      <c r="Z455" s="35"/>
      <c r="AB455" s="35"/>
    </row>
    <row r="456" spans="24:28" x14ac:dyDescent="0.25">
      <c r="X456" s="35"/>
      <c r="Z456" s="35"/>
      <c r="AB456" s="35"/>
    </row>
    <row r="457" spans="24:28" x14ac:dyDescent="0.25">
      <c r="X457" s="35"/>
      <c r="Z457" s="35"/>
      <c r="AB457" s="35"/>
    </row>
    <row r="458" spans="24:28" x14ac:dyDescent="0.25">
      <c r="X458" s="35"/>
      <c r="Z458" s="35"/>
      <c r="AB458" s="35"/>
    </row>
    <row r="459" spans="24:28" x14ac:dyDescent="0.25">
      <c r="X459" s="35"/>
      <c r="Z459" s="35"/>
      <c r="AB459" s="35"/>
    </row>
    <row r="460" spans="24:28" x14ac:dyDescent="0.25">
      <c r="X460" s="35"/>
      <c r="Z460" s="35"/>
      <c r="AB460" s="35"/>
    </row>
    <row r="461" spans="24:28" x14ac:dyDescent="0.25">
      <c r="X461" s="35"/>
      <c r="Z461" s="35"/>
      <c r="AB461" s="35"/>
    </row>
    <row r="462" spans="24:28" x14ac:dyDescent="0.25">
      <c r="X462" s="35"/>
      <c r="Z462" s="35"/>
      <c r="AB462" s="35"/>
    </row>
    <row r="463" spans="24:28" x14ac:dyDescent="0.25">
      <c r="X463" s="35"/>
      <c r="Z463" s="35"/>
      <c r="AB463" s="35"/>
    </row>
    <row r="464" spans="24:28" x14ac:dyDescent="0.25">
      <c r="X464" s="35"/>
      <c r="Z464" s="35"/>
      <c r="AB464" s="35"/>
    </row>
    <row r="465" spans="24:28" x14ac:dyDescent="0.25">
      <c r="X465" s="35"/>
      <c r="Z465" s="35"/>
      <c r="AB465" s="35"/>
    </row>
    <row r="466" spans="24:28" x14ac:dyDescent="0.25">
      <c r="X466" s="35"/>
      <c r="Z466" s="35"/>
      <c r="AB466" s="35"/>
    </row>
    <row r="467" spans="24:28" x14ac:dyDescent="0.25">
      <c r="X467" s="35"/>
      <c r="Z467" s="35"/>
      <c r="AB467" s="35"/>
    </row>
    <row r="468" spans="24:28" x14ac:dyDescent="0.25">
      <c r="X468" s="35"/>
      <c r="Z468" s="35"/>
      <c r="AB468" s="35"/>
    </row>
    <row r="469" spans="24:28" x14ac:dyDescent="0.25">
      <c r="X469" s="35"/>
      <c r="Z469" s="35"/>
      <c r="AB469" s="35"/>
    </row>
    <row r="470" spans="24:28" x14ac:dyDescent="0.25">
      <c r="X470" s="35"/>
      <c r="Z470" s="35"/>
      <c r="AB470" s="35"/>
    </row>
    <row r="471" spans="24:28" x14ac:dyDescent="0.25">
      <c r="X471" s="35"/>
      <c r="Z471" s="35"/>
      <c r="AB471" s="35"/>
    </row>
    <row r="472" spans="24:28" x14ac:dyDescent="0.25">
      <c r="X472" s="35"/>
      <c r="Z472" s="35"/>
      <c r="AB472" s="35"/>
    </row>
    <row r="473" spans="24:28" x14ac:dyDescent="0.25">
      <c r="X473" s="35"/>
      <c r="Z473" s="35"/>
      <c r="AB473" s="35"/>
    </row>
    <row r="474" spans="24:28" x14ac:dyDescent="0.25">
      <c r="X474" s="35"/>
      <c r="Z474" s="35"/>
      <c r="AB474" s="35"/>
    </row>
    <row r="475" spans="24:28" x14ac:dyDescent="0.25">
      <c r="X475" s="35"/>
      <c r="Z475" s="35"/>
      <c r="AB475" s="35"/>
    </row>
    <row r="476" spans="24:28" x14ac:dyDescent="0.25">
      <c r="X476" s="35"/>
      <c r="Z476" s="35"/>
      <c r="AB476" s="35"/>
    </row>
    <row r="477" spans="24:28" x14ac:dyDescent="0.25">
      <c r="X477" s="35"/>
      <c r="Z477" s="35"/>
      <c r="AB477" s="35"/>
    </row>
    <row r="478" spans="24:28" x14ac:dyDescent="0.25">
      <c r="X478" s="35"/>
      <c r="Z478" s="35"/>
      <c r="AB478" s="35"/>
    </row>
    <row r="479" spans="24:28" x14ac:dyDescent="0.25">
      <c r="X479" s="35"/>
      <c r="Z479" s="35"/>
      <c r="AB479" s="35"/>
    </row>
    <row r="480" spans="24:28" x14ac:dyDescent="0.25">
      <c r="X480" s="35"/>
      <c r="Z480" s="35"/>
      <c r="AB480" s="35"/>
    </row>
    <row r="481" spans="24:28" x14ac:dyDescent="0.25">
      <c r="X481" s="35"/>
      <c r="Z481" s="35"/>
      <c r="AB481" s="35"/>
    </row>
    <row r="482" spans="24:28" x14ac:dyDescent="0.25">
      <c r="X482" s="35"/>
      <c r="Z482" s="35"/>
      <c r="AB482" s="35"/>
    </row>
    <row r="483" spans="24:28" x14ac:dyDescent="0.25">
      <c r="X483" s="35"/>
      <c r="Z483" s="35"/>
      <c r="AB483" s="35"/>
    </row>
    <row r="484" spans="24:28" x14ac:dyDescent="0.25">
      <c r="X484" s="35"/>
      <c r="Z484" s="35"/>
      <c r="AB484" s="35"/>
    </row>
    <row r="485" spans="24:28" x14ac:dyDescent="0.25">
      <c r="X485" s="35"/>
      <c r="Z485" s="35"/>
      <c r="AB485" s="35"/>
    </row>
    <row r="486" spans="24:28" x14ac:dyDescent="0.25">
      <c r="X486" s="35"/>
      <c r="Z486" s="35"/>
      <c r="AB486" s="35"/>
    </row>
    <row r="487" spans="24:28" x14ac:dyDescent="0.25">
      <c r="X487" s="35"/>
      <c r="Z487" s="35"/>
      <c r="AB487" s="35"/>
    </row>
    <row r="488" spans="24:28" x14ac:dyDescent="0.25">
      <c r="X488" s="35"/>
      <c r="Z488" s="35"/>
      <c r="AB488" s="35"/>
    </row>
    <row r="489" spans="24:28" x14ac:dyDescent="0.25">
      <c r="X489" s="35"/>
      <c r="Z489" s="35"/>
      <c r="AB489" s="35"/>
    </row>
    <row r="490" spans="24:28" x14ac:dyDescent="0.25">
      <c r="X490" s="35"/>
      <c r="Z490" s="35"/>
      <c r="AB490" s="35"/>
    </row>
    <row r="491" spans="24:28" x14ac:dyDescent="0.25">
      <c r="X491" s="35"/>
      <c r="Z491" s="35"/>
      <c r="AB491" s="35"/>
    </row>
    <row r="492" spans="24:28" x14ac:dyDescent="0.25">
      <c r="X492" s="35"/>
      <c r="Z492" s="35"/>
      <c r="AB492" s="35"/>
    </row>
    <row r="493" spans="24:28" x14ac:dyDescent="0.25">
      <c r="X493" s="35"/>
      <c r="Z493" s="35"/>
      <c r="AB493" s="35"/>
    </row>
    <row r="494" spans="24:28" x14ac:dyDescent="0.25">
      <c r="X494" s="35"/>
      <c r="Z494" s="35"/>
      <c r="AB494" s="35"/>
    </row>
    <row r="495" spans="24:28" x14ac:dyDescent="0.25">
      <c r="X495" s="35"/>
      <c r="Z495" s="35"/>
      <c r="AB495" s="35"/>
    </row>
    <row r="496" spans="24:28" x14ac:dyDescent="0.25">
      <c r="X496" s="35"/>
      <c r="Z496" s="35"/>
      <c r="AB496" s="35"/>
    </row>
    <row r="497" spans="24:28" x14ac:dyDescent="0.25">
      <c r="X497" s="35"/>
      <c r="Z497" s="35"/>
      <c r="AB497" s="35"/>
    </row>
    <row r="498" spans="24:28" x14ac:dyDescent="0.25">
      <c r="X498" s="35"/>
      <c r="Z498" s="35"/>
      <c r="AB498" s="35"/>
    </row>
    <row r="499" spans="24:28" x14ac:dyDescent="0.25">
      <c r="X499" s="35"/>
      <c r="Z499" s="35"/>
      <c r="AB499" s="35"/>
    </row>
    <row r="500" spans="24:28" x14ac:dyDescent="0.25">
      <c r="X500" s="35"/>
      <c r="Z500" s="35"/>
      <c r="AB500" s="35"/>
    </row>
    <row r="501" spans="24:28" x14ac:dyDescent="0.25">
      <c r="X501" s="35"/>
      <c r="Z501" s="35"/>
      <c r="AB501" s="35"/>
    </row>
    <row r="502" spans="24:28" x14ac:dyDescent="0.25">
      <c r="X502" s="35"/>
      <c r="Z502" s="35"/>
      <c r="AB502" s="35"/>
    </row>
    <row r="503" spans="24:28" x14ac:dyDescent="0.25">
      <c r="X503" s="35"/>
      <c r="Z503" s="35"/>
      <c r="AB503" s="35"/>
    </row>
    <row r="504" spans="24:28" x14ac:dyDescent="0.25">
      <c r="X504" s="35"/>
      <c r="Z504" s="35"/>
      <c r="AB504" s="35"/>
    </row>
    <row r="505" spans="24:28" x14ac:dyDescent="0.25">
      <c r="X505" s="35"/>
      <c r="Z505" s="35"/>
      <c r="AB505" s="35"/>
    </row>
    <row r="506" spans="24:28" x14ac:dyDescent="0.25">
      <c r="X506" s="35"/>
      <c r="Z506" s="35"/>
      <c r="AB506" s="35"/>
    </row>
    <row r="507" spans="24:28" x14ac:dyDescent="0.25">
      <c r="X507" s="35"/>
      <c r="Z507" s="35"/>
      <c r="AB507" s="35"/>
    </row>
    <row r="508" spans="24:28" x14ac:dyDescent="0.25">
      <c r="X508" s="35"/>
      <c r="Z508" s="35"/>
      <c r="AB508" s="35"/>
    </row>
    <row r="509" spans="24:28" x14ac:dyDescent="0.25">
      <c r="X509" s="35"/>
      <c r="Z509" s="35"/>
      <c r="AB509" s="35"/>
    </row>
    <row r="510" spans="24:28" x14ac:dyDescent="0.25">
      <c r="X510" s="35"/>
      <c r="Z510" s="35"/>
      <c r="AB510" s="35"/>
    </row>
    <row r="511" spans="24:28" x14ac:dyDescent="0.25">
      <c r="X511" s="35"/>
      <c r="Z511" s="35"/>
      <c r="AB511" s="35"/>
    </row>
    <row r="512" spans="24:28" x14ac:dyDescent="0.25">
      <c r="X512" s="35"/>
      <c r="Z512" s="35"/>
      <c r="AB512" s="35"/>
    </row>
    <row r="513" spans="24:28" x14ac:dyDescent="0.25">
      <c r="X513" s="35"/>
      <c r="Z513" s="35"/>
      <c r="AB513" s="35"/>
    </row>
    <row r="514" spans="24:28" x14ac:dyDescent="0.25">
      <c r="X514" s="35"/>
      <c r="Z514" s="35"/>
      <c r="AB514" s="35"/>
    </row>
    <row r="515" spans="24:28" x14ac:dyDescent="0.25">
      <c r="X515" s="35"/>
      <c r="Z515" s="35"/>
      <c r="AB515" s="35"/>
    </row>
    <row r="516" spans="24:28" x14ac:dyDescent="0.25">
      <c r="X516" s="35"/>
      <c r="Z516" s="35"/>
      <c r="AB516" s="35"/>
    </row>
    <row r="517" spans="24:28" x14ac:dyDescent="0.25">
      <c r="X517" s="35"/>
      <c r="Z517" s="35"/>
      <c r="AB517" s="35"/>
    </row>
    <row r="518" spans="24:28" x14ac:dyDescent="0.25">
      <c r="X518" s="35"/>
      <c r="Z518" s="35"/>
      <c r="AB518" s="35"/>
    </row>
    <row r="519" spans="24:28" x14ac:dyDescent="0.25">
      <c r="X519" s="35"/>
      <c r="Z519" s="35"/>
      <c r="AB519" s="35"/>
    </row>
    <row r="520" spans="24:28" x14ac:dyDescent="0.25">
      <c r="X520" s="35"/>
      <c r="Z520" s="35"/>
      <c r="AB520" s="35"/>
    </row>
    <row r="521" spans="24:28" x14ac:dyDescent="0.25">
      <c r="X521" s="35"/>
      <c r="Z521" s="35"/>
      <c r="AB521" s="35"/>
    </row>
    <row r="522" spans="24:28" x14ac:dyDescent="0.25">
      <c r="X522" s="35"/>
      <c r="Z522" s="35"/>
      <c r="AB522" s="35"/>
    </row>
    <row r="523" spans="24:28" x14ac:dyDescent="0.25">
      <c r="X523" s="35"/>
      <c r="Z523" s="35"/>
      <c r="AB523" s="35"/>
    </row>
    <row r="524" spans="24:28" x14ac:dyDescent="0.25">
      <c r="X524" s="35"/>
      <c r="Z524" s="35"/>
      <c r="AB524" s="35"/>
    </row>
    <row r="525" spans="24:28" x14ac:dyDescent="0.25">
      <c r="X525" s="35"/>
      <c r="Z525" s="35"/>
      <c r="AB525" s="35"/>
    </row>
    <row r="526" spans="24:28" x14ac:dyDescent="0.25">
      <c r="X526" s="35"/>
      <c r="Z526" s="35"/>
      <c r="AB526" s="35"/>
    </row>
    <row r="527" spans="24:28" x14ac:dyDescent="0.25">
      <c r="X527" s="35"/>
      <c r="Z527" s="35"/>
      <c r="AB527" s="35"/>
    </row>
    <row r="528" spans="24:28" x14ac:dyDescent="0.25">
      <c r="X528" s="35"/>
      <c r="Z528" s="35"/>
      <c r="AB528" s="35"/>
    </row>
    <row r="529" spans="24:28" x14ac:dyDescent="0.25">
      <c r="X529" s="35"/>
      <c r="Z529" s="35"/>
      <c r="AB529" s="35"/>
    </row>
    <row r="530" spans="24:28" x14ac:dyDescent="0.25">
      <c r="X530" s="35"/>
      <c r="Z530" s="35"/>
      <c r="AB530" s="35"/>
    </row>
    <row r="531" spans="24:28" x14ac:dyDescent="0.25">
      <c r="X531" s="35"/>
      <c r="Z531" s="35"/>
      <c r="AB531" s="35"/>
    </row>
    <row r="532" spans="24:28" x14ac:dyDescent="0.25">
      <c r="X532" s="35"/>
      <c r="Z532" s="35"/>
      <c r="AB532" s="35"/>
    </row>
    <row r="533" spans="24:28" x14ac:dyDescent="0.25">
      <c r="X533" s="35"/>
      <c r="Z533" s="35"/>
      <c r="AB533" s="35"/>
    </row>
    <row r="534" spans="24:28" x14ac:dyDescent="0.25">
      <c r="X534" s="35"/>
      <c r="Z534" s="35"/>
      <c r="AB534" s="35"/>
    </row>
    <row r="535" spans="24:28" x14ac:dyDescent="0.25">
      <c r="X535" s="35"/>
      <c r="Z535" s="35"/>
      <c r="AB535" s="35"/>
    </row>
    <row r="536" spans="24:28" x14ac:dyDescent="0.25">
      <c r="X536" s="35"/>
      <c r="Z536" s="35"/>
      <c r="AB536" s="35"/>
    </row>
    <row r="537" spans="24:28" x14ac:dyDescent="0.25">
      <c r="X537" s="35"/>
      <c r="Z537" s="35"/>
      <c r="AB537" s="35"/>
    </row>
    <row r="538" spans="24:28" x14ac:dyDescent="0.25">
      <c r="X538" s="35"/>
      <c r="Z538" s="35"/>
      <c r="AB538" s="35"/>
    </row>
    <row r="539" spans="24:28" x14ac:dyDescent="0.25">
      <c r="X539" s="35"/>
      <c r="Z539" s="35"/>
      <c r="AB539" s="35"/>
    </row>
    <row r="540" spans="24:28" x14ac:dyDescent="0.25">
      <c r="X540" s="35"/>
      <c r="Z540" s="35"/>
      <c r="AB540" s="35"/>
    </row>
    <row r="541" spans="24:28" x14ac:dyDescent="0.25">
      <c r="X541" s="35"/>
      <c r="Z541" s="35"/>
      <c r="AB541" s="35"/>
    </row>
    <row r="542" spans="24:28" x14ac:dyDescent="0.25">
      <c r="X542" s="35"/>
      <c r="Z542" s="35"/>
      <c r="AB542" s="35"/>
    </row>
    <row r="543" spans="24:28" x14ac:dyDescent="0.25">
      <c r="X543" s="35"/>
      <c r="Z543" s="35"/>
      <c r="AB543" s="35"/>
    </row>
    <row r="544" spans="24:28" x14ac:dyDescent="0.25">
      <c r="X544" s="35"/>
      <c r="Z544" s="35"/>
      <c r="AB544" s="35"/>
    </row>
    <row r="545" spans="24:28" x14ac:dyDescent="0.25">
      <c r="X545" s="35"/>
      <c r="Z545" s="35"/>
      <c r="AB545" s="35"/>
    </row>
    <row r="546" spans="24:28" x14ac:dyDescent="0.25">
      <c r="X546" s="35"/>
      <c r="Z546" s="35"/>
      <c r="AB546" s="35"/>
    </row>
    <row r="547" spans="24:28" x14ac:dyDescent="0.25">
      <c r="X547" s="35"/>
      <c r="Z547" s="35"/>
      <c r="AB547" s="35"/>
    </row>
    <row r="548" spans="24:28" x14ac:dyDescent="0.25">
      <c r="X548" s="35"/>
      <c r="Z548" s="35"/>
      <c r="AB548" s="35"/>
    </row>
    <row r="549" spans="24:28" x14ac:dyDescent="0.25">
      <c r="X549" s="35"/>
      <c r="Z549" s="35"/>
      <c r="AB549" s="35"/>
    </row>
    <row r="550" spans="24:28" x14ac:dyDescent="0.25">
      <c r="X550" s="35"/>
      <c r="Z550" s="35"/>
      <c r="AB550" s="35"/>
    </row>
    <row r="551" spans="24:28" x14ac:dyDescent="0.25">
      <c r="X551" s="35"/>
      <c r="Z551" s="35"/>
      <c r="AB551" s="35"/>
    </row>
    <row r="552" spans="24:28" x14ac:dyDescent="0.25">
      <c r="X552" s="35"/>
      <c r="Z552" s="35"/>
      <c r="AB552" s="35"/>
    </row>
    <row r="553" spans="24:28" x14ac:dyDescent="0.25">
      <c r="X553" s="35"/>
      <c r="Z553" s="35"/>
      <c r="AB553" s="35"/>
    </row>
    <row r="554" spans="24:28" x14ac:dyDescent="0.25">
      <c r="X554" s="35"/>
      <c r="Z554" s="35"/>
      <c r="AB554" s="35"/>
    </row>
    <row r="555" spans="24:28" x14ac:dyDescent="0.25">
      <c r="X555" s="35"/>
      <c r="Z555" s="35"/>
      <c r="AB555" s="35"/>
    </row>
    <row r="556" spans="24:28" x14ac:dyDescent="0.25">
      <c r="X556" s="35"/>
      <c r="Z556" s="35"/>
      <c r="AB556" s="35"/>
    </row>
    <row r="557" spans="24:28" x14ac:dyDescent="0.25">
      <c r="X557" s="35"/>
      <c r="Z557" s="35"/>
      <c r="AB557" s="35"/>
    </row>
    <row r="558" spans="24:28" x14ac:dyDescent="0.25">
      <c r="X558" s="35"/>
      <c r="Z558" s="35"/>
      <c r="AB558" s="35"/>
    </row>
    <row r="559" spans="24:28" x14ac:dyDescent="0.25">
      <c r="X559" s="35"/>
      <c r="Z559" s="35"/>
      <c r="AB559" s="35"/>
    </row>
    <row r="560" spans="24:28" x14ac:dyDescent="0.25">
      <c r="X560" s="35"/>
      <c r="Z560" s="35"/>
      <c r="AB560" s="35"/>
    </row>
    <row r="561" spans="24:28" x14ac:dyDescent="0.25">
      <c r="X561" s="35"/>
      <c r="Z561" s="35"/>
      <c r="AB561" s="35"/>
    </row>
    <row r="562" spans="24:28" x14ac:dyDescent="0.25">
      <c r="X562" s="35"/>
      <c r="Z562" s="35"/>
      <c r="AB562" s="35"/>
    </row>
    <row r="563" spans="24:28" x14ac:dyDescent="0.25">
      <c r="X563" s="35"/>
      <c r="Z563" s="35"/>
      <c r="AB563" s="35"/>
    </row>
    <row r="564" spans="24:28" x14ac:dyDescent="0.25">
      <c r="X564" s="35"/>
      <c r="Z564" s="35"/>
      <c r="AB564" s="35"/>
    </row>
    <row r="565" spans="24:28" x14ac:dyDescent="0.25">
      <c r="X565" s="35"/>
      <c r="Z565" s="35"/>
      <c r="AB565" s="35"/>
    </row>
    <row r="566" spans="24:28" x14ac:dyDescent="0.25">
      <c r="X566" s="35"/>
      <c r="Z566" s="35"/>
      <c r="AB566" s="35"/>
    </row>
    <row r="567" spans="24:28" x14ac:dyDescent="0.25">
      <c r="X567" s="35"/>
      <c r="Z567" s="35"/>
      <c r="AB567" s="35"/>
    </row>
    <row r="568" spans="24:28" x14ac:dyDescent="0.25">
      <c r="X568" s="35"/>
      <c r="Z568" s="35"/>
      <c r="AB568" s="35"/>
    </row>
    <row r="569" spans="24:28" x14ac:dyDescent="0.25">
      <c r="X569" s="35"/>
      <c r="Z569" s="35"/>
      <c r="AB569" s="35"/>
    </row>
    <row r="570" spans="24:28" x14ac:dyDescent="0.25">
      <c r="X570" s="35"/>
      <c r="Z570" s="35"/>
      <c r="AB570" s="35"/>
    </row>
    <row r="571" spans="24:28" x14ac:dyDescent="0.25">
      <c r="X571" s="35"/>
      <c r="Z571" s="35"/>
      <c r="AB571" s="35"/>
    </row>
    <row r="572" spans="24:28" x14ac:dyDescent="0.25">
      <c r="X572" s="35"/>
      <c r="Z572" s="35"/>
      <c r="AB572" s="35"/>
    </row>
    <row r="573" spans="24:28" x14ac:dyDescent="0.25">
      <c r="X573" s="35"/>
      <c r="Z573" s="35"/>
      <c r="AB573" s="35"/>
    </row>
    <row r="574" spans="24:28" x14ac:dyDescent="0.25">
      <c r="X574" s="35"/>
      <c r="Z574" s="35"/>
      <c r="AB574" s="35"/>
    </row>
    <row r="575" spans="24:28" x14ac:dyDescent="0.25">
      <c r="X575" s="35"/>
      <c r="Z575" s="35"/>
      <c r="AB575" s="35"/>
    </row>
    <row r="576" spans="24:28" x14ac:dyDescent="0.25">
      <c r="X576" s="35"/>
      <c r="Z576" s="35"/>
      <c r="AB576" s="35"/>
    </row>
    <row r="577" spans="24:28" x14ac:dyDescent="0.25">
      <c r="X577" s="35"/>
      <c r="Z577" s="35"/>
      <c r="AB577" s="35"/>
    </row>
    <row r="578" spans="24:28" x14ac:dyDescent="0.25">
      <c r="X578" s="35"/>
      <c r="Z578" s="35"/>
      <c r="AB578" s="35"/>
    </row>
    <row r="579" spans="24:28" x14ac:dyDescent="0.25">
      <c r="X579" s="35"/>
      <c r="Z579" s="35"/>
      <c r="AB579" s="35"/>
    </row>
    <row r="580" spans="24:28" x14ac:dyDescent="0.25">
      <c r="X580" s="35"/>
      <c r="Z580" s="35"/>
      <c r="AB580" s="35"/>
    </row>
    <row r="581" spans="24:28" x14ac:dyDescent="0.25">
      <c r="X581" s="35"/>
      <c r="Z581" s="35"/>
      <c r="AB581" s="35"/>
    </row>
    <row r="582" spans="24:28" x14ac:dyDescent="0.25">
      <c r="X582" s="35"/>
      <c r="Z582" s="35"/>
      <c r="AB582" s="35"/>
    </row>
    <row r="583" spans="24:28" x14ac:dyDescent="0.25">
      <c r="X583" s="35"/>
      <c r="Z583" s="35"/>
      <c r="AB583" s="35"/>
    </row>
    <row r="584" spans="24:28" x14ac:dyDescent="0.25">
      <c r="X584" s="35"/>
      <c r="Z584" s="35"/>
      <c r="AB584" s="35"/>
    </row>
    <row r="585" spans="24:28" x14ac:dyDescent="0.25">
      <c r="X585" s="35"/>
      <c r="Z585" s="35"/>
      <c r="AB585" s="35"/>
    </row>
    <row r="586" spans="24:28" x14ac:dyDescent="0.25">
      <c r="X586" s="35"/>
      <c r="Z586" s="35"/>
      <c r="AB586" s="35"/>
    </row>
    <row r="587" spans="24:28" x14ac:dyDescent="0.25">
      <c r="X587" s="35"/>
      <c r="Z587" s="35"/>
      <c r="AB587" s="35"/>
    </row>
    <row r="588" spans="24:28" x14ac:dyDescent="0.25">
      <c r="X588" s="35"/>
      <c r="Z588" s="35"/>
      <c r="AB588" s="35"/>
    </row>
    <row r="589" spans="24:28" x14ac:dyDescent="0.25">
      <c r="X589" s="35"/>
      <c r="Z589" s="35"/>
      <c r="AB589" s="35"/>
    </row>
    <row r="590" spans="24:28" x14ac:dyDescent="0.25">
      <c r="X590" s="35"/>
      <c r="Z590" s="35"/>
      <c r="AB590" s="35"/>
    </row>
    <row r="591" spans="24:28" x14ac:dyDescent="0.25">
      <c r="X591" s="35"/>
      <c r="Z591" s="35"/>
      <c r="AB591" s="35"/>
    </row>
    <row r="592" spans="24:28" x14ac:dyDescent="0.25">
      <c r="X592" s="35"/>
      <c r="Z592" s="35"/>
      <c r="AB592" s="35"/>
    </row>
    <row r="593" spans="24:28" x14ac:dyDescent="0.25">
      <c r="X593" s="35"/>
      <c r="Z593" s="35"/>
      <c r="AB593" s="35"/>
    </row>
    <row r="594" spans="24:28" x14ac:dyDescent="0.25">
      <c r="X594" s="35"/>
      <c r="Z594" s="35"/>
      <c r="AB594" s="35"/>
    </row>
    <row r="595" spans="24:28" x14ac:dyDescent="0.25">
      <c r="X595" s="35"/>
      <c r="Z595" s="35"/>
      <c r="AB595" s="35"/>
    </row>
    <row r="596" spans="24:28" x14ac:dyDescent="0.25">
      <c r="X596" s="35"/>
      <c r="Z596" s="35"/>
      <c r="AB596" s="35"/>
    </row>
    <row r="597" spans="24:28" x14ac:dyDescent="0.25">
      <c r="X597" s="35"/>
      <c r="Z597" s="35"/>
      <c r="AB597" s="35"/>
    </row>
    <row r="598" spans="24:28" x14ac:dyDescent="0.25">
      <c r="X598" s="35"/>
      <c r="Z598" s="35"/>
      <c r="AB598" s="35"/>
    </row>
    <row r="599" spans="24:28" x14ac:dyDescent="0.25">
      <c r="X599" s="35"/>
      <c r="Z599" s="35"/>
      <c r="AB599" s="35"/>
    </row>
    <row r="600" spans="24:28" x14ac:dyDescent="0.25">
      <c r="X600" s="35"/>
      <c r="Z600" s="35"/>
      <c r="AB600" s="35"/>
    </row>
    <row r="601" spans="24:28" x14ac:dyDescent="0.25">
      <c r="X601" s="35"/>
      <c r="Z601" s="35"/>
      <c r="AB601" s="35"/>
    </row>
    <row r="602" spans="24:28" x14ac:dyDescent="0.25">
      <c r="X602" s="35"/>
      <c r="Z602" s="35"/>
      <c r="AB602" s="35"/>
    </row>
    <row r="603" spans="24:28" x14ac:dyDescent="0.25">
      <c r="X603" s="35"/>
      <c r="Z603" s="35"/>
      <c r="AB603" s="35"/>
    </row>
    <row r="604" spans="24:28" x14ac:dyDescent="0.25">
      <c r="X604" s="35"/>
      <c r="Z604" s="35"/>
      <c r="AB604" s="35"/>
    </row>
    <row r="605" spans="24:28" x14ac:dyDescent="0.25">
      <c r="X605" s="35"/>
      <c r="Z605" s="35"/>
      <c r="AB605" s="35"/>
    </row>
    <row r="606" spans="24:28" x14ac:dyDescent="0.25">
      <c r="X606" s="35"/>
      <c r="Z606" s="35"/>
      <c r="AB606" s="35"/>
    </row>
    <row r="607" spans="24:28" x14ac:dyDescent="0.25">
      <c r="X607" s="35"/>
      <c r="Z607" s="35"/>
      <c r="AB607" s="35"/>
    </row>
    <row r="608" spans="24:28" x14ac:dyDescent="0.25">
      <c r="X608" s="35"/>
      <c r="Z608" s="35"/>
      <c r="AB608" s="35"/>
    </row>
    <row r="609" spans="24:28" x14ac:dyDescent="0.25">
      <c r="X609" s="35"/>
      <c r="Z609" s="35"/>
      <c r="AB609" s="35"/>
    </row>
    <row r="610" spans="24:28" x14ac:dyDescent="0.25">
      <c r="X610" s="35"/>
      <c r="Z610" s="35"/>
      <c r="AB610" s="35"/>
    </row>
    <row r="611" spans="24:28" x14ac:dyDescent="0.25">
      <c r="X611" s="35"/>
      <c r="Z611" s="35"/>
      <c r="AB611" s="35"/>
    </row>
    <row r="612" spans="24:28" x14ac:dyDescent="0.25">
      <c r="X612" s="35"/>
      <c r="Z612" s="35"/>
      <c r="AB612" s="35"/>
    </row>
    <row r="613" spans="24:28" x14ac:dyDescent="0.25">
      <c r="X613" s="35"/>
      <c r="Z613" s="35"/>
      <c r="AB613" s="35"/>
    </row>
    <row r="614" spans="24:28" x14ac:dyDescent="0.25">
      <c r="X614" s="35"/>
      <c r="Z614" s="35"/>
      <c r="AB614" s="35"/>
    </row>
    <row r="615" spans="24:28" x14ac:dyDescent="0.25">
      <c r="X615" s="35"/>
      <c r="Z615" s="35"/>
      <c r="AB615" s="35"/>
    </row>
    <row r="616" spans="24:28" x14ac:dyDescent="0.25">
      <c r="X616" s="35"/>
      <c r="Z616" s="35"/>
      <c r="AB616" s="35"/>
    </row>
    <row r="617" spans="24:28" x14ac:dyDescent="0.25">
      <c r="X617" s="35"/>
      <c r="Z617" s="35"/>
      <c r="AB617" s="35"/>
    </row>
    <row r="618" spans="24:28" x14ac:dyDescent="0.25">
      <c r="X618" s="35"/>
      <c r="Z618" s="35"/>
      <c r="AB618" s="35"/>
    </row>
    <row r="619" spans="24:28" x14ac:dyDescent="0.25">
      <c r="X619" s="35"/>
      <c r="Z619" s="35"/>
      <c r="AB619" s="35"/>
    </row>
    <row r="620" spans="24:28" x14ac:dyDescent="0.25">
      <c r="X620" s="35"/>
      <c r="Z620" s="35"/>
      <c r="AB620" s="35"/>
    </row>
    <row r="621" spans="24:28" x14ac:dyDescent="0.25">
      <c r="X621" s="35"/>
      <c r="Z621" s="35"/>
      <c r="AB621" s="35"/>
    </row>
    <row r="622" spans="24:28" x14ac:dyDescent="0.25">
      <c r="X622" s="35"/>
      <c r="Z622" s="35"/>
      <c r="AB622" s="35"/>
    </row>
    <row r="623" spans="24:28" x14ac:dyDescent="0.25">
      <c r="X623" s="35"/>
      <c r="Z623" s="35"/>
      <c r="AB623" s="35"/>
    </row>
    <row r="624" spans="24:28" x14ac:dyDescent="0.25">
      <c r="X624" s="35"/>
      <c r="Z624" s="35"/>
      <c r="AB624" s="35"/>
    </row>
    <row r="625" spans="24:28" x14ac:dyDescent="0.25">
      <c r="X625" s="35"/>
      <c r="Z625" s="35"/>
      <c r="AB625" s="35"/>
    </row>
    <row r="626" spans="24:28" x14ac:dyDescent="0.25">
      <c r="X626" s="35"/>
      <c r="Z626" s="35"/>
      <c r="AB626" s="35"/>
    </row>
    <row r="627" spans="24:28" x14ac:dyDescent="0.25">
      <c r="X627" s="35"/>
      <c r="Z627" s="35"/>
      <c r="AB627" s="35"/>
    </row>
    <row r="628" spans="24:28" x14ac:dyDescent="0.25">
      <c r="X628" s="35"/>
      <c r="Z628" s="35"/>
      <c r="AB628" s="35"/>
    </row>
    <row r="629" spans="24:28" x14ac:dyDescent="0.25">
      <c r="X629" s="35"/>
      <c r="Z629" s="35"/>
      <c r="AB629" s="35"/>
    </row>
    <row r="630" spans="24:28" x14ac:dyDescent="0.25">
      <c r="X630" s="35"/>
      <c r="Z630" s="35"/>
      <c r="AB630" s="35"/>
    </row>
    <row r="631" spans="24:28" x14ac:dyDescent="0.25">
      <c r="X631" s="35"/>
      <c r="Z631" s="35"/>
      <c r="AB631" s="35"/>
    </row>
    <row r="632" spans="24:28" x14ac:dyDescent="0.25">
      <c r="X632" s="35"/>
      <c r="Z632" s="35"/>
      <c r="AB632" s="35"/>
    </row>
    <row r="633" spans="24:28" x14ac:dyDescent="0.25">
      <c r="X633" s="35"/>
      <c r="Z633" s="35"/>
      <c r="AB633" s="35"/>
    </row>
    <row r="634" spans="24:28" x14ac:dyDescent="0.25">
      <c r="X634" s="35"/>
      <c r="Z634" s="35"/>
      <c r="AB634" s="35"/>
    </row>
    <row r="635" spans="24:28" x14ac:dyDescent="0.25">
      <c r="X635" s="35"/>
      <c r="Z635" s="35"/>
      <c r="AB635" s="35"/>
    </row>
    <row r="636" spans="24:28" x14ac:dyDescent="0.25">
      <c r="X636" s="35"/>
      <c r="Z636" s="35"/>
      <c r="AB636" s="35"/>
    </row>
    <row r="637" spans="24:28" x14ac:dyDescent="0.25">
      <c r="X637" s="35"/>
      <c r="Z637" s="35"/>
      <c r="AB637" s="35"/>
    </row>
    <row r="638" spans="24:28" x14ac:dyDescent="0.25">
      <c r="X638" s="35"/>
      <c r="Z638" s="35"/>
      <c r="AB638" s="35"/>
    </row>
    <row r="639" spans="24:28" x14ac:dyDescent="0.25">
      <c r="X639" s="35"/>
      <c r="Z639" s="35"/>
      <c r="AB639" s="35"/>
    </row>
    <row r="640" spans="24:28" x14ac:dyDescent="0.25">
      <c r="X640" s="35"/>
      <c r="Z640" s="35"/>
      <c r="AB640" s="35"/>
    </row>
    <row r="641" spans="24:28" x14ac:dyDescent="0.25">
      <c r="X641" s="35"/>
      <c r="Z641" s="35"/>
      <c r="AB641" s="35"/>
    </row>
    <row r="642" spans="24:28" x14ac:dyDescent="0.25">
      <c r="X642" s="35"/>
      <c r="Z642" s="35"/>
      <c r="AB642" s="35"/>
    </row>
    <row r="643" spans="24:28" x14ac:dyDescent="0.25">
      <c r="X643" s="35"/>
      <c r="Z643" s="35"/>
      <c r="AB643" s="35"/>
    </row>
    <row r="644" spans="24:28" x14ac:dyDescent="0.25">
      <c r="X644" s="35"/>
      <c r="Z644" s="35"/>
      <c r="AB644" s="35"/>
    </row>
    <row r="645" spans="24:28" x14ac:dyDescent="0.25">
      <c r="X645" s="35"/>
      <c r="Z645" s="35"/>
      <c r="AB645" s="35"/>
    </row>
    <row r="646" spans="24:28" x14ac:dyDescent="0.25">
      <c r="X646" s="35"/>
      <c r="Z646" s="35"/>
      <c r="AB646" s="35"/>
    </row>
    <row r="647" spans="24:28" x14ac:dyDescent="0.25">
      <c r="X647" s="35"/>
      <c r="Z647" s="35"/>
      <c r="AB647" s="35"/>
    </row>
    <row r="648" spans="24:28" x14ac:dyDescent="0.25">
      <c r="X648" s="35"/>
      <c r="Z648" s="35"/>
      <c r="AB648" s="35"/>
    </row>
    <row r="649" spans="24:28" x14ac:dyDescent="0.25">
      <c r="X649" s="35"/>
      <c r="Z649" s="35"/>
      <c r="AB649" s="35"/>
    </row>
    <row r="650" spans="24:28" x14ac:dyDescent="0.25">
      <c r="X650" s="35"/>
      <c r="Z650" s="35"/>
      <c r="AB650" s="35"/>
    </row>
    <row r="651" spans="24:28" x14ac:dyDescent="0.25">
      <c r="X651" s="35"/>
      <c r="Z651" s="35"/>
      <c r="AB651" s="35"/>
    </row>
    <row r="652" spans="24:28" x14ac:dyDescent="0.25">
      <c r="X652" s="35"/>
      <c r="Z652" s="35"/>
      <c r="AB652" s="35"/>
    </row>
    <row r="653" spans="24:28" x14ac:dyDescent="0.25">
      <c r="X653" s="35"/>
      <c r="Z653" s="35"/>
      <c r="AB653" s="35"/>
    </row>
    <row r="654" spans="24:28" x14ac:dyDescent="0.25">
      <c r="X654" s="35"/>
      <c r="Z654" s="35"/>
      <c r="AB654" s="35"/>
    </row>
    <row r="655" spans="24:28" x14ac:dyDescent="0.25">
      <c r="X655" s="35"/>
      <c r="Z655" s="35"/>
      <c r="AB655" s="35"/>
    </row>
    <row r="656" spans="24:28" x14ac:dyDescent="0.25">
      <c r="X656" s="35"/>
      <c r="Z656" s="35"/>
      <c r="AB656" s="35"/>
    </row>
    <row r="657" spans="24:28" x14ac:dyDescent="0.25">
      <c r="X657" s="35"/>
      <c r="Z657" s="35"/>
      <c r="AB657" s="35"/>
    </row>
    <row r="658" spans="24:28" x14ac:dyDescent="0.25">
      <c r="X658" s="35"/>
      <c r="Z658" s="35"/>
      <c r="AB658" s="35"/>
    </row>
    <row r="659" spans="24:28" x14ac:dyDescent="0.25">
      <c r="X659" s="35"/>
      <c r="Z659" s="35"/>
      <c r="AB659" s="35"/>
    </row>
    <row r="660" spans="24:28" x14ac:dyDescent="0.25">
      <c r="X660" s="35"/>
      <c r="Z660" s="35"/>
      <c r="AB660" s="35"/>
    </row>
    <row r="661" spans="24:28" x14ac:dyDescent="0.25">
      <c r="X661" s="35"/>
      <c r="Z661" s="35"/>
      <c r="AB661" s="35"/>
    </row>
    <row r="662" spans="24:28" x14ac:dyDescent="0.25">
      <c r="X662" s="35"/>
      <c r="Z662" s="35"/>
      <c r="AB662" s="35"/>
    </row>
    <row r="663" spans="24:28" x14ac:dyDescent="0.25">
      <c r="X663" s="35"/>
      <c r="Z663" s="35"/>
      <c r="AB663" s="35"/>
    </row>
    <row r="664" spans="24:28" x14ac:dyDescent="0.25">
      <c r="X664" s="35"/>
      <c r="Z664" s="35"/>
      <c r="AB664" s="35"/>
    </row>
    <row r="665" spans="24:28" x14ac:dyDescent="0.25">
      <c r="X665" s="35"/>
      <c r="Z665" s="35"/>
      <c r="AB665" s="35"/>
    </row>
    <row r="666" spans="24:28" x14ac:dyDescent="0.25">
      <c r="X666" s="35"/>
      <c r="Z666" s="35"/>
      <c r="AB666" s="35"/>
    </row>
    <row r="667" spans="24:28" x14ac:dyDescent="0.25">
      <c r="X667" s="35"/>
      <c r="Z667" s="35"/>
      <c r="AB667" s="35"/>
    </row>
    <row r="668" spans="24:28" x14ac:dyDescent="0.25">
      <c r="X668" s="35"/>
      <c r="Z668" s="35"/>
      <c r="AB668" s="35"/>
    </row>
    <row r="669" spans="24:28" x14ac:dyDescent="0.25">
      <c r="X669" s="35"/>
      <c r="Z669" s="35"/>
      <c r="AB669" s="35"/>
    </row>
    <row r="670" spans="24:28" x14ac:dyDescent="0.25">
      <c r="X670" s="35"/>
      <c r="Z670" s="35"/>
      <c r="AB670" s="35"/>
    </row>
    <row r="671" spans="24:28" x14ac:dyDescent="0.25">
      <c r="X671" s="35"/>
      <c r="Z671" s="35"/>
      <c r="AB671" s="35"/>
    </row>
    <row r="672" spans="24:28" x14ac:dyDescent="0.25">
      <c r="X672" s="35"/>
      <c r="Z672" s="35"/>
      <c r="AB672" s="35"/>
    </row>
    <row r="673" spans="24:28" x14ac:dyDescent="0.25">
      <c r="X673" s="35"/>
      <c r="Z673" s="35"/>
      <c r="AB673" s="35"/>
    </row>
    <row r="674" spans="24:28" x14ac:dyDescent="0.25">
      <c r="X674" s="35"/>
      <c r="Z674" s="35"/>
      <c r="AB674" s="35"/>
    </row>
    <row r="675" spans="24:28" x14ac:dyDescent="0.25">
      <c r="X675" s="35"/>
      <c r="Z675" s="35"/>
      <c r="AB675" s="35"/>
    </row>
    <row r="676" spans="24:28" x14ac:dyDescent="0.25">
      <c r="X676" s="35"/>
      <c r="Z676" s="35"/>
      <c r="AB676" s="35"/>
    </row>
    <row r="677" spans="24:28" x14ac:dyDescent="0.25">
      <c r="X677" s="35"/>
      <c r="Z677" s="35"/>
      <c r="AB677" s="35"/>
    </row>
    <row r="678" spans="24:28" x14ac:dyDescent="0.25">
      <c r="X678" s="35"/>
      <c r="Z678" s="35"/>
      <c r="AB678" s="35"/>
    </row>
    <row r="679" spans="24:28" x14ac:dyDescent="0.25">
      <c r="X679" s="35"/>
      <c r="Z679" s="35"/>
      <c r="AB679" s="35"/>
    </row>
    <row r="680" spans="24:28" x14ac:dyDescent="0.25">
      <c r="X680" s="35"/>
      <c r="Z680" s="35"/>
      <c r="AB680" s="35"/>
    </row>
    <row r="681" spans="24:28" x14ac:dyDescent="0.25">
      <c r="X681" s="35"/>
      <c r="Z681" s="35"/>
      <c r="AB681" s="35"/>
    </row>
    <row r="682" spans="24:28" x14ac:dyDescent="0.25">
      <c r="X682" s="35"/>
      <c r="Z682" s="35"/>
      <c r="AB682" s="35"/>
    </row>
    <row r="683" spans="24:28" x14ac:dyDescent="0.25">
      <c r="X683" s="35"/>
      <c r="Z683" s="35"/>
      <c r="AB683" s="35"/>
    </row>
    <row r="684" spans="24:28" x14ac:dyDescent="0.25">
      <c r="X684" s="35"/>
      <c r="Z684" s="35"/>
      <c r="AB684" s="35"/>
    </row>
    <row r="685" spans="24:28" x14ac:dyDescent="0.25">
      <c r="X685" s="35"/>
      <c r="Z685" s="35"/>
      <c r="AB685" s="35"/>
    </row>
    <row r="686" spans="24:28" x14ac:dyDescent="0.25">
      <c r="X686" s="35"/>
      <c r="Z686" s="35"/>
      <c r="AB686" s="35"/>
    </row>
    <row r="687" spans="24:28" x14ac:dyDescent="0.25">
      <c r="X687" s="35"/>
      <c r="Z687" s="35"/>
      <c r="AB687" s="35"/>
    </row>
    <row r="688" spans="24:28" x14ac:dyDescent="0.25">
      <c r="X688" s="35"/>
      <c r="Z688" s="35"/>
      <c r="AB688" s="35"/>
    </row>
    <row r="689" spans="24:28" x14ac:dyDescent="0.25">
      <c r="X689" s="35"/>
      <c r="Z689" s="35"/>
      <c r="AB689" s="35"/>
    </row>
    <row r="690" spans="24:28" x14ac:dyDescent="0.25">
      <c r="X690" s="35"/>
      <c r="Z690" s="35"/>
      <c r="AB690" s="35"/>
    </row>
    <row r="691" spans="24:28" x14ac:dyDescent="0.25">
      <c r="X691" s="35"/>
      <c r="Z691" s="35"/>
      <c r="AB691" s="35"/>
    </row>
    <row r="692" spans="24:28" x14ac:dyDescent="0.25">
      <c r="X692" s="35"/>
      <c r="Z692" s="35"/>
      <c r="AB692" s="35"/>
    </row>
    <row r="693" spans="24:28" x14ac:dyDescent="0.25">
      <c r="X693" s="35"/>
      <c r="Z693" s="35"/>
      <c r="AB693" s="35"/>
    </row>
    <row r="694" spans="24:28" x14ac:dyDescent="0.25">
      <c r="X694" s="35"/>
      <c r="Z694" s="35"/>
      <c r="AB694" s="35"/>
    </row>
    <row r="695" spans="24:28" x14ac:dyDescent="0.25">
      <c r="X695" s="35"/>
      <c r="Z695" s="35"/>
      <c r="AB695" s="35"/>
    </row>
    <row r="696" spans="24:28" x14ac:dyDescent="0.25">
      <c r="X696" s="35"/>
      <c r="Z696" s="35"/>
      <c r="AB696" s="35"/>
    </row>
    <row r="697" spans="24:28" x14ac:dyDescent="0.25">
      <c r="X697" s="35"/>
      <c r="Z697" s="35"/>
      <c r="AB697" s="35"/>
    </row>
    <row r="698" spans="24:28" x14ac:dyDescent="0.25">
      <c r="X698" s="35"/>
      <c r="Z698" s="35"/>
      <c r="AB698" s="35"/>
    </row>
    <row r="699" spans="24:28" x14ac:dyDescent="0.25">
      <c r="X699" s="35"/>
      <c r="Z699" s="35"/>
      <c r="AB699" s="35"/>
    </row>
    <row r="700" spans="24:28" x14ac:dyDescent="0.25">
      <c r="X700" s="35"/>
      <c r="Z700" s="35"/>
      <c r="AB700" s="35"/>
    </row>
    <row r="701" spans="24:28" x14ac:dyDescent="0.25">
      <c r="X701" s="35"/>
      <c r="Z701" s="35"/>
      <c r="AB701" s="35"/>
    </row>
    <row r="702" spans="24:28" x14ac:dyDescent="0.25">
      <c r="X702" s="35"/>
      <c r="Z702" s="35"/>
      <c r="AB702" s="35"/>
    </row>
    <row r="703" spans="24:28" x14ac:dyDescent="0.25">
      <c r="X703" s="35"/>
      <c r="Z703" s="35"/>
      <c r="AB703" s="35"/>
    </row>
    <row r="704" spans="24:28" x14ac:dyDescent="0.25">
      <c r="X704" s="35"/>
      <c r="Z704" s="35"/>
      <c r="AB704" s="35"/>
    </row>
    <row r="705" spans="24:28" x14ac:dyDescent="0.25">
      <c r="X705" s="35"/>
      <c r="Z705" s="35"/>
      <c r="AB705" s="35"/>
    </row>
    <row r="706" spans="24:28" x14ac:dyDescent="0.25">
      <c r="X706" s="35"/>
      <c r="Z706" s="35"/>
      <c r="AB706" s="35"/>
    </row>
    <row r="707" spans="24:28" x14ac:dyDescent="0.25">
      <c r="X707" s="35"/>
      <c r="Z707" s="35"/>
      <c r="AB707" s="35"/>
    </row>
    <row r="708" spans="24:28" x14ac:dyDescent="0.25">
      <c r="X708" s="35"/>
      <c r="Z708" s="35"/>
      <c r="AB708" s="35"/>
    </row>
    <row r="709" spans="24:28" x14ac:dyDescent="0.25">
      <c r="X709" s="35"/>
      <c r="Z709" s="35"/>
      <c r="AB709" s="35"/>
    </row>
    <row r="710" spans="24:28" x14ac:dyDescent="0.25">
      <c r="X710" s="35"/>
      <c r="Z710" s="35"/>
      <c r="AB710" s="35"/>
    </row>
    <row r="711" spans="24:28" x14ac:dyDescent="0.25">
      <c r="X711" s="35"/>
      <c r="Z711" s="35"/>
      <c r="AB711" s="35"/>
    </row>
    <row r="712" spans="24:28" x14ac:dyDescent="0.25">
      <c r="X712" s="35"/>
      <c r="Z712" s="35"/>
      <c r="AB712" s="35"/>
    </row>
    <row r="713" spans="24:28" x14ac:dyDescent="0.25">
      <c r="X713" s="35"/>
      <c r="Z713" s="35"/>
      <c r="AB713" s="35"/>
    </row>
    <row r="714" spans="24:28" x14ac:dyDescent="0.25">
      <c r="X714" s="35"/>
      <c r="Z714" s="35"/>
      <c r="AB714" s="35"/>
    </row>
    <row r="715" spans="24:28" x14ac:dyDescent="0.25">
      <c r="X715" s="35"/>
      <c r="Z715" s="35"/>
      <c r="AB715" s="35"/>
    </row>
    <row r="716" spans="24:28" x14ac:dyDescent="0.25">
      <c r="X716" s="35"/>
      <c r="Z716" s="35"/>
      <c r="AB716" s="35"/>
    </row>
    <row r="717" spans="24:28" x14ac:dyDescent="0.25">
      <c r="X717" s="35"/>
      <c r="Z717" s="35"/>
      <c r="AB717" s="35"/>
    </row>
    <row r="718" spans="24:28" x14ac:dyDescent="0.25">
      <c r="X718" s="35"/>
      <c r="Z718" s="35"/>
      <c r="AB718" s="35"/>
    </row>
    <row r="719" spans="24:28" x14ac:dyDescent="0.25">
      <c r="X719" s="35"/>
      <c r="Z719" s="35"/>
      <c r="AB719" s="35"/>
    </row>
    <row r="720" spans="24:28" x14ac:dyDescent="0.25">
      <c r="X720" s="35"/>
      <c r="Z720" s="35"/>
      <c r="AB720" s="35"/>
    </row>
    <row r="721" spans="24:28" x14ac:dyDescent="0.25">
      <c r="X721" s="35"/>
      <c r="Z721" s="35"/>
      <c r="AB721" s="35"/>
    </row>
    <row r="722" spans="24:28" x14ac:dyDescent="0.25">
      <c r="X722" s="35"/>
      <c r="Z722" s="35"/>
      <c r="AB722" s="35"/>
    </row>
    <row r="723" spans="24:28" x14ac:dyDescent="0.25">
      <c r="X723" s="35"/>
      <c r="Z723" s="35"/>
      <c r="AB723" s="35"/>
    </row>
    <row r="724" spans="24:28" x14ac:dyDescent="0.25">
      <c r="X724" s="35"/>
      <c r="Z724" s="35"/>
      <c r="AB724" s="35"/>
    </row>
    <row r="725" spans="24:28" x14ac:dyDescent="0.25">
      <c r="X725" s="35"/>
      <c r="Z725" s="35"/>
      <c r="AB725" s="35"/>
    </row>
    <row r="726" spans="24:28" x14ac:dyDescent="0.25">
      <c r="X726" s="35"/>
      <c r="Z726" s="35"/>
      <c r="AB726" s="35"/>
    </row>
    <row r="727" spans="24:28" x14ac:dyDescent="0.25">
      <c r="X727" s="35"/>
      <c r="Z727" s="35"/>
      <c r="AB727" s="35"/>
    </row>
    <row r="728" spans="24:28" x14ac:dyDescent="0.25">
      <c r="X728" s="35"/>
      <c r="Z728" s="35"/>
      <c r="AB728" s="35"/>
    </row>
    <row r="729" spans="24:28" x14ac:dyDescent="0.25">
      <c r="X729" s="35"/>
      <c r="Z729" s="35"/>
      <c r="AB729" s="35"/>
    </row>
    <row r="730" spans="24:28" x14ac:dyDescent="0.25">
      <c r="X730" s="35"/>
      <c r="Z730" s="35"/>
      <c r="AB730" s="35"/>
    </row>
    <row r="731" spans="24:28" x14ac:dyDescent="0.25">
      <c r="X731" s="35"/>
      <c r="Z731" s="35"/>
      <c r="AB731" s="35"/>
    </row>
    <row r="732" spans="24:28" x14ac:dyDescent="0.25">
      <c r="X732" s="35"/>
      <c r="Z732" s="35"/>
      <c r="AB732" s="35"/>
    </row>
    <row r="733" spans="24:28" x14ac:dyDescent="0.25">
      <c r="X733" s="35"/>
      <c r="Z733" s="35"/>
      <c r="AB733" s="35"/>
    </row>
    <row r="734" spans="24:28" x14ac:dyDescent="0.25">
      <c r="X734" s="35"/>
      <c r="Z734" s="35"/>
      <c r="AB734" s="35"/>
    </row>
    <row r="735" spans="24:28" x14ac:dyDescent="0.25">
      <c r="X735" s="35"/>
      <c r="Z735" s="35"/>
      <c r="AB735" s="35"/>
    </row>
    <row r="736" spans="24:28" x14ac:dyDescent="0.25">
      <c r="X736" s="35"/>
      <c r="Z736" s="35"/>
      <c r="AB736" s="35"/>
    </row>
    <row r="737" spans="24:28" x14ac:dyDescent="0.25">
      <c r="X737" s="35"/>
      <c r="Z737" s="35"/>
      <c r="AB737" s="35"/>
    </row>
    <row r="738" spans="24:28" x14ac:dyDescent="0.25">
      <c r="X738" s="35"/>
      <c r="Z738" s="35"/>
      <c r="AB738" s="35"/>
    </row>
    <row r="739" spans="24:28" x14ac:dyDescent="0.25">
      <c r="X739" s="35"/>
      <c r="Z739" s="35"/>
      <c r="AB739" s="35"/>
    </row>
    <row r="740" spans="24:28" x14ac:dyDescent="0.25">
      <c r="X740" s="35"/>
      <c r="Z740" s="35"/>
      <c r="AB740" s="35"/>
    </row>
    <row r="741" spans="24:28" x14ac:dyDescent="0.25">
      <c r="X741" s="35"/>
      <c r="Z741" s="35"/>
      <c r="AB741" s="35"/>
    </row>
    <row r="742" spans="24:28" x14ac:dyDescent="0.25">
      <c r="X742" s="35"/>
      <c r="Z742" s="35"/>
      <c r="AB742" s="35"/>
    </row>
    <row r="743" spans="24:28" x14ac:dyDescent="0.25">
      <c r="X743" s="35"/>
      <c r="Z743" s="35"/>
      <c r="AB743" s="35"/>
    </row>
    <row r="744" spans="24:28" x14ac:dyDescent="0.25">
      <c r="X744" s="35"/>
      <c r="Z744" s="35"/>
      <c r="AB744" s="35"/>
    </row>
    <row r="745" spans="24:28" x14ac:dyDescent="0.25">
      <c r="X745" s="35"/>
      <c r="Z745" s="35"/>
      <c r="AB745" s="35"/>
    </row>
    <row r="746" spans="24:28" x14ac:dyDescent="0.25">
      <c r="X746" s="35"/>
      <c r="Z746" s="35"/>
      <c r="AB746" s="35"/>
    </row>
    <row r="747" spans="24:28" x14ac:dyDescent="0.25">
      <c r="X747" s="35"/>
      <c r="Z747" s="35"/>
      <c r="AB747" s="35"/>
    </row>
    <row r="748" spans="24:28" x14ac:dyDescent="0.25">
      <c r="X748" s="35"/>
      <c r="Z748" s="35"/>
      <c r="AB748" s="35"/>
    </row>
    <row r="749" spans="24:28" x14ac:dyDescent="0.25">
      <c r="X749" s="35"/>
      <c r="Z749" s="35"/>
      <c r="AB749" s="35"/>
    </row>
    <row r="750" spans="24:28" x14ac:dyDescent="0.25">
      <c r="X750" s="35"/>
      <c r="Z750" s="35"/>
      <c r="AB750" s="35"/>
    </row>
    <row r="751" spans="24:28" x14ac:dyDescent="0.25">
      <c r="X751" s="35"/>
      <c r="Z751" s="35"/>
      <c r="AB751" s="35"/>
    </row>
    <row r="752" spans="24:28" x14ac:dyDescent="0.25">
      <c r="X752" s="35"/>
      <c r="Z752" s="35"/>
      <c r="AB752" s="35"/>
    </row>
    <row r="753" spans="24:28" x14ac:dyDescent="0.25">
      <c r="X753" s="35"/>
      <c r="Z753" s="35"/>
      <c r="AB753" s="35"/>
    </row>
    <row r="754" spans="24:28" x14ac:dyDescent="0.25">
      <c r="X754" s="35"/>
      <c r="Z754" s="35"/>
      <c r="AB754" s="35"/>
    </row>
    <row r="755" spans="24:28" x14ac:dyDescent="0.25">
      <c r="X755" s="35"/>
      <c r="Z755" s="35"/>
      <c r="AB755" s="35"/>
    </row>
    <row r="756" spans="24:28" x14ac:dyDescent="0.25">
      <c r="X756" s="35"/>
      <c r="Z756" s="35"/>
      <c r="AB756" s="35"/>
    </row>
    <row r="757" spans="24:28" x14ac:dyDescent="0.25">
      <c r="X757" s="35"/>
      <c r="Z757" s="35"/>
      <c r="AB757" s="35"/>
    </row>
    <row r="758" spans="24:28" x14ac:dyDescent="0.25">
      <c r="X758" s="35"/>
      <c r="Z758" s="35"/>
      <c r="AB758" s="35"/>
    </row>
    <row r="759" spans="24:28" x14ac:dyDescent="0.25">
      <c r="X759" s="35"/>
      <c r="Z759" s="35"/>
      <c r="AB759" s="35"/>
    </row>
    <row r="760" spans="24:28" x14ac:dyDescent="0.25">
      <c r="X760" s="35"/>
      <c r="Z760" s="35"/>
      <c r="AB760" s="35"/>
    </row>
    <row r="761" spans="24:28" x14ac:dyDescent="0.25">
      <c r="X761" s="35"/>
      <c r="Z761" s="35"/>
      <c r="AB761" s="35"/>
    </row>
    <row r="762" spans="24:28" x14ac:dyDescent="0.25">
      <c r="X762" s="35"/>
      <c r="Z762" s="35"/>
      <c r="AB762" s="35"/>
    </row>
    <row r="763" spans="24:28" x14ac:dyDescent="0.25">
      <c r="X763" s="35"/>
      <c r="Z763" s="35"/>
      <c r="AB763" s="35"/>
    </row>
    <row r="764" spans="24:28" x14ac:dyDescent="0.25">
      <c r="X764" s="35"/>
      <c r="Z764" s="35"/>
      <c r="AB764" s="35"/>
    </row>
    <row r="765" spans="24:28" x14ac:dyDescent="0.25">
      <c r="X765" s="35"/>
      <c r="Z765" s="35"/>
      <c r="AB765" s="35"/>
    </row>
    <row r="766" spans="24:28" x14ac:dyDescent="0.25">
      <c r="X766" s="35"/>
      <c r="Z766" s="35"/>
      <c r="AB766" s="35"/>
    </row>
    <row r="767" spans="24:28" x14ac:dyDescent="0.25">
      <c r="X767" s="35"/>
      <c r="Z767" s="35"/>
      <c r="AB767" s="35"/>
    </row>
    <row r="768" spans="24:28" x14ac:dyDescent="0.25">
      <c r="X768" s="35"/>
      <c r="Z768" s="35"/>
      <c r="AB768" s="35"/>
    </row>
    <row r="769" spans="24:28" x14ac:dyDescent="0.25">
      <c r="X769" s="35"/>
      <c r="Z769" s="35"/>
      <c r="AB769" s="35"/>
    </row>
    <row r="770" spans="24:28" x14ac:dyDescent="0.25">
      <c r="X770" s="35"/>
      <c r="Z770" s="35"/>
      <c r="AB770" s="35"/>
    </row>
    <row r="771" spans="24:28" x14ac:dyDescent="0.25">
      <c r="X771" s="35"/>
      <c r="Z771" s="35"/>
      <c r="AB771" s="35"/>
    </row>
    <row r="772" spans="24:28" x14ac:dyDescent="0.25">
      <c r="X772" s="35"/>
      <c r="Z772" s="35"/>
      <c r="AB772" s="35"/>
    </row>
    <row r="773" spans="24:28" x14ac:dyDescent="0.25">
      <c r="X773" s="35"/>
      <c r="Z773" s="35"/>
      <c r="AB773" s="35"/>
    </row>
    <row r="774" spans="24:28" x14ac:dyDescent="0.25">
      <c r="X774" s="35"/>
      <c r="Z774" s="35"/>
      <c r="AB774" s="35"/>
    </row>
    <row r="775" spans="24:28" x14ac:dyDescent="0.25">
      <c r="X775" s="35"/>
      <c r="Z775" s="35"/>
      <c r="AB775" s="35"/>
    </row>
    <row r="776" spans="24:28" x14ac:dyDescent="0.25">
      <c r="X776" s="35"/>
      <c r="Z776" s="35"/>
      <c r="AB776" s="35"/>
    </row>
    <row r="777" spans="24:28" x14ac:dyDescent="0.25">
      <c r="X777" s="35"/>
      <c r="Z777" s="35"/>
      <c r="AB777" s="35"/>
    </row>
    <row r="778" spans="24:28" x14ac:dyDescent="0.25">
      <c r="X778" s="35"/>
      <c r="Z778" s="35"/>
      <c r="AB778" s="35"/>
    </row>
    <row r="779" spans="24:28" x14ac:dyDescent="0.25">
      <c r="X779" s="35"/>
      <c r="Z779" s="35"/>
      <c r="AB779" s="35"/>
    </row>
    <row r="780" spans="24:28" x14ac:dyDescent="0.25">
      <c r="X780" s="35"/>
      <c r="Z780" s="35"/>
      <c r="AB780" s="35"/>
    </row>
    <row r="781" spans="24:28" x14ac:dyDescent="0.25">
      <c r="X781" s="35"/>
      <c r="Z781" s="35"/>
      <c r="AB781" s="35"/>
    </row>
    <row r="782" spans="24:28" x14ac:dyDescent="0.25">
      <c r="X782" s="35"/>
      <c r="Z782" s="35"/>
      <c r="AB782" s="35"/>
    </row>
    <row r="783" spans="24:28" x14ac:dyDescent="0.25">
      <c r="X783" s="35"/>
      <c r="Z783" s="35"/>
      <c r="AB783" s="35"/>
    </row>
    <row r="784" spans="24:28" x14ac:dyDescent="0.25">
      <c r="X784" s="35"/>
      <c r="Z784" s="35"/>
      <c r="AB784" s="35"/>
    </row>
    <row r="785" spans="24:28" x14ac:dyDescent="0.25">
      <c r="X785" s="35"/>
      <c r="Z785" s="35"/>
      <c r="AB785" s="35"/>
    </row>
    <row r="786" spans="24:28" x14ac:dyDescent="0.25">
      <c r="X786" s="35"/>
      <c r="Z786" s="35"/>
      <c r="AB786" s="35"/>
    </row>
    <row r="787" spans="24:28" x14ac:dyDescent="0.25">
      <c r="X787" s="35"/>
      <c r="Z787" s="35"/>
      <c r="AB787" s="35"/>
    </row>
    <row r="788" spans="24:28" x14ac:dyDescent="0.25">
      <c r="X788" s="35"/>
      <c r="Z788" s="35"/>
      <c r="AB788" s="35"/>
    </row>
    <row r="789" spans="24:28" x14ac:dyDescent="0.25">
      <c r="X789" s="35"/>
      <c r="Z789" s="35"/>
      <c r="AB789" s="35"/>
    </row>
    <row r="790" spans="24:28" x14ac:dyDescent="0.25">
      <c r="X790" s="35"/>
      <c r="Z790" s="35"/>
      <c r="AB790" s="35"/>
    </row>
    <row r="791" spans="24:28" x14ac:dyDescent="0.25">
      <c r="X791" s="35"/>
      <c r="Z791" s="35"/>
      <c r="AB791" s="35"/>
    </row>
    <row r="792" spans="24:28" x14ac:dyDescent="0.25">
      <c r="X792" s="35"/>
      <c r="Z792" s="35"/>
      <c r="AB792" s="35"/>
    </row>
    <row r="793" spans="24:28" x14ac:dyDescent="0.25">
      <c r="X793" s="35"/>
      <c r="Z793" s="35"/>
      <c r="AB793" s="35"/>
    </row>
    <row r="794" spans="24:28" x14ac:dyDescent="0.25">
      <c r="X794" s="35"/>
      <c r="Z794" s="35"/>
      <c r="AB794" s="35"/>
    </row>
    <row r="795" spans="24:28" x14ac:dyDescent="0.25">
      <c r="X795" s="35"/>
      <c r="Z795" s="35"/>
      <c r="AB795" s="35"/>
    </row>
    <row r="796" spans="24:28" x14ac:dyDescent="0.25">
      <c r="X796" s="35"/>
      <c r="Z796" s="35"/>
      <c r="AB796" s="35"/>
    </row>
    <row r="797" spans="24:28" x14ac:dyDescent="0.25">
      <c r="X797" s="35"/>
      <c r="Z797" s="35"/>
      <c r="AB797" s="35"/>
    </row>
    <row r="798" spans="24:28" x14ac:dyDescent="0.25">
      <c r="X798" s="35"/>
      <c r="Z798" s="35"/>
      <c r="AB798" s="35"/>
    </row>
    <row r="799" spans="24:28" x14ac:dyDescent="0.25">
      <c r="X799" s="35"/>
      <c r="Z799" s="35"/>
      <c r="AB799" s="35"/>
    </row>
    <row r="800" spans="24:28" x14ac:dyDescent="0.25">
      <c r="X800" s="35"/>
      <c r="Z800" s="35"/>
      <c r="AB800" s="35"/>
    </row>
    <row r="801" spans="24:28" x14ac:dyDescent="0.25">
      <c r="X801" s="35"/>
      <c r="Z801" s="35"/>
      <c r="AB801" s="35"/>
    </row>
    <row r="802" spans="24:28" x14ac:dyDescent="0.25">
      <c r="X802" s="35"/>
      <c r="Z802" s="35"/>
      <c r="AB802" s="35"/>
    </row>
    <row r="803" spans="24:28" x14ac:dyDescent="0.25">
      <c r="X803" s="35"/>
      <c r="Z803" s="35"/>
      <c r="AB803" s="35"/>
    </row>
    <row r="804" spans="24:28" x14ac:dyDescent="0.25">
      <c r="X804" s="35"/>
      <c r="Z804" s="35"/>
      <c r="AB804" s="35"/>
    </row>
    <row r="805" spans="24:28" x14ac:dyDescent="0.25">
      <c r="X805" s="35"/>
      <c r="Z805" s="35"/>
      <c r="AB805" s="35"/>
    </row>
    <row r="806" spans="24:28" x14ac:dyDescent="0.25">
      <c r="X806" s="35"/>
      <c r="Z806" s="35"/>
      <c r="AB806" s="35"/>
    </row>
    <row r="807" spans="24:28" x14ac:dyDescent="0.25">
      <c r="X807" s="35"/>
      <c r="Z807" s="35"/>
      <c r="AB807" s="35"/>
    </row>
    <row r="808" spans="24:28" x14ac:dyDescent="0.25">
      <c r="X808" s="35"/>
      <c r="Z808" s="35"/>
      <c r="AB808" s="35"/>
    </row>
    <row r="809" spans="24:28" x14ac:dyDescent="0.25">
      <c r="X809" s="35"/>
      <c r="Z809" s="35"/>
      <c r="AB809" s="35"/>
    </row>
    <row r="810" spans="24:28" x14ac:dyDescent="0.25">
      <c r="X810" s="35"/>
      <c r="Z810" s="35"/>
      <c r="AB810" s="35"/>
    </row>
    <row r="811" spans="24:28" x14ac:dyDescent="0.25">
      <c r="X811" s="35"/>
      <c r="Z811" s="35"/>
      <c r="AB811" s="35"/>
    </row>
    <row r="812" spans="24:28" x14ac:dyDescent="0.25">
      <c r="X812" s="35"/>
      <c r="Z812" s="35"/>
      <c r="AB812" s="35"/>
    </row>
    <row r="813" spans="24:28" x14ac:dyDescent="0.25">
      <c r="X813" s="35"/>
      <c r="Z813" s="35"/>
      <c r="AB813" s="35"/>
    </row>
    <row r="814" spans="24:28" x14ac:dyDescent="0.25">
      <c r="X814" s="35"/>
      <c r="Z814" s="35"/>
      <c r="AB814" s="35"/>
    </row>
    <row r="815" spans="24:28" x14ac:dyDescent="0.25">
      <c r="X815" s="35"/>
      <c r="Z815" s="35"/>
      <c r="AB815" s="35"/>
    </row>
    <row r="816" spans="24:28" x14ac:dyDescent="0.25">
      <c r="X816" s="35"/>
      <c r="Z816" s="35"/>
      <c r="AB816" s="35"/>
    </row>
    <row r="817" spans="24:28" x14ac:dyDescent="0.25">
      <c r="X817" s="35"/>
      <c r="Z817" s="35"/>
      <c r="AB817" s="35"/>
    </row>
    <row r="818" spans="24:28" x14ac:dyDescent="0.25">
      <c r="X818" s="35"/>
      <c r="Z818" s="35"/>
      <c r="AB818" s="35"/>
    </row>
    <row r="819" spans="24:28" x14ac:dyDescent="0.25">
      <c r="X819" s="35"/>
      <c r="Z819" s="35"/>
      <c r="AB819" s="35"/>
    </row>
    <row r="820" spans="24:28" x14ac:dyDescent="0.25">
      <c r="X820" s="35"/>
      <c r="Z820" s="35"/>
      <c r="AB820" s="35"/>
    </row>
    <row r="821" spans="24:28" x14ac:dyDescent="0.25">
      <c r="X821" s="35"/>
      <c r="Z821" s="35"/>
      <c r="AB821" s="35"/>
    </row>
    <row r="822" spans="24:28" x14ac:dyDescent="0.25">
      <c r="X822" s="35"/>
      <c r="Z822" s="35"/>
      <c r="AB822" s="35"/>
    </row>
    <row r="823" spans="24:28" x14ac:dyDescent="0.25">
      <c r="X823" s="35"/>
      <c r="Z823" s="35"/>
      <c r="AB823" s="35"/>
    </row>
    <row r="824" spans="24:28" x14ac:dyDescent="0.25">
      <c r="X824" s="35"/>
      <c r="Z824" s="35"/>
      <c r="AB824" s="35"/>
    </row>
    <row r="825" spans="24:28" x14ac:dyDescent="0.25">
      <c r="X825" s="35"/>
      <c r="Z825" s="35"/>
      <c r="AB825" s="35"/>
    </row>
    <row r="826" spans="24:28" x14ac:dyDescent="0.25">
      <c r="X826" s="35"/>
      <c r="Z826" s="35"/>
      <c r="AB826" s="35"/>
    </row>
    <row r="827" spans="24:28" x14ac:dyDescent="0.25">
      <c r="X827" s="35"/>
      <c r="Z827" s="35"/>
      <c r="AB827" s="35"/>
    </row>
    <row r="828" spans="24:28" x14ac:dyDescent="0.25">
      <c r="X828" s="35"/>
      <c r="Z828" s="35"/>
      <c r="AB828" s="35"/>
    </row>
    <row r="829" spans="24:28" x14ac:dyDescent="0.25">
      <c r="X829" s="35"/>
      <c r="Z829" s="35"/>
      <c r="AB829" s="35"/>
    </row>
    <row r="830" spans="24:28" x14ac:dyDescent="0.25">
      <c r="X830" s="35"/>
      <c r="Z830" s="35"/>
      <c r="AB830" s="35"/>
    </row>
    <row r="831" spans="24:28" x14ac:dyDescent="0.25">
      <c r="X831" s="35"/>
      <c r="Z831" s="35"/>
      <c r="AB831" s="35"/>
    </row>
    <row r="832" spans="24:28" x14ac:dyDescent="0.25">
      <c r="X832" s="35"/>
      <c r="Z832" s="35"/>
      <c r="AB832" s="35"/>
    </row>
    <row r="833" spans="24:28" x14ac:dyDescent="0.25">
      <c r="X833" s="35"/>
      <c r="Z833" s="35"/>
      <c r="AB833" s="35"/>
    </row>
    <row r="834" spans="24:28" x14ac:dyDescent="0.25">
      <c r="X834" s="35"/>
      <c r="Z834" s="35"/>
      <c r="AB834" s="35"/>
    </row>
    <row r="835" spans="24:28" x14ac:dyDescent="0.25">
      <c r="X835" s="35"/>
      <c r="Z835" s="35"/>
      <c r="AB835" s="35"/>
    </row>
    <row r="836" spans="24:28" x14ac:dyDescent="0.25">
      <c r="X836" s="35"/>
      <c r="Z836" s="35"/>
      <c r="AB836" s="35"/>
    </row>
    <row r="837" spans="24:28" x14ac:dyDescent="0.25">
      <c r="X837" s="35"/>
      <c r="Z837" s="35"/>
      <c r="AB837" s="35"/>
    </row>
    <row r="838" spans="24:28" x14ac:dyDescent="0.25">
      <c r="X838" s="35"/>
      <c r="Z838" s="35"/>
      <c r="AB838" s="35"/>
    </row>
    <row r="839" spans="24:28" x14ac:dyDescent="0.25">
      <c r="X839" s="35"/>
      <c r="Z839" s="35"/>
      <c r="AB839" s="35"/>
    </row>
    <row r="840" spans="24:28" x14ac:dyDescent="0.25">
      <c r="X840" s="35"/>
      <c r="Z840" s="35"/>
      <c r="AB840" s="35"/>
    </row>
    <row r="841" spans="24:28" x14ac:dyDescent="0.25">
      <c r="X841" s="35"/>
      <c r="Z841" s="35"/>
      <c r="AB841" s="35"/>
    </row>
    <row r="842" spans="24:28" x14ac:dyDescent="0.25">
      <c r="X842" s="35"/>
      <c r="Z842" s="35"/>
      <c r="AB842" s="35"/>
    </row>
    <row r="843" spans="24:28" x14ac:dyDescent="0.25">
      <c r="X843" s="35"/>
      <c r="Z843" s="35"/>
      <c r="AB843" s="35"/>
    </row>
    <row r="844" spans="24:28" x14ac:dyDescent="0.25">
      <c r="X844" s="35"/>
      <c r="Z844" s="35"/>
      <c r="AB844" s="35"/>
    </row>
    <row r="845" spans="24:28" x14ac:dyDescent="0.25">
      <c r="X845" s="35"/>
      <c r="Z845" s="35"/>
      <c r="AB845" s="35"/>
    </row>
    <row r="846" spans="24:28" x14ac:dyDescent="0.25">
      <c r="X846" s="35"/>
      <c r="Z846" s="35"/>
      <c r="AB846" s="35"/>
    </row>
    <row r="847" spans="24:28" x14ac:dyDescent="0.25">
      <c r="X847" s="35"/>
      <c r="Z847" s="35"/>
      <c r="AB847" s="35"/>
    </row>
    <row r="848" spans="24:28" x14ac:dyDescent="0.25">
      <c r="X848" s="35"/>
      <c r="Z848" s="35"/>
      <c r="AB848" s="35"/>
    </row>
    <row r="849" spans="24:28" x14ac:dyDescent="0.25">
      <c r="X849" s="35"/>
      <c r="Z849" s="35"/>
      <c r="AB849" s="35"/>
    </row>
    <row r="850" spans="24:28" x14ac:dyDescent="0.25">
      <c r="X850" s="35"/>
      <c r="Z850" s="35"/>
      <c r="AB850" s="35"/>
    </row>
    <row r="851" spans="24:28" x14ac:dyDescent="0.25">
      <c r="X851" s="35"/>
      <c r="Z851" s="35"/>
      <c r="AB851" s="35"/>
    </row>
    <row r="852" spans="24:28" x14ac:dyDescent="0.25">
      <c r="X852" s="35"/>
      <c r="Z852" s="35"/>
      <c r="AB852" s="35"/>
    </row>
    <row r="853" spans="24:28" x14ac:dyDescent="0.25">
      <c r="X853" s="35"/>
      <c r="Z853" s="35"/>
      <c r="AB853" s="35"/>
    </row>
    <row r="854" spans="24:28" x14ac:dyDescent="0.25">
      <c r="X854" s="35"/>
      <c r="Z854" s="35"/>
      <c r="AB854" s="35"/>
    </row>
    <row r="855" spans="24:28" x14ac:dyDescent="0.25">
      <c r="X855" s="35"/>
      <c r="Z855" s="35"/>
      <c r="AB855" s="35"/>
    </row>
    <row r="856" spans="24:28" x14ac:dyDescent="0.25">
      <c r="X856" s="35"/>
      <c r="Z856" s="35"/>
      <c r="AB856" s="35"/>
    </row>
    <row r="857" spans="24:28" x14ac:dyDescent="0.25">
      <c r="X857" s="35"/>
      <c r="Z857" s="35"/>
      <c r="AB857" s="35"/>
    </row>
    <row r="858" spans="24:28" x14ac:dyDescent="0.25">
      <c r="X858" s="35"/>
      <c r="Z858" s="35"/>
      <c r="AB858" s="35"/>
    </row>
    <row r="859" spans="24:28" x14ac:dyDescent="0.25">
      <c r="X859" s="35"/>
      <c r="Z859" s="35"/>
      <c r="AB859" s="35"/>
    </row>
    <row r="860" spans="24:28" x14ac:dyDescent="0.25">
      <c r="X860" s="35"/>
      <c r="Z860" s="35"/>
      <c r="AB860" s="35"/>
    </row>
    <row r="861" spans="24:28" x14ac:dyDescent="0.25">
      <c r="X861" s="35"/>
      <c r="Z861" s="35"/>
      <c r="AB861" s="35"/>
    </row>
    <row r="862" spans="24:28" x14ac:dyDescent="0.25">
      <c r="X862" s="35"/>
      <c r="Z862" s="35"/>
      <c r="AB862" s="35"/>
    </row>
    <row r="863" spans="24:28" x14ac:dyDescent="0.25">
      <c r="X863" s="35"/>
      <c r="Z863" s="35"/>
      <c r="AB863" s="35"/>
    </row>
    <row r="864" spans="24:28" x14ac:dyDescent="0.25">
      <c r="X864" s="35"/>
      <c r="Z864" s="35"/>
      <c r="AB864" s="35"/>
    </row>
    <row r="865" spans="24:28" x14ac:dyDescent="0.25">
      <c r="X865" s="35"/>
      <c r="Z865" s="35"/>
      <c r="AB865" s="35"/>
    </row>
    <row r="866" spans="24:28" x14ac:dyDescent="0.25">
      <c r="X866" s="35"/>
      <c r="Z866" s="35"/>
      <c r="AB866" s="35"/>
    </row>
    <row r="867" spans="24:28" x14ac:dyDescent="0.25">
      <c r="X867" s="35"/>
      <c r="Z867" s="35"/>
      <c r="AB867" s="35"/>
    </row>
    <row r="868" spans="24:28" x14ac:dyDescent="0.25">
      <c r="X868" s="35"/>
      <c r="Z868" s="35"/>
      <c r="AB868" s="35"/>
    </row>
    <row r="869" spans="24:28" x14ac:dyDescent="0.25">
      <c r="X869" s="35"/>
      <c r="Z869" s="35"/>
      <c r="AB869" s="35"/>
    </row>
    <row r="870" spans="24:28" x14ac:dyDescent="0.25">
      <c r="X870" s="35"/>
      <c r="Z870" s="35"/>
      <c r="AB870" s="35"/>
    </row>
    <row r="871" spans="24:28" x14ac:dyDescent="0.25">
      <c r="X871" s="35"/>
      <c r="Z871" s="35"/>
      <c r="AB871" s="35"/>
    </row>
    <row r="872" spans="24:28" x14ac:dyDescent="0.25">
      <c r="X872" s="35"/>
      <c r="Z872" s="35"/>
      <c r="AB872" s="35"/>
    </row>
    <row r="873" spans="24:28" x14ac:dyDescent="0.25">
      <c r="X873" s="35"/>
      <c r="Z873" s="35"/>
      <c r="AB873" s="35"/>
    </row>
    <row r="874" spans="24:28" x14ac:dyDescent="0.25">
      <c r="X874" s="35"/>
      <c r="Z874" s="35"/>
      <c r="AB874" s="35"/>
    </row>
    <row r="875" spans="24:28" x14ac:dyDescent="0.25">
      <c r="X875" s="35"/>
      <c r="Z875" s="35"/>
      <c r="AB875" s="35"/>
    </row>
    <row r="876" spans="24:28" x14ac:dyDescent="0.25">
      <c r="X876" s="35"/>
      <c r="Z876" s="35"/>
      <c r="AB876" s="35"/>
    </row>
    <row r="877" spans="24:28" x14ac:dyDescent="0.25">
      <c r="X877" s="35"/>
      <c r="Z877" s="35"/>
      <c r="AB877" s="35"/>
    </row>
    <row r="878" spans="24:28" x14ac:dyDescent="0.25">
      <c r="X878" s="35"/>
      <c r="Z878" s="35"/>
      <c r="AB878" s="35"/>
    </row>
    <row r="879" spans="24:28" x14ac:dyDescent="0.25">
      <c r="X879" s="35"/>
      <c r="Z879" s="35"/>
      <c r="AB879" s="35"/>
    </row>
    <row r="880" spans="24:28" x14ac:dyDescent="0.25">
      <c r="X880" s="35"/>
      <c r="Z880" s="35"/>
      <c r="AB880" s="35"/>
    </row>
    <row r="881" spans="24:28" x14ac:dyDescent="0.25">
      <c r="X881" s="35"/>
      <c r="Z881" s="35"/>
      <c r="AB881" s="35"/>
    </row>
    <row r="882" spans="24:28" x14ac:dyDescent="0.25">
      <c r="X882" s="35"/>
      <c r="Z882" s="35"/>
      <c r="AB882" s="35"/>
    </row>
    <row r="883" spans="24:28" x14ac:dyDescent="0.25">
      <c r="X883" s="35"/>
      <c r="Z883" s="35"/>
      <c r="AB883" s="35"/>
    </row>
    <row r="884" spans="24:28" x14ac:dyDescent="0.25">
      <c r="X884" s="35"/>
      <c r="Z884" s="35"/>
      <c r="AB884" s="35"/>
    </row>
    <row r="885" spans="24:28" x14ac:dyDescent="0.25">
      <c r="X885" s="35"/>
      <c r="Z885" s="35"/>
      <c r="AB885" s="35"/>
    </row>
    <row r="886" spans="24:28" x14ac:dyDescent="0.25">
      <c r="X886" s="35"/>
      <c r="Z886" s="35"/>
      <c r="AB886" s="35"/>
    </row>
    <row r="887" spans="24:28" x14ac:dyDescent="0.25">
      <c r="X887" s="35"/>
      <c r="Z887" s="35"/>
      <c r="AB887" s="35"/>
    </row>
    <row r="888" spans="24:28" x14ac:dyDescent="0.25">
      <c r="X888" s="35"/>
      <c r="Z888" s="35"/>
      <c r="AB888" s="35"/>
    </row>
    <row r="889" spans="24:28" x14ac:dyDescent="0.25">
      <c r="X889" s="35"/>
      <c r="Z889" s="35"/>
      <c r="AB889" s="35"/>
    </row>
    <row r="890" spans="24:28" x14ac:dyDescent="0.25">
      <c r="X890" s="35"/>
      <c r="Z890" s="35"/>
      <c r="AB890" s="35"/>
    </row>
    <row r="891" spans="24:28" x14ac:dyDescent="0.25">
      <c r="X891" s="35"/>
      <c r="Z891" s="35"/>
      <c r="AB891" s="35"/>
    </row>
    <row r="892" spans="24:28" x14ac:dyDescent="0.25">
      <c r="X892" s="35"/>
      <c r="Z892" s="35"/>
      <c r="AB892" s="35"/>
    </row>
    <row r="893" spans="24:28" x14ac:dyDescent="0.25">
      <c r="X893" s="35"/>
      <c r="Z893" s="35"/>
      <c r="AB893" s="35"/>
    </row>
    <row r="894" spans="24:28" x14ac:dyDescent="0.25">
      <c r="X894" s="35"/>
      <c r="Z894" s="35"/>
      <c r="AB894" s="35"/>
    </row>
    <row r="895" spans="24:28" x14ac:dyDescent="0.25">
      <c r="X895" s="35"/>
      <c r="Z895" s="35"/>
      <c r="AB895" s="35"/>
    </row>
    <row r="896" spans="24:28" x14ac:dyDescent="0.25">
      <c r="X896" s="35"/>
      <c r="Z896" s="35"/>
      <c r="AB896" s="35"/>
    </row>
    <row r="897" spans="24:28" x14ac:dyDescent="0.25">
      <c r="X897" s="35"/>
      <c r="Z897" s="35"/>
      <c r="AB897" s="35"/>
    </row>
    <row r="898" spans="24:28" x14ac:dyDescent="0.25">
      <c r="X898" s="35"/>
      <c r="Z898" s="35"/>
      <c r="AB898" s="35"/>
    </row>
    <row r="899" spans="24:28" x14ac:dyDescent="0.25">
      <c r="X899" s="35"/>
      <c r="Z899" s="35"/>
      <c r="AB899" s="35"/>
    </row>
    <row r="900" spans="24:28" x14ac:dyDescent="0.25">
      <c r="X900" s="35"/>
      <c r="Z900" s="35"/>
      <c r="AB900" s="35"/>
    </row>
    <row r="901" spans="24:28" x14ac:dyDescent="0.25">
      <c r="X901" s="35"/>
      <c r="Z901" s="35"/>
      <c r="AB901" s="35"/>
    </row>
    <row r="902" spans="24:28" x14ac:dyDescent="0.25">
      <c r="X902" s="35"/>
      <c r="Z902" s="35"/>
      <c r="AB902" s="35"/>
    </row>
    <row r="903" spans="24:28" x14ac:dyDescent="0.25">
      <c r="X903" s="35"/>
      <c r="Z903" s="35"/>
      <c r="AB903" s="35"/>
    </row>
    <row r="904" spans="24:28" x14ac:dyDescent="0.25">
      <c r="X904" s="35"/>
      <c r="Z904" s="35"/>
      <c r="AB904" s="35"/>
    </row>
    <row r="905" spans="24:28" x14ac:dyDescent="0.25">
      <c r="X905" s="35"/>
      <c r="Z905" s="35"/>
      <c r="AB905" s="35"/>
    </row>
    <row r="906" spans="24:28" x14ac:dyDescent="0.25">
      <c r="X906" s="35"/>
      <c r="Z906" s="35"/>
      <c r="AB906" s="35"/>
    </row>
    <row r="907" spans="24:28" x14ac:dyDescent="0.25">
      <c r="X907" s="35"/>
      <c r="Z907" s="35"/>
      <c r="AB907" s="35"/>
    </row>
    <row r="908" spans="24:28" x14ac:dyDescent="0.25">
      <c r="X908" s="35"/>
      <c r="Z908" s="35"/>
      <c r="AB908" s="35"/>
    </row>
    <row r="909" spans="24:28" x14ac:dyDescent="0.25">
      <c r="X909" s="35"/>
      <c r="Z909" s="35"/>
      <c r="AB909" s="35"/>
    </row>
    <row r="910" spans="24:28" x14ac:dyDescent="0.25">
      <c r="X910" s="35"/>
      <c r="Z910" s="35"/>
      <c r="AB910" s="35"/>
    </row>
    <row r="911" spans="24:28" x14ac:dyDescent="0.25">
      <c r="X911" s="35"/>
      <c r="Z911" s="35"/>
      <c r="AB911" s="35"/>
    </row>
    <row r="912" spans="24:28" x14ac:dyDescent="0.25">
      <c r="X912" s="35"/>
      <c r="Z912" s="35"/>
      <c r="AB912" s="35"/>
    </row>
    <row r="913" spans="24:28" x14ac:dyDescent="0.25">
      <c r="X913" s="35"/>
      <c r="Z913" s="35"/>
      <c r="AB913" s="35"/>
    </row>
    <row r="914" spans="24:28" x14ac:dyDescent="0.25">
      <c r="X914" s="35"/>
      <c r="Z914" s="35"/>
      <c r="AB914" s="35"/>
    </row>
    <row r="915" spans="24:28" x14ac:dyDescent="0.25">
      <c r="X915" s="35"/>
      <c r="Z915" s="35"/>
      <c r="AB915" s="35"/>
    </row>
    <row r="916" spans="24:28" x14ac:dyDescent="0.25">
      <c r="X916" s="35"/>
      <c r="Z916" s="35"/>
      <c r="AB916" s="35"/>
    </row>
    <row r="917" spans="24:28" x14ac:dyDescent="0.25">
      <c r="X917" s="35"/>
      <c r="Z917" s="35"/>
      <c r="AB917" s="35"/>
    </row>
    <row r="918" spans="24:28" x14ac:dyDescent="0.25">
      <c r="X918" s="35"/>
      <c r="Z918" s="35"/>
      <c r="AB918" s="35"/>
    </row>
    <row r="919" spans="24:28" x14ac:dyDescent="0.25">
      <c r="X919" s="35"/>
      <c r="Z919" s="35"/>
      <c r="AB919" s="35"/>
    </row>
    <row r="920" spans="24:28" x14ac:dyDescent="0.25">
      <c r="X920" s="35"/>
      <c r="Z920" s="35"/>
      <c r="AB920" s="35"/>
    </row>
    <row r="921" spans="24:28" x14ac:dyDescent="0.25">
      <c r="X921" s="35"/>
      <c r="Z921" s="35"/>
      <c r="AB921" s="35"/>
    </row>
    <row r="922" spans="24:28" x14ac:dyDescent="0.25">
      <c r="X922" s="35"/>
      <c r="Z922" s="35"/>
      <c r="AB922" s="35"/>
    </row>
    <row r="923" spans="24:28" x14ac:dyDescent="0.25">
      <c r="X923" s="35"/>
      <c r="Z923" s="35"/>
      <c r="AB923" s="35"/>
    </row>
    <row r="924" spans="24:28" x14ac:dyDescent="0.25">
      <c r="X924" s="35"/>
      <c r="Z924" s="35"/>
      <c r="AB924" s="35"/>
    </row>
    <row r="925" spans="24:28" x14ac:dyDescent="0.25">
      <c r="X925" s="35"/>
      <c r="Z925" s="35"/>
      <c r="AB925" s="35"/>
    </row>
    <row r="926" spans="24:28" x14ac:dyDescent="0.25">
      <c r="X926" s="35"/>
      <c r="Z926" s="35"/>
      <c r="AB926" s="35"/>
    </row>
    <row r="927" spans="24:28" x14ac:dyDescent="0.25">
      <c r="X927" s="35"/>
      <c r="Z927" s="35"/>
      <c r="AB927" s="35"/>
    </row>
    <row r="928" spans="24:28" x14ac:dyDescent="0.25">
      <c r="X928" s="35"/>
      <c r="Z928" s="35"/>
      <c r="AB928" s="35"/>
    </row>
    <row r="929" spans="24:28" x14ac:dyDescent="0.25">
      <c r="X929" s="35"/>
      <c r="Z929" s="35"/>
      <c r="AB929" s="35"/>
    </row>
    <row r="930" spans="24:28" x14ac:dyDescent="0.25">
      <c r="X930" s="35"/>
      <c r="Z930" s="35"/>
      <c r="AB930" s="35"/>
    </row>
    <row r="931" spans="24:28" x14ac:dyDescent="0.25">
      <c r="X931" s="35"/>
      <c r="Z931" s="35"/>
      <c r="AB931" s="35"/>
    </row>
    <row r="932" spans="24:28" x14ac:dyDescent="0.25">
      <c r="X932" s="35"/>
      <c r="Z932" s="35"/>
      <c r="AB932" s="35"/>
    </row>
    <row r="933" spans="24:28" x14ac:dyDescent="0.25">
      <c r="X933" s="35"/>
      <c r="Z933" s="35"/>
      <c r="AB933" s="35"/>
    </row>
    <row r="934" spans="24:28" x14ac:dyDescent="0.25">
      <c r="X934" s="35"/>
      <c r="Z934" s="35"/>
      <c r="AB934" s="35"/>
    </row>
    <row r="935" spans="24:28" x14ac:dyDescent="0.25">
      <c r="X935" s="35"/>
      <c r="Z935" s="35"/>
      <c r="AB935" s="35"/>
    </row>
    <row r="936" spans="24:28" x14ac:dyDescent="0.25">
      <c r="X936" s="35"/>
      <c r="Z936" s="35"/>
      <c r="AB936" s="35"/>
    </row>
    <row r="937" spans="24:28" x14ac:dyDescent="0.25">
      <c r="X937" s="35"/>
      <c r="Z937" s="35"/>
      <c r="AB937" s="35"/>
    </row>
    <row r="938" spans="24:28" x14ac:dyDescent="0.25">
      <c r="X938" s="35"/>
      <c r="Z938" s="35"/>
      <c r="AB938" s="35"/>
    </row>
    <row r="939" spans="24:28" x14ac:dyDescent="0.25">
      <c r="X939" s="35"/>
      <c r="Z939" s="35"/>
      <c r="AB939" s="35"/>
    </row>
    <row r="940" spans="24:28" x14ac:dyDescent="0.25">
      <c r="X940" s="35"/>
      <c r="Z940" s="35"/>
      <c r="AB940" s="35"/>
    </row>
    <row r="941" spans="24:28" x14ac:dyDescent="0.25">
      <c r="X941" s="35"/>
      <c r="Z941" s="35"/>
      <c r="AB941" s="35"/>
    </row>
    <row r="942" spans="24:28" x14ac:dyDescent="0.25">
      <c r="X942" s="35"/>
      <c r="Z942" s="35"/>
      <c r="AB942" s="35"/>
    </row>
    <row r="943" spans="24:28" x14ac:dyDescent="0.25">
      <c r="X943" s="35"/>
      <c r="Z943" s="35"/>
      <c r="AB943" s="35"/>
    </row>
    <row r="944" spans="24:28" x14ac:dyDescent="0.25">
      <c r="X944" s="35"/>
      <c r="Z944" s="35"/>
      <c r="AB944" s="35"/>
    </row>
    <row r="945" spans="24:28" x14ac:dyDescent="0.25">
      <c r="X945" s="15"/>
      <c r="Z945" s="15"/>
      <c r="AB945" s="15"/>
    </row>
  </sheetData>
  <sortState ref="X48:X58">
    <sortCondition ref="X48"/>
  </sortState>
  <mergeCells count="7">
    <mergeCell ref="I26:O42"/>
    <mergeCell ref="C26:F26"/>
    <mergeCell ref="C27:F27"/>
    <mergeCell ref="C28:F28"/>
    <mergeCell ref="C29:F29"/>
    <mergeCell ref="C30:F30"/>
    <mergeCell ref="C31:F31"/>
  </mergeCells>
  <hyperlinks>
    <hyperlink ref="C31" r:id="rId1" display="guillaume.pessina@tng-lyon.fr"/>
  </hyperlinks>
  <pageMargins left="0.7" right="0.7" top="0.75" bottom="0.75" header="0.3" footer="0.3"/>
  <pageSetup paperSize="9" orientation="portrait" horizontalDpi="4294967293" verticalDpi="0" r:id="rId2"/>
  <drawing r:id="rId3"/>
  <tableParts count="7"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Stock</vt:lpstr>
      <vt:lpstr>Emprunteur</vt:lpstr>
      <vt:lpstr>Prêt</vt:lpstr>
      <vt:lpstr>Feuille de prêt</vt:lpstr>
      <vt:lpstr>Spectacle</vt:lpstr>
      <vt:lpstr>Feuille de spectacle</vt:lpstr>
      <vt:lpstr>Configuration</vt:lpstr>
      <vt:lpstr>Stock!Criteres</vt:lpstr>
      <vt:lpstr>'Feuille de prêt'!Zone_d_impression</vt:lpstr>
      <vt:lpstr>'Feuille de spectacle'!Zone_d_impression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TNG</dc:creator>
  <cp:lastModifiedBy>Michel</cp:lastModifiedBy>
  <cp:lastPrinted>2020-03-30T16:59:55Z</cp:lastPrinted>
  <dcterms:created xsi:type="dcterms:W3CDTF">2020-03-18T10:41:32Z</dcterms:created>
  <dcterms:modified xsi:type="dcterms:W3CDTF">2020-03-31T06:31:02Z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