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25" windowHeight="115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/>
  <c r="L13" i="1"/>
  <c r="I13" i="1"/>
  <c r="K13" i="1" s="1"/>
  <c r="H13" i="1"/>
  <c r="M12" i="1"/>
  <c r="L12" i="1"/>
  <c r="K12" i="1"/>
  <c r="J12" i="1"/>
  <c r="I12" i="1"/>
  <c r="H12" i="1"/>
  <c r="I11" i="1"/>
  <c r="M11" i="1" s="1"/>
  <c r="H11" i="1"/>
  <c r="I10" i="1"/>
  <c r="M10" i="1" s="1"/>
  <c r="H10" i="1"/>
  <c r="M9" i="1"/>
  <c r="L9" i="1"/>
  <c r="I9" i="1"/>
  <c r="K9" i="1" s="1"/>
  <c r="H9" i="1"/>
  <c r="M8" i="1"/>
  <c r="L8" i="1"/>
  <c r="K8" i="1"/>
  <c r="J8" i="1"/>
  <c r="I8" i="1"/>
  <c r="H8" i="1"/>
  <c r="I7" i="1"/>
  <c r="M7" i="1" s="1"/>
  <c r="H7" i="1"/>
  <c r="I6" i="1"/>
  <c r="M6" i="1" s="1"/>
  <c r="H6" i="1"/>
  <c r="J7" i="1" l="1"/>
  <c r="J11" i="1"/>
  <c r="K7" i="1"/>
  <c r="K11" i="1"/>
  <c r="J6" i="1"/>
  <c r="L7" i="1"/>
  <c r="J10" i="1"/>
  <c r="L11" i="1"/>
  <c r="K6" i="1"/>
  <c r="K10" i="1"/>
  <c r="L6" i="1"/>
  <c r="J9" i="1"/>
  <c r="L10" i="1"/>
  <c r="J13" i="1"/>
</calcChain>
</file>

<file path=xl/sharedStrings.xml><?xml version="1.0" encoding="utf-8"?>
<sst xmlns="http://schemas.openxmlformats.org/spreadsheetml/2006/main" count="48" uniqueCount="40">
  <si>
    <t>Date d' ECHEANCE</t>
  </si>
  <si>
    <t>N°</t>
  </si>
  <si>
    <t>Sté</t>
  </si>
  <si>
    <t>Cpte</t>
  </si>
  <si>
    <t>Date de facturation</t>
  </si>
  <si>
    <t>Montant total</t>
  </si>
  <si>
    <t>REG1</t>
  </si>
  <si>
    <t>REG2</t>
  </si>
  <si>
    <t>Solde</t>
  </si>
  <si>
    <t>NBre jours de retard</t>
  </si>
  <si>
    <t>Pas de retard
&lt; à 30</t>
  </si>
  <si>
    <t>Retard&gt;=30 &amp;&lt;60</t>
  </si>
  <si>
    <t>Retard&gt;=60 &amp;&lt;90</t>
  </si>
  <si>
    <t>Retard&gt;=90</t>
  </si>
  <si>
    <t>MARVAL</t>
  </si>
  <si>
    <t>VALEOR</t>
  </si>
  <si>
    <t>AMT</t>
  </si>
  <si>
    <t>KEOPS</t>
  </si>
  <si>
    <t>BOLOR</t>
  </si>
  <si>
    <t>SYSLOG</t>
  </si>
  <si>
    <t>FOLS</t>
  </si>
  <si>
    <t>MOREL</t>
  </si>
  <si>
    <t>INSTRUCTIONS</t>
  </si>
  <si>
    <t>1/ Calculez le solde</t>
  </si>
  <si>
    <t>est égal au Montant total - les différents règlement REG1 - REG2</t>
  </si>
  <si>
    <t>2/ Calculez le Nbre jours de retard</t>
  </si>
  <si>
    <t>Nre jours de retard</t>
  </si>
  <si>
    <t>est égal à la date d'ECHEANCE - la date de facturation</t>
  </si>
  <si>
    <t>3/ Le calcul du NBre jours de retard va vous permettre de calculez les données si dessous</t>
  </si>
  <si>
    <t>Solde à 0</t>
  </si>
  <si>
    <t>COULEUR VERTE</t>
  </si>
  <si>
    <t>COULEUR JAUNE</t>
  </si>
  <si>
    <t>COULEUR ORANGE</t>
  </si>
  <si>
    <t>COULEUR ROUGE</t>
  </si>
  <si>
    <t>Respectez la saisie du texte demandé</t>
  </si>
  <si>
    <r>
      <t>E</t>
    </r>
    <r>
      <rPr>
        <b/>
        <sz val="18"/>
        <color theme="5" tint="0.39997558519241921"/>
        <rFont val="Arial"/>
        <family val="2"/>
      </rPr>
      <t>CH</t>
    </r>
    <r>
      <rPr>
        <b/>
        <sz val="18"/>
        <color rgb="FF00B0F0"/>
        <rFont val="Arial"/>
        <family val="2"/>
      </rPr>
      <t>E</t>
    </r>
    <r>
      <rPr>
        <b/>
        <sz val="18"/>
        <color theme="2" tint="-0.749992370372631"/>
        <rFont val="Arial"/>
        <family val="2"/>
      </rPr>
      <t>AN</t>
    </r>
    <r>
      <rPr>
        <b/>
        <sz val="18"/>
        <color rgb="FF00B0F0"/>
        <rFont val="Arial"/>
        <family val="2"/>
      </rPr>
      <t>C</t>
    </r>
    <r>
      <rPr>
        <b/>
        <sz val="18"/>
        <color rgb="FF7030A0"/>
        <rFont val="Arial"/>
        <family val="2"/>
      </rPr>
      <t>IE</t>
    </r>
    <r>
      <rPr>
        <b/>
        <sz val="18"/>
        <color rgb="FF00B0F0"/>
        <rFont val="Arial"/>
        <family val="2"/>
      </rPr>
      <t xml:space="preserve">R DE LA </t>
    </r>
    <r>
      <rPr>
        <b/>
        <sz val="18"/>
        <color rgb="FFFFC000"/>
        <rFont val="Arial"/>
        <family val="2"/>
      </rPr>
      <t>FAC</t>
    </r>
    <r>
      <rPr>
        <b/>
        <sz val="18"/>
        <color rgb="FF00B0F0"/>
        <rFont val="Arial"/>
        <family val="2"/>
      </rPr>
      <t>T</t>
    </r>
    <r>
      <rPr>
        <b/>
        <sz val="18"/>
        <color theme="9" tint="-0.499984740745262"/>
        <rFont val="Arial"/>
        <family val="2"/>
      </rPr>
      <t>UR</t>
    </r>
    <r>
      <rPr>
        <b/>
        <sz val="18"/>
        <color rgb="FF00B0F0"/>
        <rFont val="Arial"/>
        <family val="2"/>
      </rPr>
      <t>A</t>
    </r>
    <r>
      <rPr>
        <b/>
        <sz val="18"/>
        <color rgb="FFFF0000"/>
        <rFont val="Arial"/>
        <family val="2"/>
      </rPr>
      <t>TI</t>
    </r>
    <r>
      <rPr>
        <b/>
        <sz val="18"/>
        <color rgb="FF00B0F0"/>
        <rFont val="Arial"/>
        <family val="2"/>
      </rPr>
      <t>ON</t>
    </r>
  </si>
  <si>
    <r>
      <t xml:space="preserve">Si le solde est à inférieur à 30 Mettez une </t>
    </r>
    <r>
      <rPr>
        <b/>
        <sz val="11"/>
        <color theme="2" tint="-0.89999084444715716"/>
        <rFont val="Calibri"/>
        <family val="2"/>
        <scheme val="minor"/>
      </rPr>
      <t xml:space="preserve">X </t>
    </r>
    <r>
      <rPr>
        <sz val="11"/>
        <color theme="1"/>
        <rFont val="Calibri"/>
        <family val="2"/>
      </rPr>
      <t>dans la colonne Pas de Retard</t>
    </r>
  </si>
  <si>
    <r>
      <t xml:space="preserve">Renvoyez le texte </t>
    </r>
    <r>
      <rPr>
        <b/>
        <u/>
        <sz val="11"/>
        <color theme="1"/>
        <rFont val="Calibri"/>
        <family val="2"/>
        <scheme val="minor"/>
      </rPr>
      <t xml:space="preserve">Retard &gt;=30 &lt;60 </t>
    </r>
    <r>
      <rPr>
        <sz val="11"/>
        <color theme="1"/>
        <rFont val="Calibri"/>
        <family val="2"/>
      </rPr>
      <t>si le NBre de jours de retard est  &gt;=30 ET &lt;60</t>
    </r>
  </si>
  <si>
    <r>
      <t xml:space="preserve">Renvoyez le texte </t>
    </r>
    <r>
      <rPr>
        <b/>
        <u/>
        <sz val="11"/>
        <color theme="1"/>
        <rFont val="Calibri"/>
        <family val="2"/>
        <scheme val="minor"/>
      </rPr>
      <t xml:space="preserve">Retard &gt;=60 &lt;90 </t>
    </r>
    <r>
      <rPr>
        <sz val="11"/>
        <color theme="1"/>
        <rFont val="Calibri"/>
        <family val="2"/>
      </rPr>
      <t>si le NBre de jours de retard est  &gt;=60 ET &lt;90</t>
    </r>
  </si>
  <si>
    <r>
      <t xml:space="preserve">Renvoyez le texte </t>
    </r>
    <r>
      <rPr>
        <b/>
        <u/>
        <sz val="11"/>
        <color theme="1"/>
        <rFont val="Calibri"/>
        <family val="2"/>
        <scheme val="minor"/>
      </rPr>
      <t xml:space="preserve">Retard &gt;=90 </t>
    </r>
    <r>
      <rPr>
        <sz val="11"/>
        <color theme="1"/>
        <rFont val="Calibri"/>
        <family val="2"/>
      </rPr>
      <t>si le NBre de jours de retard est  &gt;=90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</si>
</sst>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\ &quot;€&quot;"/>
  </numFmts>
  <fonts count="17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rgb="FF00B0F0"/>
      <name val="Arial"/>
      <family val="2"/>
    </font>
    <font>
      <b/>
      <sz val="18"/>
      <color theme="5" tint="0.39997558519241921"/>
      <name val="Arial"/>
      <family val="2"/>
    </font>
    <font>
      <b/>
      <sz val="18"/>
      <color theme="2" tint="-0.749992370372631"/>
      <name val="Arial"/>
      <family val="2"/>
    </font>
    <font>
      <b/>
      <sz val="18"/>
      <color rgb="FF7030A0"/>
      <name val="Arial"/>
      <family val="2"/>
    </font>
    <font>
      <b/>
      <sz val="18"/>
      <color rgb="FFFFC000"/>
      <name val="Arial"/>
      <family val="2"/>
    </font>
    <font>
      <b/>
      <sz val="18"/>
      <color theme="9" tint="-0.499984740745262"/>
      <name val="Arial"/>
      <family val="2"/>
    </font>
    <font>
      <b/>
      <sz val="18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8" tint="-0.499984740745262"/>
      <name val="Arial"/>
      <family val="2"/>
    </font>
    <font>
      <b/>
      <sz val="12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0" xfId="0" applyFont="1" applyFill="1" applyAlignment="1">
      <alignment horizontal="center"/>
    </xf>
    <xf numFmtId="0" fontId="9" fillId="0" borderId="0" xfId="0" applyFont="1"/>
    <xf numFmtId="0" fontId="9" fillId="3" borderId="0" xfId="0" applyFont="1" applyFill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14" fontId="10" fillId="3" borderId="2" xfId="0" applyNumberFormat="1" applyFont="1" applyFill="1" applyBorder="1"/>
    <xf numFmtId="0" fontId="9" fillId="0" borderId="0" xfId="0" applyFont="1" applyAlignment="1">
      <alignment horizontal="center" vertical="center"/>
    </xf>
    <xf numFmtId="0" fontId="11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/>
    </xf>
    <xf numFmtId="14" fontId="9" fillId="0" borderId="0" xfId="0" applyNumberFormat="1" applyFont="1"/>
    <xf numFmtId="164" fontId="9" fillId="0" borderId="0" xfId="0" applyNumberFormat="1" applyFont="1"/>
    <xf numFmtId="43" fontId="9" fillId="0" borderId="0" xfId="1" applyFont="1"/>
    <xf numFmtId="0" fontId="10" fillId="0" borderId="0" xfId="0" applyFont="1" applyAlignment="1">
      <alignment horizontal="center"/>
    </xf>
    <xf numFmtId="0" fontId="12" fillId="6" borderId="0" xfId="0" applyFont="1" applyFill="1" applyAlignment="1">
      <alignment horizontal="center"/>
    </xf>
    <xf numFmtId="0" fontId="11" fillId="4" borderId="0" xfId="0" applyFont="1" applyFill="1" applyAlignment="1">
      <alignment vertical="center" wrapText="1"/>
    </xf>
    <xf numFmtId="0" fontId="11" fillId="4" borderId="0" xfId="0" applyFont="1" applyFill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1" fillId="4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11" fillId="4" borderId="0" xfId="0" applyFont="1" applyFill="1" applyAlignment="1">
      <alignment horizontal="left"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16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123825</xdr:colOff>
      <xdr:row>26</xdr:row>
      <xdr:rowOff>66674</xdr:rowOff>
    </xdr:from>
    <xdr:ext cx="857251" cy="809626"/>
    <xdr:sp macro="" textlink="">
      <xdr:nvSpPr>
        <xdr:cNvPr id="3" name="Triangle isocèle 2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619125" y="5572124"/>
          <a:ext cx="857251" cy="809626"/>
        </a:xfrm>
        <a:prstGeom prst="triangle">
          <a:avLst>
            <a:gd name="adj" fmla="val 52667"/>
          </a:avLst>
        </a:prstGeom>
        <a:solidFill>
          <a:srgbClr val="FF0000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 anchorCtr="1">
          <a:spAutoFit/>
        </a:bodyPr>
        <a:lstStyle/>
        <a:p>
          <a:pPr algn="l"/>
          <a:r>
            <a:rPr lang="fr-FR" sz="2000" b="0">
              <a:solidFill>
                <a:schemeClr val="tx1">
                  <a:lumMod val="85000"/>
                  <a:lumOff val="15000"/>
                </a:schemeClr>
              </a:solidFill>
            </a:rPr>
            <a:t>!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showGridLines="0" tabSelected="1" workbookViewId="0">
      <selection activeCell="P19" sqref="P19"/>
    </sheetView>
  </sheetViews>
  <sheetFormatPr baseColWidth="10" defaultRowHeight="15" x14ac:dyDescent="0.25"/>
  <cols>
    <col min="1" max="1" width="7.42578125" customWidth="1"/>
    <col min="2" max="2" width="8.7109375" bestFit="1" customWidth="1"/>
    <col min="3" max="4" width="11.140625" bestFit="1" customWidth="1"/>
    <col min="5" max="5" width="11.7109375" bestFit="1" customWidth="1"/>
    <col min="6" max="6" width="13.140625" bestFit="1" customWidth="1"/>
    <col min="7" max="7" width="12.28515625" bestFit="1" customWidth="1"/>
    <col min="8" max="8" width="11.7109375" bestFit="1" customWidth="1"/>
    <col min="9" max="9" width="13.5703125" customWidth="1"/>
    <col min="10" max="10" width="14" customWidth="1"/>
    <col min="11" max="11" width="15" bestFit="1" customWidth="1"/>
    <col min="12" max="12" width="16.5703125" customWidth="1"/>
    <col min="13" max="13" width="14" customWidth="1"/>
  </cols>
  <sheetData>
    <row r="1" spans="1:13" s="2" customFormat="1" ht="23.25" x14ac:dyDescent="0.35">
      <c r="A1" s="1" t="s">
        <v>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s="2" customFormat="1" ht="13.5" thickBot="1" x14ac:dyDescent="0.25"/>
    <row r="3" spans="1:13" s="2" customFormat="1" ht="28.5" customHeight="1" thickTop="1" thickBot="1" x14ac:dyDescent="0.25">
      <c r="A3" s="3" t="s">
        <v>0</v>
      </c>
      <c r="B3" s="4"/>
      <c r="C3" s="5">
        <v>41813</v>
      </c>
    </row>
    <row r="4" spans="1:13" s="2" customFormat="1" ht="13.5" thickTop="1" x14ac:dyDescent="0.2">
      <c r="B4" s="6"/>
      <c r="C4" s="6"/>
      <c r="D4" s="6"/>
      <c r="E4" s="6"/>
      <c r="F4" s="6"/>
      <c r="G4" s="6"/>
      <c r="H4" s="6"/>
    </row>
    <row r="5" spans="1:13" s="12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8" t="s">
        <v>10</v>
      </c>
      <c r="K5" s="9" t="s">
        <v>11</v>
      </c>
      <c r="L5" s="10" t="s">
        <v>12</v>
      </c>
      <c r="M5" s="11" t="s">
        <v>13</v>
      </c>
    </row>
    <row r="6" spans="1:13" s="2" customFormat="1" ht="12.75" x14ac:dyDescent="0.2">
      <c r="A6" s="2">
        <v>11142</v>
      </c>
      <c r="B6" s="2" t="s">
        <v>14</v>
      </c>
      <c r="C6" s="13">
        <v>86</v>
      </c>
      <c r="D6" s="14">
        <v>41773</v>
      </c>
      <c r="E6" s="15">
        <v>3500</v>
      </c>
      <c r="G6" s="16">
        <v>1000</v>
      </c>
      <c r="H6" s="15">
        <f>E6-(F6+G6)</f>
        <v>2500</v>
      </c>
      <c r="I6" s="2">
        <f>$C$3-D6</f>
        <v>40</v>
      </c>
      <c r="J6" s="17" t="str">
        <f>IF(OR(I6&lt;30,H6&lt;=0),"X","")</f>
        <v/>
      </c>
      <c r="K6" s="17" t="str">
        <f>IF(AND($I6&gt;=30,$I6&lt;60),"Retard &gt;=30 &lt;60","")</f>
        <v>Retard &gt;=30 &lt;60</v>
      </c>
      <c r="L6" s="17" t="str">
        <f>IF(AND($I6&gt;=60,$I6&lt;90),"Retard &gt;=60 &lt;90","")</f>
        <v/>
      </c>
      <c r="M6" s="17" t="str">
        <f>IF($I6&gt;=90,"Retard &gt;=90","")</f>
        <v/>
      </c>
    </row>
    <row r="7" spans="1:13" s="2" customFormat="1" ht="12.75" x14ac:dyDescent="0.2">
      <c r="A7" s="2">
        <v>11143</v>
      </c>
      <c r="B7" s="2" t="s">
        <v>15</v>
      </c>
      <c r="C7" s="13">
        <v>121</v>
      </c>
      <c r="D7" s="14">
        <v>41720</v>
      </c>
      <c r="E7" s="15">
        <v>4000</v>
      </c>
      <c r="F7" s="16">
        <v>100</v>
      </c>
      <c r="G7" s="16"/>
      <c r="H7" s="15">
        <f t="shared" ref="H7:H13" si="0">E7-(F7+G7)</f>
        <v>3900</v>
      </c>
      <c r="I7" s="2">
        <f t="shared" ref="I7:I13" si="1">$C$3-D7</f>
        <v>93</v>
      </c>
      <c r="J7" s="17" t="str">
        <f t="shared" ref="J7:J13" si="2">IF(OR(I7&lt;30,H7&lt;=0),"X","")</f>
        <v/>
      </c>
      <c r="K7" s="17" t="str">
        <f t="shared" ref="K7:K13" si="3">IF(AND($I7&gt;=30,$I7&lt;60),"Retard &gt;=30 &lt;60","")</f>
        <v/>
      </c>
      <c r="L7" s="17" t="str">
        <f t="shared" ref="L7:L13" si="4">IF(AND($I7&gt;=60,$I7&lt;90),"Retard &gt;=60 &lt;90","")</f>
        <v/>
      </c>
      <c r="M7" s="17" t="str">
        <f t="shared" ref="M7:M13" si="5">IF($I7&gt;=90,"Retard &gt;=90","")</f>
        <v>Retard &gt;=90</v>
      </c>
    </row>
    <row r="8" spans="1:13" s="2" customFormat="1" ht="12.75" x14ac:dyDescent="0.2">
      <c r="A8" s="2">
        <v>11144</v>
      </c>
      <c r="B8" s="2" t="s">
        <v>16</v>
      </c>
      <c r="C8" s="13">
        <v>53</v>
      </c>
      <c r="D8" s="14">
        <v>41740</v>
      </c>
      <c r="E8" s="15">
        <v>750</v>
      </c>
      <c r="F8" s="16">
        <v>700</v>
      </c>
      <c r="G8" s="16">
        <v>50</v>
      </c>
      <c r="H8" s="15">
        <f t="shared" si="0"/>
        <v>0</v>
      </c>
      <c r="I8" s="2">
        <f t="shared" si="1"/>
        <v>73</v>
      </c>
      <c r="J8" s="17" t="str">
        <f t="shared" si="2"/>
        <v>X</v>
      </c>
      <c r="K8" s="17" t="str">
        <f t="shared" si="3"/>
        <v/>
      </c>
      <c r="L8" s="17" t="str">
        <f t="shared" si="4"/>
        <v>Retard &gt;=60 &lt;90</v>
      </c>
      <c r="M8" s="17" t="str">
        <f t="shared" si="5"/>
        <v/>
      </c>
    </row>
    <row r="9" spans="1:13" s="2" customFormat="1" ht="12.75" x14ac:dyDescent="0.2">
      <c r="A9" s="2">
        <v>11145</v>
      </c>
      <c r="B9" s="2" t="s">
        <v>17</v>
      </c>
      <c r="C9" s="13">
        <v>32</v>
      </c>
      <c r="D9" s="14">
        <v>41781</v>
      </c>
      <c r="E9" s="15">
        <v>5400</v>
      </c>
      <c r="F9" s="16"/>
      <c r="G9" s="16">
        <v>20</v>
      </c>
      <c r="H9" s="15">
        <f t="shared" si="0"/>
        <v>5380</v>
      </c>
      <c r="I9" s="2">
        <f t="shared" si="1"/>
        <v>32</v>
      </c>
      <c r="J9" s="17" t="str">
        <f t="shared" si="2"/>
        <v/>
      </c>
      <c r="K9" s="17" t="str">
        <f t="shared" si="3"/>
        <v>Retard &gt;=30 &lt;60</v>
      </c>
      <c r="L9" s="17" t="str">
        <f t="shared" si="4"/>
        <v/>
      </c>
      <c r="M9" s="17" t="str">
        <f t="shared" si="5"/>
        <v/>
      </c>
    </row>
    <row r="10" spans="1:13" s="2" customFormat="1" ht="12.75" x14ac:dyDescent="0.2">
      <c r="A10" s="2">
        <v>11146</v>
      </c>
      <c r="B10" s="2" t="s">
        <v>18</v>
      </c>
      <c r="C10" s="13">
        <v>128</v>
      </c>
      <c r="D10" s="14">
        <v>41722</v>
      </c>
      <c r="E10" s="15">
        <v>1200</v>
      </c>
      <c r="F10" s="16">
        <v>1500</v>
      </c>
      <c r="G10" s="16"/>
      <c r="H10" s="15">
        <f t="shared" si="0"/>
        <v>-300</v>
      </c>
      <c r="I10" s="2">
        <f t="shared" si="1"/>
        <v>91</v>
      </c>
      <c r="J10" s="17" t="str">
        <f t="shared" si="2"/>
        <v>X</v>
      </c>
      <c r="K10" s="17" t="str">
        <f t="shared" si="3"/>
        <v/>
      </c>
      <c r="L10" s="17" t="str">
        <f t="shared" si="4"/>
        <v/>
      </c>
      <c r="M10" s="17" t="str">
        <f t="shared" si="5"/>
        <v>Retard &gt;=90</v>
      </c>
    </row>
    <row r="11" spans="1:13" s="2" customFormat="1" ht="12.75" x14ac:dyDescent="0.2">
      <c r="A11" s="2">
        <v>11147</v>
      </c>
      <c r="B11" s="2" t="s">
        <v>19</v>
      </c>
      <c r="C11" s="13">
        <v>20</v>
      </c>
      <c r="D11" s="14">
        <v>41734</v>
      </c>
      <c r="E11" s="15">
        <v>600</v>
      </c>
      <c r="F11" s="16"/>
      <c r="G11" s="16"/>
      <c r="H11" s="15">
        <f t="shared" si="0"/>
        <v>600</v>
      </c>
      <c r="I11" s="2">
        <f t="shared" si="1"/>
        <v>79</v>
      </c>
      <c r="J11" s="17" t="str">
        <f t="shared" si="2"/>
        <v/>
      </c>
      <c r="K11" s="17" t="str">
        <f t="shared" si="3"/>
        <v/>
      </c>
      <c r="L11" s="17" t="str">
        <f t="shared" si="4"/>
        <v>Retard &gt;=60 &lt;90</v>
      </c>
      <c r="M11" s="17" t="str">
        <f t="shared" si="5"/>
        <v/>
      </c>
    </row>
    <row r="12" spans="1:13" s="2" customFormat="1" ht="12.75" x14ac:dyDescent="0.2">
      <c r="A12" s="2">
        <v>11148</v>
      </c>
      <c r="B12" s="2" t="s">
        <v>20</v>
      </c>
      <c r="C12" s="13">
        <v>54</v>
      </c>
      <c r="D12" s="14">
        <v>41804</v>
      </c>
      <c r="E12" s="15">
        <v>550</v>
      </c>
      <c r="F12" s="16">
        <v>500</v>
      </c>
      <c r="G12" s="16"/>
      <c r="H12" s="15">
        <f t="shared" si="0"/>
        <v>50</v>
      </c>
      <c r="I12" s="2">
        <f t="shared" si="1"/>
        <v>9</v>
      </c>
      <c r="J12" s="17" t="str">
        <f t="shared" si="2"/>
        <v>X</v>
      </c>
      <c r="K12" s="17" t="str">
        <f t="shared" si="3"/>
        <v/>
      </c>
      <c r="L12" s="17" t="str">
        <f t="shared" si="4"/>
        <v/>
      </c>
      <c r="M12" s="17" t="str">
        <f t="shared" si="5"/>
        <v/>
      </c>
    </row>
    <row r="13" spans="1:13" s="2" customFormat="1" ht="12.75" x14ac:dyDescent="0.2">
      <c r="A13" s="2">
        <v>11149</v>
      </c>
      <c r="B13" s="2" t="s">
        <v>21</v>
      </c>
      <c r="C13" s="13">
        <v>39</v>
      </c>
      <c r="D13" s="14">
        <v>41708</v>
      </c>
      <c r="E13" s="15">
        <v>9785</v>
      </c>
      <c r="F13" s="16">
        <v>3500</v>
      </c>
      <c r="G13" s="16">
        <v>3700</v>
      </c>
      <c r="H13" s="15">
        <f t="shared" si="0"/>
        <v>2585</v>
      </c>
      <c r="I13" s="2">
        <f t="shared" si="1"/>
        <v>105</v>
      </c>
      <c r="J13" s="17" t="str">
        <f t="shared" si="2"/>
        <v/>
      </c>
      <c r="K13" s="17" t="str">
        <f t="shared" si="3"/>
        <v/>
      </c>
      <c r="L13" s="17" t="str">
        <f t="shared" si="4"/>
        <v/>
      </c>
      <c r="M13" s="17" t="str">
        <f t="shared" si="5"/>
        <v>Retard &gt;=90</v>
      </c>
    </row>
    <row r="14" spans="1:13" s="2" customFormat="1" ht="12.75" x14ac:dyDescent="0.2">
      <c r="C14" s="13"/>
      <c r="D14" s="14"/>
      <c r="E14" s="15"/>
      <c r="F14" s="16"/>
      <c r="G14" s="16"/>
      <c r="H14" s="15"/>
      <c r="J14" s="13"/>
    </row>
    <row r="15" spans="1:13" s="2" customFormat="1" ht="12.75" x14ac:dyDescent="0.2">
      <c r="C15" s="13"/>
      <c r="D15" s="14"/>
      <c r="E15" s="15"/>
      <c r="F15" s="16"/>
      <c r="G15" s="16"/>
      <c r="H15" s="15"/>
      <c r="J15" s="13"/>
    </row>
    <row r="16" spans="1:13" s="2" customFormat="1" ht="15.75" x14ac:dyDescent="0.25">
      <c r="A16" s="18" t="s">
        <v>22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2:12" s="2" customFormat="1" x14ac:dyDescent="0.25">
      <c r="C17" t="s">
        <v>23</v>
      </c>
      <c r="F17" s="19" t="s">
        <v>8</v>
      </c>
      <c r="G17" s="19"/>
      <c r="H17" t="s">
        <v>24</v>
      </c>
    </row>
    <row r="18" spans="2:12" s="2" customFormat="1" ht="15" customHeight="1" x14ac:dyDescent="0.25">
      <c r="C18" t="s">
        <v>25</v>
      </c>
      <c r="F18" s="20" t="s">
        <v>26</v>
      </c>
      <c r="G18" s="20"/>
      <c r="H18" t="s">
        <v>27</v>
      </c>
    </row>
    <row r="19" spans="2:12" s="2" customFormat="1" ht="12.75" x14ac:dyDescent="0.2"/>
    <row r="21" spans="2:12" ht="21" customHeight="1" x14ac:dyDescent="0.25">
      <c r="B21" s="21" t="s">
        <v>28</v>
      </c>
      <c r="C21" s="21"/>
      <c r="D21" s="21"/>
      <c r="E21" s="21"/>
      <c r="F21" s="21"/>
      <c r="G21" s="21"/>
      <c r="H21" s="21"/>
      <c r="I21" s="21"/>
    </row>
    <row r="22" spans="2:12" ht="21" customHeight="1" x14ac:dyDescent="0.25"/>
    <row r="23" spans="2:12" s="23" customFormat="1" ht="21" customHeight="1" x14ac:dyDescent="0.25">
      <c r="B23" s="22" t="s">
        <v>29</v>
      </c>
      <c r="C23" s="22"/>
      <c r="D23" s="23" t="s">
        <v>36</v>
      </c>
      <c r="J23" s="24" t="s">
        <v>10</v>
      </c>
      <c r="K23" s="24"/>
      <c r="L23" s="25" t="s">
        <v>30</v>
      </c>
    </row>
    <row r="24" spans="2:12" s="23" customFormat="1" ht="21" customHeight="1" x14ac:dyDescent="0.25">
      <c r="B24" s="22" t="s">
        <v>11</v>
      </c>
      <c r="C24" s="22"/>
      <c r="D24" s="23" t="s">
        <v>37</v>
      </c>
      <c r="J24" s="24" t="s">
        <v>11</v>
      </c>
      <c r="K24" s="24"/>
      <c r="L24" s="26" t="s">
        <v>31</v>
      </c>
    </row>
    <row r="25" spans="2:12" s="23" customFormat="1" ht="21" customHeight="1" x14ac:dyDescent="0.25">
      <c r="B25" s="22" t="s">
        <v>12</v>
      </c>
      <c r="C25" s="22"/>
      <c r="D25" s="23" t="s">
        <v>38</v>
      </c>
      <c r="J25" s="24" t="s">
        <v>12</v>
      </c>
      <c r="K25" s="24"/>
      <c r="L25" s="27" t="s">
        <v>32</v>
      </c>
    </row>
    <row r="26" spans="2:12" s="23" customFormat="1" ht="25.5" customHeight="1" x14ac:dyDescent="0.25">
      <c r="B26" s="20" t="s">
        <v>13</v>
      </c>
      <c r="C26" s="20"/>
      <c r="D26" s="23" t="s">
        <v>39</v>
      </c>
      <c r="J26" s="24" t="s">
        <v>13</v>
      </c>
      <c r="K26" s="24"/>
      <c r="L26" s="28" t="s">
        <v>33</v>
      </c>
    </row>
    <row r="30" spans="2:12" ht="18.75" x14ac:dyDescent="0.3">
      <c r="D30" s="29" t="s">
        <v>34</v>
      </c>
    </row>
  </sheetData>
  <mergeCells count="9">
    <mergeCell ref="B24:C24"/>
    <mergeCell ref="B25:C25"/>
    <mergeCell ref="B26:C26"/>
    <mergeCell ref="A1:L1"/>
    <mergeCell ref="A3:B3"/>
    <mergeCell ref="A16:M16"/>
    <mergeCell ref="F18:G18"/>
    <mergeCell ref="B21:I21"/>
    <mergeCell ref="B23:C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2020-01-07T16:38:09Z</dcterms:created>
  <dcterms:modified xsi:type="dcterms:W3CDTF">2020-01-07T16:41:03Z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