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555" yWindow="555" windowWidth="25035" windowHeight="16905" tabRatio="286"/>
  </bookViews>
  <sheets>
    <sheet name="Février" sheetId="1" r:id="rId1"/>
    <sheet name="Config" sheetId="2" r:id="rId2"/>
  </sheets>
  <externalReferences>
    <externalReference r:id="rId3"/>
    <externalReference r:id="rId4"/>
  </externalReferences>
  <definedNames>
    <definedName name="Codes">Config!$A$2:$A$4</definedName>
    <definedName name="DVacA">Config!$C$17:$C$21</definedName>
    <definedName name="DVacABC">Config!$I$17:$I$21</definedName>
    <definedName name="DVacB">Config!$E$17:$E$21</definedName>
    <definedName name="DVacC">Config!$G$17:$G$21</definedName>
    <definedName name="FVacA">Config!$D$17:$D$21</definedName>
    <definedName name="FVacABC">Config!$L$17:$L$21</definedName>
    <definedName name="FVacB">Config!$F$17:$F$21</definedName>
    <definedName name="FVacC">Config!$H$17:$H$21</definedName>
    <definedName name="ref_annee">Config!$F$2</definedName>
    <definedName name="ref_année">Config!$F$2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6" i="1" l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5" i="1"/>
  <c r="U16" i="1"/>
  <c r="V16" i="1"/>
  <c r="W16" i="1"/>
  <c r="X16" i="1"/>
  <c r="Y16" i="1"/>
  <c r="Z16" i="1"/>
  <c r="AA16" i="1"/>
  <c r="AB16" i="1"/>
  <c r="AC16" i="1"/>
  <c r="AD16" i="1"/>
  <c r="AE16" i="1"/>
  <c r="AF16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B1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B18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B19" i="1"/>
  <c r="G15" i="1"/>
  <c r="W21" i="1"/>
  <c r="X21" i="1"/>
  <c r="Y21" i="1"/>
  <c r="Z21" i="1"/>
  <c r="AA21" i="1"/>
  <c r="AB21" i="1"/>
  <c r="AC21" i="1"/>
  <c r="AD21" i="1"/>
  <c r="AE21" i="1"/>
  <c r="AF21" i="1"/>
  <c r="B21" i="1"/>
  <c r="C15" i="1"/>
  <c r="D15" i="1"/>
  <c r="E15" i="1"/>
  <c r="F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V15" i="1"/>
  <c r="W15" i="1"/>
  <c r="X15" i="1"/>
  <c r="Y15" i="1"/>
  <c r="Z15" i="1"/>
  <c r="AA15" i="1"/>
  <c r="AB15" i="1"/>
  <c r="AC15" i="1"/>
  <c r="AD15" i="1"/>
  <c r="AE15" i="1"/>
  <c r="AF15" i="1"/>
  <c r="B15" i="1"/>
  <c r="B3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F2" i="1"/>
  <c r="AE2" i="1"/>
  <c r="L21" i="2"/>
  <c r="H21" i="2"/>
  <c r="F21" i="2"/>
  <c r="G21" i="2"/>
  <c r="E21" i="2"/>
  <c r="I21" i="2"/>
  <c r="H20" i="2"/>
  <c r="F20" i="2"/>
  <c r="D20" i="2"/>
  <c r="E18" i="2"/>
  <c r="F18" i="2"/>
  <c r="I18" i="2"/>
  <c r="L18" i="2"/>
  <c r="H18" i="2"/>
  <c r="H17" i="2"/>
  <c r="G17" i="2"/>
  <c r="G18" i="2"/>
  <c r="F17" i="2"/>
  <c r="E17" i="2"/>
  <c r="L17" i="2"/>
  <c r="I17" i="2"/>
  <c r="L20" i="2"/>
  <c r="D19" i="2"/>
  <c r="F19" i="2"/>
  <c r="H19" i="2"/>
  <c r="L19" i="2"/>
  <c r="I20" i="2"/>
  <c r="I19" i="2"/>
  <c r="K14" i="2"/>
  <c r="K13" i="2"/>
  <c r="K9" i="2"/>
  <c r="K12" i="2"/>
  <c r="K11" i="2"/>
  <c r="K10" i="2"/>
  <c r="K7" i="2"/>
  <c r="K6" i="2"/>
  <c r="K5" i="2"/>
  <c r="K4" i="2"/>
  <c r="K3" i="2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<sst xmlns="http://schemas.openxmlformats.org/spreadsheetml/2006/main" count="86" uniqueCount="53">
  <si>
    <t>Prénom</t>
  </si>
  <si>
    <t>Michel</t>
  </si>
  <si>
    <t>Eric</t>
  </si>
  <si>
    <t>Patrick</t>
  </si>
  <si>
    <t>Jean-Luc</t>
  </si>
  <si>
    <t>Sarah</t>
  </si>
  <si>
    <t>Antoine</t>
  </si>
  <si>
    <t>Alain</t>
  </si>
  <si>
    <t>Codes</t>
  </si>
  <si>
    <t>Description</t>
  </si>
  <si>
    <t>Année</t>
  </si>
  <si>
    <t>Les fêtes civiles</t>
  </si>
  <si>
    <t>Dates</t>
  </si>
  <si>
    <t>1er janvier : « Jour de l'an »</t>
  </si>
  <si>
    <t>1er mai : Fête du Travail</t>
  </si>
  <si>
    <t xml:space="preserve">8 mai : Fête de la Victoire </t>
  </si>
  <si>
    <t>14 juillet : Fête nationale française</t>
  </si>
  <si>
    <t>11 novembre : Armistice - Première Guerre mondiale</t>
  </si>
  <si>
    <t>Les fêtes religieuses</t>
  </si>
  <si>
    <t>Dimanche de Pâques</t>
  </si>
  <si>
    <t xml:space="preserve">Date variable : Lundi de Pâques (1 jour après Pâques) </t>
  </si>
  <si>
    <t xml:space="preserve">Date variable : Jeudi de l'Ascension (39 jours après Pâques) </t>
  </si>
  <si>
    <t xml:space="preserve">Date variable : Lundi de Pentecôte (50 jours après Pâques) </t>
  </si>
  <si>
    <t>15 août : Assomption </t>
  </si>
  <si>
    <t>1er novembre : la Toussaint.</t>
  </si>
  <si>
    <t>Mathieu</t>
  </si>
  <si>
    <t>Dimitri</t>
  </si>
  <si>
    <t>Hervé</t>
  </si>
  <si>
    <t>Zone A</t>
  </si>
  <si>
    <t>Zone B</t>
  </si>
  <si>
    <t>Zone C</t>
  </si>
  <si>
    <t>CA</t>
  </si>
  <si>
    <t>Congé</t>
  </si>
  <si>
    <t>A1</t>
  </si>
  <si>
    <t>Astreinte 1</t>
  </si>
  <si>
    <t>A2</t>
  </si>
  <si>
    <t>Astreinte 2</t>
  </si>
  <si>
    <t>Année scolaire</t>
  </si>
  <si>
    <t>2016/2017</t>
  </si>
  <si>
    <t>DVacA</t>
  </si>
  <si>
    <t>FVacA</t>
  </si>
  <si>
    <t>DVacC</t>
  </si>
  <si>
    <t>FVacC</t>
  </si>
  <si>
    <t>FVacB</t>
  </si>
  <si>
    <t>DVacB</t>
  </si>
  <si>
    <t>Tousaint</t>
  </si>
  <si>
    <t>Nöel</t>
  </si>
  <si>
    <t>Hiver</t>
  </si>
  <si>
    <t>Printemps</t>
  </si>
  <si>
    <t>Eté</t>
  </si>
  <si>
    <t>Zone ABC</t>
  </si>
  <si>
    <t>DVacABC</t>
  </si>
  <si>
    <t>FVacABC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</si>
</sst>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"/>
  </numFmts>
  <fonts count="13" x14ac:knownFonts="1">
    <font>
      <sz val="12"/>
      <color theme="1"/>
      <name val="Calibri"/>
      <family val="2"/>
      <scheme val="minor"/>
    </font>
    <font>
      <sz val="10"/>
      <color theme="1"/>
      <name val="Consolas"/>
      <family val="3"/>
    </font>
    <font>
      <b/>
      <sz val="10"/>
      <color theme="1"/>
      <name val="Consolas"/>
      <family val="3"/>
    </font>
    <font>
      <sz val="10"/>
      <color theme="3" tint="-0.499984740745262"/>
      <name val="Consolas"/>
      <family val="3"/>
    </font>
    <font>
      <sz val="10"/>
      <color theme="8" tint="-0.499984740745262"/>
      <name val="Consolas"/>
      <family val="3"/>
    </font>
    <font>
      <sz val="8"/>
      <color theme="1"/>
      <name val="Consolas"/>
      <family val="3"/>
    </font>
    <font>
      <sz val="12"/>
      <color rgb="FFFF0000"/>
      <name val="Wingdings"/>
      <charset val="2"/>
    </font>
    <font>
      <b/>
      <sz val="10"/>
      <color theme="0"/>
      <name val="Consolas"/>
      <family val="3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 tint="-4.9989318521683403E-2"/>
      <name val="Consolas"/>
      <family val="3"/>
    </font>
    <font>
      <sz val="10"/>
      <color theme="0"/>
      <name val="Consolas"/>
      <family val="3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165" fontId="3" fillId="3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Protection="1">
      <protection hidden="1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2" fillId="5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14" fontId="1" fillId="6" borderId="0" xfId="0" applyNumberFormat="1" applyFont="1" applyFill="1" applyAlignment="1" applyProtection="1">
      <alignment vertical="center"/>
      <protection hidden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NumberFormat="1" applyFont="1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14" fontId="1" fillId="0" borderId="0" xfId="0" applyNumberFormat="1" applyFont="1" applyAlignment="1">
      <alignment vertical="center"/>
    </xf>
    <xf numFmtId="14" fontId="1" fillId="0" borderId="2" xfId="0" applyNumberFormat="1" applyFont="1" applyBorder="1" applyAlignment="1">
      <alignment vertical="center"/>
    </xf>
    <xf numFmtId="0" fontId="7" fillId="7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Normal" xfId="0" builtinId="0"/>
  </cellStyles>
  <dxfs count="89">
    <dxf>
      <font>
        <color theme="4" tint="0.39994506668294322"/>
      </font>
      <fill>
        <patternFill patternType="solid">
          <fgColor indexed="64"/>
          <bgColor theme="3" tint="0.59999389629810485"/>
        </patternFill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 patternType="lightUp"/>
      </fill>
    </dxf>
    <dxf>
      <font>
        <color theme="1" tint="0.34998626667073579"/>
      </font>
      <fill>
        <patternFill patternType="solid">
          <fgColor indexed="64"/>
          <bgColor theme="1" tint="0.34998626667073579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theme="4" tint="0.39994506668294322"/>
      </font>
      <fill>
        <patternFill patternType="solid">
          <fgColor indexed="64"/>
          <bgColor theme="3" tint="0.59999389629810485"/>
        </patternFill>
      </fill>
    </dxf>
    <dxf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 patternType="solid">
          <fgColor indexed="64"/>
          <bgColor theme="3" tint="0.39997558519241921"/>
        </patternFill>
      </fill>
    </dxf>
    <dxf>
      <font>
        <color rgb="FFFFFF00"/>
      </font>
      <fill>
        <patternFill patternType="solid">
          <fgColor indexed="64"/>
          <bgColor theme="5" tint="-0.249977111117893"/>
        </patternFill>
      </fill>
    </dxf>
    <dxf>
      <font>
        <b/>
        <i val="0"/>
        <color theme="0"/>
      </font>
      <fill>
        <patternFill patternType="solid">
          <fgColor indexed="64"/>
          <bgColor rgb="FF008000"/>
        </patternFill>
      </fill>
    </dxf>
    <dxf>
      <font>
        <color theme="6" tint="-0.24994659260841701"/>
      </font>
      <fill>
        <patternFill patternType="solid">
          <fgColor indexed="64"/>
          <bgColor theme="6" tint="-0.249977111117893"/>
        </patternFill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 patternType="lightUp"/>
      </fill>
    </dxf>
    <dxf>
      <font>
        <color theme="1" tint="0.34998626667073579"/>
      </font>
      <fill>
        <patternFill patternType="solid">
          <fgColor indexed="64"/>
          <bgColor theme="1" tint="0.34998626667073579"/>
        </patternFill>
      </fill>
    </dxf>
    <dxf>
      <font>
        <color theme="4" tint="0.39994506668294322"/>
      </font>
      <fill>
        <patternFill patternType="solid">
          <fgColor indexed="64"/>
          <bgColor theme="3" tint="0.59999389629810485"/>
        </patternFill>
      </fill>
    </dxf>
    <dxf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 patternType="solid">
          <fgColor indexed="64"/>
          <bgColor theme="3" tint="0.39997558519241921"/>
        </patternFill>
      </fill>
    </dxf>
    <dxf>
      <font>
        <color rgb="FFFFFF00"/>
      </font>
      <fill>
        <patternFill patternType="solid">
          <fgColor indexed="64"/>
          <bgColor theme="5" tint="-0.249977111117893"/>
        </patternFill>
      </fill>
    </dxf>
    <dxf>
      <font>
        <b/>
        <i val="0"/>
        <color theme="0"/>
      </font>
      <fill>
        <patternFill patternType="solid">
          <fgColor indexed="64"/>
          <bgColor rgb="FF00800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ill>
        <patternFill patternType="lightUp"/>
      </fill>
    </dxf>
    <dxf>
      <font>
        <color theme="1" tint="0.34998626667073579"/>
      </font>
      <fill>
        <patternFill patternType="solid">
          <fgColor indexed="64"/>
          <bgColor theme="1" tint="0.34998626667073579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theme="4" tint="0.39994506668294322"/>
      </font>
      <fill>
        <patternFill patternType="solid">
          <fgColor indexed="64"/>
          <bgColor theme="3" tint="0.59999389629810485"/>
        </patternFill>
      </fill>
    </dxf>
    <dxf>
      <fill>
        <patternFill patternType="lightUp"/>
      </fill>
    </dxf>
    <dxf>
      <font>
        <color theme="0"/>
      </font>
      <fill>
        <patternFill>
          <bgColor rgb="FFC000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 patternType="solid">
          <fgColor indexed="64"/>
          <bgColor theme="3" tint="0.39997558519241921"/>
        </patternFill>
      </fill>
    </dxf>
    <dxf>
      <font>
        <color rgb="FFFFFF00"/>
      </font>
      <fill>
        <patternFill patternType="solid">
          <fgColor indexed="64"/>
          <bgColor theme="5" tint="-0.249977111117893"/>
        </patternFill>
      </fill>
    </dxf>
    <dxf>
      <font>
        <b/>
        <i val="0"/>
        <color theme="0"/>
      </font>
      <fill>
        <patternFill patternType="solid">
          <fgColor indexed="64"/>
          <bgColor rgb="FF008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499984740745262"/>
        <name val="Consolas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8" tint="-0.499984740745262"/>
        <name val="Consolas"/>
        <scheme val="none"/>
      </font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protection locked="1" hidden="1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C%20HD:Users:yann:Documents:Donne&#769;es%20utilisateurs%20Microsoft:Office%202011%20AutoRecovery:gestion_vacances_employes_v2%20(version%201)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/Documents/Donn&#233;es%20utilisateurs%20Microsoft/Office%202011%20AutoRecovery/gestion_vacances_employes_v2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evé"/>
      <sheetName val="Config"/>
      <sheetName val="Employé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Guide utilisat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id="1" name="Tableau4" displayName="Tableau4" ref="A3:A13" totalsRowShown="0" headerRowDxfId="88" dataDxfId="87">
  <tableColumns count="1">
    <tableColumn id="3" name="Prénom" dataDxfId="86">
      <calculatedColumnFormula>IF([2]Employés!C2&lt;&gt;"",[2]Employés!C2,"")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"/>
  <sheetViews>
    <sheetView tabSelected="1" workbookViewId="0">
      <selection activeCell="P27" sqref="P27"/>
    </sheetView>
  </sheetViews>
  <sheetFormatPr baseColWidth="10" defaultColWidth="10.875" defaultRowHeight="12.75" x14ac:dyDescent="0.2"/>
  <cols>
    <col min="1" max="1" width="20.5" style="1" customWidth="1"/>
    <col min="2" max="3" width="4.375" style="2" customWidth="1"/>
    <col min="4" max="32" width="4.375" style="1" customWidth="1"/>
    <col min="33" max="16384" width="10.875" style="1"/>
  </cols>
  <sheetData>
    <row r="1" spans="1:32" ht="13.5" thickBot="1" x14ac:dyDescent="0.25"/>
    <row r="2" spans="1:32" ht="13.5" thickBot="1" x14ac:dyDescent="0.25">
      <c r="B2" s="3">
        <f t="shared" ref="B2:AD2" si="0">IF(B3&lt;&gt;"",B3,"")</f>
        <v>42767</v>
      </c>
      <c r="C2" s="3">
        <f t="shared" si="0"/>
        <v>42768</v>
      </c>
      <c r="D2" s="3">
        <f t="shared" si="0"/>
        <v>42769</v>
      </c>
      <c r="E2" s="3">
        <f t="shared" si="0"/>
        <v>42770</v>
      </c>
      <c r="F2" s="3">
        <f t="shared" si="0"/>
        <v>42771</v>
      </c>
      <c r="G2" s="3">
        <f t="shared" si="0"/>
        <v>42772</v>
      </c>
      <c r="H2" s="3">
        <f t="shared" si="0"/>
        <v>42773</v>
      </c>
      <c r="I2" s="3">
        <f t="shared" si="0"/>
        <v>42774</v>
      </c>
      <c r="J2" s="3">
        <f t="shared" si="0"/>
        <v>42775</v>
      </c>
      <c r="K2" s="3">
        <f t="shared" si="0"/>
        <v>42776</v>
      </c>
      <c r="L2" s="3">
        <f t="shared" si="0"/>
        <v>42777</v>
      </c>
      <c r="M2" s="3">
        <f t="shared" si="0"/>
        <v>42778</v>
      </c>
      <c r="N2" s="3">
        <f t="shared" si="0"/>
        <v>42779</v>
      </c>
      <c r="O2" s="3">
        <f t="shared" si="0"/>
        <v>42780</v>
      </c>
      <c r="P2" s="3">
        <f t="shared" si="0"/>
        <v>42781</v>
      </c>
      <c r="Q2" s="3">
        <f t="shared" si="0"/>
        <v>42782</v>
      </c>
      <c r="R2" s="3">
        <f t="shared" si="0"/>
        <v>42783</v>
      </c>
      <c r="S2" s="3">
        <f t="shared" si="0"/>
        <v>42784</v>
      </c>
      <c r="T2" s="3">
        <f t="shared" si="0"/>
        <v>42785</v>
      </c>
      <c r="U2" s="3">
        <f t="shared" si="0"/>
        <v>42786</v>
      </c>
      <c r="V2" s="3">
        <f t="shared" si="0"/>
        <v>42787</v>
      </c>
      <c r="W2" s="3">
        <f t="shared" si="0"/>
        <v>42788</v>
      </c>
      <c r="X2" s="3">
        <f t="shared" si="0"/>
        <v>42789</v>
      </c>
      <c r="Y2" s="3">
        <f t="shared" si="0"/>
        <v>42790</v>
      </c>
      <c r="Z2" s="3">
        <f t="shared" si="0"/>
        <v>42791</v>
      </c>
      <c r="AA2" s="3">
        <f t="shared" si="0"/>
        <v>42792</v>
      </c>
      <c r="AB2" s="3">
        <f t="shared" si="0"/>
        <v>42793</v>
      </c>
      <c r="AC2" s="3">
        <f t="shared" si="0"/>
        <v>42794</v>
      </c>
      <c r="AD2" s="3" t="str">
        <f t="shared" si="0"/>
        <v/>
      </c>
      <c r="AE2" s="3" t="str">
        <f>IFERROR(IF(AE3&lt;&gt;"",AE3,""),"")</f>
        <v/>
      </c>
      <c r="AF2" s="3" t="str">
        <f>IFERROR(IF(AF3&lt;&gt;"",AF3,""),"")</f>
        <v/>
      </c>
    </row>
    <row r="3" spans="1:32" ht="13.5" thickBot="1" x14ac:dyDescent="0.25">
      <c r="A3" s="4" t="s">
        <v>0</v>
      </c>
      <c r="B3" s="5">
        <f>EDATE(DATE(ref_annee,1,1),1)</f>
        <v>42767</v>
      </c>
      <c r="C3" s="5">
        <f>B3+1</f>
        <v>42768</v>
      </c>
      <c r="D3" s="5">
        <f t="shared" ref="D3:AB3" si="1">C3+1</f>
        <v>42769</v>
      </c>
      <c r="E3" s="5">
        <f t="shared" si="1"/>
        <v>42770</v>
      </c>
      <c r="F3" s="5">
        <f t="shared" si="1"/>
        <v>42771</v>
      </c>
      <c r="G3" s="5">
        <f t="shared" si="1"/>
        <v>42772</v>
      </c>
      <c r="H3" s="5">
        <f t="shared" si="1"/>
        <v>42773</v>
      </c>
      <c r="I3" s="5">
        <f t="shared" si="1"/>
        <v>42774</v>
      </c>
      <c r="J3" s="5">
        <f t="shared" si="1"/>
        <v>42775</v>
      </c>
      <c r="K3" s="5">
        <f t="shared" si="1"/>
        <v>42776</v>
      </c>
      <c r="L3" s="5">
        <f t="shared" si="1"/>
        <v>42777</v>
      </c>
      <c r="M3" s="5">
        <f t="shared" si="1"/>
        <v>42778</v>
      </c>
      <c r="N3" s="5">
        <f t="shared" si="1"/>
        <v>42779</v>
      </c>
      <c r="O3" s="5">
        <f t="shared" si="1"/>
        <v>42780</v>
      </c>
      <c r="P3" s="5">
        <f>O3+1</f>
        <v>42781</v>
      </c>
      <c r="Q3" s="5">
        <f t="shared" si="1"/>
        <v>42782</v>
      </c>
      <c r="R3" s="5">
        <f t="shared" si="1"/>
        <v>42783</v>
      </c>
      <c r="S3" s="5">
        <f t="shared" si="1"/>
        <v>42784</v>
      </c>
      <c r="T3" s="5">
        <f t="shared" si="1"/>
        <v>42785</v>
      </c>
      <c r="U3" s="5">
        <f t="shared" si="1"/>
        <v>42786</v>
      </c>
      <c r="V3" s="5">
        <f t="shared" si="1"/>
        <v>42787</v>
      </c>
      <c r="W3" s="5">
        <f t="shared" si="1"/>
        <v>42788</v>
      </c>
      <c r="X3" s="5">
        <f t="shared" si="1"/>
        <v>42789</v>
      </c>
      <c r="Y3" s="5">
        <f t="shared" si="1"/>
        <v>42790</v>
      </c>
      <c r="Z3" s="5">
        <f t="shared" si="1"/>
        <v>42791</v>
      </c>
      <c r="AA3" s="5">
        <f>Z3+1</f>
        <v>42792</v>
      </c>
      <c r="AB3" s="5">
        <f t="shared" si="1"/>
        <v>42793</v>
      </c>
      <c r="AC3" s="5">
        <f>IF(AB3&lt;EOMONTH(AB3,0),AB3+1,"")</f>
        <v>42794</v>
      </c>
      <c r="AD3" s="5" t="str">
        <f>IF(AC3&lt;EOMONTH(AC3,0),AC3+1,"")</f>
        <v/>
      </c>
      <c r="AE3" s="5" t="str">
        <f>IFERROR(IF(AD3&lt;EOMONTH(AD3,0),AD3+1,""),"")</f>
        <v/>
      </c>
      <c r="AF3" s="5" t="str">
        <f>IFERROR(IF(AE3&lt;EOMONTH(AE3,0),AE3+1,""),"")</f>
        <v/>
      </c>
    </row>
    <row r="4" spans="1:32" ht="13.5" thickBot="1" x14ac:dyDescent="0.25">
      <c r="A4" s="6" t="s">
        <v>1</v>
      </c>
      <c r="B4" s="7" t="s">
        <v>31</v>
      </c>
      <c r="C4" s="7" t="s">
        <v>31</v>
      </c>
      <c r="D4" s="7" t="s">
        <v>31</v>
      </c>
      <c r="E4" s="7"/>
      <c r="F4" s="7"/>
      <c r="G4" s="7" t="s">
        <v>31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 ht="13.5" thickBot="1" x14ac:dyDescent="0.25">
      <c r="A5" s="6" t="s">
        <v>2</v>
      </c>
      <c r="B5" s="7" t="s">
        <v>33</v>
      </c>
      <c r="C5" s="7" t="s">
        <v>33</v>
      </c>
      <c r="D5" s="7" t="s">
        <v>33</v>
      </c>
      <c r="E5" s="7"/>
      <c r="F5" s="7"/>
      <c r="G5" s="7" t="s">
        <v>31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ht="13.5" thickBot="1" x14ac:dyDescent="0.25">
      <c r="A6" s="6" t="s">
        <v>3</v>
      </c>
      <c r="B6" s="7" t="s">
        <v>31</v>
      </c>
      <c r="C6" s="7" t="s">
        <v>31</v>
      </c>
      <c r="D6" s="7" t="s">
        <v>31</v>
      </c>
      <c r="E6" s="7"/>
      <c r="F6" s="7"/>
      <c r="G6" s="7" t="s">
        <v>31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13.5" thickBot="1" x14ac:dyDescent="0.25">
      <c r="A7" s="6" t="s">
        <v>4</v>
      </c>
      <c r="B7" s="7" t="s">
        <v>33</v>
      </c>
      <c r="C7" s="7" t="s">
        <v>33</v>
      </c>
      <c r="D7" s="7" t="s">
        <v>33</v>
      </c>
      <c r="E7" s="7"/>
      <c r="F7" s="7"/>
      <c r="G7" s="7" t="s">
        <v>31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ht="13.5" thickBot="1" x14ac:dyDescent="0.25">
      <c r="A8" s="6" t="s">
        <v>5</v>
      </c>
      <c r="B8" s="7" t="s">
        <v>33</v>
      </c>
      <c r="C8" s="7" t="s">
        <v>33</v>
      </c>
      <c r="D8" s="7" t="s">
        <v>33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ht="13.5" thickBot="1" x14ac:dyDescent="0.25">
      <c r="A9" s="6" t="s">
        <v>6</v>
      </c>
      <c r="B9" s="7" t="s">
        <v>31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ht="13.5" thickBot="1" x14ac:dyDescent="0.25">
      <c r="A10" s="6" t="s">
        <v>7</v>
      </c>
      <c r="B10" s="7" t="s">
        <v>31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ht="13.5" thickBot="1" x14ac:dyDescent="0.25">
      <c r="A11" s="6" t="s">
        <v>25</v>
      </c>
      <c r="B11" s="7" t="s">
        <v>35</v>
      </c>
      <c r="C11" s="7" t="s">
        <v>35</v>
      </c>
      <c r="D11" s="7" t="s">
        <v>35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ht="13.5" thickBot="1" x14ac:dyDescent="0.25">
      <c r="A12" s="6" t="s">
        <v>26</v>
      </c>
      <c r="B12" s="7" t="s">
        <v>35</v>
      </c>
      <c r="C12" s="7" t="s">
        <v>35</v>
      </c>
      <c r="D12" s="7" t="s">
        <v>35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ht="13.5" thickBot="1" x14ac:dyDescent="0.25">
      <c r="A13" s="6" t="s">
        <v>27</v>
      </c>
      <c r="B13" s="7" t="s">
        <v>35</v>
      </c>
      <c r="C13" s="7" t="s">
        <v>35</v>
      </c>
      <c r="D13" s="7" t="s">
        <v>35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5" spans="1:32" x14ac:dyDescent="0.2">
      <c r="B15" s="2">
        <f>COUNTIF(B4:B13,"CA")</f>
        <v>4</v>
      </c>
      <c r="C15" s="2">
        <f t="shared" ref="C15:AF15" si="2">COUNTIF(C4:C13,"CA")</f>
        <v>2</v>
      </c>
      <c r="D15" s="2">
        <f t="shared" si="2"/>
        <v>2</v>
      </c>
      <c r="E15" s="2">
        <f t="shared" si="2"/>
        <v>0</v>
      </c>
      <c r="F15" s="2">
        <f t="shared" si="2"/>
        <v>0</v>
      </c>
      <c r="G15" s="2">
        <f t="shared" si="2"/>
        <v>4</v>
      </c>
      <c r="H15" s="2">
        <f t="shared" si="2"/>
        <v>0</v>
      </c>
      <c r="I15" s="2">
        <f t="shared" si="2"/>
        <v>0</v>
      </c>
      <c r="J15" s="2">
        <f t="shared" si="2"/>
        <v>0</v>
      </c>
      <c r="K15" s="2">
        <f t="shared" si="2"/>
        <v>0</v>
      </c>
      <c r="L15" s="2">
        <f t="shared" si="2"/>
        <v>0</v>
      </c>
      <c r="M15" s="2">
        <f t="shared" si="2"/>
        <v>0</v>
      </c>
      <c r="N15" s="2">
        <f t="shared" si="2"/>
        <v>0</v>
      </c>
      <c r="O15" s="2">
        <f t="shared" si="2"/>
        <v>0</v>
      </c>
      <c r="P15" s="2">
        <f t="shared" si="2"/>
        <v>0</v>
      </c>
      <c r="Q15" s="2">
        <f t="shared" si="2"/>
        <v>0</v>
      </c>
      <c r="R15" s="2">
        <f t="shared" si="2"/>
        <v>0</v>
      </c>
      <c r="S15" s="2">
        <f t="shared" si="2"/>
        <v>0</v>
      </c>
      <c r="T15" s="2">
        <f t="shared" si="2"/>
        <v>0</v>
      </c>
      <c r="U15" s="2">
        <f t="shared" si="2"/>
        <v>0</v>
      </c>
      <c r="V15" s="2">
        <f t="shared" si="2"/>
        <v>0</v>
      </c>
      <c r="W15" s="2">
        <f t="shared" si="2"/>
        <v>0</v>
      </c>
      <c r="X15" s="2">
        <f t="shared" si="2"/>
        <v>0</v>
      </c>
      <c r="Y15" s="2">
        <f t="shared" si="2"/>
        <v>0</v>
      </c>
      <c r="Z15" s="2">
        <f t="shared" si="2"/>
        <v>0</v>
      </c>
      <c r="AA15" s="2">
        <f t="shared" si="2"/>
        <v>0</v>
      </c>
      <c r="AB15" s="2">
        <f t="shared" si="2"/>
        <v>0</v>
      </c>
      <c r="AC15" s="2">
        <f t="shared" si="2"/>
        <v>0</v>
      </c>
      <c r="AD15" s="2">
        <f t="shared" si="2"/>
        <v>0</v>
      </c>
      <c r="AE15" s="2">
        <f t="shared" si="2"/>
        <v>0</v>
      </c>
      <c r="AF15" s="2">
        <f t="shared" si="2"/>
        <v>0</v>
      </c>
    </row>
    <row r="16" spans="1:32" ht="15" x14ac:dyDescent="0.2">
      <c r="B16" s="8" t="str">
        <f t="shared" ref="B16" si="3">IF(B15-MAX(B17:B19)&gt;3,"L","")</f>
        <v>L</v>
      </c>
      <c r="C16" s="8" t="str">
        <f t="shared" ref="C16" si="4">IF(C15-MAX(C17:C19)&gt;3,"L","")</f>
        <v/>
      </c>
      <c r="D16" s="8" t="str">
        <f t="shared" ref="D16" si="5">IF(D15-MAX(D17:D19)&gt;3,"L","")</f>
        <v/>
      </c>
      <c r="E16" s="8" t="str">
        <f t="shared" ref="E16" si="6">IF(E15-MAX(E17:E19)&gt;3,"L","")</f>
        <v/>
      </c>
      <c r="F16" s="8" t="str">
        <f t="shared" ref="F16" si="7">IF(F15-MAX(F17:F19)&gt;3,"L","")</f>
        <v/>
      </c>
      <c r="G16" s="8" t="str">
        <f t="shared" ref="G16" si="8">IF(G15-MAX(G17:G19)&gt;3,"L","")</f>
        <v/>
      </c>
      <c r="H16" s="8" t="str">
        <f t="shared" ref="H16" si="9">IF(H15-MAX(H17:H19)&gt;3,"L","")</f>
        <v/>
      </c>
      <c r="I16" s="8" t="str">
        <f t="shared" ref="I16" si="10">IF(I15-MAX(I17:I19)&gt;3,"L","")</f>
        <v/>
      </c>
      <c r="J16" s="8" t="str">
        <f t="shared" ref="J16" si="11">IF(J15-MAX(J17:J19)&gt;3,"L","")</f>
        <v/>
      </c>
      <c r="K16" s="8" t="str">
        <f t="shared" ref="K16" si="12">IF(K15-MAX(K17:K19)&gt;3,"L","")</f>
        <v/>
      </c>
      <c r="L16" s="8" t="str">
        <f t="shared" ref="L16" si="13">IF(L15-MAX(L17:L19)&gt;3,"L","")</f>
        <v/>
      </c>
      <c r="M16" s="8" t="str">
        <f t="shared" ref="M16" si="14">IF(M15-MAX(M17:M19)&gt;3,"L","")</f>
        <v/>
      </c>
      <c r="N16" s="8" t="str">
        <f t="shared" ref="N16" si="15">IF(N15-MAX(N17:N19)&gt;3,"L","")</f>
        <v/>
      </c>
      <c r="O16" s="8" t="str">
        <f t="shared" ref="O16" si="16">IF(O15-MAX(O17:O19)&gt;3,"L","")</f>
        <v/>
      </c>
      <c r="P16" s="8" t="str">
        <f t="shared" ref="P16" si="17">IF(P15-MAX(P17:P19)&gt;3,"L","")</f>
        <v/>
      </c>
      <c r="Q16" s="8" t="str">
        <f t="shared" ref="Q16" si="18">IF(Q15-MAX(Q17:Q19)&gt;3,"L","")</f>
        <v/>
      </c>
      <c r="R16" s="8" t="str">
        <f t="shared" ref="R16" si="19">IF(R15-MAX(R17:R19)&gt;3,"L","")</f>
        <v/>
      </c>
      <c r="S16" s="8" t="str">
        <f t="shared" ref="S16" si="20">IF(S15-MAX(S17:S19)&gt;3,"L","")</f>
        <v/>
      </c>
      <c r="T16" s="8" t="str">
        <f t="shared" ref="T16" si="21">IF(T15-MAX(T17:T19)&gt;3,"L","")</f>
        <v/>
      </c>
      <c r="U16" s="8" t="str">
        <f t="shared" ref="U16" si="22">IF(U15-MAX(U17:U19)&gt;3,"L","")</f>
        <v/>
      </c>
      <c r="V16" s="8" t="str">
        <f t="shared" ref="V16" si="23">IF(V15-MAX(V17:V19)&gt;3,"L","")</f>
        <v/>
      </c>
      <c r="W16" s="8" t="str">
        <f t="shared" ref="W16" si="24">IF(W15-MAX(W17:W19)&gt;3,"L","")</f>
        <v/>
      </c>
      <c r="X16" s="8" t="str">
        <f t="shared" ref="X16" si="25">IF(X15-MAX(X17:X19)&gt;3,"L","")</f>
        <v/>
      </c>
      <c r="Y16" s="8" t="str">
        <f t="shared" ref="Y16" si="26">IF(Y15-MAX(Y17:Y19)&gt;3,"L","")</f>
        <v/>
      </c>
      <c r="Z16" s="8" t="str">
        <f t="shared" ref="Z16" si="27">IF(Z15-MAX(Z17:Z19)&gt;3,"L","")</f>
        <v/>
      </c>
      <c r="AA16" s="8" t="str">
        <f t="shared" ref="AA16" si="28">IF(AA15-MAX(AA17:AA19)&gt;3,"L","")</f>
        <v/>
      </c>
      <c r="AB16" s="8" t="str">
        <f t="shared" ref="AB16" si="29">IF(AB15-MAX(AB17:AB19)&gt;3,"L","")</f>
        <v/>
      </c>
      <c r="AC16" s="8" t="str">
        <f t="shared" ref="AC16" si="30">IF(AC15-MAX(AC17:AC19)&gt;3,"L","")</f>
        <v/>
      </c>
      <c r="AD16" s="8" t="str">
        <f t="shared" ref="AD16" si="31">IF(AD15-MAX(AD17:AD19)&gt;3,"L","")</f>
        <v/>
      </c>
      <c r="AE16" s="8" t="str">
        <f t="shared" ref="AE16" si="32">IF(AE15-MAX(AE17:AE19)&gt;3,"L","")</f>
        <v/>
      </c>
      <c r="AF16" s="8" t="str">
        <f t="shared" ref="V16:AF16" si="33">IF(AF15-MAX(AF17:AF19)&gt;3,"L","")</f>
        <v/>
      </c>
    </row>
    <row r="17" spans="1:32" x14ac:dyDescent="0.2">
      <c r="A17" s="1" t="s">
        <v>28</v>
      </c>
      <c r="B17" s="30">
        <f>IF(SUMPRODUCT((B3&gt;=DVacA)*(B3&lt;=FVacA))&gt;0,2,0)</f>
        <v>0</v>
      </c>
      <c r="C17" s="30">
        <f>IF(SUMPRODUCT((C3&gt;=DVacA)*(C3&lt;=FVacA))&gt;0,2,0)</f>
        <v>0</v>
      </c>
      <c r="D17" s="30">
        <f>IF(SUMPRODUCT((D3&gt;=DVacA)*(D3&lt;=FVacA))&gt;0,2,0)</f>
        <v>0</v>
      </c>
      <c r="E17" s="30">
        <f>IF(SUMPRODUCT((E3&gt;=DVacA)*(E3&lt;=FVacA))&gt;0,2,0)</f>
        <v>0</v>
      </c>
      <c r="F17" s="30">
        <f>IF(SUMPRODUCT((F3&gt;=DVacA)*(F3&lt;=FVacA))&gt;0,2,0)</f>
        <v>0</v>
      </c>
      <c r="G17" s="30">
        <f>IF(SUMPRODUCT((G3&gt;=DVacA)*(G3&lt;=FVacA))&gt;0,2,0)</f>
        <v>0</v>
      </c>
      <c r="H17" s="30">
        <f>IF(SUMPRODUCT((H3&gt;=DVacA)*(H3&lt;=FVacA))&gt;0,2,0)</f>
        <v>0</v>
      </c>
      <c r="I17" s="30">
        <f>IF(SUMPRODUCT((I3&gt;=DVacA)*(I3&lt;=FVacA))&gt;0,2,0)</f>
        <v>0</v>
      </c>
      <c r="J17" s="30">
        <f>IF(SUMPRODUCT((J3&gt;=DVacA)*(J3&lt;=FVacA))&gt;0,2,0)</f>
        <v>0</v>
      </c>
      <c r="K17" s="30">
        <f>IF(SUMPRODUCT((K3&gt;=DVacA)*(K3&lt;=FVacA))&gt;0,2,0)</f>
        <v>0</v>
      </c>
      <c r="L17" s="30">
        <f>IF(SUMPRODUCT((L3&gt;=DVacA)*(L3&lt;=FVacA))&gt;0,2,0)</f>
        <v>0</v>
      </c>
      <c r="M17" s="30">
        <f>IF(SUMPRODUCT((M3&gt;=DVacA)*(M3&lt;=FVacA))&gt;0,2,0)</f>
        <v>0</v>
      </c>
      <c r="N17" s="30">
        <f>IF(SUMPRODUCT((N3&gt;=DVacA)*(N3&lt;=FVacA))&gt;0,2,0)</f>
        <v>0</v>
      </c>
      <c r="O17" s="30">
        <f>IF(SUMPRODUCT((O3&gt;=DVacA)*(O3&lt;=FVacA))&gt;0,2,0)</f>
        <v>0</v>
      </c>
      <c r="P17" s="30">
        <f>IF(SUMPRODUCT((P3&gt;=DVacA)*(P3&lt;=FVacA))&gt;0,2,0)</f>
        <v>0</v>
      </c>
      <c r="Q17" s="30">
        <f>IF(SUMPRODUCT((Q3&gt;=DVacA)*(Q3&lt;=FVacA))&gt;0,2,0)</f>
        <v>0</v>
      </c>
      <c r="R17" s="30">
        <f>IF(SUMPRODUCT((R3&gt;=DVacA)*(R3&lt;=FVacA))&gt;0,2,0)</f>
        <v>0</v>
      </c>
      <c r="S17" s="30">
        <f>IF(SUMPRODUCT((S3&gt;=DVacA)*(S3&lt;=FVacA))&gt;0,2,0)</f>
        <v>2</v>
      </c>
      <c r="T17" s="30">
        <f>IF(SUMPRODUCT((T3&gt;=DVacA)*(T3&lt;=FVacA))&gt;0,2,0)</f>
        <v>2</v>
      </c>
      <c r="U17" s="30">
        <f>IF(SUMPRODUCT((U3&gt;=DVacA)*(U3&lt;=FVacA))&gt;0,2,0)</f>
        <v>2</v>
      </c>
      <c r="V17" s="30">
        <f>IF(SUMPRODUCT((V3&gt;=DVacA)*(V3&lt;=FVacA))&gt;0,2,0)</f>
        <v>2</v>
      </c>
      <c r="W17" s="30">
        <f>IF(SUMPRODUCT((W3&gt;=DVacA)*(W3&lt;=FVacA))&gt;0,2,0)</f>
        <v>2</v>
      </c>
      <c r="X17" s="30">
        <f>IF(SUMPRODUCT((X3&gt;=DVacA)*(X3&lt;=FVacA))&gt;0,2,0)</f>
        <v>2</v>
      </c>
      <c r="Y17" s="30">
        <f>IF(SUMPRODUCT((Y3&gt;=DVacA)*(Y3&lt;=FVacA))&gt;0,2,0)</f>
        <v>2</v>
      </c>
      <c r="Z17" s="30">
        <f>IF(SUMPRODUCT((Z3&gt;=DVacA)*(Z3&lt;=FVacA))&gt;0,2,0)</f>
        <v>2</v>
      </c>
      <c r="AA17" s="30">
        <f>IF(SUMPRODUCT((AA3&gt;=DVacA)*(AA3&lt;=FVacA))&gt;0,2,0)</f>
        <v>2</v>
      </c>
      <c r="AB17" s="30">
        <f>IF(SUMPRODUCT((AB3&gt;=DVacA)*(AB3&lt;=FVacA))&gt;0,2,0)</f>
        <v>2</v>
      </c>
      <c r="AC17" s="30">
        <f>IF(SUMPRODUCT((AC3&gt;=DVacA)*(AC3&lt;=FVacA))&gt;0,2,0)</f>
        <v>2</v>
      </c>
      <c r="AD17" s="30">
        <f>IF(SUMPRODUCT((AD3&gt;=DVacA)*(AD3&lt;=FVacA))&gt;0,2,0)</f>
        <v>0</v>
      </c>
      <c r="AE17" s="30">
        <f>IF(SUMPRODUCT((AE3&gt;=DVacA)*(AE3&lt;=FVacA))&gt;0,2,0)</f>
        <v>0</v>
      </c>
      <c r="AF17" s="30">
        <f>IF(SUMPRODUCT((AF3&gt;=DVacA)*(AF3&lt;=FVacA))&gt;0,2,0)</f>
        <v>0</v>
      </c>
    </row>
    <row r="18" spans="1:32" x14ac:dyDescent="0.2">
      <c r="A18" s="19" t="s">
        <v>29</v>
      </c>
      <c r="B18" s="30">
        <f>IF(SUMPRODUCT((B3&gt;=DVacB)*(B3&lt;=FVacB))&gt;0,2,0)</f>
        <v>0</v>
      </c>
      <c r="C18" s="30">
        <f>IF(SUMPRODUCT((C3&gt;=DVacB)*(C3&lt;=FVacB))&gt;0,2,0)</f>
        <v>0</v>
      </c>
      <c r="D18" s="30">
        <f>IF(SUMPRODUCT((D3&gt;=DVacB)*(D3&lt;=FVacB))&gt;0,2,0)</f>
        <v>0</v>
      </c>
      <c r="E18" s="30">
        <f>IF(SUMPRODUCT((E3&gt;=DVacB)*(E3&lt;=FVacB))&gt;0,2,0)</f>
        <v>0</v>
      </c>
      <c r="F18" s="30">
        <f>IF(SUMPRODUCT((F3&gt;=DVacB)*(F3&lt;=FVacB))&gt;0,2,0)</f>
        <v>0</v>
      </c>
      <c r="G18" s="30">
        <f>IF(SUMPRODUCT((G3&gt;=DVacB)*(G3&lt;=FVacB))&gt;0,2,0)</f>
        <v>0</v>
      </c>
      <c r="H18" s="30">
        <f>IF(SUMPRODUCT((H3&gt;=DVacB)*(H3&lt;=FVacB))&gt;0,2,0)</f>
        <v>0</v>
      </c>
      <c r="I18" s="30">
        <f>IF(SUMPRODUCT((I3&gt;=DVacB)*(I3&lt;=FVacB))&gt;0,2,0)</f>
        <v>0</v>
      </c>
      <c r="J18" s="30">
        <f>IF(SUMPRODUCT((J3&gt;=DVacB)*(J3&lt;=FVacB))&gt;0,2,0)</f>
        <v>0</v>
      </c>
      <c r="K18" s="30">
        <f>IF(SUMPRODUCT((K3&gt;=DVacB)*(K3&lt;=FVacB))&gt;0,2,0)</f>
        <v>0</v>
      </c>
      <c r="L18" s="30">
        <f>IF(SUMPRODUCT((L3&gt;=DVacB)*(L3&lt;=FVacB))&gt;0,2,0)</f>
        <v>2</v>
      </c>
      <c r="M18" s="30">
        <f>IF(SUMPRODUCT((M3&gt;=DVacB)*(M3&lt;=FVacB))&gt;0,2,0)</f>
        <v>2</v>
      </c>
      <c r="N18" s="30">
        <f>IF(SUMPRODUCT((N3&gt;=DVacB)*(N3&lt;=FVacB))&gt;0,2,0)</f>
        <v>2</v>
      </c>
      <c r="O18" s="30">
        <f>IF(SUMPRODUCT((O3&gt;=DVacB)*(O3&lt;=FVacB))&gt;0,2,0)</f>
        <v>2</v>
      </c>
      <c r="P18" s="30">
        <f>IF(SUMPRODUCT((P3&gt;=DVacB)*(P3&lt;=FVacB))&gt;0,2,0)</f>
        <v>2</v>
      </c>
      <c r="Q18" s="30">
        <f>IF(SUMPRODUCT((Q3&gt;=DVacB)*(Q3&lt;=FVacB))&gt;0,2,0)</f>
        <v>2</v>
      </c>
      <c r="R18" s="30">
        <f>IF(SUMPRODUCT((R3&gt;=DVacB)*(R3&lt;=FVacB))&gt;0,2,0)</f>
        <v>2</v>
      </c>
      <c r="S18" s="30">
        <f>IF(SUMPRODUCT((S3&gt;=DVacB)*(S3&lt;=FVacB))&gt;0,2,0)</f>
        <v>2</v>
      </c>
      <c r="T18" s="30">
        <f>IF(SUMPRODUCT((T3&gt;=DVacB)*(T3&lt;=FVacB))&gt;0,2,0)</f>
        <v>2</v>
      </c>
      <c r="U18" s="30">
        <f>IF(SUMPRODUCT((U3&gt;=DVacB)*(U3&lt;=FVacB))&gt;0,2,0)</f>
        <v>2</v>
      </c>
      <c r="V18" s="30">
        <f>IF(SUMPRODUCT((V3&gt;=DVacB)*(V3&lt;=FVacB))&gt;0,2,0)</f>
        <v>2</v>
      </c>
      <c r="W18" s="30">
        <f>IF(SUMPRODUCT((W3&gt;=DVacB)*(W3&lt;=FVacB))&gt;0,2,0)</f>
        <v>2</v>
      </c>
      <c r="X18" s="30">
        <f>IF(SUMPRODUCT((X3&gt;=DVacB)*(X3&lt;=FVacB))&gt;0,2,0)</f>
        <v>2</v>
      </c>
      <c r="Y18" s="30">
        <f>IF(SUMPRODUCT((Y3&gt;=DVacB)*(Y3&lt;=FVacB))&gt;0,2,0)</f>
        <v>2</v>
      </c>
      <c r="Z18" s="30">
        <f>IF(SUMPRODUCT((Z3&gt;=DVacB)*(Z3&lt;=FVacB))&gt;0,2,0)</f>
        <v>2</v>
      </c>
      <c r="AA18" s="30">
        <f>IF(SUMPRODUCT((AA3&gt;=DVacB)*(AA3&lt;=FVacB))&gt;0,2,0)</f>
        <v>2</v>
      </c>
      <c r="AB18" s="30">
        <f>IF(SUMPRODUCT((AB3&gt;=DVacB)*(AB3&lt;=FVacB))&gt;0,2,0)</f>
        <v>0</v>
      </c>
      <c r="AC18" s="30">
        <f>IF(SUMPRODUCT((AC3&gt;=DVacB)*(AC3&lt;=FVacB))&gt;0,2,0)</f>
        <v>0</v>
      </c>
      <c r="AD18" s="30">
        <f>IF(SUMPRODUCT((AD3&gt;=DVacB)*(AD3&lt;=FVacB))&gt;0,2,0)</f>
        <v>0</v>
      </c>
      <c r="AE18" s="30">
        <f>IF(SUMPRODUCT((AE3&gt;=DVacB)*(AE3&lt;=FVacB))&gt;0,2,0)</f>
        <v>0</v>
      </c>
      <c r="AF18" s="30">
        <f>IF(SUMPRODUCT((AF3&gt;=DVacB)*(AF3&lt;=FVacB))&gt;0,2,0)</f>
        <v>0</v>
      </c>
    </row>
    <row r="19" spans="1:32" x14ac:dyDescent="0.2">
      <c r="A19" s="20" t="s">
        <v>30</v>
      </c>
      <c r="B19" s="30">
        <f t="shared" ref="B19:AF19" si="34">IF(SUMPRODUCT((B3&gt;=DVacC)*(B3&lt;=FVacC))&gt;0,2,0)</f>
        <v>0</v>
      </c>
      <c r="C19" s="30">
        <f t="shared" si="34"/>
        <v>0</v>
      </c>
      <c r="D19" s="30">
        <f t="shared" si="34"/>
        <v>0</v>
      </c>
      <c r="E19" s="30">
        <f t="shared" si="34"/>
        <v>2</v>
      </c>
      <c r="F19" s="30">
        <f t="shared" si="34"/>
        <v>2</v>
      </c>
      <c r="G19" s="30">
        <f t="shared" si="34"/>
        <v>2</v>
      </c>
      <c r="H19" s="30">
        <f t="shared" si="34"/>
        <v>2</v>
      </c>
      <c r="I19" s="30">
        <f t="shared" si="34"/>
        <v>2</v>
      </c>
      <c r="J19" s="30">
        <f t="shared" si="34"/>
        <v>2</v>
      </c>
      <c r="K19" s="30">
        <f t="shared" si="34"/>
        <v>2</v>
      </c>
      <c r="L19" s="30">
        <f t="shared" si="34"/>
        <v>2</v>
      </c>
      <c r="M19" s="30">
        <f t="shared" si="34"/>
        <v>2</v>
      </c>
      <c r="N19" s="30">
        <f t="shared" si="34"/>
        <v>2</v>
      </c>
      <c r="O19" s="30">
        <f t="shared" si="34"/>
        <v>2</v>
      </c>
      <c r="P19" s="30">
        <f t="shared" si="34"/>
        <v>2</v>
      </c>
      <c r="Q19" s="30">
        <f t="shared" si="34"/>
        <v>2</v>
      </c>
      <c r="R19" s="30">
        <f t="shared" si="34"/>
        <v>2</v>
      </c>
      <c r="S19" s="30">
        <f t="shared" si="34"/>
        <v>2</v>
      </c>
      <c r="T19" s="30">
        <f t="shared" si="34"/>
        <v>2</v>
      </c>
      <c r="U19" s="30">
        <f t="shared" si="34"/>
        <v>0</v>
      </c>
      <c r="V19" s="30">
        <f t="shared" si="34"/>
        <v>0</v>
      </c>
      <c r="W19" s="30">
        <f t="shared" si="34"/>
        <v>0</v>
      </c>
      <c r="X19" s="30">
        <f t="shared" si="34"/>
        <v>0</v>
      </c>
      <c r="Y19" s="30">
        <f t="shared" si="34"/>
        <v>0</v>
      </c>
      <c r="Z19" s="30">
        <f t="shared" si="34"/>
        <v>0</v>
      </c>
      <c r="AA19" s="30">
        <f t="shared" si="34"/>
        <v>0</v>
      </c>
      <c r="AB19" s="30">
        <f t="shared" si="34"/>
        <v>0</v>
      </c>
      <c r="AC19" s="30">
        <f t="shared" si="34"/>
        <v>0</v>
      </c>
      <c r="AD19" s="30">
        <f t="shared" si="34"/>
        <v>0</v>
      </c>
      <c r="AE19" s="30">
        <f t="shared" si="34"/>
        <v>0</v>
      </c>
      <c r="AF19" s="30">
        <f t="shared" si="34"/>
        <v>0</v>
      </c>
    </row>
    <row r="21" spans="1:32" x14ac:dyDescent="0.2">
      <c r="B21" s="2" t="str">
        <f>IF(SUMPRODUCT((B3&gt;=DVacC)*(B3&lt;=FVacC))&gt;0,1,"")</f>
        <v/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 t="str">
        <f t="shared" ref="W21:AF21" si="35">IF(SUMPRODUCT((W3&gt;=DVacC)*(W3&lt;=FVacC))&gt;0,1,"")</f>
        <v/>
      </c>
      <c r="X21" s="2" t="str">
        <f t="shared" si="35"/>
        <v/>
      </c>
      <c r="Y21" s="2" t="str">
        <f t="shared" si="35"/>
        <v/>
      </c>
      <c r="Z21" s="2" t="str">
        <f t="shared" si="35"/>
        <v/>
      </c>
      <c r="AA21" s="2" t="str">
        <f t="shared" si="35"/>
        <v/>
      </c>
      <c r="AB21" s="2" t="str">
        <f t="shared" si="35"/>
        <v/>
      </c>
      <c r="AC21" s="2" t="str">
        <f t="shared" si="35"/>
        <v/>
      </c>
      <c r="AD21" s="2" t="str">
        <f t="shared" si="35"/>
        <v/>
      </c>
      <c r="AE21" s="2" t="str">
        <f t="shared" si="35"/>
        <v/>
      </c>
      <c r="AF21" s="2" t="str">
        <f t="shared" si="35"/>
        <v/>
      </c>
    </row>
    <row r="31" spans="1:32" x14ac:dyDescent="0.2">
      <c r="H31" s="21"/>
    </row>
  </sheetData>
  <conditionalFormatting sqref="B4:AF13">
    <cfRule type="containsText" dxfId="56" priority="5" operator="containsText" text="A2">
      <formula>NOT(ISERROR(SEARCH("A2",B4)))</formula>
    </cfRule>
    <cfRule type="containsText" dxfId="55" priority="6" operator="containsText" text="A1">
      <formula>NOT(ISERROR(SEARCH("A1",B4)))</formula>
    </cfRule>
    <cfRule type="containsText" dxfId="54" priority="7" operator="containsText" text="CA">
      <formula>NOT(ISERROR(SEARCH("CA",B4)))</formula>
    </cfRule>
    <cfRule type="cellIs" dxfId="53" priority="24" operator="equal">
      <formula>"RTT"</formula>
    </cfRule>
    <cfRule type="cellIs" dxfId="52" priority="25" operator="equal">
      <formula>"CP"</formula>
    </cfRule>
    <cfRule type="cellIs" dxfId="51" priority="26" operator="equal">
      <formula>"AM"</formula>
    </cfRule>
    <cfRule type="cellIs" dxfId="50" priority="27" operator="equal">
      <formula>"RTT"</formula>
    </cfRule>
    <cfRule type="cellIs" dxfId="49" priority="28" operator="equal">
      <formula>"CP"</formula>
    </cfRule>
    <cfRule type="containsBlanks" dxfId="48" priority="29">
      <formula>LEN(TRIM(B4))=0</formula>
    </cfRule>
  </conditionalFormatting>
  <conditionalFormatting sqref="B4:B13 C4:D5 C10:AF13">
    <cfRule type="expression" dxfId="47" priority="23">
      <formula>OR(WEEKDAY(B$3)=1,WEEKDAY(B$3)=7)</formula>
    </cfRule>
  </conditionalFormatting>
  <conditionalFormatting sqref="C4:AF9">
    <cfRule type="expression" dxfId="46" priority="22">
      <formula>OR(WEEKDAY(C$3)=1,WEEKDAY(C$3)=7)</formula>
    </cfRule>
  </conditionalFormatting>
  <conditionalFormatting sqref="B2:AF2">
    <cfRule type="expression" dxfId="45" priority="21">
      <formula>OR(WEEKDAY(B$3)=1,WEEKDAY(B$3)=7)</formula>
    </cfRule>
  </conditionalFormatting>
  <conditionalFormatting sqref="C4:AF9">
    <cfRule type="expression" dxfId="44" priority="18">
      <formula>OR(WEEKDAY(C$3)=1,WEEKDAY(C$3)=7)</formula>
    </cfRule>
  </conditionalFormatting>
  <conditionalFormatting sqref="B17:AF17">
    <cfRule type="expression" dxfId="43" priority="10">
      <formula>SUMPRODUCT((B3&gt;=DVacA)*(B3&lt;=FVacA))&gt;0</formula>
    </cfRule>
  </conditionalFormatting>
  <conditionalFormatting sqref="B18:AF18">
    <cfRule type="expression" dxfId="29" priority="9">
      <formula>SUMPRODUCT((B3&gt;=DVacB)*(B3&lt;=FVacB))&gt;0</formula>
    </cfRule>
  </conditionalFormatting>
  <conditionalFormatting sqref="B19:AF19">
    <cfRule type="expression" dxfId="42" priority="8">
      <formula>SUMPRODUCT((B3&gt;=DVacC)*(B3&lt;=FVacC))&gt;0</formula>
    </cfRule>
  </conditionalFormatting>
  <conditionalFormatting sqref="C7:D7">
    <cfRule type="expression" dxfId="41" priority="4">
      <formula>OR(WEEKDAY(C$3)=1,WEEKDAY(C$3)=7)</formula>
    </cfRule>
  </conditionalFormatting>
  <dataValidations count="1">
    <dataValidation type="list" allowBlank="1" showInputMessage="1" showErrorMessage="1" sqref="B4:AF13">
      <formula1>Codes</formula1>
    </dataValidation>
  </dataValidation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929C7898-9214-E84F-B6A4-29B708EBEB57}">
            <xm:f>B4='MAC HD:Users:yann:Documents:Données utilisateurs Microsoft:Office 2011 AutoRecovery:[gestion_vacances_employes_v2 (version 1).xlsb]Config'!#REF!</xm:f>
            <x14:dxf>
              <font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expression" priority="12" id="{12AF29DD-76E3-A041-87BE-6A34347D7E9E}">
            <xm:f>B4='MAC HD:Users:yann:Documents:Données utilisateurs Microsoft:Office 2011 AutoRecovery:[gestion_vacances_employes_v2 (version 1).xlsb]Config'!#REF!</xm:f>
            <x14:dxf>
              <font>
                <color theme="0"/>
              </font>
              <fill>
                <patternFill>
                  <bgColor theme="7" tint="-0.24994659260841701"/>
                </patternFill>
              </fill>
            </x14:dxf>
          </x14:cfRule>
          <x14:cfRule type="expression" priority="13" id="{6DC5FD7E-EF9C-4441-A689-D55028817BED}">
            <xm:f>B4='MAC HD:Users:yann:Documents:Données utilisateurs Microsoft:Office 2011 AutoRecovery:[gestion_vacances_employes_v2 (version 1).xlsb]Config'!#REF!</xm:f>
            <x14:dxf>
              <font>
                <color theme="0"/>
              </font>
              <fill>
                <patternFill>
                  <bgColor theme="6" tint="-0.24994659260841701"/>
                </patternFill>
              </fill>
            </x14:dxf>
          </x14:cfRule>
          <xm:sqref>B4:AF13</xm:sqref>
        </x14:conditionalFormatting>
        <x14:conditionalFormatting xmlns:xm="http://schemas.microsoft.com/office/excel/2006/main">
          <x14:cfRule type="expression" priority="19" id="{78FCFAEC-DD66-6C4A-B882-D2550B60768C}">
            <xm:f>OR(B$3='MAC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1).xlsb]Config'!#REF!)</xm:f>
            <x14:dxf>
              <fill>
                <patternFill patternType="lightUp"/>
              </fill>
            </x14:dxf>
          </x14:cfRule>
          <x14:cfRule type="expression" priority="20" id="{E1CF9BA3-68AA-C146-BB3C-29F91E8E14EB}">
            <xm:f>OR(B3='MAC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1).xlsb]Config'!#REF!,B3='MAC HD:Users:yann:Documents:Données utilisateurs Microsoft:Office 2011 AutoRecovery:[gestion_vacances_employes_v2 (version 1).xlsb]Config'!#REF!)</xm:f>
            <x14:dxf>
              <fill>
                <patternFill patternType="lightUp"/>
              </fill>
            </x14:dxf>
          </x14:cfRule>
          <xm:sqref>B4:B13 C4:D5 C10:AF13</xm:sqref>
        </x14:conditionalFormatting>
        <x14:conditionalFormatting xmlns:xm="http://schemas.microsoft.com/office/excel/2006/main">
          <x14:cfRule type="expression" priority="16" id="{FFB7925F-525E-9445-B2DF-62D6F4C4AFF9}">
            <xm:f>OR(C$3='MAC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1).xlsb]Config'!#REF!)</xm:f>
            <x14:dxf>
              <fill>
                <patternFill patternType="lightUp"/>
              </fill>
            </x14:dxf>
          </x14:cfRule>
          <x14:cfRule type="expression" priority="17" id="{C16580B8-F74A-C44F-9264-FEE1714C9F0C}">
            <xm:f>OR(C3='MAC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1).xlsb]Config'!#REF!,C3='MAC HD:Users:yann:Documents:Données utilisateurs Microsoft:Office 2011 AutoRecovery:[gestion_vacances_employes_v2 (version 1).xlsb]Config'!#REF!)</xm:f>
            <x14:dxf>
              <fill>
                <patternFill patternType="lightUp"/>
              </fill>
            </x14:dxf>
          </x14:cfRule>
          <xm:sqref>C4:AF9</xm:sqref>
        </x14:conditionalFormatting>
        <x14:conditionalFormatting xmlns:xm="http://schemas.microsoft.com/office/excel/2006/main">
          <x14:cfRule type="expression" priority="15" id="{55A3A7F2-5946-5A48-B83E-E0982A2088C3}">
            <xm:f>OR(B$3='MAC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1).xlsb]Config'!#REF!,B$3='MAC HD:Users:yann:Documents:Données utilisateurs Microsoft:Office 2011 AutoRecovery:[gestion_vacances_employes_v2 (version 1).xlsb]Config'!#REF!)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expression" priority="14" id="{25E1239B-CDC4-6A42-8AE5-231B4FCA84C1}">
            <xm:f>OR(C$3='MAC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1).xlsb]Config'!#REF!)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C2:AF2</xm:sqref>
        </x14:conditionalFormatting>
        <x14:conditionalFormatting xmlns:xm="http://schemas.microsoft.com/office/excel/2006/main">
          <x14:cfRule type="expression" priority="2" id="{E47DF96E-BFAD-8B4A-BEAE-FC33ECB3316B}">
            <xm:f>OR(C$3='MAC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1).xlsb]Config'!#REF!,C$3='MAC HD:Users:yann:Documents:Données utilisateurs Microsoft:Office 2011 AutoRecovery:[gestion_vacances_employes_v2 (version 1).xlsb]Config'!#REF!)</xm:f>
            <x14:dxf>
              <fill>
                <patternFill patternType="lightUp"/>
              </fill>
            </x14:dxf>
          </x14:cfRule>
          <x14:cfRule type="expression" priority="3" id="{CD622466-5632-784B-931D-EFCDF639A281}">
            <xm:f>OR(C6='MAC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1).xlsb]Config'!#REF!,C6='MAC HD:Users:yann:Documents:Données utilisateurs Microsoft:Office 2011 AutoRecovery:[gestion_vacances_employes_v2 (version 1).xlsb]Config'!#REF!)</xm:f>
            <x14:dxf>
              <fill>
                <patternFill patternType="lightUp"/>
              </fill>
            </x14:dxf>
          </x14:cfRule>
          <xm:sqref>C7:D7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workbookViewId="0">
      <selection activeCell="A6" sqref="A6"/>
    </sheetView>
  </sheetViews>
  <sheetFormatPr baseColWidth="10" defaultColWidth="10.875" defaultRowHeight="12.75" x14ac:dyDescent="0.25"/>
  <cols>
    <col min="1" max="1" width="14.125" style="10" bestFit="1" customWidth="1"/>
    <col min="2" max="2" width="14" style="10" bestFit="1" customWidth="1"/>
    <col min="3" max="9" width="10.875" style="10"/>
    <col min="10" max="10" width="63.5" style="10" hidden="1" customWidth="1"/>
    <col min="11" max="11" width="11.5" style="10" hidden="1" customWidth="1"/>
    <col min="12" max="16384" width="10.875" style="10"/>
  </cols>
  <sheetData>
    <row r="1" spans="1:12" x14ac:dyDescent="0.25">
      <c r="A1" s="9" t="s">
        <v>8</v>
      </c>
      <c r="B1" s="9" t="s">
        <v>9</v>
      </c>
    </row>
    <row r="2" spans="1:12" x14ac:dyDescent="0.25">
      <c r="A2" s="11" t="s">
        <v>31</v>
      </c>
      <c r="B2" s="11" t="s">
        <v>32</v>
      </c>
      <c r="E2" s="12" t="s">
        <v>10</v>
      </c>
      <c r="F2" s="13">
        <v>2017</v>
      </c>
      <c r="J2" s="14" t="s">
        <v>11</v>
      </c>
      <c r="K2" s="15" t="s">
        <v>12</v>
      </c>
    </row>
    <row r="3" spans="1:12" x14ac:dyDescent="0.25">
      <c r="A3" s="11" t="s">
        <v>33</v>
      </c>
      <c r="B3" s="11" t="s">
        <v>34</v>
      </c>
      <c r="J3" s="10" t="s">
        <v>13</v>
      </c>
      <c r="K3" s="16">
        <f>DATE(ref_annee,1,1)</f>
        <v>42736</v>
      </c>
    </row>
    <row r="4" spans="1:12" x14ac:dyDescent="0.25">
      <c r="A4" s="11" t="s">
        <v>35</v>
      </c>
      <c r="B4" s="11" t="s">
        <v>36</v>
      </c>
      <c r="J4" s="10" t="s">
        <v>14</v>
      </c>
      <c r="K4" s="16">
        <f>DATE(ref_annee,5,1)</f>
        <v>42856</v>
      </c>
    </row>
    <row r="5" spans="1:12" x14ac:dyDescent="0.25">
      <c r="J5" s="10" t="s">
        <v>15</v>
      </c>
      <c r="K5" s="16">
        <f>DATE(ref_annee,5,8)</f>
        <v>42863</v>
      </c>
    </row>
    <row r="6" spans="1:12" x14ac:dyDescent="0.25">
      <c r="J6" s="10" t="s">
        <v>16</v>
      </c>
      <c r="K6" s="16">
        <f>DATE(ref_annee,7,14)</f>
        <v>42930</v>
      </c>
    </row>
    <row r="7" spans="1:12" x14ac:dyDescent="0.25">
      <c r="J7" s="10" t="s">
        <v>17</v>
      </c>
      <c r="K7" s="16">
        <f>DATE(ref_annee,11,11)</f>
        <v>43050</v>
      </c>
    </row>
    <row r="8" spans="1:12" x14ac:dyDescent="0.25">
      <c r="J8" s="14" t="s">
        <v>18</v>
      </c>
      <c r="K8" s="17"/>
    </row>
    <row r="9" spans="1:12" x14ac:dyDescent="0.25">
      <c r="J9" s="10" t="s">
        <v>19</v>
      </c>
      <c r="K9" s="18">
        <f>ROUND(DATE(ref_annee,4,1)/7+MOD(19*MOD(ref_annee,19)-7,30)*14%,0)*7-6</f>
        <v>42841</v>
      </c>
    </row>
    <row r="10" spans="1:12" x14ac:dyDescent="0.25">
      <c r="J10" s="10" t="s">
        <v>20</v>
      </c>
      <c r="K10" s="16">
        <f>K9+1</f>
        <v>42842</v>
      </c>
    </row>
    <row r="11" spans="1:12" x14ac:dyDescent="0.25">
      <c r="J11" s="10" t="s">
        <v>21</v>
      </c>
      <c r="K11" s="16">
        <f>K9+39</f>
        <v>42880</v>
      </c>
    </row>
    <row r="12" spans="1:12" x14ac:dyDescent="0.25">
      <c r="J12" s="10" t="s">
        <v>22</v>
      </c>
      <c r="K12" s="16">
        <f>K9+50</f>
        <v>42891</v>
      </c>
    </row>
    <row r="13" spans="1:12" x14ac:dyDescent="0.25">
      <c r="J13" s="10" t="s">
        <v>23</v>
      </c>
      <c r="K13" s="16">
        <f>DATE(ref_annee,8,15)</f>
        <v>42962</v>
      </c>
    </row>
    <row r="14" spans="1:12" x14ac:dyDescent="0.25">
      <c r="J14" s="10" t="s">
        <v>24</v>
      </c>
      <c r="K14" s="16">
        <f>DATE(ref_annee,11,1)</f>
        <v>43040</v>
      </c>
    </row>
    <row r="15" spans="1:12" x14ac:dyDescent="0.25">
      <c r="C15" s="31" t="s">
        <v>28</v>
      </c>
      <c r="D15" s="31"/>
      <c r="E15" s="32" t="s">
        <v>29</v>
      </c>
      <c r="F15" s="32"/>
      <c r="G15" s="33" t="s">
        <v>30</v>
      </c>
      <c r="H15" s="33"/>
      <c r="I15" s="34" t="s">
        <v>50</v>
      </c>
      <c r="J15" s="34"/>
      <c r="K15" s="34"/>
      <c r="L15" s="34"/>
    </row>
    <row r="16" spans="1:12" x14ac:dyDescent="0.25">
      <c r="C16" s="26" t="s">
        <v>39</v>
      </c>
      <c r="D16" s="26" t="s">
        <v>40</v>
      </c>
      <c r="E16" s="27" t="s">
        <v>44</v>
      </c>
      <c r="F16" s="27" t="s">
        <v>43</v>
      </c>
      <c r="G16" s="28" t="s">
        <v>41</v>
      </c>
      <c r="H16" s="28" t="s">
        <v>42</v>
      </c>
      <c r="I16" s="29" t="s">
        <v>51</v>
      </c>
      <c r="J16" s="29"/>
      <c r="K16" s="29"/>
      <c r="L16" s="29" t="s">
        <v>52</v>
      </c>
    </row>
    <row r="17" spans="1:12" x14ac:dyDescent="0.25">
      <c r="B17" s="23" t="s">
        <v>45</v>
      </c>
      <c r="C17" s="25">
        <v>42662</v>
      </c>
      <c r="D17" s="25">
        <v>42676</v>
      </c>
      <c r="E17" s="25">
        <f>C17</f>
        <v>42662</v>
      </c>
      <c r="F17" s="25">
        <f>D17</f>
        <v>42676</v>
      </c>
      <c r="G17" s="25">
        <f>D17</f>
        <v>42676</v>
      </c>
      <c r="H17" s="25">
        <f>D17</f>
        <v>42676</v>
      </c>
      <c r="I17" s="25">
        <f>C17</f>
        <v>42662</v>
      </c>
      <c r="J17" s="25"/>
      <c r="K17" s="25"/>
      <c r="L17" s="25">
        <f>D17</f>
        <v>42676</v>
      </c>
    </row>
    <row r="18" spans="1:12" x14ac:dyDescent="0.25">
      <c r="A18" s="22" t="s">
        <v>37</v>
      </c>
      <c r="B18" s="23" t="s">
        <v>46</v>
      </c>
      <c r="C18" s="25">
        <v>42721</v>
      </c>
      <c r="D18" s="25">
        <v>42738</v>
      </c>
      <c r="E18" s="25">
        <f>C18</f>
        <v>42721</v>
      </c>
      <c r="F18" s="25">
        <f>D18</f>
        <v>42738</v>
      </c>
      <c r="G18" s="25">
        <f>C18</f>
        <v>42721</v>
      </c>
      <c r="H18" s="25">
        <f>D18</f>
        <v>42738</v>
      </c>
      <c r="I18" s="25">
        <f>C18</f>
        <v>42721</v>
      </c>
      <c r="J18" s="25"/>
      <c r="K18" s="25"/>
      <c r="L18" s="25">
        <f>D18</f>
        <v>42738</v>
      </c>
    </row>
    <row r="19" spans="1:12" x14ac:dyDescent="0.25">
      <c r="A19" s="22" t="s">
        <v>38</v>
      </c>
      <c r="B19" s="23" t="s">
        <v>47</v>
      </c>
      <c r="C19" s="25">
        <v>42784</v>
      </c>
      <c r="D19" s="25">
        <f>C19+15</f>
        <v>42799</v>
      </c>
      <c r="E19" s="25">
        <v>42777</v>
      </c>
      <c r="F19" s="25">
        <f>E19+15</f>
        <v>42792</v>
      </c>
      <c r="G19" s="25">
        <v>42770</v>
      </c>
      <c r="H19" s="25">
        <f>G19+15</f>
        <v>42785</v>
      </c>
      <c r="I19" s="25">
        <f>MIN(C19,E19,G19)</f>
        <v>42770</v>
      </c>
      <c r="J19" s="25"/>
      <c r="K19" s="25"/>
      <c r="L19" s="25">
        <f>MAX(D19,F19,H19)</f>
        <v>42799</v>
      </c>
    </row>
    <row r="20" spans="1:12" x14ac:dyDescent="0.25">
      <c r="B20" s="23" t="s">
        <v>48</v>
      </c>
      <c r="C20" s="25">
        <v>42840</v>
      </c>
      <c r="D20" s="25">
        <f>C20+16</f>
        <v>42856</v>
      </c>
      <c r="E20" s="25">
        <v>42833</v>
      </c>
      <c r="F20" s="25">
        <f>E20+15</f>
        <v>42848</v>
      </c>
      <c r="G20" s="25">
        <v>42826</v>
      </c>
      <c r="H20" s="25">
        <f>G20+16</f>
        <v>42842</v>
      </c>
      <c r="I20" s="25">
        <f>MIN(C20,E20,G20)</f>
        <v>42826</v>
      </c>
      <c r="J20" s="25"/>
      <c r="K20" s="25"/>
      <c r="L20" s="25">
        <f>MAX(D20,F20,H20)</f>
        <v>42856</v>
      </c>
    </row>
    <row r="21" spans="1:12" x14ac:dyDescent="0.25">
      <c r="B21" s="23" t="s">
        <v>49</v>
      </c>
      <c r="C21" s="25">
        <v>42924</v>
      </c>
      <c r="D21" s="25">
        <v>42981</v>
      </c>
      <c r="E21" s="25">
        <f>C21</f>
        <v>42924</v>
      </c>
      <c r="F21" s="25">
        <f>D21</f>
        <v>42981</v>
      </c>
      <c r="G21" s="25">
        <f>C21</f>
        <v>42924</v>
      </c>
      <c r="H21" s="25">
        <f>D21</f>
        <v>42981</v>
      </c>
      <c r="I21" s="25">
        <f>C21</f>
        <v>42924</v>
      </c>
      <c r="J21" s="25"/>
      <c r="K21" s="25"/>
      <c r="L21" s="25">
        <f>D21</f>
        <v>42981</v>
      </c>
    </row>
    <row r="49" spans="2:2" x14ac:dyDescent="0.25">
      <c r="B49" s="24"/>
    </row>
  </sheetData>
  <dataConsolidate/>
  <mergeCells count="4">
    <mergeCell ref="C15:D15"/>
    <mergeCell ref="E15:F15"/>
    <mergeCell ref="G15:H15"/>
    <mergeCell ref="I15:L15"/>
  </mergeCells>
  <phoneticPr fontId="10" type="noConversion"/>
  <dataValidations count="1">
    <dataValidation type="list" allowBlank="1" showInputMessage="1" showErrorMessage="1" sqref="A2:A4">
      <formula1>$A$2:$A$4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Février</vt:lpstr>
      <vt:lpstr>Config</vt:lpstr>
      <vt:lpstr>Codes</vt:lpstr>
      <vt:lpstr>DVacA</vt:lpstr>
      <vt:lpstr>DVacABC</vt:lpstr>
      <vt:lpstr>DVacB</vt:lpstr>
      <vt:lpstr>DVacC</vt:lpstr>
      <vt:lpstr>FVacA</vt:lpstr>
      <vt:lpstr>FVacABC</vt:lpstr>
      <vt:lpstr>FVacB</vt:lpstr>
      <vt:lpstr>FVacC</vt:lpstr>
      <vt:lpstr>ref_annee</vt:lpstr>
      <vt:lpstr>ref_année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Michel</cp:lastModifiedBy>
  <dcterms:created xsi:type="dcterms:W3CDTF">2016-11-17T08:05:30Z</dcterms:created>
  <dcterms:modified xsi:type="dcterms:W3CDTF">2016-11-17T16:11:15Z</dcterms:modified>
</cp:coreProperties>
</file>