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0730" windowHeight="11160" tabRatio="913"/>
  </bookViews>
  <sheets>
    <sheet name="Janvier" sheetId="34" r:id="rId1"/>
    <sheet name="Calendrier" sheetId="12" state="hidden" r:id="rId2"/>
    <sheet name="Sources" sheetId="13" state="hidden" r:id="rId3"/>
  </sheets>
  <definedNames>
    <definedName name="AY">#REF!</definedName>
    <definedName name="calendrier">Calendrier!$A$2:$O$13</definedName>
    <definedName name="Fonction">Sources!$A$2:$C$27</definedName>
    <definedName name="Forfait">Sources!#REF!</definedName>
    <definedName name="horaires">Sources!$E$2:$E$17</definedName>
    <definedName name="liste_salariés">Sources!$A$2:$A$27</definedName>
    <definedName name="mois">Sources!$I$2:$I$13</definedName>
    <definedName name="motifs_absence">Sources!$K$3:$K$13</definedName>
    <definedName name="qef">Sources!$I$2:$I$13</definedName>
    <definedName name="structure">Sources!$G$2:$G$12</definedName>
  </definedNames>
  <calcPr calcId="152511"/>
  <customWorkbookViews>
    <customWorkbookView name="xx - Affichage personnalisé" guid="{EAF838DB-5B82-43F5-977C-D12EFDD0A5D9}" mergeInterval="0" personalView="1" maximized="1" windowWidth="815" windowHeight="622" tabRatio="601" activeSheetId="5"/>
    <customWorkbookView name="p.sauvetre - Affichage personnalisé" guid="{F8D5A3C2-5EF8-4D6B-AF91-7B0A2EF5F26D}" mergeInterval="0" personalView="1" maximized="1" windowWidth="1020" windowHeight="596" tabRatio="601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4" l="1"/>
  <c r="P54" i="34"/>
  <c r="P49" i="34"/>
  <c r="P50" i="34"/>
  <c r="N49" i="34"/>
  <c r="N50" i="34"/>
  <c r="M49" i="34"/>
  <c r="M50" i="34"/>
  <c r="M58" i="34"/>
  <c r="M59" i="34"/>
  <c r="N58" i="34"/>
  <c r="N59" i="34"/>
  <c r="P58" i="34"/>
  <c r="P59" i="34"/>
  <c r="P55" i="34"/>
  <c r="P56" i="34"/>
  <c r="N40" i="34"/>
  <c r="N41" i="34"/>
  <c r="P40" i="34"/>
  <c r="P41" i="34"/>
  <c r="M40" i="34"/>
  <c r="M41" i="34"/>
  <c r="P31" i="34"/>
  <c r="P32" i="34"/>
  <c r="N31" i="34"/>
  <c r="N32" i="34"/>
  <c r="M31" i="34"/>
  <c r="M32" i="34"/>
  <c r="P22" i="34"/>
  <c r="P23" i="34"/>
  <c r="N18" i="34"/>
  <c r="N19" i="34"/>
  <c r="N20" i="34"/>
  <c r="N21" i="34"/>
  <c r="N22" i="34"/>
  <c r="N23" i="34"/>
  <c r="M18" i="34"/>
  <c r="M19" i="34"/>
  <c r="M20" i="34"/>
  <c r="M21" i="34"/>
  <c r="M22" i="34"/>
  <c r="M23" i="34"/>
  <c r="P9" i="34"/>
  <c r="P10" i="34"/>
  <c r="P11" i="34"/>
  <c r="P12" i="34"/>
  <c r="P13" i="34"/>
  <c r="P14" i="34"/>
  <c r="P8" i="34"/>
  <c r="O9" i="34"/>
  <c r="O10" i="34"/>
  <c r="O11" i="34"/>
  <c r="O12" i="34"/>
  <c r="O13" i="34"/>
  <c r="O14" i="34"/>
  <c r="N9" i="34"/>
  <c r="N10" i="34"/>
  <c r="N11" i="34"/>
  <c r="N12" i="34"/>
  <c r="N13" i="34"/>
  <c r="N14" i="34"/>
  <c r="N8" i="34"/>
  <c r="M9" i="34"/>
  <c r="M10" i="34"/>
  <c r="M11" i="34"/>
  <c r="M12" i="34"/>
  <c r="M13" i="34"/>
  <c r="M14" i="34"/>
  <c r="M17" i="34"/>
  <c r="P57" i="34"/>
  <c r="O57" i="34"/>
  <c r="N57" i="34"/>
  <c r="M57" i="34"/>
  <c r="O56" i="34"/>
  <c r="N56" i="34"/>
  <c r="M56" i="34"/>
  <c r="O55" i="34"/>
  <c r="N55" i="34"/>
  <c r="M55" i="34"/>
  <c r="O54" i="34"/>
  <c r="N54" i="34"/>
  <c r="M54" i="34"/>
  <c r="O53" i="34"/>
  <c r="N53" i="34"/>
  <c r="M53" i="34"/>
  <c r="P48" i="34"/>
  <c r="O48" i="34"/>
  <c r="N48" i="34"/>
  <c r="M48" i="34"/>
  <c r="P47" i="34"/>
  <c r="O47" i="34"/>
  <c r="N47" i="34"/>
  <c r="M47" i="34"/>
  <c r="P46" i="34"/>
  <c r="O46" i="34"/>
  <c r="N46" i="34"/>
  <c r="M46" i="34"/>
  <c r="P45" i="34"/>
  <c r="O45" i="34"/>
  <c r="N45" i="34"/>
  <c r="M45" i="34"/>
  <c r="P44" i="34"/>
  <c r="O44" i="34"/>
  <c r="N44" i="34"/>
  <c r="M44" i="34"/>
  <c r="P39" i="34"/>
  <c r="O39" i="34"/>
  <c r="N39" i="34"/>
  <c r="M39" i="34"/>
  <c r="P38" i="34"/>
  <c r="O38" i="34"/>
  <c r="N38" i="34"/>
  <c r="M38" i="34"/>
  <c r="P37" i="34"/>
  <c r="O37" i="34"/>
  <c r="N37" i="34"/>
  <c r="M37" i="34"/>
  <c r="P36" i="34"/>
  <c r="O36" i="34"/>
  <c r="N36" i="34"/>
  <c r="M36" i="34"/>
  <c r="P35" i="34"/>
  <c r="O35" i="34"/>
  <c r="N35" i="34"/>
  <c r="M35" i="34"/>
  <c r="P30" i="34"/>
  <c r="O30" i="34"/>
  <c r="N30" i="34"/>
  <c r="M30" i="34"/>
  <c r="P29" i="34"/>
  <c r="O29" i="34"/>
  <c r="N29" i="34"/>
  <c r="M29" i="34"/>
  <c r="P28" i="34"/>
  <c r="O28" i="34"/>
  <c r="N28" i="34"/>
  <c r="M28" i="34"/>
  <c r="P27" i="34"/>
  <c r="O27" i="34"/>
  <c r="N27" i="34"/>
  <c r="M27" i="34"/>
  <c r="P26" i="34"/>
  <c r="O26" i="34"/>
  <c r="N26" i="34"/>
  <c r="M26" i="34"/>
  <c r="P19" i="34"/>
  <c r="P20" i="34"/>
  <c r="P21" i="34"/>
  <c r="P17" i="34"/>
  <c r="P18" i="34"/>
  <c r="N17" i="34"/>
  <c r="L15" i="34"/>
  <c r="J15" i="34"/>
  <c r="O8" i="34"/>
  <c r="I21" i="34"/>
  <c r="I19" i="34"/>
  <c r="I18" i="34"/>
  <c r="I17" i="34"/>
  <c r="I54" i="34"/>
  <c r="I53" i="34"/>
  <c r="I48" i="34"/>
  <c r="I47" i="34"/>
  <c r="I46" i="34"/>
  <c r="I45" i="34"/>
  <c r="I44" i="34"/>
  <c r="I39" i="34"/>
  <c r="I38" i="34"/>
  <c r="I37" i="34"/>
  <c r="I36" i="34"/>
  <c r="I35" i="34"/>
  <c r="I27" i="34"/>
  <c r="I28" i="34"/>
  <c r="I29" i="34"/>
  <c r="I30" i="34"/>
  <c r="I26" i="34"/>
  <c r="L60" i="34"/>
  <c r="O59" i="34"/>
  <c r="O58" i="34"/>
  <c r="L51" i="34"/>
  <c r="O50" i="34"/>
  <c r="O49" i="34"/>
  <c r="L42" i="34"/>
  <c r="O41" i="34"/>
  <c r="O40" i="34"/>
  <c r="L33" i="34"/>
  <c r="O32" i="34"/>
  <c r="O31" i="34"/>
  <c r="L24" i="34"/>
  <c r="O17" i="34"/>
  <c r="M61" i="34" l="1"/>
  <c r="M62" i="34" s="1"/>
  <c r="N15" i="34"/>
  <c r="O15" i="34"/>
  <c r="I15" i="34"/>
  <c r="L61" i="34"/>
  <c r="N33" i="34"/>
  <c r="N51" i="34"/>
  <c r="N42" i="34"/>
  <c r="N60" i="34"/>
  <c r="O42" i="34"/>
  <c r="O60" i="34"/>
  <c r="O33" i="34"/>
  <c r="O51" i="34"/>
  <c r="N24" i="34"/>
  <c r="N61" i="34" l="1"/>
  <c r="N62" i="34" s="1"/>
  <c r="J33" i="34" l="1"/>
  <c r="B52" i="34" l="1"/>
  <c r="O23" i="34" l="1"/>
  <c r="O22" i="34"/>
  <c r="O21" i="34"/>
  <c r="O20" i="34"/>
  <c r="O19" i="34"/>
  <c r="O18" i="34"/>
  <c r="B43" i="34" l="1"/>
  <c r="B34" i="34"/>
  <c r="B25" i="34"/>
  <c r="B16" i="34"/>
  <c r="O24" i="34" l="1"/>
  <c r="O61" i="34" s="1"/>
  <c r="O62" i="34" s="1"/>
  <c r="J51" i="34"/>
  <c r="J42" i="34"/>
  <c r="J24" i="34"/>
  <c r="L62" i="34"/>
  <c r="J60" i="34"/>
  <c r="J61" i="34" l="1"/>
  <c r="J63" i="34" s="1"/>
  <c r="I24" i="34"/>
  <c r="I51" i="34"/>
  <c r="I60" i="34"/>
  <c r="I33" i="34"/>
  <c r="I42" i="34"/>
  <c r="I61" i="34" l="1"/>
  <c r="I63" i="34" s="1"/>
</calcChain>
</file>

<file path=xl/sharedStrings.xml><?xml version="1.0" encoding="utf-8"?>
<sst xmlns="http://schemas.openxmlformats.org/spreadsheetml/2006/main" count="209" uniqueCount="139">
  <si>
    <t>Férié</t>
  </si>
  <si>
    <t>lundi</t>
  </si>
  <si>
    <t>mardi</t>
  </si>
  <si>
    <t>mercredi</t>
  </si>
  <si>
    <t>jeudi</t>
  </si>
  <si>
    <t>vendredi</t>
  </si>
  <si>
    <t>samedi</t>
  </si>
  <si>
    <t>dimanche</t>
  </si>
  <si>
    <t>Janvier</t>
  </si>
  <si>
    <t>matin</t>
  </si>
  <si>
    <t>après-midi</t>
  </si>
  <si>
    <t>soirée</t>
  </si>
  <si>
    <t>Total</t>
  </si>
  <si>
    <t>heures
de travail
prévues</t>
  </si>
  <si>
    <t>motif d'absence</t>
  </si>
  <si>
    <t>Forfait jours</t>
  </si>
  <si>
    <t>Congé Payé</t>
  </si>
  <si>
    <t>heure
arrivée</t>
  </si>
  <si>
    <t>heure
départ</t>
  </si>
  <si>
    <t>heures
de travail réalisées</t>
  </si>
  <si>
    <t>Congé Trimestriel</t>
  </si>
  <si>
    <t>Enfant malade</t>
  </si>
  <si>
    <t>DJNT</t>
  </si>
  <si>
    <t>le 1er janvier 2023</t>
  </si>
  <si>
    <t>Total de la semaine</t>
  </si>
  <si>
    <t>Total de la période</t>
  </si>
  <si>
    <t>Cumul début de période</t>
  </si>
  <si>
    <t>Cumul annuel</t>
  </si>
  <si>
    <t>Cumul fin de période</t>
  </si>
  <si>
    <t>Mars</t>
  </si>
  <si>
    <t>Avril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</si>
  <si>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</si>
  <si>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</si>
  <si>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</si>
  <si>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</si>
  <si>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</si>
  <si>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</si>
  <si>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</si>
  <si>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</si>
  <si>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Période mensuelle</t>
  </si>
  <si>
    <t>N° 1ère semaine</t>
  </si>
  <si>
    <t>DATE 1ère semaine</t>
  </si>
  <si>
    <t>N° 2ème semaine</t>
  </si>
  <si>
    <t>DATE 2ème semaine</t>
  </si>
  <si>
    <t>N° 3ème semaine</t>
  </si>
  <si>
    <t>DATE 3ème semaine</t>
  </si>
  <si>
    <t>N° 4ème semaine</t>
  </si>
  <si>
    <t>DATE 4ème semaine</t>
  </si>
  <si>
    <t>N° 5ème semaine</t>
  </si>
  <si>
    <t>DATE 5ème semaine</t>
  </si>
  <si>
    <t>N° 6ème semaine</t>
  </si>
  <si>
    <t>DATE 6ème semaine</t>
  </si>
  <si>
    <t>DATE RETOUR</t>
  </si>
  <si>
    <t>Du 1 au 31 Août 2023</t>
  </si>
  <si>
    <t>du 1 au 6 août 2023</t>
  </si>
  <si>
    <t>du 7 au 13 août 2023</t>
  </si>
  <si>
    <t>du 14 au 20 août 2023</t>
  </si>
  <si>
    <t>du 21 au 27 août 2023</t>
  </si>
  <si>
    <t>du 28 au 31 août 2023</t>
  </si>
  <si>
    <t>Du 1 au31 Avril 2023</t>
  </si>
  <si>
    <t>du 1 au 2 avril 2023</t>
  </si>
  <si>
    <t>du 3 au 9 avril 2023</t>
  </si>
  <si>
    <t>du 10 au 16 avril 2023</t>
  </si>
  <si>
    <t>du 17 au 23 avril 2023</t>
  </si>
  <si>
    <t>du 24 au 30 avril 2023</t>
  </si>
  <si>
    <t>Du 1 au 31 Décembre 2023</t>
  </si>
  <si>
    <t>du 1 au 3 décembre 2023</t>
  </si>
  <si>
    <t>du 4 au 10 décembre 2023</t>
  </si>
  <si>
    <t>du 11 au 17 décembre 2023</t>
  </si>
  <si>
    <t>du 18 au 24 décembre 2023</t>
  </si>
  <si>
    <t>du 25 au 31 décembre 2022</t>
  </si>
  <si>
    <t>Février</t>
  </si>
  <si>
    <t>Du 1 au 28 février 2023</t>
  </si>
  <si>
    <t>du 1 au 5 février 2023</t>
  </si>
  <si>
    <t>du 6 au 12 févier 2023</t>
  </si>
  <si>
    <t>du 13 au 19 février 2023</t>
  </si>
  <si>
    <t>du 20 au 26 février 2023</t>
  </si>
  <si>
    <t>du 27 au 28 février 2023</t>
  </si>
  <si>
    <t>Du 1 au 31 Janvier 2023</t>
  </si>
  <si>
    <t>du 2 au 8 janvier 2023</t>
  </si>
  <si>
    <t>du 9 au 15 janvier 2023</t>
  </si>
  <si>
    <t>du 16 au 22 janvier 2023</t>
  </si>
  <si>
    <t>du 23 au 29 janvier 2023</t>
  </si>
  <si>
    <t>du 30 au  31 janvier 2023</t>
  </si>
  <si>
    <t>Du 1 au 31 Juillet 2023</t>
  </si>
  <si>
    <t>du 1 au 2 juillet 2023</t>
  </si>
  <si>
    <t>du 9 au 9 juillet 2023</t>
  </si>
  <si>
    <t>du 10 au 16 juillet 2023</t>
  </si>
  <si>
    <t>du 17 au 23 juilllet 2023</t>
  </si>
  <si>
    <t>du 24 au 30 juillet 2023</t>
  </si>
  <si>
    <t>le 31 juillet 2023</t>
  </si>
  <si>
    <t>Du 1 au 30 Juin 2023</t>
  </si>
  <si>
    <t>du 1 au 4 juin 2023</t>
  </si>
  <si>
    <t>du 5 au 11 juin 2023</t>
  </si>
  <si>
    <t>du 12 au 18 juin 2023</t>
  </si>
  <si>
    <t>du 19 au 25 juin 2023</t>
  </si>
  <si>
    <t>du 26 au 30 juin 2023</t>
  </si>
  <si>
    <t>Mai</t>
  </si>
  <si>
    <t>Du 1 au 31 Mai 2023</t>
  </si>
  <si>
    <t>de 1 au 7 mai 2023</t>
  </si>
  <si>
    <t>du 8 au 14 mai 2023</t>
  </si>
  <si>
    <t>du 15 au 21 mai 2023</t>
  </si>
  <si>
    <t>du 22 au 28 mai 2023</t>
  </si>
  <si>
    <t>du 29 au 31 mai 2023</t>
  </si>
  <si>
    <t>Du 1 au 31 Mars 2023</t>
  </si>
  <si>
    <t>du 1 au 5 mars 2023</t>
  </si>
  <si>
    <t>du 6 au 12 mars 2023</t>
  </si>
  <si>
    <t>du 13 au 19 mars 2023</t>
  </si>
  <si>
    <t>du 20 au 26 mars 2023</t>
  </si>
  <si>
    <t>du 27 au 31 mars 2023</t>
  </si>
  <si>
    <t>Du 1 au 30 novembre 2023</t>
  </si>
  <si>
    <t>du 1 au 5 novembre 2023</t>
  </si>
  <si>
    <t>du 6 au 12 novembre 2023</t>
  </si>
  <si>
    <t>du 13 au 19 novembre 2023</t>
  </si>
  <si>
    <t>du 210au 26 novembre 2023</t>
  </si>
  <si>
    <t>du 27 au 30 novembre 2023</t>
  </si>
  <si>
    <t>Du 1 au 31 octobre 2023</t>
  </si>
  <si>
    <t>le 1er octobre 2023</t>
  </si>
  <si>
    <t>du 2 au 8 octobre 2023</t>
  </si>
  <si>
    <t>du 9 au 15 octobre 2023</t>
  </si>
  <si>
    <t>du 16 au 22 octobre 2023</t>
  </si>
  <si>
    <t>du 23 au 29 octobre 2023</t>
  </si>
  <si>
    <t>du 30 au 31 octobre 2023</t>
  </si>
  <si>
    <t>Du 1 au 30 Septembre 2023</t>
  </si>
  <si>
    <t>du 1 au 3 septembre 2023</t>
  </si>
  <si>
    <t>du 4 au 10 septembre 2023</t>
  </si>
  <si>
    <t>du 11 au 17 septembre 2023</t>
  </si>
  <si>
    <t>du 18 au 24 septembre 2023</t>
  </si>
  <si>
    <t>du 25 au 30 septembre 2023</t>
  </si>
  <si>
    <t>Motif d'absence</t>
  </si>
  <si>
    <t>Arrêt maladie</t>
  </si>
  <si>
    <t>Arrêt maternité</t>
  </si>
  <si>
    <t>Congé annuel</t>
  </si>
  <si>
    <t>Récupération astreinte</t>
  </si>
  <si>
    <t>Récupération</t>
  </si>
  <si>
    <t>Récupération forfait</t>
  </si>
  <si>
    <t>Evènements spéciaux</t>
  </si>
  <si>
    <t>Cumul fin de période avec majoration</t>
  </si>
  <si>
    <t xml:space="preserve">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</si>
</sst>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h:mm"/>
    <numFmt numFmtId="165" formatCode="[h]:mm"/>
    <numFmt numFmtId="166" formatCode="h:mm;@"/>
  </numFmts>
  <fonts count="13" x14ac:knownFonts="1">
    <font>
      <sz val="10"/>
      <name val="Arial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Verdana"/>
      <family val="2"/>
    </font>
    <font>
      <b/>
      <sz val="8"/>
      <name val="Verdana"/>
      <family val="2"/>
    </font>
    <font>
      <b/>
      <i/>
      <sz val="8"/>
      <name val="Verdana"/>
      <family val="2"/>
    </font>
    <font>
      <sz val="10"/>
      <name val="Arial"/>
      <family val="2"/>
    </font>
    <font>
      <b/>
      <sz val="20"/>
      <name val="Verdana"/>
      <family val="2"/>
    </font>
    <font>
      <b/>
      <sz val="12"/>
      <name val="Verdana"/>
      <family val="2"/>
    </font>
    <font>
      <b/>
      <sz val="12"/>
      <name val="Arial"/>
      <family val="2"/>
    </font>
    <font>
      <b/>
      <sz val="10"/>
      <name val="Verdana"/>
      <family val="2"/>
    </font>
    <font>
      <sz val="13.5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7" fillId="0" borderId="0"/>
  </cellStyleXfs>
  <cellXfs count="84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5" fillId="2" borderId="6" xfId="0" applyFont="1" applyFill="1" applyBorder="1" applyAlignment="1">
      <alignment horizontal="center" vertical="center"/>
    </xf>
    <xf numFmtId="0" fontId="4" fillId="0" borderId="6" xfId="0" applyFont="1" applyBorder="1"/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2" applyFont="1" applyAlignment="1">
      <alignment horizontal="left" vertical="center"/>
    </xf>
    <xf numFmtId="20" fontId="4" fillId="0" borderId="0" xfId="0" applyNumberFormat="1" applyFont="1"/>
    <xf numFmtId="0" fontId="4" fillId="0" borderId="0" xfId="2" applyFont="1" applyAlignment="1">
      <alignment vertical="center"/>
    </xf>
    <xf numFmtId="1" fontId="4" fillId="0" borderId="0" xfId="0" applyNumberFormat="1" applyFont="1"/>
    <xf numFmtId="0" fontId="5" fillId="0" borderId="1" xfId="2" applyFont="1" applyBorder="1" applyAlignment="1">
      <alignment horizontal="center"/>
    </xf>
    <xf numFmtId="0" fontId="4" fillId="0" borderId="5" xfId="2" applyFont="1" applyBorder="1" applyAlignment="1">
      <alignment horizontal="center" vertical="center"/>
    </xf>
    <xf numFmtId="0" fontId="1" fillId="0" borderId="5" xfId="0" applyFont="1" applyBorder="1" applyAlignment="1">
      <alignment horizontal="center" textRotation="90"/>
    </xf>
    <xf numFmtId="0" fontId="1" fillId="0" borderId="5" xfId="2" applyFont="1" applyBorder="1" applyAlignment="1">
      <alignment horizontal="center" textRotation="90"/>
    </xf>
    <xf numFmtId="0" fontId="4" fillId="0" borderId="1" xfId="2" applyFont="1" applyBorder="1" applyAlignment="1">
      <alignment horizontal="center" textRotation="90" wrapText="1"/>
    </xf>
    <xf numFmtId="0" fontId="1" fillId="0" borderId="2" xfId="0" applyFont="1" applyBorder="1" applyAlignment="1">
      <alignment horizontal="center" textRotation="90"/>
    </xf>
    <xf numFmtId="0" fontId="1" fillId="0" borderId="2" xfId="2" applyFont="1" applyBorder="1" applyAlignment="1">
      <alignment horizontal="center" textRotation="90"/>
    </xf>
    <xf numFmtId="0" fontId="4" fillId="0" borderId="4" xfId="2" applyFont="1" applyBorder="1" applyAlignment="1">
      <alignment horizontal="left" vertical="center"/>
    </xf>
    <xf numFmtId="164" fontId="4" fillId="0" borderId="1" xfId="2" applyNumberFormat="1" applyFont="1" applyBorder="1" applyAlignment="1" applyProtection="1">
      <alignment vertical="center"/>
      <protection locked="0"/>
    </xf>
    <xf numFmtId="164" fontId="4" fillId="0" borderId="6" xfId="2" applyNumberFormat="1" applyFont="1" applyBorder="1" applyAlignment="1" applyProtection="1">
      <alignment vertical="center"/>
      <protection locked="0"/>
    </xf>
    <xf numFmtId="164" fontId="4" fillId="0" borderId="1" xfId="0" applyNumberFormat="1" applyFont="1" applyBorder="1" applyAlignment="1">
      <alignment vertical="center"/>
    </xf>
    <xf numFmtId="164" fontId="4" fillId="0" borderId="1" xfId="2" applyNumberFormat="1" applyFont="1" applyBorder="1" applyAlignment="1">
      <alignment vertical="center"/>
    </xf>
    <xf numFmtId="0" fontId="4" fillId="0" borderId="1" xfId="2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vertical="center" wrapText="1"/>
    </xf>
    <xf numFmtId="0" fontId="4" fillId="0" borderId="1" xfId="2" applyFont="1" applyBorder="1" applyAlignment="1">
      <alignment horizontal="left" vertical="center"/>
    </xf>
    <xf numFmtId="164" fontId="4" fillId="0" borderId="6" xfId="2" applyNumberFormat="1" applyFont="1" applyBorder="1" applyAlignment="1">
      <alignment vertical="center"/>
    </xf>
    <xf numFmtId="0" fontId="4" fillId="0" borderId="1" xfId="0" applyFont="1" applyBorder="1" applyAlignment="1" applyProtection="1">
      <alignment vertical="center"/>
      <protection locked="0"/>
    </xf>
    <xf numFmtId="0" fontId="5" fillId="0" borderId="1" xfId="2" applyFont="1" applyBorder="1" applyAlignment="1">
      <alignment horizontal="centerContinuous" vertical="center"/>
    </xf>
    <xf numFmtId="165" fontId="4" fillId="0" borderId="1" xfId="2" applyNumberFormat="1" applyFont="1" applyBorder="1" applyAlignment="1">
      <alignment vertical="center"/>
    </xf>
    <xf numFmtId="0" fontId="4" fillId="0" borderId="1" xfId="2" applyFont="1" applyBorder="1" applyAlignment="1">
      <alignment vertical="center"/>
    </xf>
    <xf numFmtId="166" fontId="4" fillId="0" borderId="1" xfId="2" applyNumberFormat="1" applyFont="1" applyBorder="1" applyAlignment="1" applyProtection="1">
      <alignment vertical="center"/>
      <protection locked="0"/>
    </xf>
    <xf numFmtId="166" fontId="4" fillId="0" borderId="6" xfId="2" applyNumberFormat="1" applyFont="1" applyBorder="1" applyAlignment="1">
      <alignment vertical="center"/>
    </xf>
    <xf numFmtId="166" fontId="4" fillId="0" borderId="1" xfId="0" applyNumberFormat="1" applyFont="1" applyBorder="1" applyAlignment="1">
      <alignment vertical="center"/>
    </xf>
    <xf numFmtId="166" fontId="4" fillId="0" borderId="1" xfId="2" applyNumberFormat="1" applyFont="1" applyBorder="1" applyAlignment="1">
      <alignment vertical="center"/>
    </xf>
    <xf numFmtId="166" fontId="5" fillId="0" borderId="1" xfId="2" applyNumberFormat="1" applyFont="1" applyBorder="1" applyAlignment="1">
      <alignment horizontal="centerContinuous" vertical="center"/>
    </xf>
    <xf numFmtId="164" fontId="4" fillId="0" borderId="1" xfId="0" applyNumberFormat="1" applyFont="1" applyBorder="1" applyAlignment="1" applyProtection="1">
      <alignment vertical="center"/>
      <protection locked="0"/>
    </xf>
    <xf numFmtId="0" fontId="5" fillId="0" borderId="0" xfId="2" applyFont="1" applyAlignment="1">
      <alignment horizontal="center" vertical="center" wrapText="1"/>
    </xf>
    <xf numFmtId="0" fontId="4" fillId="0" borderId="2" xfId="2" applyFont="1" applyBorder="1" applyAlignment="1">
      <alignment horizontal="left" vertical="center"/>
    </xf>
    <xf numFmtId="0" fontId="4" fillId="0" borderId="3" xfId="2" applyFont="1" applyBorder="1" applyAlignment="1">
      <alignment horizontal="left" vertical="center"/>
    </xf>
    <xf numFmtId="165" fontId="4" fillId="0" borderId="2" xfId="2" applyNumberFormat="1" applyFont="1" applyBorder="1" applyAlignment="1">
      <alignment vertical="center"/>
    </xf>
    <xf numFmtId="0" fontId="4" fillId="0" borderId="2" xfId="2" applyFont="1" applyBorder="1" applyAlignment="1">
      <alignment horizontal="center" vertical="center"/>
    </xf>
    <xf numFmtId="0" fontId="6" fillId="0" borderId="0" xfId="2" applyFont="1" applyAlignment="1">
      <alignment horizontal="left" vertical="center"/>
    </xf>
    <xf numFmtId="0" fontId="5" fillId="0" borderId="0" xfId="2" applyFont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1" fontId="4" fillId="0" borderId="0" xfId="2" applyNumberFormat="1" applyFont="1" applyAlignment="1">
      <alignment vertical="center"/>
    </xf>
    <xf numFmtId="0" fontId="3" fillId="0" borderId="0" xfId="0" applyFont="1"/>
    <xf numFmtId="0" fontId="9" fillId="0" borderId="0" xfId="2" applyFont="1" applyAlignment="1">
      <alignment horizontal="left" vertical="center"/>
    </xf>
    <xf numFmtId="0" fontId="9" fillId="0" borderId="0" xfId="2" applyFont="1" applyAlignment="1" applyProtection="1">
      <alignment horizontal="left" vertical="center"/>
      <protection locked="0"/>
    </xf>
    <xf numFmtId="0" fontId="9" fillId="0" borderId="0" xfId="2" applyFont="1" applyAlignment="1">
      <alignment vertical="center"/>
    </xf>
    <xf numFmtId="0" fontId="9" fillId="0" borderId="0" xfId="2" applyFont="1" applyAlignment="1" applyProtection="1">
      <alignment vertical="center"/>
      <protection locked="0"/>
    </xf>
    <xf numFmtId="20" fontId="9" fillId="0" borderId="0" xfId="2" applyNumberFormat="1" applyFont="1" applyAlignment="1" applyProtection="1">
      <alignment vertical="center"/>
      <protection locked="0"/>
    </xf>
    <xf numFmtId="0" fontId="9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wrapText="1"/>
    </xf>
    <xf numFmtId="1" fontId="4" fillId="0" borderId="2" xfId="0" applyNumberFormat="1" applyFont="1" applyBorder="1" applyAlignment="1">
      <alignment horizontal="center" vertical="center"/>
    </xf>
    <xf numFmtId="0" fontId="12" fillId="0" borderId="0" xfId="0" applyFont="1" applyAlignment="1">
      <alignment wrapText="1"/>
    </xf>
    <xf numFmtId="1" fontId="4" fillId="4" borderId="2" xfId="0" applyNumberFormat="1" applyFont="1" applyFill="1" applyBorder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" fillId="0" borderId="5" xfId="0" applyFont="1" applyBorder="1" applyAlignment="1">
      <alignment horizontal="center" textRotation="90"/>
    </xf>
    <xf numFmtId="0" fontId="1" fillId="0" borderId="2" xfId="0" applyFont="1" applyBorder="1" applyAlignment="1">
      <alignment horizontal="center" textRotation="90"/>
    </xf>
    <xf numFmtId="0" fontId="8" fillId="0" borderId="0" xfId="2" applyFont="1" applyAlignment="1">
      <alignment horizontal="left" vertical="center"/>
    </xf>
    <xf numFmtId="0" fontId="4" fillId="0" borderId="5" xfId="2" applyFont="1" applyBorder="1" applyAlignment="1">
      <alignment vertical="center"/>
    </xf>
    <xf numFmtId="0" fontId="4" fillId="0" borderId="2" xfId="2" applyFont="1" applyBorder="1" applyAlignment="1">
      <alignment vertical="center"/>
    </xf>
    <xf numFmtId="0" fontId="4" fillId="0" borderId="5" xfId="2" applyFont="1" applyBorder="1" applyAlignment="1">
      <alignment horizontal="center" vertical="center"/>
    </xf>
    <xf numFmtId="0" fontId="3" fillId="0" borderId="2" xfId="2" applyBorder="1" applyAlignment="1">
      <alignment vertical="center"/>
    </xf>
    <xf numFmtId="0" fontId="1" fillId="0" borderId="5" xfId="2" applyFont="1" applyBorder="1" applyAlignment="1">
      <alignment horizontal="center" textRotation="90"/>
    </xf>
    <xf numFmtId="0" fontId="1" fillId="0" borderId="2" xfId="2" applyFont="1" applyBorder="1" applyAlignment="1">
      <alignment horizontal="center" textRotation="90"/>
    </xf>
    <xf numFmtId="0" fontId="5" fillId="0" borderId="4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textRotation="90" wrapText="1"/>
    </xf>
    <xf numFmtId="0" fontId="4" fillId="0" borderId="2" xfId="2" applyFont="1" applyBorder="1" applyAlignment="1">
      <alignment horizontal="center" textRotation="90" wrapText="1"/>
    </xf>
  </cellXfs>
  <cellStyles count="5">
    <cellStyle name="Milliers 2" xfId="1"/>
    <cellStyle name="Milliers 3" xfId="3"/>
    <cellStyle name="Normal" xfId="0" builtinId="0"/>
    <cellStyle name="Normal 2" xfId="2"/>
    <cellStyle name="Normal 3" xfId="4"/>
  </cellStyles>
  <dxfs count="1">
    <dxf>
      <font>
        <color rgb="FFFF0000"/>
      </font>
      <fill>
        <patternFill>
          <bgColor theme="9" tint="0.39994506668294322"/>
        </patternFill>
      </fill>
    </dxf>
  </dxfs>
  <tableStyles count="0" defaultTableStyle="TableStyleMedium9" defaultPivotStyle="PivotStyleLight16"/>
  <colors>
    <mruColors>
      <color rgb="FFD2E5F6"/>
      <color rgb="FF3288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P69"/>
  <sheetViews>
    <sheetView tabSelected="1" zoomScaleNormal="100" workbookViewId="0">
      <pane ySplit="6" topLeftCell="A49" activePane="bottomLeft" state="frozen"/>
      <selection pane="bottomLeft" activeCell="Q66" sqref="Q66"/>
    </sheetView>
  </sheetViews>
  <sheetFormatPr baseColWidth="10" defaultColWidth="11.42578125" defaultRowHeight="12.75" x14ac:dyDescent="0.2"/>
  <cols>
    <col min="1" max="1" width="11.42578125" style="57"/>
    <col min="2" max="2" width="12.7109375" style="57" customWidth="1"/>
    <col min="3" max="8" width="7.7109375" style="57" customWidth="1"/>
    <col min="9" max="9" width="9.42578125" style="57" bestFit="1" customWidth="1"/>
    <col min="10" max="10" width="7.7109375" style="57" customWidth="1"/>
    <col min="11" max="11" width="19.7109375" style="57" customWidth="1"/>
    <col min="12" max="12" width="3.28515625" style="4" bestFit="1" customWidth="1"/>
    <col min="13" max="13" width="5.7109375" style="4" customWidth="1"/>
    <col min="14" max="14" width="3.7109375" style="4" bestFit="1" customWidth="1"/>
    <col min="15" max="16" width="5.7109375" style="57" customWidth="1"/>
    <col min="17" max="16384" width="11.42578125" style="57"/>
  </cols>
  <sheetData>
    <row r="1" spans="2:16" ht="24.95" customHeight="1" x14ac:dyDescent="0.2"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2:16" s="64" customFormat="1" ht="15" customHeight="1" x14ac:dyDescent="0.25">
      <c r="B2" s="58"/>
      <c r="C2" s="59"/>
      <c r="D2" s="60"/>
      <c r="E2" s="58"/>
      <c r="F2" s="58"/>
      <c r="G2" s="60"/>
      <c r="H2" s="60"/>
      <c r="I2" s="60"/>
      <c r="J2" s="60"/>
      <c r="K2" s="61"/>
      <c r="L2" s="61"/>
      <c r="M2" s="61"/>
      <c r="N2" s="62"/>
      <c r="O2" s="61"/>
      <c r="P2" s="62"/>
    </row>
    <row r="3" spans="2:16" s="64" customFormat="1" ht="15" customHeight="1" x14ac:dyDescent="0.25"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 t="s">
        <v>138</v>
      </c>
      <c r="O3" s="60"/>
      <c r="P3" s="60"/>
    </row>
    <row r="4" spans="2:16" s="64" customFormat="1" ht="15" customHeight="1" x14ac:dyDescent="0.25">
      <c r="B4" s="60"/>
      <c r="C4" s="60"/>
      <c r="D4" s="60"/>
      <c r="E4" s="60"/>
      <c r="F4" s="60"/>
      <c r="G4" s="60"/>
      <c r="H4" s="60"/>
      <c r="I4" s="60"/>
      <c r="J4" s="60"/>
      <c r="K4" s="60"/>
      <c r="L4" s="63"/>
      <c r="M4" s="63"/>
      <c r="N4" s="63"/>
      <c r="O4" s="60"/>
      <c r="P4" s="60"/>
    </row>
    <row r="5" spans="2:16" ht="12.95" customHeight="1" x14ac:dyDescent="0.2">
      <c r="B5" s="74"/>
      <c r="C5" s="80" t="s">
        <v>9</v>
      </c>
      <c r="D5" s="81"/>
      <c r="E5" s="80" t="s">
        <v>10</v>
      </c>
      <c r="F5" s="81"/>
      <c r="G5" s="80" t="s">
        <v>11</v>
      </c>
      <c r="H5" s="81"/>
      <c r="I5" s="19" t="s">
        <v>12</v>
      </c>
      <c r="J5" s="82" t="s">
        <v>13</v>
      </c>
      <c r="K5" s="76" t="s">
        <v>14</v>
      </c>
      <c r="L5" s="71" t="s">
        <v>15</v>
      </c>
      <c r="M5" s="71" t="s">
        <v>130</v>
      </c>
      <c r="N5" s="21"/>
      <c r="O5" s="78" t="s">
        <v>16</v>
      </c>
      <c r="P5" s="22"/>
    </row>
    <row r="6" spans="2:16" s="65" customFormat="1" ht="53.1" customHeight="1" x14ac:dyDescent="0.2">
      <c r="B6" s="75"/>
      <c r="C6" s="23" t="s">
        <v>17</v>
      </c>
      <c r="D6" s="23" t="s">
        <v>18</v>
      </c>
      <c r="E6" s="23" t="s">
        <v>17</v>
      </c>
      <c r="F6" s="23" t="s">
        <v>18</v>
      </c>
      <c r="G6" s="23" t="s">
        <v>17</v>
      </c>
      <c r="H6" s="23" t="s">
        <v>18</v>
      </c>
      <c r="I6" s="23" t="s">
        <v>19</v>
      </c>
      <c r="J6" s="83"/>
      <c r="K6" s="77"/>
      <c r="L6" s="72"/>
      <c r="M6" s="72"/>
      <c r="N6" s="24" t="s">
        <v>20</v>
      </c>
      <c r="O6" s="79"/>
      <c r="P6" s="25" t="s">
        <v>21</v>
      </c>
    </row>
    <row r="7" spans="2:16" ht="20.100000000000001" customHeight="1" x14ac:dyDescent="0.2">
      <c r="B7" s="69" t="s">
        <v>23</v>
      </c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</row>
    <row r="8" spans="2:16" ht="12.95" customHeight="1" x14ac:dyDescent="0.2">
      <c r="B8" s="26" t="s">
        <v>1</v>
      </c>
      <c r="C8" s="27"/>
      <c r="D8" s="27"/>
      <c r="E8" s="27"/>
      <c r="F8" s="27"/>
      <c r="G8" s="27"/>
      <c r="H8" s="27"/>
      <c r="I8" s="28"/>
      <c r="J8" s="29"/>
      <c r="K8" s="31"/>
      <c r="L8" s="32"/>
      <c r="M8" s="32">
        <f>IF(K8="",1," ")</f>
        <v>1</v>
      </c>
      <c r="N8" s="32" t="str">
        <f t="shared" ref="N8:N14" si="0">IF(K8="Congé Trimestriel",1," ")</f>
        <v xml:space="preserve"> </v>
      </c>
      <c r="O8" s="33" t="str">
        <f t="shared" ref="O8:O14" si="1">IF(K8="Congé",1," ")</f>
        <v xml:space="preserve"> </v>
      </c>
      <c r="P8" s="33" t="str">
        <f t="shared" ref="P8:P14" si="2">IF(K8="Enfant malade",1," ")</f>
        <v xml:space="preserve"> </v>
      </c>
    </row>
    <row r="9" spans="2:16" ht="12.95" customHeight="1" x14ac:dyDescent="0.2">
      <c r="B9" s="35" t="s">
        <v>2</v>
      </c>
      <c r="C9" s="30"/>
      <c r="D9" s="30"/>
      <c r="E9" s="30"/>
      <c r="F9" s="30"/>
      <c r="G9" s="30"/>
      <c r="H9" s="30"/>
      <c r="I9" s="36"/>
      <c r="J9" s="29"/>
      <c r="K9" s="31"/>
      <c r="L9" s="32"/>
      <c r="M9" s="32" t="str">
        <f t="shared" ref="M9:M14" si="3">IF(K9="arrêt maladie",1," ")</f>
        <v xml:space="preserve"> </v>
      </c>
      <c r="N9" s="32" t="str">
        <f t="shared" si="0"/>
        <v xml:space="preserve"> </v>
      </c>
      <c r="O9" s="33" t="str">
        <f t="shared" si="1"/>
        <v xml:space="preserve"> </v>
      </c>
      <c r="P9" s="33" t="str">
        <f t="shared" si="2"/>
        <v xml:space="preserve"> </v>
      </c>
    </row>
    <row r="10" spans="2:16" ht="12.95" customHeight="1" x14ac:dyDescent="0.2">
      <c r="B10" s="35" t="s">
        <v>3</v>
      </c>
      <c r="C10" s="30"/>
      <c r="D10" s="30"/>
      <c r="E10" s="30"/>
      <c r="F10" s="30"/>
      <c r="G10" s="30"/>
      <c r="H10" s="30"/>
      <c r="I10" s="36"/>
      <c r="J10" s="29"/>
      <c r="K10" s="31"/>
      <c r="L10" s="32"/>
      <c r="M10" s="32" t="str">
        <f t="shared" si="3"/>
        <v xml:space="preserve"> </v>
      </c>
      <c r="N10" s="32" t="str">
        <f t="shared" si="0"/>
        <v xml:space="preserve"> </v>
      </c>
      <c r="O10" s="33" t="str">
        <f t="shared" si="1"/>
        <v xml:space="preserve"> </v>
      </c>
      <c r="P10" s="33" t="str">
        <f t="shared" si="2"/>
        <v xml:space="preserve"> </v>
      </c>
    </row>
    <row r="11" spans="2:16" ht="12.95" customHeight="1" x14ac:dyDescent="0.2">
      <c r="B11" s="35" t="s">
        <v>4</v>
      </c>
      <c r="C11" s="30"/>
      <c r="D11" s="30"/>
      <c r="E11" s="30"/>
      <c r="F11" s="30"/>
      <c r="G11" s="30"/>
      <c r="H11" s="30"/>
      <c r="I11" s="36"/>
      <c r="J11" s="29"/>
      <c r="K11" s="31"/>
      <c r="L11" s="32"/>
      <c r="M11" s="32" t="str">
        <f t="shared" si="3"/>
        <v xml:space="preserve"> </v>
      </c>
      <c r="N11" s="32" t="str">
        <f t="shared" si="0"/>
        <v xml:space="preserve"> </v>
      </c>
      <c r="O11" s="33" t="str">
        <f t="shared" si="1"/>
        <v xml:space="preserve"> </v>
      </c>
      <c r="P11" s="33" t="str">
        <f t="shared" si="2"/>
        <v xml:space="preserve"> </v>
      </c>
    </row>
    <row r="12" spans="2:16" ht="12.95" customHeight="1" x14ac:dyDescent="0.2">
      <c r="B12" s="35" t="s">
        <v>5</v>
      </c>
      <c r="C12" s="30"/>
      <c r="D12" s="30"/>
      <c r="E12" s="30"/>
      <c r="F12" s="30"/>
      <c r="G12" s="30"/>
      <c r="H12" s="30"/>
      <c r="I12" s="36"/>
      <c r="J12" s="29"/>
      <c r="K12" s="31"/>
      <c r="L12" s="32"/>
      <c r="M12" s="32" t="str">
        <f t="shared" si="3"/>
        <v xml:space="preserve"> </v>
      </c>
      <c r="N12" s="32" t="str">
        <f t="shared" si="0"/>
        <v xml:space="preserve"> </v>
      </c>
      <c r="O12" s="33" t="str">
        <f t="shared" si="1"/>
        <v xml:space="preserve"> </v>
      </c>
      <c r="P12" s="33" t="str">
        <f t="shared" si="2"/>
        <v xml:space="preserve"> </v>
      </c>
    </row>
    <row r="13" spans="2:16" ht="12.95" customHeight="1" x14ac:dyDescent="0.2">
      <c r="B13" s="35" t="s">
        <v>6</v>
      </c>
      <c r="C13" s="30"/>
      <c r="D13" s="30"/>
      <c r="E13" s="30"/>
      <c r="F13" s="30"/>
      <c r="G13" s="30"/>
      <c r="H13" s="30"/>
      <c r="I13" s="30"/>
      <c r="J13" s="29"/>
      <c r="K13" s="31"/>
      <c r="L13" s="32"/>
      <c r="M13" s="34" t="str">
        <f t="shared" si="3"/>
        <v xml:space="preserve"> </v>
      </c>
      <c r="N13" s="34" t="str">
        <f t="shared" si="0"/>
        <v xml:space="preserve"> </v>
      </c>
      <c r="O13" s="34" t="str">
        <f t="shared" si="1"/>
        <v xml:space="preserve"> </v>
      </c>
      <c r="P13" s="34" t="str">
        <f t="shared" si="2"/>
        <v xml:space="preserve"> </v>
      </c>
    </row>
    <row r="14" spans="2:16" ht="12.95" customHeight="1" x14ac:dyDescent="0.2">
      <c r="B14" s="35" t="s">
        <v>7</v>
      </c>
      <c r="C14" s="27"/>
      <c r="D14" s="27"/>
      <c r="E14" s="27"/>
      <c r="F14" s="27"/>
      <c r="G14" s="27"/>
      <c r="H14" s="27"/>
      <c r="I14" s="30"/>
      <c r="J14" s="29"/>
      <c r="K14" s="31"/>
      <c r="L14" s="37"/>
      <c r="M14" s="34" t="str">
        <f t="shared" si="3"/>
        <v xml:space="preserve"> </v>
      </c>
      <c r="N14" s="34" t="str">
        <f t="shared" si="0"/>
        <v xml:space="preserve"> </v>
      </c>
      <c r="O14" s="34" t="str">
        <f t="shared" si="1"/>
        <v xml:space="preserve"> </v>
      </c>
      <c r="P14" s="34" t="str">
        <f t="shared" si="2"/>
        <v xml:space="preserve"> </v>
      </c>
    </row>
    <row r="15" spans="2:16" ht="12.95" customHeight="1" x14ac:dyDescent="0.2">
      <c r="B15" s="38" t="s">
        <v>24</v>
      </c>
      <c r="C15" s="38"/>
      <c r="D15" s="38"/>
      <c r="E15" s="38"/>
      <c r="F15" s="38"/>
      <c r="G15" s="38"/>
      <c r="H15" s="38"/>
      <c r="I15" s="39">
        <f>SUBTOTAL(9,I8:I14)</f>
        <v>0</v>
      </c>
      <c r="J15" s="39">
        <f>SUBTOTAL(9,J8:J14)</f>
        <v>0</v>
      </c>
      <c r="K15" s="40"/>
      <c r="L15" s="20">
        <f>SUBTOTAL(9,L8:L14)</f>
        <v>0</v>
      </c>
      <c r="M15" s="20"/>
      <c r="N15" s="20">
        <f>SUBTOTAL(9,N8:N14)</f>
        <v>0</v>
      </c>
      <c r="O15" s="20">
        <f>SUBTOTAL(9,O8:O14)</f>
        <v>0</v>
      </c>
      <c r="P15" s="20"/>
    </row>
    <row r="16" spans="2:16" ht="20.100000000000001" customHeight="1" x14ac:dyDescent="0.2">
      <c r="B16" s="69" t="str">
        <f>"semaine " &amp; IF(ISBLANK(C2),"",VLOOKUP(C$2,calendrier,3)) &amp; "  -  " &amp; IF(ISBLANK(C2),"",VLOOKUP(C$2,calendrier,4))</f>
        <v xml:space="preserve">semaine   -  </v>
      </c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</row>
    <row r="17" spans="1:16" ht="12.95" customHeight="1" x14ac:dyDescent="0.2">
      <c r="B17" s="26" t="s">
        <v>1</v>
      </c>
      <c r="C17" s="41"/>
      <c r="D17" s="41"/>
      <c r="E17" s="41"/>
      <c r="F17" s="41"/>
      <c r="G17" s="41"/>
      <c r="H17" s="41"/>
      <c r="I17" s="42">
        <f>(H17)-(G17)+(F17)-(E17)+(D17)-(C17)</f>
        <v>0</v>
      </c>
      <c r="J17" s="43">
        <v>0.29166666666666669</v>
      </c>
      <c r="K17" s="31" t="s">
        <v>130</v>
      </c>
      <c r="L17" s="32"/>
      <c r="M17" s="33">
        <f t="shared" ref="M17:M23" si="4">IF(K17="arrêt maladie",1," ")</f>
        <v>1</v>
      </c>
      <c r="N17" s="32" t="str">
        <f t="shared" ref="N17:N23" si="5">IF(K17="Congé Trimestriel",1," ")</f>
        <v xml:space="preserve"> </v>
      </c>
      <c r="O17" s="33" t="str">
        <f t="shared" ref="O17:O23" si="6">IF(K17="Congé",1," ")</f>
        <v xml:space="preserve"> </v>
      </c>
      <c r="P17" s="33" t="str">
        <f t="shared" ref="P17:P23" si="7">IF(K17="Enfant malade",1," ")</f>
        <v xml:space="preserve"> </v>
      </c>
    </row>
    <row r="18" spans="1:16" ht="12.95" customHeight="1" x14ac:dyDescent="0.2">
      <c r="B18" s="35" t="s">
        <v>2</v>
      </c>
      <c r="C18" s="41"/>
      <c r="D18" s="41"/>
      <c r="E18" s="41"/>
      <c r="F18" s="41"/>
      <c r="G18" s="41"/>
      <c r="H18" s="41"/>
      <c r="I18" s="42">
        <f>(H18)-(G18)+(F18)-(E18)+(D18)-(C18)</f>
        <v>0</v>
      </c>
      <c r="J18" s="43">
        <v>0.29166666666666669</v>
      </c>
      <c r="K18" s="31" t="s">
        <v>21</v>
      </c>
      <c r="L18" s="32"/>
      <c r="M18" s="33" t="str">
        <f t="shared" si="4"/>
        <v xml:space="preserve"> </v>
      </c>
      <c r="N18" s="32" t="str">
        <f t="shared" si="5"/>
        <v xml:space="preserve"> </v>
      </c>
      <c r="O18" s="33" t="str">
        <f t="shared" si="6"/>
        <v xml:space="preserve"> </v>
      </c>
      <c r="P18" s="33">
        <f t="shared" si="7"/>
        <v>1</v>
      </c>
    </row>
    <row r="19" spans="1:16" ht="12.95" customHeight="1" x14ac:dyDescent="0.2">
      <c r="B19" s="35" t="s">
        <v>3</v>
      </c>
      <c r="C19" s="41"/>
      <c r="D19" s="41"/>
      <c r="E19" s="41"/>
      <c r="F19" s="41"/>
      <c r="G19" s="41"/>
      <c r="H19" s="41"/>
      <c r="I19" s="42">
        <f>(H19)-(G19)+(F19)-(E19)+(D19)-(C19)</f>
        <v>0</v>
      </c>
      <c r="J19" s="43">
        <v>0.29166666666666669</v>
      </c>
      <c r="K19" s="31" t="s">
        <v>20</v>
      </c>
      <c r="L19" s="32"/>
      <c r="M19" s="33" t="str">
        <f t="shared" si="4"/>
        <v xml:space="preserve"> </v>
      </c>
      <c r="N19" s="32">
        <f t="shared" si="5"/>
        <v>1</v>
      </c>
      <c r="O19" s="33" t="str">
        <f t="shared" si="6"/>
        <v xml:space="preserve"> </v>
      </c>
      <c r="P19" s="33" t="str">
        <f t="shared" si="7"/>
        <v xml:space="preserve"> </v>
      </c>
    </row>
    <row r="20" spans="1:16" ht="12.95" customHeight="1" x14ac:dyDescent="0.2">
      <c r="B20" s="35" t="s">
        <v>4</v>
      </c>
      <c r="C20" s="41"/>
      <c r="D20" s="41"/>
      <c r="E20" s="41"/>
      <c r="F20" s="41"/>
      <c r="G20" s="41"/>
      <c r="H20" s="41"/>
      <c r="I20" s="42">
        <v>0.29166666666666669</v>
      </c>
      <c r="J20" s="43">
        <v>0.29166666666666669</v>
      </c>
      <c r="K20" s="31" t="s">
        <v>132</v>
      </c>
      <c r="L20" s="32"/>
      <c r="M20" s="33" t="str">
        <f t="shared" si="4"/>
        <v xml:space="preserve"> </v>
      </c>
      <c r="N20" s="32" t="str">
        <f t="shared" si="5"/>
        <v xml:space="preserve"> </v>
      </c>
      <c r="O20" s="33" t="str">
        <f t="shared" si="6"/>
        <v xml:space="preserve"> </v>
      </c>
      <c r="P20" s="33" t="str">
        <f t="shared" si="7"/>
        <v xml:space="preserve"> </v>
      </c>
    </row>
    <row r="21" spans="1:16" ht="12.95" customHeight="1" x14ac:dyDescent="0.2">
      <c r="B21" s="35" t="s">
        <v>5</v>
      </c>
      <c r="C21" s="41"/>
      <c r="D21" s="41"/>
      <c r="E21" s="41"/>
      <c r="F21" s="41"/>
      <c r="G21" s="41"/>
      <c r="H21" s="41"/>
      <c r="I21" s="42">
        <f>(H21)-(G21)+(F21)-(E21)+(D21)-(C21)</f>
        <v>0</v>
      </c>
      <c r="J21" s="43">
        <v>0.29166666666666669</v>
      </c>
      <c r="K21" s="31" t="s">
        <v>22</v>
      </c>
      <c r="L21" s="32"/>
      <c r="M21" s="33" t="str">
        <f t="shared" si="4"/>
        <v xml:space="preserve"> </v>
      </c>
      <c r="N21" s="32" t="str">
        <f t="shared" si="5"/>
        <v xml:space="preserve"> </v>
      </c>
      <c r="O21" s="33" t="str">
        <f t="shared" si="6"/>
        <v xml:space="preserve"> </v>
      </c>
      <c r="P21" s="33" t="str">
        <f t="shared" si="7"/>
        <v xml:space="preserve"> </v>
      </c>
    </row>
    <row r="22" spans="1:16" ht="12.95" customHeight="1" x14ac:dyDescent="0.2">
      <c r="B22" s="35" t="s">
        <v>6</v>
      </c>
      <c r="C22" s="41"/>
      <c r="D22" s="41"/>
      <c r="E22" s="41"/>
      <c r="F22" s="41"/>
      <c r="G22" s="41"/>
      <c r="H22" s="41"/>
      <c r="I22" s="44"/>
      <c r="J22" s="43"/>
      <c r="K22" s="31"/>
      <c r="L22" s="32"/>
      <c r="M22" s="34" t="str">
        <f t="shared" si="4"/>
        <v xml:space="preserve"> </v>
      </c>
      <c r="N22" s="34" t="str">
        <f t="shared" si="5"/>
        <v xml:space="preserve"> </v>
      </c>
      <c r="O22" s="34" t="str">
        <f t="shared" si="6"/>
        <v xml:space="preserve"> </v>
      </c>
      <c r="P22" s="34" t="str">
        <f t="shared" si="7"/>
        <v xml:space="preserve"> </v>
      </c>
    </row>
    <row r="23" spans="1:16" ht="12.95" customHeight="1" x14ac:dyDescent="0.2">
      <c r="B23" s="35" t="s">
        <v>7</v>
      </c>
      <c r="C23" s="41"/>
      <c r="D23" s="41"/>
      <c r="E23" s="41"/>
      <c r="F23" s="41"/>
      <c r="G23" s="41"/>
      <c r="H23" s="41"/>
      <c r="I23" s="44"/>
      <c r="J23" s="43"/>
      <c r="K23" s="31"/>
      <c r="L23" s="37"/>
      <c r="M23" s="34" t="str">
        <f t="shared" si="4"/>
        <v xml:space="preserve"> </v>
      </c>
      <c r="N23" s="34" t="str">
        <f t="shared" si="5"/>
        <v xml:space="preserve"> </v>
      </c>
      <c r="O23" s="34" t="str">
        <f t="shared" si="6"/>
        <v xml:space="preserve"> </v>
      </c>
      <c r="P23" s="34" t="str">
        <f t="shared" si="7"/>
        <v xml:space="preserve"> </v>
      </c>
    </row>
    <row r="24" spans="1:16" ht="12.95" customHeight="1" x14ac:dyDescent="0.2">
      <c r="B24" s="38" t="s">
        <v>24</v>
      </c>
      <c r="C24" s="45"/>
      <c r="D24" s="45"/>
      <c r="E24" s="45"/>
      <c r="F24" s="45"/>
      <c r="G24" s="45"/>
      <c r="H24" s="45"/>
      <c r="I24" s="44">
        <f>SUBTOTAL(9,I17:I23)</f>
        <v>0.29166666666666669</v>
      </c>
      <c r="J24" s="44">
        <f>SUBTOTAL(9,J17:J23)</f>
        <v>1.4583333333333335</v>
      </c>
      <c r="K24" s="40"/>
      <c r="L24" s="20">
        <f>SUBTOTAL(9,L17:L23)</f>
        <v>0</v>
      </c>
      <c r="M24" s="20"/>
      <c r="N24" s="20">
        <f>SUBTOTAL(9,N17:N23)</f>
        <v>1</v>
      </c>
      <c r="O24" s="20">
        <f>SUBTOTAL(9,O17:O23)</f>
        <v>0</v>
      </c>
      <c r="P24" s="20"/>
    </row>
    <row r="25" spans="1:16" ht="20.100000000000001" customHeight="1" x14ac:dyDescent="0.2">
      <c r="B25" s="69" t="str">
        <f>"semaine " &amp; IF(ISBLANK(C2),"",VLOOKUP(C$2,calendrier,5)) &amp; "  -  " &amp; IF(ISBLANK(C2),"",VLOOKUP(C$2,calendrier,6))</f>
        <v xml:space="preserve">semaine   -  </v>
      </c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</row>
    <row r="26" spans="1:16" ht="12.95" customHeight="1" x14ac:dyDescent="0.2">
      <c r="A26" s="57">
        <v>1</v>
      </c>
      <c r="B26" s="35" t="s">
        <v>1</v>
      </c>
      <c r="C26" s="27">
        <v>0.375</v>
      </c>
      <c r="D26" s="27">
        <v>0.52083333333333337</v>
      </c>
      <c r="E26" s="27">
        <v>0.52777777777777779</v>
      </c>
      <c r="F26" s="27">
        <v>0.70833333333333337</v>
      </c>
      <c r="G26" s="27"/>
      <c r="H26" s="27"/>
      <c r="I26" s="36">
        <f>(H26)-(G26)+(F26)-(E26)+(D26)-(C26)</f>
        <v>0.32638888888888895</v>
      </c>
      <c r="J26" s="29">
        <v>0.29166666666666669</v>
      </c>
      <c r="K26" s="31"/>
      <c r="L26" s="32"/>
      <c r="M26" s="33" t="str">
        <f t="shared" ref="M26:M32" si="8">IF(K26="arrêt maladie",1," ")</f>
        <v xml:space="preserve"> </v>
      </c>
      <c r="N26" s="32" t="str">
        <f t="shared" ref="N26:N32" si="9">IF(K26="Congé Trimestriel",1," ")</f>
        <v xml:space="preserve"> </v>
      </c>
      <c r="O26" s="33" t="str">
        <f t="shared" ref="O26:O32" si="10">IF(K26="Congé",1," ")</f>
        <v xml:space="preserve"> </v>
      </c>
      <c r="P26" s="33" t="str">
        <f t="shared" ref="P26:P32" si="11">IF(K26="Enfant malade",1," ")</f>
        <v xml:space="preserve"> </v>
      </c>
    </row>
    <row r="27" spans="1:16" ht="12.95" customHeight="1" x14ac:dyDescent="0.2">
      <c r="B27" s="35" t="s">
        <v>2</v>
      </c>
      <c r="C27" s="27">
        <v>0.375</v>
      </c>
      <c r="D27" s="27">
        <v>0.52083333333333337</v>
      </c>
      <c r="E27" s="27">
        <v>0.52500000000000002</v>
      </c>
      <c r="F27" s="27">
        <v>0.70833333333333337</v>
      </c>
      <c r="G27" s="27"/>
      <c r="H27" s="27"/>
      <c r="I27" s="36">
        <f>(H27)-(G27)+(F27)-(E27)+(D27)-(C27)</f>
        <v>0.32916666666666672</v>
      </c>
      <c r="J27" s="29">
        <v>0.29166666666666669</v>
      </c>
      <c r="K27" s="31"/>
      <c r="L27" s="32"/>
      <c r="M27" s="33" t="str">
        <f t="shared" si="8"/>
        <v xml:space="preserve"> </v>
      </c>
      <c r="N27" s="32" t="str">
        <f t="shared" si="9"/>
        <v xml:space="preserve"> </v>
      </c>
      <c r="O27" s="33" t="str">
        <f t="shared" si="10"/>
        <v xml:space="preserve"> </v>
      </c>
      <c r="P27" s="33" t="str">
        <f t="shared" si="11"/>
        <v xml:space="preserve"> </v>
      </c>
    </row>
    <row r="28" spans="1:16" ht="12.95" customHeight="1" x14ac:dyDescent="0.2">
      <c r="B28" s="35" t="s">
        <v>3</v>
      </c>
      <c r="C28" s="27">
        <v>0.375</v>
      </c>
      <c r="D28" s="27">
        <v>0.52083333333333337</v>
      </c>
      <c r="E28" s="27">
        <v>0.5625</v>
      </c>
      <c r="F28" s="27">
        <v>0.70833333333333337</v>
      </c>
      <c r="G28" s="27"/>
      <c r="H28" s="27"/>
      <c r="I28" s="36">
        <f>(H28)-(G28)+(F28)-(E28)+(D28)-(C28)</f>
        <v>0.29166666666666674</v>
      </c>
      <c r="J28" s="29">
        <v>0.29166666666666669</v>
      </c>
      <c r="K28" s="31"/>
      <c r="L28" s="32"/>
      <c r="M28" s="33" t="str">
        <f t="shared" si="8"/>
        <v xml:space="preserve"> </v>
      </c>
      <c r="N28" s="32" t="str">
        <f t="shared" si="9"/>
        <v xml:space="preserve"> </v>
      </c>
      <c r="O28" s="33" t="str">
        <f t="shared" si="10"/>
        <v xml:space="preserve"> </v>
      </c>
      <c r="P28" s="33" t="str">
        <f t="shared" si="11"/>
        <v xml:space="preserve"> </v>
      </c>
    </row>
    <row r="29" spans="1:16" ht="12.95" customHeight="1" x14ac:dyDescent="0.2">
      <c r="B29" s="35" t="s">
        <v>4</v>
      </c>
      <c r="C29" s="27">
        <v>0.375</v>
      </c>
      <c r="D29" s="27">
        <v>0.52083333333333337</v>
      </c>
      <c r="E29" s="27">
        <v>0.5625</v>
      </c>
      <c r="F29" s="27">
        <v>0.70833333333333337</v>
      </c>
      <c r="G29" s="27"/>
      <c r="H29" s="27"/>
      <c r="I29" s="36">
        <f>(H29)-(G29)+(F29)-(E29)+(D29)-(C29)</f>
        <v>0.29166666666666674</v>
      </c>
      <c r="J29" s="29">
        <v>0.29166666666666669</v>
      </c>
      <c r="K29" s="31"/>
      <c r="L29" s="32"/>
      <c r="M29" s="33" t="str">
        <f t="shared" si="8"/>
        <v xml:space="preserve"> </v>
      </c>
      <c r="N29" s="32" t="str">
        <f t="shared" si="9"/>
        <v xml:space="preserve"> </v>
      </c>
      <c r="O29" s="33" t="str">
        <f t="shared" si="10"/>
        <v xml:space="preserve"> </v>
      </c>
      <c r="P29" s="33" t="str">
        <f t="shared" si="11"/>
        <v xml:space="preserve"> </v>
      </c>
    </row>
    <row r="30" spans="1:16" ht="12.95" customHeight="1" x14ac:dyDescent="0.2">
      <c r="B30" s="35" t="s">
        <v>5</v>
      </c>
      <c r="C30" s="27">
        <v>0.375</v>
      </c>
      <c r="D30" s="27">
        <v>0.52083333333333337</v>
      </c>
      <c r="E30" s="27">
        <v>0.5625</v>
      </c>
      <c r="F30" s="27">
        <v>0.70833333333333337</v>
      </c>
      <c r="G30" s="27"/>
      <c r="H30" s="27"/>
      <c r="I30" s="36">
        <f>(H30)-(G30)+(F30)-(E30)+(D30)-(C30)</f>
        <v>0.29166666666666674</v>
      </c>
      <c r="J30" s="29">
        <v>0.29166666666666669</v>
      </c>
      <c r="K30" s="31"/>
      <c r="L30" s="32"/>
      <c r="M30" s="33" t="str">
        <f t="shared" si="8"/>
        <v xml:space="preserve"> </v>
      </c>
      <c r="N30" s="32" t="str">
        <f t="shared" si="9"/>
        <v xml:space="preserve"> </v>
      </c>
      <c r="O30" s="33" t="str">
        <f t="shared" si="10"/>
        <v xml:space="preserve"> </v>
      </c>
      <c r="P30" s="33" t="str">
        <f t="shared" si="11"/>
        <v xml:space="preserve"> </v>
      </c>
    </row>
    <row r="31" spans="1:16" ht="12.95" customHeight="1" x14ac:dyDescent="0.2">
      <c r="B31" s="35" t="s">
        <v>6</v>
      </c>
      <c r="C31" s="27"/>
      <c r="D31" s="27"/>
      <c r="E31" s="27"/>
      <c r="F31" s="27"/>
      <c r="G31" s="27"/>
      <c r="H31" s="27"/>
      <c r="I31" s="30"/>
      <c r="J31" s="29"/>
      <c r="K31" s="31"/>
      <c r="L31" s="32"/>
      <c r="M31" s="34" t="str">
        <f t="shared" si="8"/>
        <v xml:space="preserve"> </v>
      </c>
      <c r="N31" s="34" t="str">
        <f t="shared" si="9"/>
        <v xml:space="preserve"> </v>
      </c>
      <c r="O31" s="34" t="str">
        <f t="shared" si="10"/>
        <v xml:space="preserve"> </v>
      </c>
      <c r="P31" s="34" t="str">
        <f t="shared" si="11"/>
        <v xml:space="preserve"> </v>
      </c>
    </row>
    <row r="32" spans="1:16" ht="12.95" customHeight="1" x14ac:dyDescent="0.2">
      <c r="B32" s="35" t="s">
        <v>7</v>
      </c>
      <c r="C32" s="27"/>
      <c r="D32" s="27"/>
      <c r="E32" s="27"/>
      <c r="F32" s="27"/>
      <c r="G32" s="27"/>
      <c r="H32" s="27"/>
      <c r="I32" s="30"/>
      <c r="J32" s="29"/>
      <c r="K32" s="31"/>
      <c r="L32" s="37"/>
      <c r="M32" s="34" t="str">
        <f t="shared" si="8"/>
        <v xml:space="preserve"> </v>
      </c>
      <c r="N32" s="34" t="str">
        <f t="shared" si="9"/>
        <v xml:space="preserve"> </v>
      </c>
      <c r="O32" s="34" t="str">
        <f t="shared" si="10"/>
        <v xml:space="preserve"> </v>
      </c>
      <c r="P32" s="34" t="str">
        <f t="shared" si="11"/>
        <v xml:space="preserve"> </v>
      </c>
    </row>
    <row r="33" spans="1:16" ht="12.95" customHeight="1" x14ac:dyDescent="0.2">
      <c r="B33" s="38" t="s">
        <v>24</v>
      </c>
      <c r="C33" s="38"/>
      <c r="D33" s="38"/>
      <c r="E33" s="38"/>
      <c r="F33" s="38"/>
      <c r="G33" s="38"/>
      <c r="H33" s="38"/>
      <c r="I33" s="39">
        <f>SUBTOTAL(9,I26:I32)</f>
        <v>1.5305555555555559</v>
      </c>
      <c r="J33" s="39">
        <f>SUBTOTAL(9,J26:J32)</f>
        <v>1.4583333333333335</v>
      </c>
      <c r="K33" s="40"/>
      <c r="L33" s="20">
        <f>SUBTOTAL(9,L26:L32)</f>
        <v>0</v>
      </c>
      <c r="M33" s="20"/>
      <c r="N33" s="20">
        <f>SUBTOTAL(9,N26:N32)</f>
        <v>0</v>
      </c>
      <c r="O33" s="20">
        <f>SUBTOTAL(9,O26:O32)</f>
        <v>0</v>
      </c>
      <c r="P33" s="20"/>
    </row>
    <row r="34" spans="1:16" ht="20.100000000000001" customHeight="1" x14ac:dyDescent="0.2">
      <c r="B34" s="69" t="str">
        <f>"semaine " &amp; IF(ISBLANK(C2),"",VLOOKUP(C$2,calendrier,7)) &amp; "  -  " &amp; IF(ISBLANK(C2),"",VLOOKUP(C$2,calendrier,8))</f>
        <v xml:space="preserve">semaine   -  </v>
      </c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2.95" customHeight="1" x14ac:dyDescent="0.2">
      <c r="A35" s="57">
        <v>3</v>
      </c>
      <c r="B35" s="35" t="s">
        <v>1</v>
      </c>
      <c r="C35" s="27">
        <v>0.375</v>
      </c>
      <c r="D35" s="27">
        <v>0.52083333333333337</v>
      </c>
      <c r="E35" s="27">
        <v>0.5625</v>
      </c>
      <c r="F35" s="27">
        <v>0.70833333333333337</v>
      </c>
      <c r="G35" s="27"/>
      <c r="H35" s="27"/>
      <c r="I35" s="36">
        <f>(H35)-(G35)+(F35)-(E35)+(D35)-(C35)</f>
        <v>0.29166666666666674</v>
      </c>
      <c r="J35" s="29">
        <v>0.29166666666666669</v>
      </c>
      <c r="K35" s="31"/>
      <c r="L35" s="32"/>
      <c r="M35" s="33" t="str">
        <f t="shared" ref="M35:M41" si="12">IF(K35="arrêt maladie",1," ")</f>
        <v xml:space="preserve"> </v>
      </c>
      <c r="N35" s="32" t="str">
        <f t="shared" ref="N35:N41" si="13">IF(K35="Congé Trimestriel",1," ")</f>
        <v xml:space="preserve"> </v>
      </c>
      <c r="O35" s="33" t="str">
        <f t="shared" ref="O35:O41" si="14">IF(K35="Congé",1," ")</f>
        <v xml:space="preserve"> </v>
      </c>
      <c r="P35" s="33" t="str">
        <f t="shared" ref="P35:P41" si="15">IF(K35="Enfant malade",1," ")</f>
        <v xml:space="preserve"> </v>
      </c>
    </row>
    <row r="36" spans="1:16" ht="12.95" customHeight="1" x14ac:dyDescent="0.2">
      <c r="B36" s="35" t="s">
        <v>2</v>
      </c>
      <c r="C36" s="27">
        <v>0.375</v>
      </c>
      <c r="D36" s="27">
        <v>0.52083333333333337</v>
      </c>
      <c r="E36" s="27">
        <v>0.5625</v>
      </c>
      <c r="F36" s="27">
        <v>0.70833333333333337</v>
      </c>
      <c r="G36" s="27"/>
      <c r="H36" s="27"/>
      <c r="I36" s="36">
        <f>(H36)-(G36)+(F36)-(E36)+(D36)-(C36)</f>
        <v>0.29166666666666674</v>
      </c>
      <c r="J36" s="29">
        <v>0.29166666666666669</v>
      </c>
      <c r="K36" s="31"/>
      <c r="L36" s="32"/>
      <c r="M36" s="33" t="str">
        <f t="shared" si="12"/>
        <v xml:space="preserve"> </v>
      </c>
      <c r="N36" s="32" t="str">
        <f t="shared" si="13"/>
        <v xml:space="preserve"> </v>
      </c>
      <c r="O36" s="33" t="str">
        <f t="shared" si="14"/>
        <v xml:space="preserve"> </v>
      </c>
      <c r="P36" s="33" t="str">
        <f t="shared" si="15"/>
        <v xml:space="preserve"> </v>
      </c>
    </row>
    <row r="37" spans="1:16" ht="12.95" customHeight="1" x14ac:dyDescent="0.2">
      <c r="B37" s="35" t="s">
        <v>3</v>
      </c>
      <c r="C37" s="27">
        <v>0.375</v>
      </c>
      <c r="D37" s="27">
        <v>0.52083333333333337</v>
      </c>
      <c r="E37" s="27">
        <v>0.5625</v>
      </c>
      <c r="F37" s="27">
        <v>0.70833333333333337</v>
      </c>
      <c r="G37" s="27"/>
      <c r="H37" s="27"/>
      <c r="I37" s="36">
        <f>(H37)-(G37)+(F37)-(E37)+(D37)-(C37)</f>
        <v>0.29166666666666674</v>
      </c>
      <c r="J37" s="29">
        <v>0.29166666666666669</v>
      </c>
      <c r="K37" s="31"/>
      <c r="L37" s="32"/>
      <c r="M37" s="33" t="str">
        <f t="shared" si="12"/>
        <v xml:space="preserve"> </v>
      </c>
      <c r="N37" s="32" t="str">
        <f t="shared" si="13"/>
        <v xml:space="preserve"> </v>
      </c>
      <c r="O37" s="33" t="str">
        <f t="shared" si="14"/>
        <v xml:space="preserve"> </v>
      </c>
      <c r="P37" s="33" t="str">
        <f t="shared" si="15"/>
        <v xml:space="preserve"> </v>
      </c>
    </row>
    <row r="38" spans="1:16" ht="12.95" customHeight="1" x14ac:dyDescent="0.2">
      <c r="B38" s="35" t="s">
        <v>4</v>
      </c>
      <c r="C38" s="27">
        <v>0.375</v>
      </c>
      <c r="D38" s="27">
        <v>0.52083333333333337</v>
      </c>
      <c r="E38" s="27">
        <v>0.5625</v>
      </c>
      <c r="F38" s="27">
        <v>0.70833333333333337</v>
      </c>
      <c r="G38" s="27"/>
      <c r="H38" s="27"/>
      <c r="I38" s="36">
        <f>(H38)-(G38)+(F38)-(E38)+(D38)-(C38)</f>
        <v>0.29166666666666674</v>
      </c>
      <c r="J38" s="29">
        <v>0.29166666666666669</v>
      </c>
      <c r="K38" s="31"/>
      <c r="L38" s="32"/>
      <c r="M38" s="33" t="str">
        <f t="shared" si="12"/>
        <v xml:space="preserve"> </v>
      </c>
      <c r="N38" s="32" t="str">
        <f t="shared" si="13"/>
        <v xml:space="preserve"> </v>
      </c>
      <c r="O38" s="33" t="str">
        <f t="shared" si="14"/>
        <v xml:space="preserve"> </v>
      </c>
      <c r="P38" s="33" t="str">
        <f t="shared" si="15"/>
        <v xml:space="preserve"> </v>
      </c>
    </row>
    <row r="39" spans="1:16" ht="12.95" customHeight="1" x14ac:dyDescent="0.2">
      <c r="B39" s="35" t="s">
        <v>5</v>
      </c>
      <c r="C39" s="27">
        <v>0.375</v>
      </c>
      <c r="D39" s="27">
        <v>0.52083333333333337</v>
      </c>
      <c r="E39" s="27">
        <v>0.5625</v>
      </c>
      <c r="F39" s="27">
        <v>0.70833333333333337</v>
      </c>
      <c r="G39" s="27"/>
      <c r="H39" s="27"/>
      <c r="I39" s="36">
        <f>(H39)-(G39)+(F39)-(E39)+(D39)-(C39)</f>
        <v>0.29166666666666674</v>
      </c>
      <c r="J39" s="29">
        <v>0.29166666666666669</v>
      </c>
      <c r="K39" s="31"/>
      <c r="L39" s="32"/>
      <c r="M39" s="33" t="str">
        <f t="shared" si="12"/>
        <v xml:space="preserve"> </v>
      </c>
      <c r="N39" s="32" t="str">
        <f t="shared" si="13"/>
        <v xml:space="preserve"> </v>
      </c>
      <c r="O39" s="33" t="str">
        <f t="shared" si="14"/>
        <v xml:space="preserve"> </v>
      </c>
      <c r="P39" s="33" t="str">
        <f t="shared" si="15"/>
        <v xml:space="preserve"> </v>
      </c>
    </row>
    <row r="40" spans="1:16" ht="12.95" customHeight="1" x14ac:dyDescent="0.2">
      <c r="B40" s="35" t="s">
        <v>6</v>
      </c>
      <c r="C40" s="46"/>
      <c r="D40" s="46"/>
      <c r="E40" s="27"/>
      <c r="F40" s="27"/>
      <c r="G40" s="27"/>
      <c r="H40" s="27"/>
      <c r="I40" s="30"/>
      <c r="J40" s="29"/>
      <c r="K40" s="31"/>
      <c r="L40" s="32"/>
      <c r="M40" s="34" t="str">
        <f t="shared" si="12"/>
        <v xml:space="preserve"> </v>
      </c>
      <c r="N40" s="34" t="str">
        <f t="shared" si="13"/>
        <v xml:space="preserve"> </v>
      </c>
      <c r="O40" s="34" t="str">
        <f t="shared" si="14"/>
        <v xml:space="preserve"> </v>
      </c>
      <c r="P40" s="34" t="str">
        <f t="shared" si="15"/>
        <v xml:space="preserve"> </v>
      </c>
    </row>
    <row r="41" spans="1:16" ht="12.95" customHeight="1" x14ac:dyDescent="0.2">
      <c r="B41" s="35" t="s">
        <v>7</v>
      </c>
      <c r="C41" s="27"/>
      <c r="D41" s="27"/>
      <c r="E41" s="27"/>
      <c r="F41" s="27"/>
      <c r="G41" s="27"/>
      <c r="H41" s="27"/>
      <c r="I41" s="30"/>
      <c r="J41" s="29"/>
      <c r="K41" s="31"/>
      <c r="L41" s="37"/>
      <c r="M41" s="34" t="str">
        <f t="shared" si="12"/>
        <v xml:space="preserve"> </v>
      </c>
      <c r="N41" s="34" t="str">
        <f t="shared" si="13"/>
        <v xml:space="preserve"> </v>
      </c>
      <c r="O41" s="34" t="str">
        <f t="shared" si="14"/>
        <v xml:space="preserve"> </v>
      </c>
      <c r="P41" s="34" t="str">
        <f t="shared" si="15"/>
        <v xml:space="preserve"> </v>
      </c>
    </row>
    <row r="42" spans="1:16" ht="12.95" customHeight="1" x14ac:dyDescent="0.2">
      <c r="B42" s="38" t="s">
        <v>24</v>
      </c>
      <c r="C42" s="38"/>
      <c r="D42" s="38"/>
      <c r="E42" s="38"/>
      <c r="F42" s="38"/>
      <c r="G42" s="38"/>
      <c r="H42" s="38"/>
      <c r="I42" s="39">
        <f>SUBTOTAL(9,I35:I41)</f>
        <v>1.4583333333333337</v>
      </c>
      <c r="J42" s="39">
        <f>SUBTOTAL(9,J35:J41)</f>
        <v>1.4583333333333335</v>
      </c>
      <c r="K42" s="40"/>
      <c r="L42" s="20">
        <f>SUBTOTAL(9,L35:L41)</f>
        <v>0</v>
      </c>
      <c r="M42" s="20"/>
      <c r="N42" s="20">
        <f>SUBTOTAL(9,N35:N41)</f>
        <v>0</v>
      </c>
      <c r="O42" s="20">
        <f>SUBTOTAL(9,O35:O41)</f>
        <v>0</v>
      </c>
      <c r="P42" s="20"/>
    </row>
    <row r="43" spans="1:16" ht="20.100000000000001" customHeight="1" x14ac:dyDescent="0.2">
      <c r="B43" s="69" t="str">
        <f>"semaine " &amp; IF(ISBLANK(C2),"",VLOOKUP(C$2,calendrier,9)) &amp; "  -  " &amp; IF(ISBLANK(C2),"",VLOOKUP(C$2,calendrier,10))</f>
        <v xml:space="preserve">semaine   -  </v>
      </c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2.95" customHeight="1" x14ac:dyDescent="0.2">
      <c r="A44" s="57">
        <v>4</v>
      </c>
      <c r="B44" s="35" t="s">
        <v>1</v>
      </c>
      <c r="C44" s="27">
        <v>0.375</v>
      </c>
      <c r="D44" s="27">
        <v>0.52083333333333337</v>
      </c>
      <c r="E44" s="27">
        <v>0.5625</v>
      </c>
      <c r="F44" s="27">
        <v>0.70833333333333337</v>
      </c>
      <c r="G44" s="27"/>
      <c r="H44" s="27"/>
      <c r="I44" s="36">
        <f>(H44)-(G44)+(F44)-(E44)+(D44)-(C44)</f>
        <v>0.29166666666666674</v>
      </c>
      <c r="J44" s="29">
        <v>0.29166666666666669</v>
      </c>
      <c r="K44" s="31"/>
      <c r="L44" s="32"/>
      <c r="M44" s="33" t="str">
        <f t="shared" ref="M44:M50" si="16">IF(K44="arrêt maladie",1," ")</f>
        <v xml:space="preserve"> </v>
      </c>
      <c r="N44" s="32" t="str">
        <f t="shared" ref="N44:N50" si="17">IF(K44="Congé Trimestriel",1," ")</f>
        <v xml:space="preserve"> </v>
      </c>
      <c r="O44" s="33" t="str">
        <f t="shared" ref="O44:O50" si="18">IF(K44="Congé",1," ")</f>
        <v xml:space="preserve"> </v>
      </c>
      <c r="P44" s="33" t="str">
        <f t="shared" ref="P44:P50" si="19">IF(K44="Enfant malade",1," ")</f>
        <v xml:space="preserve"> </v>
      </c>
    </row>
    <row r="45" spans="1:16" ht="12.95" customHeight="1" x14ac:dyDescent="0.2">
      <c r="B45" s="35" t="s">
        <v>2</v>
      </c>
      <c r="C45" s="27">
        <v>0.375</v>
      </c>
      <c r="D45" s="27">
        <v>0.52083333333333337</v>
      </c>
      <c r="E45" s="27">
        <v>0.5625</v>
      </c>
      <c r="F45" s="27">
        <v>0.70833333333333337</v>
      </c>
      <c r="G45" s="27"/>
      <c r="H45" s="27"/>
      <c r="I45" s="36">
        <f>(H45)-(G45)+(F45)-(E45)+(D45)-(C45)</f>
        <v>0.29166666666666674</v>
      </c>
      <c r="J45" s="29">
        <v>0.29166666666666669</v>
      </c>
      <c r="K45" s="31"/>
      <c r="L45" s="32"/>
      <c r="M45" s="33" t="str">
        <f t="shared" si="16"/>
        <v xml:space="preserve"> </v>
      </c>
      <c r="N45" s="32" t="str">
        <f t="shared" si="17"/>
        <v xml:space="preserve"> </v>
      </c>
      <c r="O45" s="33" t="str">
        <f t="shared" si="18"/>
        <v xml:space="preserve"> </v>
      </c>
      <c r="P45" s="33" t="str">
        <f t="shared" si="19"/>
        <v xml:space="preserve"> </v>
      </c>
    </row>
    <row r="46" spans="1:16" ht="12.95" customHeight="1" x14ac:dyDescent="0.2">
      <c r="B46" s="35" t="s">
        <v>3</v>
      </c>
      <c r="C46" s="27">
        <v>0.375</v>
      </c>
      <c r="D46" s="27">
        <v>0.52083333333333337</v>
      </c>
      <c r="E46" s="27">
        <v>0.5625</v>
      </c>
      <c r="F46" s="27">
        <v>0.70833333333333337</v>
      </c>
      <c r="G46" s="27"/>
      <c r="H46" s="27"/>
      <c r="I46" s="36">
        <f>(H46)-(G46)+(F46)-(E46)+(D46)-(C46)</f>
        <v>0.29166666666666674</v>
      </c>
      <c r="J46" s="29">
        <v>0.29166666666666669</v>
      </c>
      <c r="K46" s="31"/>
      <c r="L46" s="32"/>
      <c r="M46" s="33" t="str">
        <f t="shared" si="16"/>
        <v xml:space="preserve"> </v>
      </c>
      <c r="N46" s="32" t="str">
        <f t="shared" si="17"/>
        <v xml:space="preserve"> </v>
      </c>
      <c r="O46" s="33" t="str">
        <f t="shared" si="18"/>
        <v xml:space="preserve"> </v>
      </c>
      <c r="P46" s="33" t="str">
        <f t="shared" si="19"/>
        <v xml:space="preserve"> </v>
      </c>
    </row>
    <row r="47" spans="1:16" ht="12.95" customHeight="1" x14ac:dyDescent="0.2">
      <c r="B47" s="35" t="s">
        <v>4</v>
      </c>
      <c r="C47" s="27">
        <v>0.375</v>
      </c>
      <c r="D47" s="27">
        <v>0.52083333333333337</v>
      </c>
      <c r="E47" s="27">
        <v>0.5625</v>
      </c>
      <c r="F47" s="27">
        <v>0.70833333333333337</v>
      </c>
      <c r="G47" s="27"/>
      <c r="H47" s="27"/>
      <c r="I47" s="36">
        <f>(H47)-(G47)+(F47)-(E47)+(D47)-(C47)</f>
        <v>0.29166666666666674</v>
      </c>
      <c r="J47" s="29">
        <v>0.29166666666666669</v>
      </c>
      <c r="K47" s="31" t="s">
        <v>132</v>
      </c>
      <c r="L47" s="32"/>
      <c r="M47" s="33" t="str">
        <f t="shared" si="16"/>
        <v xml:space="preserve"> </v>
      </c>
      <c r="N47" s="32" t="str">
        <f t="shared" si="17"/>
        <v xml:space="preserve"> </v>
      </c>
      <c r="O47" s="33" t="str">
        <f t="shared" si="18"/>
        <v xml:space="preserve"> </v>
      </c>
      <c r="P47" s="33" t="str">
        <f t="shared" si="19"/>
        <v xml:space="preserve"> </v>
      </c>
    </row>
    <row r="48" spans="1:16" ht="12.95" customHeight="1" x14ac:dyDescent="0.2">
      <c r="B48" s="35" t="s">
        <v>5</v>
      </c>
      <c r="C48" s="27">
        <v>0.375</v>
      </c>
      <c r="D48" s="27">
        <v>0.52083333333333337</v>
      </c>
      <c r="E48" s="27">
        <v>0.5625</v>
      </c>
      <c r="F48" s="27">
        <v>0.70833333333333337</v>
      </c>
      <c r="G48" s="27"/>
      <c r="H48" s="27"/>
      <c r="I48" s="36">
        <f>(H48)-(G48)+(F48)-(E48)+(D48)-(C48)</f>
        <v>0.29166666666666674</v>
      </c>
      <c r="J48" s="29">
        <v>0.29166666666666669</v>
      </c>
      <c r="K48" s="31" t="s">
        <v>21</v>
      </c>
      <c r="L48" s="32"/>
      <c r="M48" s="33" t="str">
        <f t="shared" si="16"/>
        <v xml:space="preserve"> </v>
      </c>
      <c r="N48" s="32" t="str">
        <f t="shared" si="17"/>
        <v xml:space="preserve"> </v>
      </c>
      <c r="O48" s="33" t="str">
        <f t="shared" si="18"/>
        <v xml:space="preserve"> </v>
      </c>
      <c r="P48" s="33">
        <f t="shared" si="19"/>
        <v>1</v>
      </c>
    </row>
    <row r="49" spans="1:16" ht="12.95" customHeight="1" x14ac:dyDescent="0.2">
      <c r="B49" s="35" t="s">
        <v>6</v>
      </c>
      <c r="C49" s="27"/>
      <c r="D49" s="27"/>
      <c r="E49" s="27"/>
      <c r="F49" s="27"/>
      <c r="G49" s="27"/>
      <c r="H49" s="27"/>
      <c r="I49" s="30"/>
      <c r="J49" s="29"/>
      <c r="K49" s="31"/>
      <c r="L49" s="32"/>
      <c r="M49" s="34" t="str">
        <f t="shared" si="16"/>
        <v xml:space="preserve"> </v>
      </c>
      <c r="N49" s="34" t="str">
        <f t="shared" si="17"/>
        <v xml:space="preserve"> </v>
      </c>
      <c r="O49" s="34" t="str">
        <f t="shared" si="18"/>
        <v xml:space="preserve"> </v>
      </c>
      <c r="P49" s="34" t="str">
        <f t="shared" si="19"/>
        <v xml:space="preserve"> </v>
      </c>
    </row>
    <row r="50" spans="1:16" ht="12.95" customHeight="1" x14ac:dyDescent="0.2">
      <c r="B50" s="35" t="s">
        <v>7</v>
      </c>
      <c r="C50" s="27"/>
      <c r="D50" s="27"/>
      <c r="E50" s="27"/>
      <c r="F50" s="27"/>
      <c r="G50" s="27"/>
      <c r="H50" s="27"/>
      <c r="I50" s="30"/>
      <c r="J50" s="29"/>
      <c r="K50" s="31"/>
      <c r="L50" s="37"/>
      <c r="M50" s="34" t="str">
        <f t="shared" si="16"/>
        <v xml:space="preserve"> </v>
      </c>
      <c r="N50" s="34" t="str">
        <f t="shared" si="17"/>
        <v xml:space="preserve"> </v>
      </c>
      <c r="O50" s="34" t="str">
        <f t="shared" si="18"/>
        <v xml:space="preserve"> </v>
      </c>
      <c r="P50" s="34" t="str">
        <f t="shared" si="19"/>
        <v xml:space="preserve"> </v>
      </c>
    </row>
    <row r="51" spans="1:16" ht="12.95" customHeight="1" x14ac:dyDescent="0.2">
      <c r="B51" s="38" t="s">
        <v>24</v>
      </c>
      <c r="C51" s="38"/>
      <c r="D51" s="38"/>
      <c r="E51" s="38"/>
      <c r="F51" s="38"/>
      <c r="G51" s="38"/>
      <c r="H51" s="38"/>
      <c r="I51" s="39">
        <f>SUBTOTAL(9,I44:I50)</f>
        <v>1.4583333333333337</v>
      </c>
      <c r="J51" s="39">
        <f>SUBTOTAL(9,J44:J50)</f>
        <v>1.4583333333333335</v>
      </c>
      <c r="K51" s="40"/>
      <c r="L51" s="20">
        <f>SUBTOTAL(9,L44:L50)</f>
        <v>0</v>
      </c>
      <c r="M51" s="20"/>
      <c r="N51" s="20">
        <f>SUBTOTAL(9,N44:N50)</f>
        <v>0</v>
      </c>
      <c r="O51" s="20">
        <f>SUBTOTAL(9,O44:O50)</f>
        <v>0</v>
      </c>
      <c r="P51" s="20"/>
    </row>
    <row r="52" spans="1:16" ht="20.100000000000001" customHeight="1" x14ac:dyDescent="0.2">
      <c r="B52" s="69" t="str">
        <f>"semaine " &amp; IF(ISBLANK(C2),"  -  ",VLOOKUP(C$2,calendrier,11)) &amp; " -  " &amp; IF(ISBLANK(C2),"",VLOOKUP(C$2,calendrier,12))</f>
        <v xml:space="preserve">semaine   -   -  </v>
      </c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</row>
    <row r="53" spans="1:16" ht="12.95" customHeight="1" x14ac:dyDescent="0.2">
      <c r="A53" s="57">
        <v>5</v>
      </c>
      <c r="B53" s="35" t="s">
        <v>1</v>
      </c>
      <c r="C53" s="27">
        <v>0.375</v>
      </c>
      <c r="D53" s="27">
        <v>0.52083333333333337</v>
      </c>
      <c r="E53" s="27">
        <v>0.5625</v>
      </c>
      <c r="F53" s="27">
        <v>0.83333333333333337</v>
      </c>
      <c r="G53" s="27"/>
      <c r="H53" s="27"/>
      <c r="I53" s="36">
        <f>(H53)-(G53)+(F53)-(E53)+(D53)-(C53)</f>
        <v>0.41666666666666674</v>
      </c>
      <c r="J53" s="29">
        <v>0.29166666666666669</v>
      </c>
      <c r="K53" s="31" t="s">
        <v>21</v>
      </c>
      <c r="L53" s="32"/>
      <c r="M53" s="33" t="str">
        <f t="shared" ref="M53:M59" si="20">IF(K53="arrêt maladie",1," ")</f>
        <v xml:space="preserve"> </v>
      </c>
      <c r="N53" s="32" t="str">
        <f t="shared" ref="N53:N59" si="21">IF(K53="Congé Trimestriel",1," ")</f>
        <v xml:space="preserve"> </v>
      </c>
      <c r="O53" s="33" t="str">
        <f t="shared" ref="O53:O59" si="22">IF(K53="Congé",1," ")</f>
        <v xml:space="preserve"> </v>
      </c>
      <c r="P53" s="33">
        <v>1</v>
      </c>
    </row>
    <row r="54" spans="1:16" ht="12.95" customHeight="1" x14ac:dyDescent="0.2">
      <c r="B54" s="35" t="s">
        <v>2</v>
      </c>
      <c r="C54" s="27">
        <v>0.375</v>
      </c>
      <c r="D54" s="27">
        <v>0.52083333333333337</v>
      </c>
      <c r="E54" s="27">
        <v>0.5625</v>
      </c>
      <c r="F54" s="27">
        <v>0.70833333333333337</v>
      </c>
      <c r="G54" s="27"/>
      <c r="H54" s="27"/>
      <c r="I54" s="36">
        <f>(H54)-(G54)+(F54)-(E54)+(D54)-(C54)</f>
        <v>0.29166666666666674</v>
      </c>
      <c r="J54" s="29">
        <v>0.29166666666666669</v>
      </c>
      <c r="K54" s="31" t="s">
        <v>134</v>
      </c>
      <c r="L54" s="32"/>
      <c r="M54" s="33" t="str">
        <f t="shared" si="20"/>
        <v xml:space="preserve"> </v>
      </c>
      <c r="N54" s="32" t="str">
        <f t="shared" si="21"/>
        <v xml:space="preserve"> </v>
      </c>
      <c r="O54" s="33" t="str">
        <f t="shared" si="22"/>
        <v xml:space="preserve"> </v>
      </c>
      <c r="P54" s="33" t="str">
        <f t="shared" ref="P53:P59" si="23">IF(K54="Enfant malade",1," ")</f>
        <v xml:space="preserve"> </v>
      </c>
    </row>
    <row r="55" spans="1:16" ht="12.95" customHeight="1" x14ac:dyDescent="0.2">
      <c r="B55" s="35" t="s">
        <v>3</v>
      </c>
      <c r="C55" s="27"/>
      <c r="D55" s="27"/>
      <c r="E55" s="27"/>
      <c r="F55" s="27"/>
      <c r="G55" s="27"/>
      <c r="H55" s="27"/>
      <c r="I55" s="36"/>
      <c r="J55" s="29"/>
      <c r="K55" s="31"/>
      <c r="L55" s="32"/>
      <c r="M55" s="33" t="str">
        <f t="shared" si="20"/>
        <v xml:space="preserve"> </v>
      </c>
      <c r="N55" s="32" t="str">
        <f t="shared" si="21"/>
        <v xml:space="preserve"> </v>
      </c>
      <c r="O55" s="33" t="str">
        <f t="shared" si="22"/>
        <v xml:space="preserve"> </v>
      </c>
      <c r="P55" s="33" t="str">
        <f t="shared" si="23"/>
        <v xml:space="preserve"> </v>
      </c>
    </row>
    <row r="56" spans="1:16" ht="12.95" customHeight="1" x14ac:dyDescent="0.2">
      <c r="B56" s="35" t="s">
        <v>4</v>
      </c>
      <c r="C56" s="27"/>
      <c r="D56" s="27"/>
      <c r="E56" s="27"/>
      <c r="F56" s="27"/>
      <c r="G56" s="27"/>
      <c r="H56" s="27"/>
      <c r="I56" s="36"/>
      <c r="J56" s="29"/>
      <c r="K56" s="31"/>
      <c r="L56" s="32"/>
      <c r="M56" s="33" t="str">
        <f t="shared" si="20"/>
        <v xml:space="preserve"> </v>
      </c>
      <c r="N56" s="32" t="str">
        <f t="shared" si="21"/>
        <v xml:space="preserve"> </v>
      </c>
      <c r="O56" s="33" t="str">
        <f t="shared" si="22"/>
        <v xml:space="preserve"> </v>
      </c>
      <c r="P56" s="33" t="str">
        <f t="shared" si="23"/>
        <v xml:space="preserve"> </v>
      </c>
    </row>
    <row r="57" spans="1:16" ht="12.95" customHeight="1" x14ac:dyDescent="0.2">
      <c r="B57" s="35" t="s">
        <v>5</v>
      </c>
      <c r="C57" s="27"/>
      <c r="D57" s="27"/>
      <c r="E57" s="27"/>
      <c r="F57" s="27"/>
      <c r="G57" s="27"/>
      <c r="H57" s="27"/>
      <c r="I57" s="36"/>
      <c r="J57" s="29"/>
      <c r="K57" s="31"/>
      <c r="L57" s="32"/>
      <c r="M57" s="33" t="str">
        <f t="shared" si="20"/>
        <v xml:space="preserve"> </v>
      </c>
      <c r="N57" s="32" t="str">
        <f t="shared" si="21"/>
        <v xml:space="preserve"> </v>
      </c>
      <c r="O57" s="33" t="str">
        <f t="shared" si="22"/>
        <v xml:space="preserve"> </v>
      </c>
      <c r="P57" s="33" t="str">
        <f t="shared" si="23"/>
        <v xml:space="preserve"> </v>
      </c>
    </row>
    <row r="58" spans="1:16" ht="12.95" customHeight="1" x14ac:dyDescent="0.2">
      <c r="B58" s="35" t="s">
        <v>6</v>
      </c>
      <c r="C58" s="27"/>
      <c r="D58" s="27"/>
      <c r="E58" s="27"/>
      <c r="F58" s="27"/>
      <c r="G58" s="27"/>
      <c r="H58" s="27"/>
      <c r="I58" s="30"/>
      <c r="J58" s="30"/>
      <c r="K58" s="31"/>
      <c r="L58" s="34"/>
      <c r="M58" s="34" t="str">
        <f t="shared" si="20"/>
        <v xml:space="preserve"> </v>
      </c>
      <c r="N58" s="34" t="str">
        <f t="shared" si="21"/>
        <v xml:space="preserve"> </v>
      </c>
      <c r="O58" s="34" t="str">
        <f t="shared" si="22"/>
        <v xml:space="preserve"> </v>
      </c>
      <c r="P58" s="34" t="str">
        <f t="shared" si="23"/>
        <v xml:space="preserve"> </v>
      </c>
    </row>
    <row r="59" spans="1:16" ht="12.95" customHeight="1" x14ac:dyDescent="0.2">
      <c r="B59" s="35" t="s">
        <v>7</v>
      </c>
      <c r="C59" s="27"/>
      <c r="D59" s="27"/>
      <c r="E59" s="27"/>
      <c r="F59" s="27"/>
      <c r="G59" s="27"/>
      <c r="H59" s="27"/>
      <c r="I59" s="30"/>
      <c r="J59" s="30"/>
      <c r="K59" s="31"/>
      <c r="L59" s="34"/>
      <c r="M59" s="34" t="str">
        <f t="shared" si="20"/>
        <v xml:space="preserve"> </v>
      </c>
      <c r="N59" s="34" t="str">
        <f t="shared" si="21"/>
        <v xml:space="preserve"> </v>
      </c>
      <c r="O59" s="34" t="str">
        <f t="shared" si="22"/>
        <v xml:space="preserve"> </v>
      </c>
      <c r="P59" s="34" t="str">
        <f t="shared" si="23"/>
        <v xml:space="preserve"> </v>
      </c>
    </row>
    <row r="60" spans="1:16" ht="12.95" customHeight="1" x14ac:dyDescent="0.2">
      <c r="B60" s="38" t="s">
        <v>24</v>
      </c>
      <c r="C60" s="38"/>
      <c r="D60" s="38"/>
      <c r="E60" s="38"/>
      <c r="F60" s="38"/>
      <c r="G60" s="38"/>
      <c r="H60" s="38"/>
      <c r="I60" s="39">
        <f>SUBTOTAL(9,I53:I59)</f>
        <v>0.70833333333333348</v>
      </c>
      <c r="J60" s="39">
        <f>SUBTOTAL(9,J53:J59)</f>
        <v>0.58333333333333337</v>
      </c>
      <c r="K60" s="40"/>
      <c r="L60" s="20">
        <f>SUBTOTAL(9,L53:L59)</f>
        <v>0</v>
      </c>
      <c r="M60" s="20"/>
      <c r="N60" s="20">
        <f>SUBTOTAL(9,N53:N59)</f>
        <v>0</v>
      </c>
      <c r="O60" s="20">
        <f>SUBTOTAL(9,O53:O59)</f>
        <v>0</v>
      </c>
      <c r="P60" s="20"/>
    </row>
    <row r="61" spans="1:16" ht="12.95" customHeight="1" x14ac:dyDescent="0.2">
      <c r="B61" s="47"/>
      <c r="C61" s="47"/>
      <c r="D61" s="47"/>
      <c r="E61" s="47"/>
      <c r="F61" s="48" t="s">
        <v>25</v>
      </c>
      <c r="G61" s="49"/>
      <c r="H61" s="49"/>
      <c r="I61" s="50">
        <f>SUBTOTAL(9,I18:I60)</f>
        <v>5.4472222222222255</v>
      </c>
      <c r="J61" s="50">
        <f>SUBTOTAL(9,J18:J60)</f>
        <v>6.1250000000000018</v>
      </c>
      <c r="K61" s="51" t="s">
        <v>25</v>
      </c>
      <c r="L61" s="51">
        <f>SUBTOTAL(9,L16:L60)</f>
        <v>0</v>
      </c>
      <c r="M61" s="51">
        <f t="shared" ref="M61:O61" si="24">SUBTOTAL(9,M16:M60)</f>
        <v>1</v>
      </c>
      <c r="N61" s="51">
        <f t="shared" si="24"/>
        <v>1</v>
      </c>
      <c r="O61" s="51">
        <f t="shared" si="24"/>
        <v>0</v>
      </c>
      <c r="P61" s="51">
        <v>3</v>
      </c>
    </row>
    <row r="62" spans="1:16" ht="12.95" customHeight="1" x14ac:dyDescent="0.2">
      <c r="B62" s="52"/>
      <c r="C62" s="17"/>
      <c r="D62" s="53"/>
      <c r="E62" s="17"/>
      <c r="F62" s="35" t="s">
        <v>26</v>
      </c>
      <c r="G62" s="49"/>
      <c r="H62" s="49"/>
      <c r="I62" s="50">
        <v>0</v>
      </c>
      <c r="J62" s="50">
        <v>0</v>
      </c>
      <c r="K62" s="54" t="s">
        <v>27</v>
      </c>
      <c r="L62" s="66">
        <f>L61</f>
        <v>0</v>
      </c>
      <c r="M62" s="66">
        <f t="shared" ref="M62:O62" si="25">M61</f>
        <v>1</v>
      </c>
      <c r="N62" s="66">
        <f t="shared" si="25"/>
        <v>1</v>
      </c>
      <c r="O62" s="66">
        <f t="shared" si="25"/>
        <v>0</v>
      </c>
      <c r="P62" s="68">
        <v>4</v>
      </c>
    </row>
    <row r="63" spans="1:16" ht="12.95" customHeight="1" x14ac:dyDescent="0.2">
      <c r="B63" s="55"/>
      <c r="C63" s="53"/>
      <c r="D63" s="17"/>
      <c r="E63" s="17"/>
      <c r="F63" s="35" t="s">
        <v>28</v>
      </c>
      <c r="G63" s="49"/>
      <c r="H63" s="49"/>
      <c r="I63" s="50">
        <f>SUM(I61:I62)</f>
        <v>5.4472222222222255</v>
      </c>
      <c r="J63" s="50">
        <f t="shared" ref="J63" si="26">SUM(J61:J62)</f>
        <v>6.1250000000000018</v>
      </c>
      <c r="K63" s="17"/>
      <c r="O63" s="17"/>
      <c r="P63" s="56"/>
    </row>
    <row r="64" spans="1:16" ht="12.95" customHeight="1" x14ac:dyDescent="0.2">
      <c r="B64" s="17"/>
      <c r="C64" s="17"/>
      <c r="D64" s="17"/>
      <c r="E64" s="17"/>
      <c r="F64" s="35" t="s">
        <v>137</v>
      </c>
      <c r="G64" s="49"/>
      <c r="H64" s="49"/>
      <c r="I64" s="50"/>
      <c r="J64" s="50"/>
      <c r="K64" s="17"/>
      <c r="O64" s="17"/>
      <c r="P64" s="17"/>
    </row>
    <row r="65" spans="2:16" x14ac:dyDescent="0.2">
      <c r="B65" s="17"/>
      <c r="C65" s="17"/>
      <c r="D65" s="17"/>
      <c r="E65" s="17"/>
      <c r="K65" s="17"/>
      <c r="O65" s="17"/>
      <c r="P65" s="17"/>
    </row>
    <row r="66" spans="2:16" ht="17.25" x14ac:dyDescent="0.25">
      <c r="B66" s="67"/>
    </row>
    <row r="67" spans="2:16" ht="17.25" x14ac:dyDescent="0.25">
      <c r="B67" s="67"/>
    </row>
    <row r="68" spans="2:16" ht="17.25" x14ac:dyDescent="0.25">
      <c r="B68" s="67"/>
    </row>
    <row r="69" spans="2:16" ht="17.25" x14ac:dyDescent="0.25">
      <c r="B69" s="67"/>
    </row>
  </sheetData>
  <protectedRanges>
    <protectedRange password="A54F" sqref="O16:P16 O7:P7" name="Plage7_1"/>
    <protectedRange password="A54F" sqref="H61:H62" name="Plage1_1"/>
    <protectedRange password="A54F" sqref="I7:J7 I16:J16" name="Plage1"/>
    <protectedRange password="A54F" sqref="I60:J60" name="Plage2"/>
    <protectedRange password="A54F" sqref="B16 B7" name="Plage12"/>
    <protectedRange password="A54F" sqref="K64:K65 B64:E65 H64:I64" name="Plage18"/>
    <protectedRange password="A54F" sqref="L65:N77" name="Plage18_2_2"/>
    <protectedRange password="DC05" sqref="C41:I41 E40:I40 C22:I23 K31:K32 K40:K41 K17:K21 K49:K50 C31:I32 K35:K39 C49:I50 K26:K30 K53:K57 K44:K48 C17:H21 K14 C13:I14 K58:K59 C8:H12 C26:H30 C35:H39 C44:H48 C53:H57 O8:P14 M17:M23 O17:P23 M26:M32 O26:P32 M35:M41 O35:P41 O53:P59 M53:M59 M44:M50 O44:P50 K8:K13 K22:K23 C58:J59" name="mensuelle_1"/>
    <protectedRange password="A54F" sqref="L60:P60 L51:P51 L42:P42 L33:P33 L24:P24 L15:P15" name="Plage2_1_1"/>
    <protectedRange password="A54F" sqref="O34:P34 O52:P52 O43:P43 O25:P25" name="Plage7_1_1"/>
    <protectedRange password="A54F" sqref="I34 I43 I22:I23 I52 I58:I59 I49:I50 I40:I41 I31:I32 I13:I14 I25:J25" name="Plage1_3"/>
    <protectedRange password="A54F" sqref="I33:J33 I42:J42 I51:J51 I15:J15 I24:J24" name="Plage2_5"/>
    <protectedRange password="A54F" sqref="B25" name="Plage12_1"/>
    <protectedRange password="A54F" sqref="B34" name="Plage13_1"/>
    <protectedRange password="A54F" sqref="B43" name="Plage14_1"/>
    <protectedRange password="A54F" sqref="B52" name="Plage15_1"/>
    <protectedRange password="DC05" sqref="I26:I30 I35:I39 I44:I48 I53:I57 I17:I21 I8:I12" name="mensuelle_1_3"/>
    <protectedRange password="A54F" sqref="I26:I30 I35:I39 I44:I48 I53:I57 I17:I21 I8:I12" name="Plage1_3_3"/>
  </protectedRanges>
  <mergeCells count="16">
    <mergeCell ref="B1:P1"/>
    <mergeCell ref="B5:B6"/>
    <mergeCell ref="K5:K6"/>
    <mergeCell ref="L5:L6"/>
    <mergeCell ref="O5:O6"/>
    <mergeCell ref="C5:D5"/>
    <mergeCell ref="E5:F5"/>
    <mergeCell ref="G5:H5"/>
    <mergeCell ref="J5:J6"/>
    <mergeCell ref="B7:P7"/>
    <mergeCell ref="M5:M6"/>
    <mergeCell ref="B43:P43"/>
    <mergeCell ref="B52:P52"/>
    <mergeCell ref="B16:P16"/>
    <mergeCell ref="B25:P25"/>
    <mergeCell ref="B34:P34"/>
  </mergeCells>
  <conditionalFormatting sqref="I8:I13 I17:I23 I26:I32 I35:I41 I44:I50 I53:I59">
    <cfRule type="cellIs" dxfId="0" priority="1" operator="greaterThan">
      <formula>0.458333333333333</formula>
    </cfRule>
  </conditionalFormatting>
  <dataValidations count="7">
    <dataValidation type="time" allowBlank="1" showInputMessage="1" showErrorMessage="1" errorTitle="Attention" error="L'heure de départ doit être supérieure à l'heure d'arrivée,_x000a_ou vos horaires du matin doivent être inférieurs à ceux de l'après midi et de la soirée_x000a__x000a_ou saisir vos heures sous la forme HH:mm_x000a_" sqref="C8:C14 C17:C23 C26:C32 C35:C41 C44:C50 C53:C59">
      <formula1>0.375</formula1>
      <formula2>0.458333333333333</formula2>
    </dataValidation>
    <dataValidation type="time" operator="greaterThan" allowBlank="1" showInputMessage="1" showErrorMessage="1" errorTitle="Attention" error="L'heure de départ doit être supérieure à l'heure d'arrivée,_x000a_ou vos horaires du matin doivent être inférieurs à ceux de l'après midi et de la soirée_x000a__x000a_ou saisir vos heures sous la forme HH:mm_x000a_" sqref="D8:H14 D35:H41 D26:H32 F19:F23 D44:H50 D17:E23 G17:H23 F17 D53:H59">
      <formula1>C8</formula1>
    </dataValidation>
    <dataValidation type="list" allowBlank="1" showInputMessage="1" showErrorMessage="1" sqref="L23 K53:K59 K17:K23 K26:K32 K44:K50 K35:K41 L32 L59 L41 L14 K8:K14 L50">
      <formula1>motifs_absence</formula1>
    </dataValidation>
    <dataValidation type="list" allowBlank="1" showInputMessage="1" showErrorMessage="1" sqref="J22:J23 J40:J41 J13:J14 J31:J32">
      <formula1>horaires</formula1>
    </dataValidation>
    <dataValidation type="list" allowBlank="1" showInputMessage="1" showErrorMessage="1" sqref="C2">
      <formula1>mois</formula1>
    </dataValidation>
    <dataValidation type="time" operator="greaterThan" allowBlank="1" showInputMessage="1" showErrorMessage="1" errorTitle="journée &gt; à 11h de travail" promptTitle="journée &gt; à 11h" sqref="I17">
      <formula1>N2</formula1>
    </dataValidation>
    <dataValidation type="custom" allowBlank="1" showInputMessage="1" showErrorMessage="1" error="Vous disposez de 3 jours d'arrêt pour enfant malade dans l'année." sqref="P62">
      <formula1>COUNTA(P62)</formula1>
    </dataValidation>
  </dataValidations>
  <pageMargins left="0.7" right="0.7" top="0.75" bottom="0.75" header="0.3" footer="0.3"/>
  <pageSetup paperSize="9" scale="5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Sources!$A$2:$A$19</xm:f>
          </x14:formula1>
          <xm:sqref>K2</xm:sqref>
        </x14:dataValidation>
        <x14:dataValidation type="list" allowBlank="1" showInputMessage="1" showErrorMessage="1">
          <x14:formula1>
            <xm:f>Sources!$C$2:$C$16</xm:f>
          </x14:formula1>
          <xm:sqref>K3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13"/>
  <sheetViews>
    <sheetView workbookViewId="0">
      <selection activeCell="F21" sqref="F21"/>
    </sheetView>
  </sheetViews>
  <sheetFormatPr baseColWidth="10" defaultColWidth="11.42578125" defaultRowHeight="10.5" x14ac:dyDescent="0.2"/>
  <cols>
    <col min="1" max="1" width="11.42578125" style="4"/>
    <col min="2" max="2" width="32.42578125" style="4" customWidth="1"/>
    <col min="3" max="3" width="8.85546875" style="4" bestFit="1" customWidth="1"/>
    <col min="4" max="4" width="32.42578125" style="4" customWidth="1"/>
    <col min="5" max="5" width="8.85546875" style="4" bestFit="1" customWidth="1"/>
    <col min="6" max="6" width="32.42578125" style="4" customWidth="1"/>
    <col min="7" max="7" width="8.85546875" style="4" bestFit="1" customWidth="1"/>
    <col min="8" max="8" width="32.42578125" style="4" customWidth="1"/>
    <col min="9" max="9" width="8.85546875" style="4" bestFit="1" customWidth="1"/>
    <col min="10" max="10" width="32.42578125" style="4" customWidth="1"/>
    <col min="11" max="11" width="8.85546875" style="4" bestFit="1" customWidth="1"/>
    <col min="12" max="12" width="32.42578125" style="4" customWidth="1"/>
    <col min="13" max="13" width="8.85546875" style="4" bestFit="1" customWidth="1"/>
    <col min="14" max="14" width="32.42578125" style="4" customWidth="1"/>
    <col min="15" max="15" width="13.85546875" style="4" bestFit="1" customWidth="1"/>
    <col min="16" max="16384" width="11.42578125" style="4"/>
  </cols>
  <sheetData>
    <row r="1" spans="1:15" ht="21" x14ac:dyDescent="0.2">
      <c r="A1" s="7" t="s">
        <v>38</v>
      </c>
      <c r="B1" s="7" t="s">
        <v>39</v>
      </c>
      <c r="C1" s="7" t="s">
        <v>40</v>
      </c>
      <c r="D1" s="7" t="s">
        <v>41</v>
      </c>
      <c r="E1" s="7" t="s">
        <v>42</v>
      </c>
      <c r="F1" s="7" t="s">
        <v>43</v>
      </c>
      <c r="G1" s="7" t="s">
        <v>44</v>
      </c>
      <c r="H1" s="7" t="s">
        <v>45</v>
      </c>
      <c r="I1" s="7" t="s">
        <v>46</v>
      </c>
      <c r="J1" s="7" t="s">
        <v>47</v>
      </c>
      <c r="K1" s="7" t="s">
        <v>48</v>
      </c>
      <c r="L1" s="7" t="s">
        <v>49</v>
      </c>
      <c r="M1" s="7" t="s">
        <v>50</v>
      </c>
      <c r="N1" s="7" t="s">
        <v>51</v>
      </c>
      <c r="O1" s="7" t="s">
        <v>52</v>
      </c>
    </row>
    <row r="2" spans="1:15" x14ac:dyDescent="0.2">
      <c r="A2" s="9" t="s">
        <v>33</v>
      </c>
      <c r="B2" s="9" t="s">
        <v>53</v>
      </c>
      <c r="C2" s="1">
        <v>31</v>
      </c>
      <c r="D2" s="9" t="s">
        <v>54</v>
      </c>
      <c r="E2" s="1">
        <v>32</v>
      </c>
      <c r="F2" s="9" t="s">
        <v>55</v>
      </c>
      <c r="G2" s="1">
        <v>33</v>
      </c>
      <c r="H2" s="9" t="s">
        <v>56</v>
      </c>
      <c r="I2" s="1">
        <v>34</v>
      </c>
      <c r="J2" s="9" t="s">
        <v>57</v>
      </c>
      <c r="K2" s="1">
        <v>35</v>
      </c>
      <c r="L2" s="9" t="s">
        <v>58</v>
      </c>
      <c r="M2" s="9"/>
      <c r="N2" s="9"/>
      <c r="O2" s="9"/>
    </row>
    <row r="3" spans="1:15" x14ac:dyDescent="0.2">
      <c r="A3" s="9" t="s">
        <v>30</v>
      </c>
      <c r="B3" s="9" t="s">
        <v>59</v>
      </c>
      <c r="C3" s="1">
        <v>13</v>
      </c>
      <c r="D3" s="9" t="s">
        <v>60</v>
      </c>
      <c r="E3" s="1">
        <v>14</v>
      </c>
      <c r="F3" s="9" t="s">
        <v>61</v>
      </c>
      <c r="G3" s="1">
        <v>15</v>
      </c>
      <c r="H3" s="9" t="s">
        <v>62</v>
      </c>
      <c r="I3" s="1">
        <v>16</v>
      </c>
      <c r="J3" s="9" t="s">
        <v>63</v>
      </c>
      <c r="K3" s="1">
        <v>17</v>
      </c>
      <c r="L3" s="9" t="s">
        <v>64</v>
      </c>
      <c r="M3" s="9"/>
      <c r="N3" s="9"/>
      <c r="O3" s="9"/>
    </row>
    <row r="4" spans="1:15" x14ac:dyDescent="0.2">
      <c r="A4" s="9" t="s">
        <v>37</v>
      </c>
      <c r="B4" s="9" t="s">
        <v>65</v>
      </c>
      <c r="C4" s="1">
        <v>48</v>
      </c>
      <c r="D4" s="9" t="s">
        <v>66</v>
      </c>
      <c r="E4" s="1">
        <v>49</v>
      </c>
      <c r="F4" s="9" t="s">
        <v>67</v>
      </c>
      <c r="G4" s="1">
        <v>50</v>
      </c>
      <c r="H4" s="9" t="s">
        <v>68</v>
      </c>
      <c r="I4" s="1">
        <v>51</v>
      </c>
      <c r="J4" s="9" t="s">
        <v>69</v>
      </c>
      <c r="K4" s="1">
        <v>52</v>
      </c>
      <c r="L4" s="9" t="s">
        <v>70</v>
      </c>
      <c r="M4" s="9"/>
      <c r="N4" s="9"/>
      <c r="O4" s="9"/>
    </row>
    <row r="5" spans="1:15" x14ac:dyDescent="0.2">
      <c r="A5" s="9" t="s">
        <v>71</v>
      </c>
      <c r="B5" s="9" t="s">
        <v>72</v>
      </c>
      <c r="C5" s="1">
        <v>5</v>
      </c>
      <c r="D5" s="9" t="s">
        <v>73</v>
      </c>
      <c r="E5" s="1">
        <v>6</v>
      </c>
      <c r="F5" s="9" t="s">
        <v>74</v>
      </c>
      <c r="G5" s="1">
        <v>7</v>
      </c>
      <c r="H5" s="9" t="s">
        <v>75</v>
      </c>
      <c r="I5" s="1">
        <v>8</v>
      </c>
      <c r="J5" s="9" t="s">
        <v>76</v>
      </c>
      <c r="K5" s="1">
        <v>9</v>
      </c>
      <c r="L5" s="9" t="s">
        <v>77</v>
      </c>
      <c r="M5" s="9"/>
      <c r="N5" s="9"/>
      <c r="O5" s="9"/>
    </row>
    <row r="6" spans="1:15" x14ac:dyDescent="0.2">
      <c r="A6" s="9" t="s">
        <v>8</v>
      </c>
      <c r="B6" s="9" t="s">
        <v>78</v>
      </c>
      <c r="C6" s="1">
        <v>1</v>
      </c>
      <c r="D6" s="9" t="s">
        <v>79</v>
      </c>
      <c r="E6" s="1">
        <v>2</v>
      </c>
      <c r="F6" s="9" t="s">
        <v>80</v>
      </c>
      <c r="G6" s="1">
        <v>3</v>
      </c>
      <c r="H6" s="9" t="s">
        <v>81</v>
      </c>
      <c r="I6" s="1">
        <v>4</v>
      </c>
      <c r="J6" s="9" t="s">
        <v>82</v>
      </c>
      <c r="K6" s="1">
        <v>5</v>
      </c>
      <c r="L6" s="9" t="s">
        <v>83</v>
      </c>
      <c r="M6" s="9"/>
      <c r="N6" s="9"/>
      <c r="O6" s="9"/>
    </row>
    <row r="7" spans="1:15" x14ac:dyDescent="0.2">
      <c r="A7" s="9" t="s">
        <v>32</v>
      </c>
      <c r="B7" s="9" t="s">
        <v>84</v>
      </c>
      <c r="C7" s="1">
        <v>26</v>
      </c>
      <c r="D7" s="9" t="s">
        <v>85</v>
      </c>
      <c r="E7" s="1">
        <v>27</v>
      </c>
      <c r="F7" s="9" t="s">
        <v>86</v>
      </c>
      <c r="G7" s="1">
        <v>28</v>
      </c>
      <c r="H7" s="9" t="s">
        <v>87</v>
      </c>
      <c r="I7" s="1">
        <v>29</v>
      </c>
      <c r="J7" s="9" t="s">
        <v>88</v>
      </c>
      <c r="K7" s="1">
        <v>30</v>
      </c>
      <c r="L7" s="9" t="s">
        <v>89</v>
      </c>
      <c r="M7" s="9">
        <v>31</v>
      </c>
      <c r="N7" s="9" t="s">
        <v>90</v>
      </c>
      <c r="O7" s="9"/>
    </row>
    <row r="8" spans="1:15" x14ac:dyDescent="0.2">
      <c r="A8" s="9" t="s">
        <v>31</v>
      </c>
      <c r="B8" s="9" t="s">
        <v>91</v>
      </c>
      <c r="C8" s="1">
        <v>22</v>
      </c>
      <c r="D8" s="9" t="s">
        <v>92</v>
      </c>
      <c r="E8" s="1">
        <v>23</v>
      </c>
      <c r="F8" s="9" t="s">
        <v>93</v>
      </c>
      <c r="G8" s="1">
        <v>24</v>
      </c>
      <c r="H8" s="9" t="s">
        <v>94</v>
      </c>
      <c r="I8" s="1">
        <v>25</v>
      </c>
      <c r="J8" s="9" t="s">
        <v>95</v>
      </c>
      <c r="K8" s="1">
        <v>26</v>
      </c>
      <c r="L8" s="9" t="s">
        <v>96</v>
      </c>
      <c r="M8" s="9"/>
      <c r="N8" s="9"/>
      <c r="O8" s="9"/>
    </row>
    <row r="9" spans="1:15" x14ac:dyDescent="0.2">
      <c r="A9" s="9" t="s">
        <v>97</v>
      </c>
      <c r="B9" s="9" t="s">
        <v>98</v>
      </c>
      <c r="C9" s="1">
        <v>18</v>
      </c>
      <c r="D9" s="9" t="s">
        <v>99</v>
      </c>
      <c r="E9" s="1">
        <v>19</v>
      </c>
      <c r="F9" s="9" t="s">
        <v>100</v>
      </c>
      <c r="G9" s="1">
        <v>20</v>
      </c>
      <c r="H9" s="9" t="s">
        <v>101</v>
      </c>
      <c r="I9" s="1">
        <v>21</v>
      </c>
      <c r="J9" s="9" t="s">
        <v>102</v>
      </c>
      <c r="K9" s="1">
        <v>22</v>
      </c>
      <c r="L9" s="9" t="s">
        <v>103</v>
      </c>
      <c r="M9" s="9"/>
      <c r="N9" s="9"/>
      <c r="O9" s="9"/>
    </row>
    <row r="10" spans="1:15" x14ac:dyDescent="0.2">
      <c r="A10" s="9" t="s">
        <v>29</v>
      </c>
      <c r="B10" s="9" t="s">
        <v>104</v>
      </c>
      <c r="C10" s="1">
        <v>9</v>
      </c>
      <c r="D10" s="9" t="s">
        <v>105</v>
      </c>
      <c r="E10" s="1">
        <v>10</v>
      </c>
      <c r="F10" s="9" t="s">
        <v>106</v>
      </c>
      <c r="G10" s="1">
        <v>11</v>
      </c>
      <c r="H10" s="9" t="s">
        <v>107</v>
      </c>
      <c r="I10" s="1">
        <v>12</v>
      </c>
      <c r="J10" s="9" t="s">
        <v>108</v>
      </c>
      <c r="K10" s="1">
        <v>13</v>
      </c>
      <c r="L10" s="9" t="s">
        <v>109</v>
      </c>
      <c r="M10" s="10"/>
      <c r="N10" s="9"/>
      <c r="O10" s="10"/>
    </row>
    <row r="11" spans="1:15" x14ac:dyDescent="0.2">
      <c r="A11" s="9" t="s">
        <v>36</v>
      </c>
      <c r="B11" s="9" t="s">
        <v>110</v>
      </c>
      <c r="C11" s="1">
        <v>44</v>
      </c>
      <c r="D11" s="9" t="s">
        <v>111</v>
      </c>
      <c r="E11" s="1">
        <v>45</v>
      </c>
      <c r="F11" s="9" t="s">
        <v>112</v>
      </c>
      <c r="G11" s="1">
        <v>46</v>
      </c>
      <c r="H11" s="9" t="s">
        <v>113</v>
      </c>
      <c r="I11" s="1">
        <v>47</v>
      </c>
      <c r="J11" s="9" t="s">
        <v>114</v>
      </c>
      <c r="K11" s="1">
        <v>48</v>
      </c>
      <c r="L11" s="9" t="s">
        <v>115</v>
      </c>
      <c r="M11" s="9"/>
      <c r="N11" s="9"/>
      <c r="O11" s="9"/>
    </row>
    <row r="12" spans="1:15" x14ac:dyDescent="0.2">
      <c r="A12" s="9" t="s">
        <v>35</v>
      </c>
      <c r="B12" s="9" t="s">
        <v>116</v>
      </c>
      <c r="C12" s="1">
        <v>39</v>
      </c>
      <c r="D12" s="9" t="s">
        <v>117</v>
      </c>
      <c r="E12" s="1">
        <v>40</v>
      </c>
      <c r="F12" s="9" t="s">
        <v>118</v>
      </c>
      <c r="G12" s="1">
        <v>41</v>
      </c>
      <c r="H12" s="9" t="s">
        <v>119</v>
      </c>
      <c r="I12" s="1">
        <v>42</v>
      </c>
      <c r="J12" s="9" t="s">
        <v>120</v>
      </c>
      <c r="K12" s="1">
        <v>43</v>
      </c>
      <c r="L12" s="9" t="s">
        <v>121</v>
      </c>
      <c r="M12" s="9">
        <v>44</v>
      </c>
      <c r="N12" s="9" t="s">
        <v>122</v>
      </c>
      <c r="O12" s="9"/>
    </row>
    <row r="13" spans="1:15" x14ac:dyDescent="0.2">
      <c r="A13" s="9" t="s">
        <v>34</v>
      </c>
      <c r="B13" s="9" t="s">
        <v>123</v>
      </c>
      <c r="C13" s="1">
        <v>35</v>
      </c>
      <c r="D13" s="9" t="s">
        <v>124</v>
      </c>
      <c r="E13" s="1">
        <v>36</v>
      </c>
      <c r="F13" s="9" t="s">
        <v>125</v>
      </c>
      <c r="G13" s="1">
        <v>37</v>
      </c>
      <c r="H13" s="9" t="s">
        <v>126</v>
      </c>
      <c r="I13" s="1">
        <v>38</v>
      </c>
      <c r="J13" s="9" t="s">
        <v>127</v>
      </c>
      <c r="K13" s="1">
        <v>39</v>
      </c>
      <c r="L13" s="9" t="s">
        <v>128</v>
      </c>
      <c r="M13" s="10"/>
      <c r="N13" s="9"/>
      <c r="O13" s="9"/>
    </row>
  </sheetData>
  <sheetProtection sheet="1" objects="1" scenarios="1"/>
  <phoneticPr fontId="2" type="noConversion"/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103"/>
  <sheetViews>
    <sheetView workbookViewId="0">
      <selection activeCell="L15" sqref="L15"/>
    </sheetView>
  </sheetViews>
  <sheetFormatPr baseColWidth="10" defaultColWidth="11.42578125" defaultRowHeight="10.5" x14ac:dyDescent="0.15"/>
  <cols>
    <col min="1" max="1" width="29" style="2" bestFit="1" customWidth="1"/>
    <col min="2" max="2" width="4.7109375" style="2" customWidth="1"/>
    <col min="3" max="3" width="27" style="2" bestFit="1" customWidth="1"/>
    <col min="4" max="4" width="4.7109375" style="2" customWidth="1"/>
    <col min="5" max="5" width="19.28515625" style="2" bestFit="1" customWidth="1"/>
    <col min="6" max="6" width="4.7109375" style="2" customWidth="1"/>
    <col min="7" max="7" width="25.85546875" style="2" bestFit="1" customWidth="1"/>
    <col min="8" max="8" width="4.7109375" style="2" customWidth="1"/>
    <col min="9" max="9" width="10" style="2" bestFit="1" customWidth="1"/>
    <col min="10" max="10" width="4.7109375" style="2" customWidth="1"/>
    <col min="11" max="11" width="18.85546875" style="2" bestFit="1" customWidth="1"/>
    <col min="12" max="12" width="4.7109375" style="2" customWidth="1"/>
    <col min="13" max="16384" width="11.42578125" style="2"/>
  </cols>
  <sheetData>
    <row r="1" spans="1:11" x14ac:dyDescent="0.15">
      <c r="A1" s="13"/>
      <c r="C1" s="13"/>
      <c r="E1" s="14"/>
      <c r="G1" s="13"/>
      <c r="I1" s="11" t="s">
        <v>38</v>
      </c>
      <c r="K1" s="6" t="s">
        <v>129</v>
      </c>
    </row>
    <row r="2" spans="1:11" x14ac:dyDescent="0.15">
      <c r="A2" s="15"/>
      <c r="E2" s="16"/>
      <c r="I2" s="12" t="s">
        <v>8</v>
      </c>
      <c r="K2" s="3"/>
    </row>
    <row r="3" spans="1:11" x14ac:dyDescent="0.15">
      <c r="E3" s="16"/>
      <c r="I3" s="12" t="s">
        <v>71</v>
      </c>
      <c r="K3" s="3" t="s">
        <v>130</v>
      </c>
    </row>
    <row r="4" spans="1:11" x14ac:dyDescent="0.15">
      <c r="E4" s="16"/>
      <c r="I4" s="12" t="s">
        <v>29</v>
      </c>
      <c r="K4" s="3" t="s">
        <v>131</v>
      </c>
    </row>
    <row r="5" spans="1:11" x14ac:dyDescent="0.15">
      <c r="A5" s="15"/>
      <c r="E5" s="16"/>
      <c r="I5" s="12" t="s">
        <v>30</v>
      </c>
      <c r="K5" s="3" t="s">
        <v>21</v>
      </c>
    </row>
    <row r="6" spans="1:11" x14ac:dyDescent="0.15">
      <c r="E6" s="16"/>
      <c r="I6" s="12" t="s">
        <v>97</v>
      </c>
      <c r="K6" s="3" t="s">
        <v>132</v>
      </c>
    </row>
    <row r="7" spans="1:11" x14ac:dyDescent="0.15">
      <c r="E7" s="16"/>
      <c r="I7" s="12" t="s">
        <v>31</v>
      </c>
      <c r="K7" s="3" t="s">
        <v>20</v>
      </c>
    </row>
    <row r="8" spans="1:11" x14ac:dyDescent="0.15">
      <c r="E8" s="16"/>
      <c r="I8" s="12" t="s">
        <v>32</v>
      </c>
      <c r="K8" s="3" t="s">
        <v>22</v>
      </c>
    </row>
    <row r="9" spans="1:11" x14ac:dyDescent="0.15">
      <c r="E9" s="16"/>
      <c r="I9" s="12" t="s">
        <v>33</v>
      </c>
      <c r="K9" s="8" t="s">
        <v>0</v>
      </c>
    </row>
    <row r="10" spans="1:11" x14ac:dyDescent="0.15">
      <c r="E10" s="16"/>
      <c r="I10" s="12" t="s">
        <v>34</v>
      </c>
      <c r="K10" s="3" t="s">
        <v>133</v>
      </c>
    </row>
    <row r="11" spans="1:11" x14ac:dyDescent="0.15">
      <c r="A11" s="15"/>
      <c r="E11" s="16"/>
      <c r="I11" s="12" t="s">
        <v>35</v>
      </c>
      <c r="K11" s="3" t="s">
        <v>134</v>
      </c>
    </row>
    <row r="12" spans="1:11" x14ac:dyDescent="0.15">
      <c r="E12" s="16"/>
      <c r="I12" s="12" t="s">
        <v>36</v>
      </c>
      <c r="K12" s="3" t="s">
        <v>135</v>
      </c>
    </row>
    <row r="13" spans="1:11" x14ac:dyDescent="0.15">
      <c r="E13" s="16"/>
      <c r="I13" s="12" t="s">
        <v>37</v>
      </c>
      <c r="K13" s="5" t="s">
        <v>136</v>
      </c>
    </row>
    <row r="14" spans="1:11" x14ac:dyDescent="0.15">
      <c r="A14" s="15"/>
      <c r="E14" s="16"/>
    </row>
    <row r="15" spans="1:11" x14ac:dyDescent="0.15">
      <c r="E15" s="16"/>
    </row>
    <row r="16" spans="1:11" x14ac:dyDescent="0.15">
      <c r="A16" s="15"/>
      <c r="E16" s="16"/>
    </row>
    <row r="17" spans="1:5" x14ac:dyDescent="0.15">
      <c r="A17" s="15"/>
      <c r="E17" s="16"/>
    </row>
    <row r="18" spans="1:5" x14ac:dyDescent="0.15">
      <c r="A18" s="15"/>
      <c r="E18" s="16"/>
    </row>
    <row r="21" spans="1:5" x14ac:dyDescent="0.15">
      <c r="A21" s="17"/>
    </row>
    <row r="22" spans="1:5" x14ac:dyDescent="0.15">
      <c r="A22" s="15"/>
    </row>
    <row r="34" spans="1:1" x14ac:dyDescent="0.15">
      <c r="A34" s="15"/>
    </row>
    <row r="35" spans="1:1" x14ac:dyDescent="0.15">
      <c r="A35" s="18"/>
    </row>
    <row r="36" spans="1:1" x14ac:dyDescent="0.15">
      <c r="A36" s="15"/>
    </row>
    <row r="37" spans="1:1" x14ac:dyDescent="0.15">
      <c r="A37" s="15"/>
    </row>
    <row r="40" spans="1:1" x14ac:dyDescent="0.15">
      <c r="A40" s="15"/>
    </row>
    <row r="41" spans="1:1" x14ac:dyDescent="0.15">
      <c r="A41" s="15"/>
    </row>
    <row r="42" spans="1:1" x14ac:dyDescent="0.15">
      <c r="A42" s="15"/>
    </row>
    <row r="45" spans="1:1" x14ac:dyDescent="0.15">
      <c r="A45" s="15"/>
    </row>
    <row r="46" spans="1:1" x14ac:dyDescent="0.15">
      <c r="A46" s="15"/>
    </row>
    <row r="49" spans="1:1" x14ac:dyDescent="0.15">
      <c r="A49" s="15"/>
    </row>
    <row r="50" spans="1:1" x14ac:dyDescent="0.15">
      <c r="A50" s="17"/>
    </row>
    <row r="51" spans="1:1" x14ac:dyDescent="0.15">
      <c r="A51" s="15"/>
    </row>
    <row r="55" spans="1:1" x14ac:dyDescent="0.15">
      <c r="A55" s="15"/>
    </row>
    <row r="56" spans="1:1" x14ac:dyDescent="0.15">
      <c r="A56" s="15"/>
    </row>
    <row r="60" spans="1:1" x14ac:dyDescent="0.15">
      <c r="A60" s="15"/>
    </row>
    <row r="65" spans="1:1" x14ac:dyDescent="0.15">
      <c r="A65" s="15"/>
    </row>
    <row r="68" spans="1:1" x14ac:dyDescent="0.15">
      <c r="A68" s="15"/>
    </row>
    <row r="69" spans="1:1" x14ac:dyDescent="0.15">
      <c r="A69" s="18"/>
    </row>
    <row r="71" spans="1:1" x14ac:dyDescent="0.15">
      <c r="A71" s="15"/>
    </row>
    <row r="75" spans="1:1" x14ac:dyDescent="0.15">
      <c r="A75" s="15"/>
    </row>
    <row r="77" spans="1:1" x14ac:dyDescent="0.15">
      <c r="A77" s="15"/>
    </row>
    <row r="80" spans="1:1" x14ac:dyDescent="0.15">
      <c r="A80" s="15"/>
    </row>
    <row r="82" spans="1:1" x14ac:dyDescent="0.15">
      <c r="A82" s="15"/>
    </row>
    <row r="85" spans="1:1" x14ac:dyDescent="0.15">
      <c r="A85" s="15"/>
    </row>
    <row r="86" spans="1:1" x14ac:dyDescent="0.15">
      <c r="A86" s="15"/>
    </row>
    <row r="88" spans="1:1" x14ac:dyDescent="0.15">
      <c r="A88" s="18"/>
    </row>
    <row r="91" spans="1:1" x14ac:dyDescent="0.15">
      <c r="A91" s="15"/>
    </row>
    <row r="93" spans="1:1" x14ac:dyDescent="0.15">
      <c r="A93" s="15"/>
    </row>
    <row r="102" spans="1:1" x14ac:dyDescent="0.15">
      <c r="A102" s="15"/>
    </row>
    <row r="103" spans="1:1" x14ac:dyDescent="0.15">
      <c r="A103" s="15"/>
    </row>
  </sheetData>
  <sheetProtection sheet="1" objects="1" scenarios="1"/>
  <protectedRanges>
    <protectedRange password="A54F" sqref="A1" name="Plage18"/>
    <protectedRange password="A54F" sqref="E1:E14 E16:E18" name="Plage18_1"/>
    <protectedRange password="A54F" sqref="G1:G12" name="Plage18_2"/>
    <protectedRange password="A54F" sqref="K13 K1" name="Plage18_4"/>
    <protectedRange password="A54F" sqref="K6 K9:K12" name="Plage10_1"/>
    <protectedRange password="A54F" sqref="I1:I4 I11 I6:I7 I13" name="Plage18_3_2_1"/>
    <protectedRange password="A54F" sqref="A2:A50" name="Plage18_5_1"/>
  </protectedRanges>
  <sortState ref="A2:A50">
    <sortCondition ref="A2"/>
  </sortState>
  <phoneticPr fontId="2" type="noConversion"/>
  <pageMargins left="0.7" right="0.7" top="0.75" bottom="0.75" header="0.3" footer="0.3"/>
  <pageSetup paperSize="9"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7E54B608066244B4F7640F8EFFF8F4" ma:contentTypeVersion="4" ma:contentTypeDescription="Crée un document." ma:contentTypeScope="" ma:versionID="6febaf86880d750e6ded898b14ee8c34">
  <xsd:schema xmlns:xsd="http://www.w3.org/2001/XMLSchema" xmlns:xs="http://www.w3.org/2001/XMLSchema" xmlns:p="http://schemas.microsoft.com/office/2006/metadata/properties" xmlns:ns2="4c688c12-a5d0-46dc-b2b7-006ba8d6daf5" xmlns:ns3="864f4c75-996b-4ad5-9ee8-b826dc6afb96" targetNamespace="http://schemas.microsoft.com/office/2006/metadata/properties" ma:root="true" ma:fieldsID="7516c865633c5a0263ef40c4fd564f92" ns2:_="" ns3:_="">
    <xsd:import namespace="4c688c12-a5d0-46dc-b2b7-006ba8d6daf5"/>
    <xsd:import namespace="864f4c75-996b-4ad5-9ee8-b826dc6afb9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688c12-a5d0-46dc-b2b7-006ba8d6daf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4f4c75-996b-4ad5-9ee8-b826dc6afb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756405-98AA-4A0F-8D82-22749D32ACF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DBDF525-7EF0-4B79-A42C-5B52569D94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7BE119-0749-48D9-A649-F1D1EBD938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688c12-a5d0-46dc-b2b7-006ba8d6daf5"/>
    <ds:schemaRef ds:uri="864f4c75-996b-4ad5-9ee8-b826dc6afb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Janvier</vt:lpstr>
      <vt:lpstr>Calendrier</vt:lpstr>
      <vt:lpstr>Sources</vt:lpstr>
      <vt:lpstr>calendrier</vt:lpstr>
      <vt:lpstr>Fonction</vt:lpstr>
      <vt:lpstr>horaires</vt:lpstr>
      <vt:lpstr>liste_salariés</vt:lpstr>
      <vt:lpstr>mois</vt:lpstr>
      <vt:lpstr>motifs_absence</vt:lpstr>
      <vt:lpstr>qef</vt:lpstr>
      <vt:lpstr>structure</vt:lpstr>
    </vt:vector>
  </TitlesOfParts>
  <Manager/>
  <Company>Samsung Electronics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francas</dc:creator>
  <cp:keywords/>
  <dc:description/>
  <cp:lastModifiedBy>Michel</cp:lastModifiedBy>
  <cp:revision/>
  <dcterms:created xsi:type="dcterms:W3CDTF">2005-04-27T08:20:15Z</dcterms:created>
  <dcterms:modified xsi:type="dcterms:W3CDTF">2023-03-13T08:18:49Z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0x010100367E54B608066244B4F7640F8EFFF8F4</vt:lpwstr>
  </property>
  <property fmtid="{D5CDD505-2E9C-101B-9397-08002B2CF9AE}" pid="3" name="Order">
    <vt:r8>3600</vt:r8>
  </property>
</Properties>
</file>