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15" yWindow="510" windowWidth="21855" windowHeight="11580"/>
  </bookViews>
  <sheets>
    <sheet name="Malts" sheetId="1" r:id="rId1"/>
  </sheets>
  <definedNames>
    <definedName name="_xlnm._FilterDatabase" localSheetId="0" hidden="1">Malts!$A$6:$O$22</definedName>
  </definedNames>
  <calcPr calcId="152511"/>
</workbook>
</file>

<file path=xl/calcChain.xml><?xml version="1.0" encoding="utf-8"?>
<calcChain xmlns="http://schemas.openxmlformats.org/spreadsheetml/2006/main">
  <c r="G5" i="1" l="1"/>
  <c r="H5" i="1"/>
  <c r="I5" i="1"/>
  <c r="J5" i="1"/>
  <c r="K5" i="1"/>
  <c r="L5" i="1"/>
  <c r="M5" i="1"/>
  <c r="N5" i="1"/>
  <c r="O5" i="1"/>
  <c r="F5" i="1"/>
  <c r="P23" i="1" l="1"/>
  <c r="E23" i="1" s="1"/>
  <c r="S23" i="1"/>
  <c r="P24" i="1"/>
  <c r="E24" i="1" s="1"/>
  <c r="T24" i="1" s="1"/>
  <c r="S24" i="1"/>
  <c r="P25" i="1"/>
  <c r="E25" i="1" s="1"/>
  <c r="T25" i="1" s="1"/>
  <c r="S25" i="1"/>
  <c r="A14" i="1"/>
  <c r="S19" i="1"/>
  <c r="S20" i="1"/>
  <c r="S21" i="1"/>
  <c r="P20" i="1"/>
  <c r="E20" i="1" s="1"/>
  <c r="T20" i="1" s="1"/>
  <c r="P21" i="1"/>
  <c r="E21" i="1" s="1"/>
  <c r="P19" i="1"/>
  <c r="E19" i="1" s="1"/>
  <c r="T19" i="1" s="1"/>
  <c r="S16" i="1"/>
  <c r="S17" i="1"/>
  <c r="S18" i="1"/>
  <c r="S22" i="1"/>
  <c r="P16" i="1"/>
  <c r="E16" i="1" s="1"/>
  <c r="T16" i="1" s="1"/>
  <c r="P17" i="1"/>
  <c r="E17" i="1" s="1"/>
  <c r="T17" i="1" s="1"/>
  <c r="P18" i="1"/>
  <c r="P22" i="1"/>
  <c r="E22" i="1" s="1"/>
  <c r="T22" i="1" s="1"/>
  <c r="P15" i="1"/>
  <c r="S15" i="1"/>
  <c r="B4" i="1"/>
  <c r="P12" i="1"/>
  <c r="P7" i="1"/>
  <c r="E7" i="1" s="1"/>
  <c r="P8" i="1"/>
  <c r="P9" i="1"/>
  <c r="P10" i="1"/>
  <c r="P14" i="1"/>
  <c r="P11" i="1"/>
  <c r="P13" i="1"/>
  <c r="M4" i="1"/>
  <c r="N4" i="1"/>
  <c r="O4" i="1"/>
  <c r="G4" i="1"/>
  <c r="H4" i="1"/>
  <c r="I4" i="1"/>
  <c r="J4" i="1"/>
  <c r="K4" i="1"/>
  <c r="L4" i="1"/>
  <c r="T23" i="1" l="1"/>
  <c r="T21" i="1"/>
  <c r="E18" i="1"/>
  <c r="E14" i="1"/>
  <c r="E11" i="1"/>
  <c r="E13" i="1"/>
  <c r="E15" i="1"/>
  <c r="E12" i="1"/>
  <c r="E9" i="1"/>
  <c r="E10" i="1"/>
  <c r="E8" i="1"/>
  <c r="P4" i="1"/>
  <c r="T18" i="1" l="1"/>
  <c r="T15" i="1"/>
  <c r="T13" i="1"/>
  <c r="F4" i="1"/>
  <c r="T12" i="1"/>
  <c r="T7" i="1"/>
  <c r="T8" i="1"/>
  <c r="T9" i="1"/>
  <c r="T10" i="1"/>
  <c r="T14" i="1"/>
  <c r="T11" i="1"/>
  <c r="S8" i="1"/>
  <c r="S9" i="1"/>
  <c r="S10" i="1"/>
  <c r="S11" i="1"/>
  <c r="S12" i="1"/>
  <c r="S13" i="1"/>
  <c r="S14" i="1"/>
  <c r="Q3" i="1"/>
  <c r="A4" i="1" l="1"/>
  <c r="S7" i="1" s="1"/>
  <c r="E4" i="1" l="1"/>
  <c r="S4" i="1"/>
  <c r="T4" i="1" l="1"/>
</calcChain>
</file>

<file path=xl/sharedStrings.xml><?xml version="1.0" encoding="utf-8"?>
<sst xmlns="http://schemas.openxmlformats.org/spreadsheetml/2006/main" count="64" uniqueCount="51">
  <si>
    <t>Stock d'ingrédients</t>
  </si>
  <si>
    <t>Stock à jour le:</t>
  </si>
  <si>
    <t>Article</t>
  </si>
  <si>
    <t>Indice</t>
  </si>
  <si>
    <t>Pilsen 2RP</t>
  </si>
  <si>
    <t>Le château</t>
  </si>
  <si>
    <t>Autobrasseur</t>
  </si>
  <si>
    <t>Weyermann</t>
  </si>
  <si>
    <t>Caramunich type 3</t>
  </si>
  <si>
    <t>Weizenmalt hell (blé malté)</t>
  </si>
  <si>
    <t>Carafa Special type 2</t>
  </si>
  <si>
    <t>Carafa Special type 3</t>
  </si>
  <si>
    <t>Fournisseur</t>
  </si>
  <si>
    <t>MALTS</t>
  </si>
  <si>
    <t>Beech Smocked Barley Malt</t>
  </si>
  <si>
    <t>Prix (kg)</t>
  </si>
  <si>
    <t>TOTAL</t>
  </si>
  <si>
    <t>Quantité à jour (kg)</t>
  </si>
  <si>
    <t>Revalorisation à jour</t>
  </si>
  <si>
    <t>Recettes</t>
  </si>
  <si>
    <t>Total par recettes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</si>
  <si>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</si>
  <si>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</si>
  <si>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</si>
  <si>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</si>
  <si>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</si>
  <si>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</si>
  <si>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</si>
  <si>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</si>
  <si>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</si>
  <si>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</si>
  <si>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Prix total</t>
  </si>
  <si>
    <t>Special B</t>
  </si>
  <si>
    <t>Viking Munich Malt foncé</t>
  </si>
  <si>
    <t>Brouwland</t>
  </si>
  <si>
    <t>Cara 120</t>
  </si>
  <si>
    <t>Carahell</t>
  </si>
  <si>
    <t>Carafa Special type 1</t>
  </si>
  <si>
    <t>Roasted  Barley</t>
  </si>
  <si>
    <t>Quantité de départ (kg)</t>
  </si>
  <si>
    <t>Ecart pesée (MàJ)</t>
  </si>
  <si>
    <t>23 chat noir II</t>
  </si>
  <si>
    <t>25 Rauch beer</t>
  </si>
  <si>
    <t>26 blanche</t>
  </si>
  <si>
    <t>27 Dubbel Améliet</t>
  </si>
  <si>
    <r>
      <t xml:space="preserve">Cara ruby </t>
    </r>
    <r>
      <rPr>
        <sz val="6"/>
        <rFont val="Arial"/>
        <family val="2"/>
      </rPr>
      <t>(humidité dans le sac-&gt; goût de fumé)</t>
    </r>
  </si>
  <si>
    <t>Viking malt de froment</t>
  </si>
  <si>
    <t>Castle Malting Pils 2RP</t>
  </si>
  <si>
    <t>Castle Malting Crystal</t>
  </si>
  <si>
    <t>Caramunich type 2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</si>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</sst>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&quot; Kg&quot;"/>
    <numFmt numFmtId="165" formatCode="#,###.0&quot; EBC&quot;"/>
    <numFmt numFmtId="166" formatCode="#,###.00&quot; €/kg&quot;"/>
    <numFmt numFmtId="167" formatCode="#,##0.00\ &quot;€&quot;"/>
    <numFmt numFmtId="168" formatCode="#,###.##&quot; Kg&quot;"/>
  </numFmts>
  <fonts count="24" x14ac:knownFonts="1">
    <font>
      <sz val="10"/>
      <color rgb="FF000000"/>
      <name val="Arial"/>
    </font>
    <font>
      <sz val="18"/>
      <color indexed="8"/>
      <name val="Arial"/>
      <family val="2"/>
    </font>
    <font>
      <sz val="10"/>
      <color indexed="55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sz val="18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18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sz val="8"/>
      <color theme="0" tint="-0.499984740745262"/>
      <name val="Arial"/>
      <family val="2"/>
    </font>
    <font>
      <b/>
      <sz val="8"/>
      <color theme="0" tint="-0.499984740745262"/>
      <name val="Arial"/>
      <family val="2"/>
    </font>
    <font>
      <sz val="8"/>
      <color rgb="FF000000"/>
      <name val="Arial"/>
      <family val="2"/>
    </font>
    <font>
      <sz val="8"/>
      <color theme="0" tint="-0.499984740745262"/>
      <name val="Arial"/>
      <family val="2"/>
    </font>
    <font>
      <sz val="10"/>
      <color rgb="FF0070C0"/>
      <name val="Arial"/>
      <family val="2"/>
    </font>
    <font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1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8" fillId="0" borderId="0" xfId="0" applyFont="1" applyAlignment="1"/>
    <xf numFmtId="0" fontId="9" fillId="0" borderId="0" xfId="0" applyFont="1" applyAlignment="1">
      <alignment horizontal="center"/>
    </xf>
    <xf numFmtId="167" fontId="8" fillId="0" borderId="0" xfId="0" applyNumberFormat="1" applyFont="1" applyAlignment="1"/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3" fillId="0" borderId="0" xfId="0" applyFont="1" applyAlignment="1"/>
    <xf numFmtId="0" fontId="0" fillId="0" borderId="0" xfId="0" applyFont="1" applyAlignment="1"/>
    <xf numFmtId="164" fontId="14" fillId="0" borderId="0" xfId="0" applyNumberFormat="1" applyFont="1" applyAlignment="1"/>
    <xf numFmtId="164" fontId="0" fillId="0" borderId="0" xfId="0" applyNumberFormat="1" applyFont="1" applyAlignment="1"/>
    <xf numFmtId="0" fontId="14" fillId="0" borderId="0" xfId="0" applyFont="1" applyAlignment="1"/>
    <xf numFmtId="167" fontId="14" fillId="0" borderId="0" xfId="0" applyNumberFormat="1" applyFont="1" applyAlignment="1"/>
    <xf numFmtId="164" fontId="14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/>
    <xf numFmtId="0" fontId="15" fillId="0" borderId="0" xfId="0" applyFont="1" applyAlignment="1"/>
    <xf numFmtId="0" fontId="1" fillId="0" borderId="0" xfId="0" applyFont="1" applyAlignment="1"/>
    <xf numFmtId="0" fontId="16" fillId="0" borderId="0" xfId="0" applyFont="1" applyAlignment="1">
      <alignment horizontal="center" vertical="center" wrapText="1"/>
    </xf>
    <xf numFmtId="0" fontId="17" fillId="0" borderId="0" xfId="0" applyFont="1" applyAlignment="1"/>
    <xf numFmtId="0" fontId="0" fillId="2" borderId="0" xfId="0" applyFont="1" applyFill="1" applyAlignment="1"/>
    <xf numFmtId="0" fontId="13" fillId="2" borderId="0" xfId="0" applyFont="1" applyFill="1" applyAlignment="1"/>
    <xf numFmtId="164" fontId="13" fillId="0" borderId="0" xfId="0" applyNumberFormat="1" applyFont="1" applyFill="1" applyBorder="1"/>
    <xf numFmtId="0" fontId="13" fillId="0" borderId="0" xfId="0" applyFont="1" applyFill="1" applyBorder="1"/>
    <xf numFmtId="165" fontId="13" fillId="0" borderId="0" xfId="0" applyNumberFormat="1" applyFont="1" applyFill="1" applyBorder="1"/>
    <xf numFmtId="164" fontId="14" fillId="0" borderId="0" xfId="0" applyNumberFormat="1" applyFont="1" applyFill="1" applyBorder="1" applyAlignment="1"/>
    <xf numFmtId="164" fontId="13" fillId="0" borderId="0" xfId="0" applyNumberFormat="1" applyFont="1" applyFill="1" applyBorder="1" applyAlignment="1">
      <alignment horizontal="center"/>
    </xf>
    <xf numFmtId="164" fontId="13" fillId="0" borderId="0" xfId="0" applyNumberFormat="1" applyFont="1" applyFill="1" applyBorder="1" applyAlignment="1"/>
    <xf numFmtId="0" fontId="13" fillId="0" borderId="0" xfId="0" applyFont="1" applyFill="1" applyBorder="1" applyAlignment="1"/>
    <xf numFmtId="165" fontId="13" fillId="0" borderId="0" xfId="0" applyNumberFormat="1" applyFont="1" applyFill="1" applyBorder="1" applyAlignment="1"/>
    <xf numFmtId="0" fontId="17" fillId="0" borderId="0" xfId="0" applyFont="1" applyFill="1" applyBorder="1" applyAlignment="1"/>
    <xf numFmtId="166" fontId="17" fillId="0" borderId="0" xfId="0" applyNumberFormat="1" applyFont="1" applyFill="1" applyBorder="1" applyAlignment="1"/>
    <xf numFmtId="167" fontId="17" fillId="0" borderId="0" xfId="0" applyNumberFormat="1" applyFont="1" applyFill="1" applyBorder="1" applyAlignment="1"/>
    <xf numFmtId="0" fontId="0" fillId="0" borderId="0" xfId="0" applyFont="1" applyAlignment="1"/>
    <xf numFmtId="164" fontId="5" fillId="0" borderId="0" xfId="0" applyNumberFormat="1" applyFont="1" applyFill="1" applyAlignment="1">
      <alignment horizontal="center" vertical="center" wrapText="1"/>
    </xf>
    <xf numFmtId="0" fontId="18" fillId="0" borderId="0" xfId="0" applyFont="1" applyAlignment="1"/>
    <xf numFmtId="14" fontId="18" fillId="0" borderId="0" xfId="0" applyNumberFormat="1" applyFont="1" applyAlignment="1">
      <alignment horizontal="center"/>
    </xf>
    <xf numFmtId="167" fontId="19" fillId="0" borderId="0" xfId="0" applyNumberFormat="1" applyFont="1" applyAlignment="1"/>
    <xf numFmtId="0" fontId="19" fillId="0" borderId="0" xfId="0" applyFont="1" applyAlignment="1">
      <alignment horizontal="center" vertical="center" wrapText="1"/>
    </xf>
    <xf numFmtId="164" fontId="18" fillId="0" borderId="0" xfId="0" applyNumberFormat="1" applyFont="1" applyFill="1" applyBorder="1" applyAlignment="1"/>
    <xf numFmtId="0" fontId="10" fillId="0" borderId="3" xfId="0" applyFont="1" applyBorder="1" applyAlignment="1">
      <alignment horizontal="center" vertical="center"/>
    </xf>
    <xf numFmtId="16" fontId="20" fillId="0" borderId="1" xfId="0" applyNumberFormat="1" applyFont="1" applyBorder="1" applyAlignment="1">
      <alignment horizontal="center" vertical="center"/>
    </xf>
    <xf numFmtId="16" fontId="20" fillId="0" borderId="0" xfId="0" applyNumberFormat="1" applyFont="1" applyBorder="1" applyAlignment="1">
      <alignment horizontal="center" vertical="center"/>
    </xf>
    <xf numFmtId="17" fontId="20" fillId="0" borderId="0" xfId="0" applyNumberFormat="1" applyFont="1" applyBorder="1" applyAlignment="1">
      <alignment horizontal="center" vertical="center"/>
    </xf>
    <xf numFmtId="16" fontId="20" fillId="0" borderId="2" xfId="0" applyNumberFormat="1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168" fontId="14" fillId="0" borderId="0" xfId="0" applyNumberFormat="1" applyFont="1" applyFill="1" applyBorder="1" applyAlignment="1"/>
    <xf numFmtId="164" fontId="21" fillId="0" borderId="0" xfId="0" applyNumberFormat="1" applyFont="1" applyFill="1" applyBorder="1" applyAlignment="1"/>
    <xf numFmtId="166" fontId="22" fillId="0" borderId="0" xfId="0" applyNumberFormat="1" applyFont="1" applyFill="1" applyBorder="1" applyAlignment="1"/>
    <xf numFmtId="0" fontId="13" fillId="0" borderId="0" xfId="0" applyFont="1" applyAlignment="1">
      <alignment horizontal="center"/>
    </xf>
    <xf numFmtId="164" fontId="6" fillId="0" borderId="0" xfId="0" applyNumberFormat="1" applyFont="1" applyFill="1" applyBorder="1" applyAlignment="1"/>
    <xf numFmtId="0" fontId="6" fillId="0" borderId="0" xfId="0" applyFont="1" applyAlignment="1"/>
    <xf numFmtId="164" fontId="13" fillId="0" borderId="0" xfId="0" applyNumberFormat="1" applyFont="1" applyAlignment="1"/>
    <xf numFmtId="167" fontId="14" fillId="0" borderId="0" xfId="0" applyNumberFormat="1" applyFont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2" xfId="0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14" fontId="4" fillId="0" borderId="2" xfId="0" applyNumberFormat="1" applyFont="1" applyBorder="1" applyAlignment="1">
      <alignment horizontal="center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0.00&quot; Kg&quot;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center" vertical="center" textRotation="0" wrapText="1" relativeIndent="0" justifyLastLine="0" shrinkToFit="0" readingOrder="0"/>
    </dxf>
    <dxf>
      <font>
        <color rgb="FFFF0000"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9" name="Tableau9" displayName="Tableau9" ref="A6:T34" totalsRowShown="0" headerRowDxfId="18" dataDxfId="17">
  <autoFilter ref="A6:T34"/>
  <tableColumns count="20">
    <tableColumn id="1" name="Quantité de départ (kg)"/>
    <tableColumn id="2" name="Article"/>
    <tableColumn id="3" name="Indice"/>
    <tableColumn id="4" name="Ecart pesée (MàJ)" dataDxfId="16"/>
    <tableColumn id="5" name="Quantité à jour (kg)" dataDxfId="15"/>
    <tableColumn id="6" name="Colonne1" dataDxfId="14"/>
    <tableColumn id="7" name="Colonne2" dataDxfId="13"/>
    <tableColumn id="8" name="Colonne3" dataDxfId="12"/>
    <tableColumn id="9" name="Colonne4" dataDxfId="11"/>
    <tableColumn id="10" name="Colonne5" dataDxfId="10"/>
    <tableColumn id="11" name="Colonne6" dataDxfId="9"/>
    <tableColumn id="12" name="Colonne7" dataDxfId="8"/>
    <tableColumn id="13" name="Colonne8" dataDxfId="7"/>
    <tableColumn id="14" name="Colonne9" dataDxfId="6"/>
    <tableColumn id="15" name="Colonne10" dataDxfId="5"/>
    <tableColumn id="16" name="Total par recettes" dataDxfId="4"/>
    <tableColumn id="17" name="Fournisseur" dataDxfId="3"/>
    <tableColumn id="18" name="Prix (kg)" dataDxfId="2"/>
    <tableColumn id="19" name="Prix total" dataDxfId="1"/>
    <tableColumn id="20" name="Revalorisation à jour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967"/>
  <sheetViews>
    <sheetView tabSelected="1" topLeftCell="C1" workbookViewId="0">
      <selection activeCell="F5" sqref="F5"/>
    </sheetView>
  </sheetViews>
  <sheetFormatPr baseColWidth="10" defaultColWidth="14.42578125" defaultRowHeight="15" customHeight="1" x14ac:dyDescent="0.2"/>
  <cols>
    <col min="1" max="1" width="23.28515625" customWidth="1"/>
    <col min="2" max="2" width="30.85546875" bestFit="1" customWidth="1"/>
    <col min="3" max="3" width="11.5703125" bestFit="1" customWidth="1"/>
    <col min="4" max="4" width="15.28515625" style="40" customWidth="1"/>
    <col min="5" max="5" width="19.85546875" style="15" customWidth="1"/>
    <col min="6" max="14" width="10.5703125" style="10" customWidth="1"/>
    <col min="15" max="15" width="11.5703125" style="10" customWidth="1"/>
    <col min="16" max="16" width="18.28515625" style="13" customWidth="1"/>
    <col min="17" max="17" width="13.85546875" bestFit="1" customWidth="1"/>
    <col min="18" max="18" width="10.28515625" customWidth="1"/>
    <col min="19" max="19" width="10.7109375" customWidth="1"/>
    <col min="20" max="20" width="20.85546875" customWidth="1"/>
    <col min="21" max="24" width="10" customWidth="1"/>
  </cols>
  <sheetData>
    <row r="1" spans="1:20" ht="22.5" customHeight="1" x14ac:dyDescent="0.35">
      <c r="A1" s="22" t="s">
        <v>0</v>
      </c>
      <c r="C1" s="22"/>
      <c r="D1" s="63" t="s">
        <v>1</v>
      </c>
      <c r="E1" s="64"/>
      <c r="F1" s="60" t="s">
        <v>19</v>
      </c>
      <c r="G1" s="61"/>
      <c r="H1" s="61"/>
      <c r="I1" s="61"/>
      <c r="J1" s="61"/>
      <c r="K1" s="61"/>
      <c r="L1" s="61"/>
      <c r="M1" s="61"/>
      <c r="N1" s="61"/>
      <c r="O1" s="62"/>
      <c r="P1" s="21" t="s">
        <v>1</v>
      </c>
      <c r="R1" s="22"/>
      <c r="S1" s="22"/>
    </row>
    <row r="2" spans="1:20" ht="23.25" x14ac:dyDescent="0.35">
      <c r="A2" s="1"/>
      <c r="B2" s="5" t="s">
        <v>13</v>
      </c>
      <c r="C2" s="1"/>
      <c r="D2" s="65">
        <v>44868</v>
      </c>
      <c r="E2" s="66"/>
      <c r="F2" s="46">
        <v>44583</v>
      </c>
      <c r="G2" s="47">
        <v>44686</v>
      </c>
      <c r="H2" s="48">
        <v>44730</v>
      </c>
      <c r="I2" s="47">
        <v>44835</v>
      </c>
      <c r="J2" s="47"/>
      <c r="K2" s="47"/>
      <c r="L2" s="47"/>
      <c r="M2" s="47"/>
      <c r="N2" s="47"/>
      <c r="O2" s="49"/>
      <c r="P2" s="3">
        <v>44522</v>
      </c>
      <c r="Q2" s="1"/>
      <c r="R2" s="1"/>
      <c r="S2" s="1"/>
      <c r="T2" s="9"/>
    </row>
    <row r="3" spans="1:20" ht="22.5" customHeight="1" thickBot="1" x14ac:dyDescent="0.25">
      <c r="A3" s="2"/>
      <c r="C3" s="20"/>
      <c r="D3" s="41" t="s">
        <v>50</v>
      </c>
      <c r="F3" s="45" t="s">
        <v>41</v>
      </c>
      <c r="G3" s="11" t="s">
        <v>42</v>
      </c>
      <c r="H3" s="11" t="s">
        <v>43</v>
      </c>
      <c r="I3" s="11" t="s">
        <v>44</v>
      </c>
      <c r="J3" s="50"/>
      <c r="K3" s="11"/>
      <c r="L3" s="50"/>
      <c r="M3" s="50"/>
      <c r="N3" s="50"/>
      <c r="O3" s="51"/>
      <c r="P3" s="19"/>
      <c r="Q3" s="2">
        <f ca="1">TODAY()</f>
        <v>44869</v>
      </c>
      <c r="R3" s="2"/>
      <c r="S3" s="2"/>
    </row>
    <row r="4" spans="1:20" s="4" customFormat="1" ht="12.75" customHeight="1" x14ac:dyDescent="0.2">
      <c r="A4" s="14">
        <f>SUM(A7:A22)</f>
        <v>262.14999999999998</v>
      </c>
      <c r="B4" s="16">
        <f>COUNTA(B7:B22)</f>
        <v>16</v>
      </c>
      <c r="C4" s="16"/>
      <c r="D4" s="42"/>
      <c r="E4" s="14">
        <f t="shared" ref="E4:P4" si="0">SUM(E7:E22)</f>
        <v>179.25</v>
      </c>
      <c r="F4" s="18">
        <f t="shared" si="0"/>
        <v>22.1</v>
      </c>
      <c r="G4" s="18">
        <f t="shared" si="0"/>
        <v>15</v>
      </c>
      <c r="H4" s="18">
        <f t="shared" si="0"/>
        <v>13</v>
      </c>
      <c r="I4" s="18">
        <f t="shared" si="0"/>
        <v>33</v>
      </c>
      <c r="J4" s="18">
        <f t="shared" si="0"/>
        <v>0</v>
      </c>
      <c r="K4" s="18">
        <f t="shared" si="0"/>
        <v>0</v>
      </c>
      <c r="L4" s="18">
        <f t="shared" si="0"/>
        <v>0</v>
      </c>
      <c r="M4" s="18">
        <f t="shared" si="0"/>
        <v>0</v>
      </c>
      <c r="N4" s="18">
        <f t="shared" si="0"/>
        <v>0</v>
      </c>
      <c r="O4" s="18">
        <f t="shared" si="0"/>
        <v>0</v>
      </c>
      <c r="P4" s="18">
        <f t="shared" si="0"/>
        <v>83.1</v>
      </c>
      <c r="Q4" s="4" t="s">
        <v>16</v>
      </c>
      <c r="S4" s="6">
        <f>SUM(S7:S22)</f>
        <v>404.04449999999991</v>
      </c>
      <c r="T4" s="17">
        <f>SUM(T7:T22)</f>
        <v>289.74589999999995</v>
      </c>
    </row>
    <row r="5" spans="1:20" s="4" customFormat="1" ht="12.75" customHeight="1" x14ac:dyDescent="0.2">
      <c r="A5" s="14"/>
      <c r="B5" s="16"/>
      <c r="C5" s="16"/>
      <c r="D5" s="42"/>
      <c r="E5" s="14"/>
      <c r="F5" s="59">
        <f>SUMPRODUCT((Tableau9[Colonne1])*($R$7:$R$34))</f>
        <v>31.909599999999998</v>
      </c>
      <c r="G5" s="59">
        <f>SUMPRODUCT((Tableau9[Colonne2])*($R$7:$R$34))</f>
        <v>14</v>
      </c>
      <c r="H5" s="59">
        <f>SUMPRODUCT((Tableau9[Colonne3])*($R$7:$R$34))</f>
        <v>21.125</v>
      </c>
      <c r="I5" s="59">
        <f>SUMPRODUCT((Tableau9[Colonne4])*($R$7:$R$34))</f>
        <v>47.519999999999996</v>
      </c>
      <c r="J5" s="59">
        <f>SUMPRODUCT((Tableau9[Colonne5])*($R$7:$R$34))</f>
        <v>0</v>
      </c>
      <c r="K5" s="59">
        <f>SUMPRODUCT((Tableau9[Colonne6])*($R$7:$R$34))</f>
        <v>0</v>
      </c>
      <c r="L5" s="59">
        <f>SUMPRODUCT((Tableau9[Colonne7])*($R$7:$R$34))</f>
        <v>0</v>
      </c>
      <c r="M5" s="59">
        <f>SUMPRODUCT((Tableau9[Colonne8])*($R$7:$R$34))</f>
        <v>0</v>
      </c>
      <c r="N5" s="59">
        <f>SUMPRODUCT((Tableau9[Colonne9])*($R$7:$R$34))</f>
        <v>0</v>
      </c>
      <c r="O5" s="59">
        <f>SUMPRODUCT((Tableau9[Colonne10])*($R$7:$R$34))</f>
        <v>0</v>
      </c>
      <c r="P5" s="18"/>
      <c r="S5" s="6"/>
      <c r="T5" s="17"/>
    </row>
    <row r="6" spans="1:20" s="8" customFormat="1" ht="12.75" x14ac:dyDescent="0.2">
      <c r="A6" s="7" t="s">
        <v>39</v>
      </c>
      <c r="B6" s="7" t="s">
        <v>2</v>
      </c>
      <c r="C6" s="7" t="s">
        <v>3</v>
      </c>
      <c r="D6" s="43" t="s">
        <v>40</v>
      </c>
      <c r="E6" s="39" t="s">
        <v>17</v>
      </c>
      <c r="F6" s="8" t="s">
        <v>21</v>
      </c>
      <c r="G6" s="8" t="s">
        <v>22</v>
      </c>
      <c r="H6" s="8" t="s">
        <v>23</v>
      </c>
      <c r="I6" s="8" t="s">
        <v>24</v>
      </c>
      <c r="J6" s="8" t="s">
        <v>25</v>
      </c>
      <c r="K6" s="8" t="s">
        <v>26</v>
      </c>
      <c r="L6" s="8" t="s">
        <v>27</v>
      </c>
      <c r="M6" s="8" t="s">
        <v>28</v>
      </c>
      <c r="N6" s="8" t="s">
        <v>29</v>
      </c>
      <c r="O6" s="8" t="s">
        <v>30</v>
      </c>
      <c r="P6" s="7" t="s">
        <v>20</v>
      </c>
      <c r="Q6" s="23" t="s">
        <v>12</v>
      </c>
      <c r="R6" s="23" t="s">
        <v>15</v>
      </c>
      <c r="S6" s="23" t="s">
        <v>31</v>
      </c>
      <c r="T6" s="23" t="s">
        <v>18</v>
      </c>
    </row>
    <row r="7" spans="1:20" s="25" customFormat="1" ht="21" customHeight="1" x14ac:dyDescent="0.2">
      <c r="A7" s="32">
        <v>18.3</v>
      </c>
      <c r="B7" s="33" t="s">
        <v>14</v>
      </c>
      <c r="C7" s="34">
        <v>6</v>
      </c>
      <c r="D7" s="44"/>
      <c r="E7" s="52">
        <f t="shared" ref="E7:E22" si="1">A7+D7-P7</f>
        <v>18.3</v>
      </c>
      <c r="F7" s="31"/>
      <c r="G7" s="31"/>
      <c r="H7" s="31"/>
      <c r="I7" s="31"/>
      <c r="J7" s="31"/>
      <c r="K7" s="31"/>
      <c r="L7" s="31"/>
      <c r="M7" s="31"/>
      <c r="N7" s="31"/>
      <c r="O7" s="31"/>
      <c r="P7" s="30">
        <f t="shared" ref="P7:P22" si="2">SUM(F7:O7)</f>
        <v>0</v>
      </c>
      <c r="Q7" s="35" t="s">
        <v>6</v>
      </c>
      <c r="R7" s="36">
        <v>3.39</v>
      </c>
      <c r="S7" s="37">
        <f t="shared" ref="S7:S22" si="3">R7*A7</f>
        <v>62.037000000000006</v>
      </c>
      <c r="T7" s="37">
        <f t="shared" ref="T7:T22" si="4">R7*E7</f>
        <v>62.037000000000006</v>
      </c>
    </row>
    <row r="8" spans="1:20" ht="21" customHeight="1" x14ac:dyDescent="0.2">
      <c r="A8" s="32">
        <v>2</v>
      </c>
      <c r="B8" s="33" t="s">
        <v>35</v>
      </c>
      <c r="C8" s="34">
        <v>120</v>
      </c>
      <c r="D8" s="44"/>
      <c r="E8" s="52">
        <f t="shared" si="1"/>
        <v>2</v>
      </c>
      <c r="F8" s="31"/>
      <c r="G8" s="31"/>
      <c r="H8" s="31"/>
      <c r="I8" s="31"/>
      <c r="J8" s="31"/>
      <c r="K8" s="31"/>
      <c r="L8" s="31"/>
      <c r="M8" s="31"/>
      <c r="N8" s="31"/>
      <c r="O8" s="31"/>
      <c r="P8" s="30">
        <f t="shared" si="2"/>
        <v>0</v>
      </c>
      <c r="Q8" s="35" t="s">
        <v>7</v>
      </c>
      <c r="R8" s="36">
        <v>1.73</v>
      </c>
      <c r="S8" s="37">
        <f t="shared" si="3"/>
        <v>3.46</v>
      </c>
      <c r="T8" s="37">
        <f t="shared" si="4"/>
        <v>3.46</v>
      </c>
    </row>
    <row r="9" spans="1:20" s="25" customFormat="1" ht="21" customHeight="1" x14ac:dyDescent="0.2">
      <c r="A9" s="32">
        <v>4.5</v>
      </c>
      <c r="B9" s="33" t="s">
        <v>37</v>
      </c>
      <c r="C9" s="34">
        <v>900</v>
      </c>
      <c r="D9" s="44"/>
      <c r="E9" s="52">
        <f t="shared" si="1"/>
        <v>4.5</v>
      </c>
      <c r="F9" s="31"/>
      <c r="G9" s="31"/>
      <c r="H9" s="31"/>
      <c r="I9" s="31"/>
      <c r="J9" s="31"/>
      <c r="K9" s="31"/>
      <c r="L9" s="31"/>
      <c r="M9" s="31"/>
      <c r="N9" s="31"/>
      <c r="O9" s="31"/>
      <c r="P9" s="30">
        <f t="shared" si="2"/>
        <v>0</v>
      </c>
      <c r="Q9" s="35" t="s">
        <v>7</v>
      </c>
      <c r="R9" s="36">
        <v>2</v>
      </c>
      <c r="S9" s="37">
        <f t="shared" si="3"/>
        <v>9</v>
      </c>
      <c r="T9" s="37">
        <f t="shared" si="4"/>
        <v>9</v>
      </c>
    </row>
    <row r="10" spans="1:20" ht="21" customHeight="1" x14ac:dyDescent="0.2">
      <c r="A10" s="32">
        <v>3.1</v>
      </c>
      <c r="B10" s="33" t="s">
        <v>10</v>
      </c>
      <c r="C10" s="34">
        <v>1150</v>
      </c>
      <c r="D10" s="44"/>
      <c r="E10" s="52">
        <f t="shared" si="1"/>
        <v>2.2999999999999998</v>
      </c>
      <c r="F10" s="31">
        <v>0.8</v>
      </c>
      <c r="G10" s="31"/>
      <c r="H10" s="31"/>
      <c r="I10" s="31"/>
      <c r="J10" s="31"/>
      <c r="K10" s="31"/>
      <c r="L10" s="31"/>
      <c r="M10" s="31"/>
      <c r="N10" s="31"/>
      <c r="O10" s="31"/>
      <c r="P10" s="30">
        <f t="shared" si="2"/>
        <v>0.8</v>
      </c>
      <c r="Q10" s="35" t="s">
        <v>7</v>
      </c>
      <c r="R10" s="36">
        <v>2.99</v>
      </c>
      <c r="S10" s="37">
        <f t="shared" si="3"/>
        <v>9.2690000000000001</v>
      </c>
      <c r="T10" s="37">
        <f t="shared" si="4"/>
        <v>6.8769999999999998</v>
      </c>
    </row>
    <row r="11" spans="1:20" s="25" customFormat="1" ht="21" customHeight="1" x14ac:dyDescent="0.2">
      <c r="A11" s="32">
        <v>4.45</v>
      </c>
      <c r="B11" s="33" t="s">
        <v>11</v>
      </c>
      <c r="C11" s="34">
        <v>1400</v>
      </c>
      <c r="D11" s="44"/>
      <c r="E11" s="52">
        <f t="shared" si="1"/>
        <v>4.45</v>
      </c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0">
        <f t="shared" si="2"/>
        <v>0</v>
      </c>
      <c r="Q11" s="35" t="s">
        <v>7</v>
      </c>
      <c r="R11" s="36">
        <v>3.34</v>
      </c>
      <c r="S11" s="37">
        <f t="shared" si="3"/>
        <v>14.863</v>
      </c>
      <c r="T11" s="37">
        <f t="shared" si="4"/>
        <v>14.863</v>
      </c>
    </row>
    <row r="12" spans="1:20" ht="21" customHeight="1" x14ac:dyDescent="0.2">
      <c r="A12" s="32">
        <v>10.15</v>
      </c>
      <c r="B12" s="33" t="s">
        <v>36</v>
      </c>
      <c r="C12" s="34">
        <v>25</v>
      </c>
      <c r="D12" s="44"/>
      <c r="E12" s="52">
        <f t="shared" si="1"/>
        <v>10.15</v>
      </c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0">
        <f t="shared" si="2"/>
        <v>0</v>
      </c>
      <c r="Q12" s="35" t="s">
        <v>7</v>
      </c>
      <c r="R12" s="36">
        <v>3.34</v>
      </c>
      <c r="S12" s="37">
        <f t="shared" si="3"/>
        <v>33.900999999999996</v>
      </c>
      <c r="T12" s="37">
        <f t="shared" si="4"/>
        <v>33.900999999999996</v>
      </c>
    </row>
    <row r="13" spans="1:20" s="25" customFormat="1" ht="21" customHeight="1" x14ac:dyDescent="0.2">
      <c r="A13" s="27">
        <v>19.3</v>
      </c>
      <c r="B13" s="28" t="s">
        <v>8</v>
      </c>
      <c r="C13" s="29">
        <v>150</v>
      </c>
      <c r="D13" s="44"/>
      <c r="E13" s="52">
        <f t="shared" si="1"/>
        <v>19.3</v>
      </c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0">
        <f t="shared" si="2"/>
        <v>0</v>
      </c>
      <c r="Q13" s="35" t="s">
        <v>7</v>
      </c>
      <c r="R13" s="36">
        <v>1.73</v>
      </c>
      <c r="S13" s="37">
        <f t="shared" si="3"/>
        <v>33.389000000000003</v>
      </c>
      <c r="T13" s="37">
        <f t="shared" si="4"/>
        <v>33.389000000000003</v>
      </c>
    </row>
    <row r="14" spans="1:20" ht="21" customHeight="1" x14ac:dyDescent="0.2">
      <c r="A14" s="27">
        <f>42.6+25</f>
        <v>67.599999999999994</v>
      </c>
      <c r="B14" s="28" t="s">
        <v>4</v>
      </c>
      <c r="C14" s="29">
        <v>3</v>
      </c>
      <c r="D14" s="44"/>
      <c r="E14" s="52">
        <f t="shared" si="1"/>
        <v>7.3999999999999915</v>
      </c>
      <c r="F14" s="31">
        <v>18.7</v>
      </c>
      <c r="G14" s="31">
        <v>10</v>
      </c>
      <c r="H14" s="31">
        <v>6.5</v>
      </c>
      <c r="I14" s="31">
        <v>25</v>
      </c>
      <c r="J14" s="31"/>
      <c r="K14" s="31"/>
      <c r="L14" s="31"/>
      <c r="M14" s="31"/>
      <c r="N14" s="31"/>
      <c r="O14" s="31"/>
      <c r="P14" s="30">
        <f t="shared" si="2"/>
        <v>60.2</v>
      </c>
      <c r="Q14" s="35" t="s">
        <v>7</v>
      </c>
      <c r="R14" s="36">
        <v>1.4</v>
      </c>
      <c r="S14" s="37">
        <f t="shared" si="3"/>
        <v>94.639999999999986</v>
      </c>
      <c r="T14" s="37">
        <f t="shared" si="4"/>
        <v>10.359999999999987</v>
      </c>
    </row>
    <row r="15" spans="1:20" s="26" customFormat="1" ht="21" customHeight="1" x14ac:dyDescent="0.2">
      <c r="A15" s="32">
        <v>5</v>
      </c>
      <c r="B15" s="33" t="s">
        <v>38</v>
      </c>
      <c r="C15" s="34">
        <v>1150</v>
      </c>
      <c r="D15" s="44"/>
      <c r="E15" s="52">
        <f t="shared" si="1"/>
        <v>4.2</v>
      </c>
      <c r="F15" s="31">
        <v>0.8</v>
      </c>
      <c r="G15" s="31"/>
      <c r="H15" s="31"/>
      <c r="I15" s="31"/>
      <c r="J15" s="31"/>
      <c r="K15" s="31"/>
      <c r="L15" s="31"/>
      <c r="M15" s="31"/>
      <c r="N15" s="31"/>
      <c r="O15" s="31"/>
      <c r="P15" s="30">
        <f t="shared" si="2"/>
        <v>0.8</v>
      </c>
      <c r="Q15" s="35" t="s">
        <v>5</v>
      </c>
      <c r="R15" s="36">
        <v>1.292</v>
      </c>
      <c r="S15" s="37">
        <f t="shared" si="3"/>
        <v>6.46</v>
      </c>
      <c r="T15" s="37">
        <f t="shared" si="4"/>
        <v>5.4264000000000001</v>
      </c>
    </row>
    <row r="16" spans="1:20" ht="21" customHeight="1" x14ac:dyDescent="0.2">
      <c r="A16" s="32">
        <v>3.5</v>
      </c>
      <c r="B16" s="33" t="s">
        <v>32</v>
      </c>
      <c r="C16" s="34">
        <v>290</v>
      </c>
      <c r="D16" s="44"/>
      <c r="E16" s="52">
        <f t="shared" si="1"/>
        <v>3.5</v>
      </c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0">
        <f t="shared" si="2"/>
        <v>0</v>
      </c>
      <c r="Q16" s="35" t="s">
        <v>34</v>
      </c>
      <c r="R16" s="36">
        <v>1.65</v>
      </c>
      <c r="S16" s="37">
        <f t="shared" si="3"/>
        <v>5.7749999999999995</v>
      </c>
      <c r="T16" s="37">
        <f t="shared" si="4"/>
        <v>5.7749999999999995</v>
      </c>
    </row>
    <row r="17" spans="1:20" ht="21" customHeight="1" x14ac:dyDescent="0.2">
      <c r="A17" s="32">
        <v>5.6</v>
      </c>
      <c r="B17" s="33" t="s">
        <v>33</v>
      </c>
      <c r="C17" s="34">
        <v>22</v>
      </c>
      <c r="D17" s="44">
        <v>0.2</v>
      </c>
      <c r="E17" s="52">
        <f t="shared" si="1"/>
        <v>0</v>
      </c>
      <c r="F17" s="31">
        <v>1.8</v>
      </c>
      <c r="G17" s="31"/>
      <c r="H17" s="31"/>
      <c r="I17" s="31">
        <v>4</v>
      </c>
      <c r="J17" s="31"/>
      <c r="K17" s="31"/>
      <c r="L17" s="31"/>
      <c r="M17" s="31"/>
      <c r="N17" s="31"/>
      <c r="O17" s="31"/>
      <c r="P17" s="30">
        <f t="shared" si="2"/>
        <v>5.8</v>
      </c>
      <c r="Q17" s="35" t="s">
        <v>34</v>
      </c>
      <c r="R17" s="36">
        <v>1.28</v>
      </c>
      <c r="S17" s="37">
        <f t="shared" si="3"/>
        <v>7.1679999999999993</v>
      </c>
      <c r="T17" s="37">
        <f t="shared" si="4"/>
        <v>0</v>
      </c>
    </row>
    <row r="18" spans="1:20" ht="21" customHeight="1" x14ac:dyDescent="0.2">
      <c r="A18" s="32">
        <v>16.649999999999999</v>
      </c>
      <c r="B18" s="33" t="s">
        <v>9</v>
      </c>
      <c r="C18" s="34">
        <v>4</v>
      </c>
      <c r="D18" s="44"/>
      <c r="E18" s="52">
        <f t="shared" si="1"/>
        <v>6.1499999999999986</v>
      </c>
      <c r="F18" s="31"/>
      <c r="G18" s="31"/>
      <c r="H18" s="31">
        <v>6.5</v>
      </c>
      <c r="I18" s="31">
        <v>4</v>
      </c>
      <c r="J18" s="31"/>
      <c r="K18" s="31"/>
      <c r="L18" s="31"/>
      <c r="M18" s="31"/>
      <c r="N18" s="31"/>
      <c r="O18" s="31"/>
      <c r="P18" s="30">
        <f t="shared" si="2"/>
        <v>10.5</v>
      </c>
      <c r="Q18" s="35" t="s">
        <v>34</v>
      </c>
      <c r="R18" s="36">
        <v>1.85</v>
      </c>
      <c r="S18" s="37">
        <f t="shared" si="3"/>
        <v>30.802499999999998</v>
      </c>
      <c r="T18" s="37">
        <f t="shared" si="4"/>
        <v>11.377499999999998</v>
      </c>
    </row>
    <row r="19" spans="1:20" s="38" customFormat="1" ht="21" customHeight="1" x14ac:dyDescent="0.2">
      <c r="A19" s="32">
        <v>25</v>
      </c>
      <c r="B19" s="33" t="s">
        <v>45</v>
      </c>
      <c r="C19" s="34">
        <v>50</v>
      </c>
      <c r="D19" s="53"/>
      <c r="E19" s="52">
        <f t="shared" si="1"/>
        <v>20</v>
      </c>
      <c r="F19" s="31"/>
      <c r="G19" s="31">
        <v>5</v>
      </c>
      <c r="H19" s="31"/>
      <c r="I19" s="31"/>
      <c r="J19" s="31"/>
      <c r="K19" s="31"/>
      <c r="L19" s="31"/>
      <c r="M19" s="31"/>
      <c r="N19" s="31"/>
      <c r="O19" s="31"/>
      <c r="P19" s="30">
        <f t="shared" si="2"/>
        <v>5</v>
      </c>
      <c r="Q19" s="35"/>
      <c r="R19" s="54"/>
      <c r="S19" s="37">
        <f t="shared" si="3"/>
        <v>0</v>
      </c>
      <c r="T19" s="37">
        <f t="shared" si="4"/>
        <v>0</v>
      </c>
    </row>
    <row r="20" spans="1:20" s="38" customFormat="1" ht="21" customHeight="1" x14ac:dyDescent="0.2">
      <c r="A20" s="32">
        <v>50</v>
      </c>
      <c r="B20" s="33" t="s">
        <v>47</v>
      </c>
      <c r="C20" s="34">
        <v>3.5</v>
      </c>
      <c r="D20" s="53"/>
      <c r="E20" s="52">
        <f t="shared" si="1"/>
        <v>50</v>
      </c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0">
        <f t="shared" si="2"/>
        <v>0</v>
      </c>
      <c r="Q20" s="35" t="s">
        <v>34</v>
      </c>
      <c r="R20" s="54">
        <v>1.2</v>
      </c>
      <c r="S20" s="37">
        <f t="shared" si="3"/>
        <v>60</v>
      </c>
      <c r="T20" s="37">
        <f t="shared" si="4"/>
        <v>60</v>
      </c>
    </row>
    <row r="21" spans="1:20" s="38" customFormat="1" ht="21" customHeight="1" x14ac:dyDescent="0.2">
      <c r="A21" s="32">
        <v>25</v>
      </c>
      <c r="B21" s="33" t="s">
        <v>46</v>
      </c>
      <c r="C21" s="34">
        <v>5</v>
      </c>
      <c r="D21" s="56"/>
      <c r="E21" s="52">
        <f t="shared" si="1"/>
        <v>25</v>
      </c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0">
        <f t="shared" si="2"/>
        <v>0</v>
      </c>
      <c r="Q21" s="35" t="s">
        <v>34</v>
      </c>
      <c r="R21" s="54">
        <v>1.1000000000000001</v>
      </c>
      <c r="S21" s="37">
        <f t="shared" si="3"/>
        <v>27.500000000000004</v>
      </c>
      <c r="T21" s="37">
        <f t="shared" si="4"/>
        <v>27.500000000000004</v>
      </c>
    </row>
    <row r="22" spans="1:20" ht="21" customHeight="1" x14ac:dyDescent="0.2">
      <c r="A22" s="32">
        <v>2</v>
      </c>
      <c r="B22" s="33" t="s">
        <v>48</v>
      </c>
      <c r="C22" s="34">
        <v>150</v>
      </c>
      <c r="D22" s="56"/>
      <c r="E22" s="52">
        <f t="shared" si="1"/>
        <v>2</v>
      </c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0">
        <f t="shared" si="2"/>
        <v>0</v>
      </c>
      <c r="Q22" s="35" t="s">
        <v>34</v>
      </c>
      <c r="R22" s="36">
        <v>2.89</v>
      </c>
      <c r="S22" s="37">
        <f t="shared" si="3"/>
        <v>5.78</v>
      </c>
      <c r="T22" s="37">
        <f t="shared" si="4"/>
        <v>5.78</v>
      </c>
    </row>
    <row r="23" spans="1:20" ht="24" customHeight="1" x14ac:dyDescent="0.2">
      <c r="A23" s="32">
        <v>5</v>
      </c>
      <c r="B23" s="28" t="s">
        <v>49</v>
      </c>
      <c r="C23" s="34">
        <v>120</v>
      </c>
      <c r="D23" s="56"/>
      <c r="E23" s="52">
        <f t="shared" ref="E23:E25" si="5">A23+D23-P23</f>
        <v>5</v>
      </c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0">
        <f t="shared" ref="P23:P25" si="6">SUM(F23:O23)</f>
        <v>0</v>
      </c>
      <c r="Q23" s="35" t="s">
        <v>34</v>
      </c>
      <c r="R23" s="36">
        <v>2.8</v>
      </c>
      <c r="S23" s="37">
        <f t="shared" ref="S23:S25" si="7">R23*A23</f>
        <v>14</v>
      </c>
      <c r="T23" s="37">
        <f t="shared" ref="T23:T25" si="8">R23*E23</f>
        <v>14</v>
      </c>
    </row>
    <row r="24" spans="1:20" ht="24" customHeight="1" x14ac:dyDescent="0.2">
      <c r="A24" s="32"/>
      <c r="B24" s="33"/>
      <c r="C24" s="34"/>
      <c r="D24" s="56"/>
      <c r="E24" s="52">
        <f t="shared" si="5"/>
        <v>0</v>
      </c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0">
        <f t="shared" si="6"/>
        <v>0</v>
      </c>
      <c r="Q24" s="35"/>
      <c r="R24" s="36"/>
      <c r="S24" s="37">
        <f t="shared" si="7"/>
        <v>0</v>
      </c>
      <c r="T24" s="37">
        <f t="shared" si="8"/>
        <v>0</v>
      </c>
    </row>
    <row r="25" spans="1:20" ht="24" customHeight="1" x14ac:dyDescent="0.2">
      <c r="A25" s="32"/>
      <c r="B25" s="33"/>
      <c r="C25" s="34"/>
      <c r="D25" s="56"/>
      <c r="E25" s="52">
        <f t="shared" si="5"/>
        <v>0</v>
      </c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0">
        <f t="shared" si="6"/>
        <v>0</v>
      </c>
      <c r="Q25" s="35"/>
      <c r="R25" s="36"/>
      <c r="S25" s="37">
        <f t="shared" si="7"/>
        <v>0</v>
      </c>
      <c r="T25" s="37">
        <f t="shared" si="8"/>
        <v>0</v>
      </c>
    </row>
    <row r="26" spans="1:20" ht="24" customHeight="1" x14ac:dyDescent="0.2">
      <c r="A26" s="12"/>
      <c r="B26" s="12"/>
      <c r="C26" s="12"/>
      <c r="D26" s="57"/>
      <c r="E26" s="58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12"/>
      <c r="Q26" s="24"/>
      <c r="R26" s="24"/>
      <c r="S26" s="24"/>
      <c r="T26" s="24"/>
    </row>
    <row r="27" spans="1:20" ht="24" customHeight="1" x14ac:dyDescent="0.2">
      <c r="A27" s="12"/>
      <c r="B27" s="12"/>
      <c r="C27" s="12"/>
      <c r="D27" s="57"/>
      <c r="E27" s="58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12"/>
      <c r="Q27" s="24"/>
      <c r="R27" s="24"/>
      <c r="S27" s="24"/>
      <c r="T27" s="24"/>
    </row>
    <row r="28" spans="1:20" ht="24" customHeight="1" x14ac:dyDescent="0.2">
      <c r="A28" s="12"/>
      <c r="B28" s="12"/>
      <c r="C28" s="12"/>
      <c r="D28" s="57"/>
      <c r="E28" s="58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12"/>
      <c r="Q28" s="24"/>
      <c r="R28" s="24"/>
      <c r="S28" s="24"/>
      <c r="T28" s="24"/>
    </row>
    <row r="29" spans="1:20" ht="24" customHeight="1" x14ac:dyDescent="0.2">
      <c r="A29" s="12"/>
      <c r="B29" s="12"/>
      <c r="C29" s="12"/>
      <c r="D29" s="57"/>
      <c r="E29" s="58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12"/>
      <c r="Q29" s="24"/>
      <c r="R29" s="24"/>
      <c r="S29" s="24"/>
      <c r="T29" s="24"/>
    </row>
    <row r="30" spans="1:20" ht="24" customHeight="1" x14ac:dyDescent="0.2">
      <c r="A30" s="12"/>
      <c r="B30" s="12"/>
      <c r="C30" s="12"/>
      <c r="D30" s="57"/>
      <c r="E30" s="58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12"/>
      <c r="Q30" s="24"/>
      <c r="R30" s="24"/>
      <c r="S30" s="24"/>
      <c r="T30" s="24"/>
    </row>
    <row r="31" spans="1:20" ht="24" customHeight="1" x14ac:dyDescent="0.2">
      <c r="A31" s="12"/>
      <c r="B31" s="12"/>
      <c r="C31" s="12"/>
      <c r="D31" s="57"/>
      <c r="E31" s="58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12"/>
      <c r="Q31" s="24"/>
      <c r="R31" s="24"/>
      <c r="S31" s="24"/>
      <c r="T31" s="24"/>
    </row>
    <row r="32" spans="1:20" ht="24" customHeight="1" x14ac:dyDescent="0.2">
      <c r="A32" s="12"/>
      <c r="B32" s="12"/>
      <c r="C32" s="12"/>
      <c r="D32" s="57"/>
      <c r="E32" s="58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12"/>
      <c r="Q32" s="24"/>
      <c r="R32" s="24"/>
      <c r="S32" s="24"/>
      <c r="T32" s="24"/>
    </row>
    <row r="33" spans="1:20" ht="24" customHeight="1" x14ac:dyDescent="0.2">
      <c r="A33" s="12"/>
      <c r="B33" s="12"/>
      <c r="C33" s="12"/>
      <c r="D33" s="57"/>
      <c r="E33" s="58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12"/>
      <c r="Q33" s="24"/>
      <c r="R33" s="24"/>
      <c r="S33" s="24"/>
      <c r="T33" s="24"/>
    </row>
    <row r="34" spans="1:20" ht="24" customHeight="1" x14ac:dyDescent="0.2">
      <c r="A34" s="12"/>
      <c r="B34" s="12"/>
      <c r="C34" s="12"/>
      <c r="D34" s="57"/>
      <c r="E34" s="58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12"/>
      <c r="Q34" s="24"/>
      <c r="R34" s="24"/>
      <c r="S34" s="24"/>
      <c r="T34" s="24"/>
    </row>
    <row r="35" spans="1:20" ht="12.75" customHeight="1" x14ac:dyDescent="0.2">
      <c r="Q35" s="24"/>
      <c r="R35" s="24"/>
      <c r="S35" s="24"/>
      <c r="T35" s="24"/>
    </row>
    <row r="36" spans="1:20" ht="12.75" customHeight="1" x14ac:dyDescent="0.2">
      <c r="Q36" s="24"/>
      <c r="R36" s="24"/>
      <c r="S36" s="24"/>
      <c r="T36" s="24"/>
    </row>
    <row r="37" spans="1:20" ht="12.75" customHeight="1" x14ac:dyDescent="0.2">
      <c r="Q37" s="24"/>
      <c r="R37" s="24"/>
      <c r="S37" s="24"/>
      <c r="T37" s="24"/>
    </row>
    <row r="38" spans="1:20" ht="12.75" customHeight="1" x14ac:dyDescent="0.2">
      <c r="Q38" s="24"/>
      <c r="R38" s="24"/>
      <c r="S38" s="24"/>
      <c r="T38" s="24"/>
    </row>
    <row r="39" spans="1:20" ht="12.75" customHeight="1" x14ac:dyDescent="0.2">
      <c r="Q39" s="24"/>
      <c r="R39" s="24"/>
      <c r="S39" s="24"/>
      <c r="T39" s="24"/>
    </row>
    <row r="40" spans="1:20" ht="12.75" customHeight="1" x14ac:dyDescent="0.2">
      <c r="Q40" s="24"/>
      <c r="R40" s="24"/>
      <c r="S40" s="24"/>
      <c r="T40" s="24"/>
    </row>
    <row r="41" spans="1:20" ht="12.75" customHeight="1" x14ac:dyDescent="0.2">
      <c r="Q41" s="24"/>
      <c r="R41" s="24"/>
      <c r="S41" s="24"/>
      <c r="T41" s="24"/>
    </row>
    <row r="42" spans="1:20" ht="12.75" customHeight="1" x14ac:dyDescent="0.2">
      <c r="Q42" s="24"/>
      <c r="R42" s="24"/>
      <c r="S42" s="24"/>
      <c r="T42" s="24"/>
    </row>
    <row r="43" spans="1:20" ht="12.75" customHeight="1" x14ac:dyDescent="0.2"/>
    <row r="44" spans="1:20" ht="12.75" customHeight="1" x14ac:dyDescent="0.2"/>
    <row r="45" spans="1:20" ht="12.75" customHeight="1" x14ac:dyDescent="0.2"/>
    <row r="46" spans="1:20" ht="12.75" customHeight="1" x14ac:dyDescent="0.2"/>
    <row r="47" spans="1:20" ht="12.75" customHeight="1" x14ac:dyDescent="0.2"/>
    <row r="48" spans="1:20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</sheetData>
  <mergeCells count="3">
    <mergeCell ref="F1:O1"/>
    <mergeCell ref="D1:E1"/>
    <mergeCell ref="D2:E2"/>
  </mergeCells>
  <phoneticPr fontId="6" type="noConversion"/>
  <conditionalFormatting sqref="Q7:Q16 R7:T25 A7:P25 Q22:Q25">
    <cfRule type="expression" dxfId="23" priority="2">
      <formula>AND($E7="0")</formula>
    </cfRule>
  </conditionalFormatting>
  <conditionalFormatting sqref="Q17:Q19">
    <cfRule type="expression" dxfId="22" priority="4">
      <formula>AND($E16="0")</formula>
    </cfRule>
  </conditionalFormatting>
  <conditionalFormatting sqref="Q21:Q23">
    <cfRule type="expression" dxfId="21" priority="6">
      <formula>AND($E18="0")</formula>
    </cfRule>
  </conditionalFormatting>
  <conditionalFormatting sqref="Q20:Q23">
    <cfRule type="expression" dxfId="20" priority="8">
      <formula>AND($E18="0")</formula>
    </cfRule>
  </conditionalFormatting>
  <conditionalFormatting sqref="E1:E1048576">
    <cfRule type="cellIs" dxfId="19" priority="1" operator="lessThanOrEqual">
      <formula>0</formula>
    </cfRule>
  </conditionalFormatting>
  <pageMargins left="0.19685039370078741" right="0.19685039370078741" top="0.19685039370078741" bottom="0.19685039370078741" header="0.31496062992125984" footer="0.31496062992125984"/>
  <pageSetup scale="4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Malts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cp:lastPrinted>2022-10-12T07:01:24Z</cp:lastPrinted>
  <dcterms:created xsi:type="dcterms:W3CDTF">1996-10-21T11:03:58Z</dcterms:created>
  <dcterms:modified xsi:type="dcterms:W3CDTF">2022-11-04T09:52:16Z</dcterms:modified>
</cp:coreProperties>
</file>