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28920" yWindow="-120" windowWidth="29040" windowHeight="15840" firstSheet="1" activeTab="1"/>
  </bookViews>
  <sheets>
    <sheet name="heures equipe" sheetId="2" state="hidden" r:id="rId1"/>
    <sheet name="feuille pointage" sheetId="1" r:id="rId2"/>
    <sheet name="bdd" sheetId="3" r:id="rId3"/>
  </sheets>
  <definedNames>
    <definedName name="_xlnm.Print_Area" localSheetId="0">'heures equipe'!$A$1:$AF$65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8" i="1" l="1" a="1"/>
  <c r="G8" i="1" s="1"/>
  <c r="H8" i="1" a="1"/>
  <c r="H8" i="1" s="1"/>
  <c r="G9" i="1" a="1"/>
  <c r="G9" i="1" s="1"/>
  <c r="H9" i="1" a="1"/>
  <c r="H9" i="1" s="1"/>
  <c r="G10" i="1" a="1"/>
  <c r="G10" i="1" s="1"/>
  <c r="H10" i="1" a="1"/>
  <c r="H10" i="1" s="1"/>
  <c r="G11" i="1" a="1"/>
  <c r="G11" i="1" s="1"/>
  <c r="H11" i="1" a="1"/>
  <c r="H11" i="1" s="1"/>
  <c r="H7" i="1" a="1"/>
  <c r="H7" i="1" s="1"/>
  <c r="G7" i="1" a="1"/>
  <c r="G7" i="1" s="1"/>
  <c r="E7" i="1" a="1"/>
  <c r="E7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I41" i="1" l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E8" i="1"/>
  <c r="E9" i="1"/>
  <c r="E10" i="1"/>
  <c r="E11" i="1"/>
  <c r="F11" i="1" s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B1" i="1"/>
  <c r="D2" i="1"/>
  <c r="F9" i="1" l="1"/>
  <c r="I9" i="1"/>
  <c r="F8" i="1"/>
  <c r="I10" i="1"/>
  <c r="F10" i="1"/>
  <c r="I11" i="1"/>
  <c r="I8" i="1"/>
  <c r="I7" i="1"/>
  <c r="J12" i="3" l="1"/>
  <c r="G12" i="3"/>
  <c r="J11" i="3"/>
  <c r="G11" i="3"/>
  <c r="J10" i="3"/>
  <c r="G10" i="3"/>
  <c r="J9" i="3"/>
  <c r="G9" i="3"/>
  <c r="J8" i="3"/>
  <c r="G8" i="3"/>
  <c r="J39" i="1"/>
  <c r="J16" i="1"/>
  <c r="J41" i="1"/>
  <c r="J40" i="1"/>
  <c r="J31" i="1"/>
  <c r="J30" i="1"/>
  <c r="J29" i="1"/>
  <c r="J28" i="1"/>
  <c r="K28" i="1" s="1"/>
  <c r="J27" i="1"/>
  <c r="J19" i="1"/>
  <c r="J18" i="1"/>
  <c r="J17" i="1"/>
  <c r="J15" i="1"/>
  <c r="J9" i="1"/>
  <c r="J10" i="1"/>
  <c r="J12" i="1"/>
  <c r="J13" i="1"/>
  <c r="J14" i="1"/>
  <c r="J20" i="1"/>
  <c r="J21" i="1"/>
  <c r="J22" i="1"/>
  <c r="J23" i="1"/>
  <c r="J24" i="1"/>
  <c r="J25" i="1"/>
  <c r="J26" i="1"/>
  <c r="J32" i="1"/>
  <c r="J33" i="1"/>
  <c r="J34" i="1"/>
  <c r="J35" i="1"/>
  <c r="J36" i="1"/>
  <c r="J37" i="1"/>
  <c r="J38" i="1"/>
  <c r="F7" i="1"/>
  <c r="A7" i="1"/>
  <c r="C9" i="1"/>
  <c r="C10" i="1" s="1"/>
  <c r="C8" i="1"/>
  <c r="A8" i="1" s="1"/>
  <c r="J7" i="3"/>
  <c r="G7" i="3"/>
  <c r="J6" i="3"/>
  <c r="G6" i="3"/>
  <c r="J5" i="3"/>
  <c r="G5" i="3"/>
  <c r="J4" i="3"/>
  <c r="G4" i="3"/>
  <c r="J3" i="3"/>
  <c r="G3" i="3"/>
  <c r="L63" i="2"/>
  <c r="K63" i="2"/>
  <c r="M63" i="2" s="1"/>
  <c r="L62" i="2"/>
  <c r="K62" i="2"/>
  <c r="M62" i="2" s="1"/>
  <c r="B62" i="2"/>
  <c r="D62" i="2" s="1"/>
  <c r="K61" i="2"/>
  <c r="M61" i="2" s="1"/>
  <c r="C61" i="2"/>
  <c r="B61" i="2"/>
  <c r="D61" i="2" s="1"/>
  <c r="L60" i="2"/>
  <c r="K60" i="2"/>
  <c r="M60" i="2" s="1"/>
  <c r="C60" i="2"/>
  <c r="B60" i="2"/>
  <c r="D60" i="2" s="1"/>
  <c r="L59" i="2"/>
  <c r="K59" i="2"/>
  <c r="M59" i="2" s="1"/>
  <c r="C59" i="2"/>
  <c r="B59" i="2"/>
  <c r="D59" i="2" s="1"/>
  <c r="C58" i="2"/>
  <c r="B58" i="2"/>
  <c r="D58" i="2" s="1"/>
  <c r="AB55" i="2"/>
  <c r="AC55" i="2" s="1"/>
  <c r="AA55" i="2"/>
  <c r="S55" i="2"/>
  <c r="U55" i="2" s="1"/>
  <c r="M55" i="2"/>
  <c r="D55" i="2"/>
  <c r="AB54" i="2"/>
  <c r="AA54" i="2"/>
  <c r="AC54" i="2" s="1"/>
  <c r="T54" i="2"/>
  <c r="S54" i="2"/>
  <c r="U54" i="2" s="1"/>
  <c r="M54" i="2"/>
  <c r="M56" i="2" s="1"/>
  <c r="D54" i="2"/>
  <c r="AB53" i="2"/>
  <c r="AA53" i="2"/>
  <c r="AC53" i="2" s="1"/>
  <c r="T53" i="2"/>
  <c r="S53" i="2"/>
  <c r="U53" i="2" s="1"/>
  <c r="M53" i="2"/>
  <c r="B53" i="2"/>
  <c r="D53" i="2" s="1"/>
  <c r="AB52" i="2"/>
  <c r="AC52" i="2" s="1"/>
  <c r="AA52" i="2"/>
  <c r="T52" i="2"/>
  <c r="S52" i="2"/>
  <c r="U52" i="2" s="1"/>
  <c r="M52" i="2"/>
  <c r="C52" i="2"/>
  <c r="B52" i="2"/>
  <c r="D52" i="2" s="1"/>
  <c r="AB51" i="2"/>
  <c r="AA51" i="2"/>
  <c r="AC51" i="2" s="1"/>
  <c r="U51" i="2"/>
  <c r="U56" i="2" s="1"/>
  <c r="T51" i="2"/>
  <c r="S51" i="2"/>
  <c r="M51" i="2"/>
  <c r="C51" i="2"/>
  <c r="B51" i="2"/>
  <c r="D51" i="2" s="1"/>
  <c r="AB47" i="2"/>
  <c r="AC47" i="2" s="1"/>
  <c r="AA47" i="2"/>
  <c r="T47" i="2"/>
  <c r="S47" i="2"/>
  <c r="U47" i="2" s="1"/>
  <c r="M47" i="2"/>
  <c r="C47" i="2"/>
  <c r="B47" i="2"/>
  <c r="D47" i="2" s="1"/>
  <c r="AB46" i="2"/>
  <c r="AA46" i="2"/>
  <c r="AC46" i="2" s="1"/>
  <c r="U46" i="2"/>
  <c r="T46" i="2"/>
  <c r="S46" i="2"/>
  <c r="M46" i="2"/>
  <c r="C46" i="2"/>
  <c r="B46" i="2"/>
  <c r="D46" i="2" s="1"/>
  <c r="AB45" i="2"/>
  <c r="AA45" i="2"/>
  <c r="AC45" i="2" s="1"/>
  <c r="T45" i="2"/>
  <c r="S45" i="2"/>
  <c r="U45" i="2" s="1"/>
  <c r="M45" i="2"/>
  <c r="C45" i="2"/>
  <c r="B45" i="2"/>
  <c r="D45" i="2" s="1"/>
  <c r="AB44" i="2"/>
  <c r="AA44" i="2"/>
  <c r="AC44" i="2" s="1"/>
  <c r="T44" i="2"/>
  <c r="S44" i="2"/>
  <c r="U44" i="2" s="1"/>
  <c r="M44" i="2"/>
  <c r="D44" i="2"/>
  <c r="C44" i="2"/>
  <c r="B44" i="2"/>
  <c r="AB43" i="2"/>
  <c r="AA43" i="2"/>
  <c r="AC43" i="2" s="1"/>
  <c r="T43" i="2"/>
  <c r="S43" i="2"/>
  <c r="U43" i="2" s="1"/>
  <c r="U48" i="2" s="1"/>
  <c r="M43" i="2"/>
  <c r="M48" i="2" s="1"/>
  <c r="C43" i="2"/>
  <c r="B43" i="2"/>
  <c r="D43" i="2" s="1"/>
  <c r="M39" i="2"/>
  <c r="D39" i="2"/>
  <c r="M38" i="2"/>
  <c r="D38" i="2"/>
  <c r="M37" i="2"/>
  <c r="D37" i="2"/>
  <c r="M36" i="2"/>
  <c r="D36" i="2"/>
  <c r="M35" i="2"/>
  <c r="M40" i="2" s="1"/>
  <c r="D35" i="2"/>
  <c r="D40" i="2" s="1"/>
  <c r="T31" i="2"/>
  <c r="S31" i="2"/>
  <c r="U31" i="2" s="1"/>
  <c r="M31" i="2"/>
  <c r="B31" i="2"/>
  <c r="D31" i="2" s="1"/>
  <c r="T30" i="2"/>
  <c r="S30" i="2"/>
  <c r="U30" i="2" s="1"/>
  <c r="M30" i="2"/>
  <c r="C30" i="2"/>
  <c r="B30" i="2"/>
  <c r="D30" i="2" s="1"/>
  <c r="T29" i="2"/>
  <c r="S29" i="2"/>
  <c r="U29" i="2" s="1"/>
  <c r="M29" i="2"/>
  <c r="C29" i="2"/>
  <c r="B29" i="2"/>
  <c r="D29" i="2" s="1"/>
  <c r="U28" i="2"/>
  <c r="T28" i="2"/>
  <c r="S28" i="2"/>
  <c r="M28" i="2"/>
  <c r="C28" i="2"/>
  <c r="B28" i="2"/>
  <c r="D28" i="2" s="1"/>
  <c r="T27" i="2"/>
  <c r="S27" i="2"/>
  <c r="U27" i="2" s="1"/>
  <c r="M27" i="2"/>
  <c r="M32" i="2" s="1"/>
  <c r="C27" i="2"/>
  <c r="D27" i="2" s="1"/>
  <c r="B27" i="2"/>
  <c r="T23" i="2"/>
  <c r="S23" i="2"/>
  <c r="U23" i="2" s="1"/>
  <c r="M23" i="2"/>
  <c r="C23" i="2"/>
  <c r="D23" i="2" s="1"/>
  <c r="T22" i="2"/>
  <c r="U22" i="2" s="1"/>
  <c r="S22" i="2"/>
  <c r="M22" i="2"/>
  <c r="C22" i="2"/>
  <c r="D22" i="2" s="1"/>
  <c r="T21" i="2"/>
  <c r="S21" i="2"/>
  <c r="U21" i="2" s="1"/>
  <c r="M21" i="2"/>
  <c r="C21" i="2"/>
  <c r="B21" i="2"/>
  <c r="D21" i="2" s="1"/>
  <c r="U20" i="2"/>
  <c r="T20" i="2"/>
  <c r="S20" i="2"/>
  <c r="M20" i="2"/>
  <c r="C20" i="2"/>
  <c r="B20" i="2"/>
  <c r="D20" i="2" s="1"/>
  <c r="T19" i="2"/>
  <c r="S19" i="2"/>
  <c r="U19" i="2" s="1"/>
  <c r="M19" i="2"/>
  <c r="M24" i="2" s="1"/>
  <c r="C19" i="2"/>
  <c r="D19" i="2" s="1"/>
  <c r="B19" i="2"/>
  <c r="AB15" i="2"/>
  <c r="AA15" i="2"/>
  <c r="AC15" i="2" s="1"/>
  <c r="T15" i="2"/>
  <c r="S15" i="2"/>
  <c r="U15" i="2" s="1"/>
  <c r="M15" i="2"/>
  <c r="B15" i="2"/>
  <c r="D15" i="2" s="1"/>
  <c r="AB14" i="2"/>
  <c r="AA14" i="2"/>
  <c r="AC14" i="2" s="1"/>
  <c r="T14" i="2"/>
  <c r="S14" i="2"/>
  <c r="U14" i="2" s="1"/>
  <c r="M14" i="2"/>
  <c r="D14" i="2"/>
  <c r="AB13" i="2"/>
  <c r="AC13" i="2" s="1"/>
  <c r="AA13" i="2"/>
  <c r="T13" i="2"/>
  <c r="S13" i="2"/>
  <c r="U13" i="2" s="1"/>
  <c r="M13" i="2"/>
  <c r="D13" i="2"/>
  <c r="AB12" i="2"/>
  <c r="AA12" i="2"/>
  <c r="AC12" i="2" s="1"/>
  <c r="T12" i="2"/>
  <c r="S12" i="2"/>
  <c r="U12" i="2" s="1"/>
  <c r="M12" i="2"/>
  <c r="D12" i="2"/>
  <c r="AB11" i="2"/>
  <c r="AA11" i="2"/>
  <c r="AC11" i="2" s="1"/>
  <c r="T11" i="2"/>
  <c r="S11" i="2"/>
  <c r="U11" i="2" s="1"/>
  <c r="M11" i="2"/>
  <c r="M16" i="2" s="1"/>
  <c r="C11" i="2"/>
  <c r="B11" i="2"/>
  <c r="D11" i="2" s="1"/>
  <c r="D16" i="2" s="1"/>
  <c r="AA7" i="2"/>
  <c r="AC7" i="2" s="1"/>
  <c r="T7" i="2"/>
  <c r="S7" i="2"/>
  <c r="U7" i="2" s="1"/>
  <c r="M7" i="2"/>
  <c r="D7" i="2"/>
  <c r="AC6" i="2"/>
  <c r="AB6" i="2"/>
  <c r="AA6" i="2"/>
  <c r="T6" i="2"/>
  <c r="S6" i="2"/>
  <c r="U6" i="2" s="1"/>
  <c r="M6" i="2"/>
  <c r="D6" i="2"/>
  <c r="AB5" i="2"/>
  <c r="AA5" i="2"/>
  <c r="AC5" i="2" s="1"/>
  <c r="T5" i="2"/>
  <c r="U5" i="2" s="1"/>
  <c r="S5" i="2"/>
  <c r="M5" i="2"/>
  <c r="D5" i="2"/>
  <c r="AB4" i="2"/>
  <c r="AA4" i="2"/>
  <c r="AC4" i="2" s="1"/>
  <c r="T4" i="2"/>
  <c r="S4" i="2"/>
  <c r="U4" i="2" s="1"/>
  <c r="M4" i="2"/>
  <c r="D4" i="2"/>
  <c r="AC3" i="2"/>
  <c r="AB3" i="2"/>
  <c r="AA3" i="2"/>
  <c r="T3" i="2"/>
  <c r="S3" i="2"/>
  <c r="U3" i="2" s="1"/>
  <c r="M3" i="2"/>
  <c r="M8" i="2" s="1"/>
  <c r="D3" i="2"/>
  <c r="D8" i="2" s="1"/>
  <c r="K14" i="1" l="1"/>
  <c r="K21" i="1"/>
  <c r="K35" i="1"/>
  <c r="J11" i="1"/>
  <c r="J8" i="1"/>
  <c r="J7" i="1"/>
  <c r="K7" i="1" s="1"/>
  <c r="C11" i="1"/>
  <c r="A10" i="1"/>
  <c r="A9" i="1"/>
  <c r="AC48" i="2"/>
  <c r="AC56" i="2"/>
  <c r="D63" i="2"/>
  <c r="AC16" i="2"/>
  <c r="U24" i="2"/>
  <c r="AC8" i="2"/>
  <c r="D48" i="2"/>
  <c r="U8" i="2"/>
  <c r="D56" i="2"/>
  <c r="M64" i="2"/>
  <c r="U32" i="2"/>
  <c r="U16" i="2"/>
  <c r="D24" i="2"/>
  <c r="D32" i="2"/>
  <c r="C12" i="1" l="1"/>
  <c r="A11" i="1"/>
  <c r="A12" i="1" l="1"/>
  <c r="C13" i="1"/>
  <c r="A13" i="1" l="1"/>
  <c r="C14" i="1"/>
  <c r="A14" i="1" l="1"/>
  <c r="C15" i="1"/>
  <c r="A15" i="1" l="1"/>
  <c r="C16" i="1"/>
  <c r="A16" i="1" l="1"/>
  <c r="C17" i="1"/>
  <c r="A17" i="1" l="1"/>
  <c r="C18" i="1"/>
  <c r="A18" i="1" l="1"/>
  <c r="C19" i="1"/>
  <c r="A19" i="1" l="1"/>
  <c r="C20" i="1"/>
  <c r="A20" i="1" l="1"/>
  <c r="C21" i="1"/>
  <c r="A21" i="1" l="1"/>
  <c r="C22" i="1"/>
  <c r="A22" i="1" l="1"/>
  <c r="C23" i="1"/>
  <c r="A23" i="1" l="1"/>
  <c r="C24" i="1"/>
  <c r="A24" i="1" l="1"/>
  <c r="C25" i="1"/>
  <c r="A25" i="1" l="1"/>
  <c r="C26" i="1"/>
  <c r="A26" i="1" l="1"/>
  <c r="C27" i="1"/>
  <c r="A27" i="1" l="1"/>
  <c r="C28" i="1"/>
  <c r="A28" i="1" l="1"/>
  <c r="C29" i="1"/>
  <c r="A29" i="1" l="1"/>
  <c r="C30" i="1"/>
  <c r="A30" i="1" l="1"/>
  <c r="C31" i="1"/>
  <c r="A31" i="1" l="1"/>
  <c r="C32" i="1"/>
  <c r="A32" i="1" l="1"/>
  <c r="C33" i="1"/>
  <c r="A33" i="1" l="1"/>
  <c r="C34" i="1"/>
  <c r="A34" i="1" l="1"/>
  <c r="C35" i="1"/>
  <c r="A35" i="1" l="1"/>
  <c r="C36" i="1"/>
  <c r="A36" i="1" l="1"/>
  <c r="C37" i="1"/>
  <c r="A37" i="1" l="1"/>
  <c r="C38" i="1"/>
  <c r="A38" i="1" l="1"/>
  <c r="C39" i="1"/>
  <c r="C40" i="1" l="1"/>
  <c r="A39" i="1"/>
  <c r="A40" i="1" l="1"/>
  <c r="C41" i="1"/>
  <c r="A41" i="1" s="1"/>
</calcChain>
</file>

<file path=xl/sharedStrings.xml><?xml version="1.0" encoding="utf-8"?>
<sst xmlns="http://schemas.openxmlformats.org/spreadsheetml/2006/main" count="598" uniqueCount="86">
  <si>
    <t>patoche</t>
  </si>
  <si>
    <t>matin</t>
  </si>
  <si>
    <t>aprem</t>
  </si>
  <si>
    <t>jour</t>
  </si>
  <si>
    <t>total</t>
  </si>
  <si>
    <t>ambre</t>
  </si>
  <si>
    <t>Vincent</t>
  </si>
  <si>
    <t>alternant vincent</t>
  </si>
  <si>
    <t>lundi</t>
  </si>
  <si>
    <t>7h00-12h00</t>
  </si>
  <si>
    <t>13h30-17h00</t>
  </si>
  <si>
    <t>8h00-12h00</t>
  </si>
  <si>
    <t>13h00-17h00</t>
  </si>
  <si>
    <t>7h30-12h00</t>
  </si>
  <si>
    <t>13h30-16h30</t>
  </si>
  <si>
    <t>mardi</t>
  </si>
  <si>
    <t>mercredi</t>
  </si>
  <si>
    <t xml:space="preserve">jeudi </t>
  </si>
  <si>
    <t>vendredi</t>
  </si>
  <si>
    <t>13h00-16h00</t>
  </si>
  <si>
    <t>13h30-16h00</t>
  </si>
  <si>
    <t>7h30-12h30</t>
  </si>
  <si>
    <t>marie</t>
  </si>
  <si>
    <t>laura</t>
  </si>
  <si>
    <t>TC+loic</t>
  </si>
  <si>
    <t>alexis</t>
  </si>
  <si>
    <t>14h00-17h00</t>
  </si>
  <si>
    <t>elie</t>
  </si>
  <si>
    <t>aly</t>
  </si>
  <si>
    <t>captravo</t>
  </si>
  <si>
    <t>8h30-12h00</t>
  </si>
  <si>
    <t>nathan</t>
  </si>
  <si>
    <t>Gwen</t>
  </si>
  <si>
    <t>conduc</t>
  </si>
  <si>
    <t>7h30-13h00</t>
  </si>
  <si>
    <t>8h00-13h00</t>
  </si>
  <si>
    <t>13h00-16h30</t>
  </si>
  <si>
    <t>jess</t>
  </si>
  <si>
    <t>mathilde</t>
  </si>
  <si>
    <t>7h15-12h00</t>
  </si>
  <si>
    <t>7h15-12h30</t>
  </si>
  <si>
    <t>erell</t>
  </si>
  <si>
    <t>laure</t>
  </si>
  <si>
    <t>marjo</t>
  </si>
  <si>
    <t>morgane</t>
  </si>
  <si>
    <t>8h00-12h30</t>
  </si>
  <si>
    <t>13h45-17h45</t>
  </si>
  <si>
    <t>9h00-12h30</t>
  </si>
  <si>
    <t>13h30-17h15</t>
  </si>
  <si>
    <t>13h45-14h15</t>
  </si>
  <si>
    <t>harry en ecole</t>
  </si>
  <si>
    <t>laurine</t>
  </si>
  <si>
    <t>aurelie</t>
  </si>
  <si>
    <t>ferdinand</t>
  </si>
  <si>
    <t>13h45-18h30</t>
  </si>
  <si>
    <t>ecole</t>
  </si>
  <si>
    <t>harry en entreprise</t>
  </si>
  <si>
    <t>alex</t>
  </si>
  <si>
    <t xml:space="preserve">Nom </t>
  </si>
  <si>
    <t>Prénom</t>
  </si>
  <si>
    <t>Structure</t>
  </si>
  <si>
    <t>Lundi</t>
  </si>
  <si>
    <t>Mardi</t>
  </si>
  <si>
    <t>Mercredi</t>
  </si>
  <si>
    <t>Jeudi</t>
  </si>
  <si>
    <t>Vendredi</t>
  </si>
  <si>
    <t>Samedi</t>
  </si>
  <si>
    <t>Dimanche</t>
  </si>
  <si>
    <t>Matin</t>
  </si>
  <si>
    <t>Total Matin</t>
  </si>
  <si>
    <t>Après midi</t>
  </si>
  <si>
    <t>Commentaire</t>
  </si>
  <si>
    <t>Total Jour</t>
  </si>
  <si>
    <t>Jour</t>
  </si>
  <si>
    <t>Semaine</t>
  </si>
  <si>
    <t>Date</t>
  </si>
  <si>
    <t>Combé</t>
  </si>
  <si>
    <t>Giref</t>
  </si>
  <si>
    <t>Patricia</t>
  </si>
  <si>
    <t>Debut M</t>
  </si>
  <si>
    <t>Fin M</t>
  </si>
  <si>
    <t>Debut AM</t>
  </si>
  <si>
    <t>Fin AM</t>
  </si>
  <si>
    <t>jeudi</t>
  </si>
  <si>
    <t>Paysseran</t>
  </si>
  <si>
    <t>Marie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</si>
</sst>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[h]:mm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FFFFFF"/>
      <name val="Calibri"/>
      <family val="2"/>
      <scheme val="minor"/>
    </font>
    <font>
      <sz val="12"/>
      <color rgb="FFFF0000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9">
    <xf numFmtId="0" fontId="0" fillId="0" borderId="0" xfId="0"/>
    <xf numFmtId="0" fontId="2" fillId="0" borderId="0" xfId="0" applyFont="1"/>
    <xf numFmtId="0" fontId="3" fillId="0" borderId="0" xfId="0" applyFont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3" fillId="3" borderId="0" xfId="0" applyFont="1" applyFill="1"/>
    <xf numFmtId="0" fontId="6" fillId="4" borderId="0" xfId="0" applyFont="1" applyFill="1"/>
    <xf numFmtId="0" fontId="5" fillId="5" borderId="0" xfId="0" applyFont="1" applyFill="1"/>
    <xf numFmtId="0" fontId="7" fillId="2" borderId="0" xfId="0" applyFont="1" applyFill="1"/>
    <xf numFmtId="0" fontId="3" fillId="6" borderId="0" xfId="0" applyFont="1" applyFill="1"/>
    <xf numFmtId="0" fontId="0" fillId="0" borderId="0" xfId="0" applyAlignment="1">
      <alignment horizontal="center"/>
    </xf>
    <xf numFmtId="164" fontId="0" fillId="0" borderId="0" xfId="1" applyFont="1"/>
    <xf numFmtId="165" fontId="0" fillId="0" borderId="0" xfId="0" applyNumberFormat="1"/>
    <xf numFmtId="14" fontId="0" fillId="0" borderId="0" xfId="0" applyNumberFormat="1"/>
    <xf numFmtId="14" fontId="0" fillId="0" borderId="0" xfId="0" applyNumberFormat="1" applyFill="1"/>
    <xf numFmtId="0" fontId="0" fillId="7" borderId="0" xfId="0" applyFill="1"/>
    <xf numFmtId="0" fontId="0" fillId="7" borderId="0" xfId="0" applyFill="1" applyAlignment="1">
      <alignment horizontal="center"/>
    </xf>
    <xf numFmtId="14" fontId="0" fillId="7" borderId="0" xfId="0" applyNumberFormat="1" applyFill="1"/>
    <xf numFmtId="164" fontId="0" fillId="7" borderId="0" xfId="1" applyFont="1" applyFill="1"/>
    <xf numFmtId="0" fontId="0" fillId="8" borderId="0" xfId="0" applyFill="1"/>
    <xf numFmtId="165" fontId="0" fillId="8" borderId="0" xfId="0" applyNumberFormat="1" applyFill="1"/>
    <xf numFmtId="0" fontId="0" fillId="9" borderId="0" xfId="0" applyFill="1"/>
    <xf numFmtId="14" fontId="0" fillId="9" borderId="0" xfId="0" applyNumberFormat="1" applyFill="1"/>
    <xf numFmtId="165" fontId="0" fillId="7" borderId="0" xfId="0" applyNumberFormat="1" applyFill="1"/>
    <xf numFmtId="165" fontId="0" fillId="2" borderId="0" xfId="0" applyNumberFormat="1" applyFill="1"/>
    <xf numFmtId="164" fontId="0" fillId="0" borderId="0" xfId="1" applyFont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64"/>
  <sheetViews>
    <sheetView workbookViewId="0"/>
  </sheetViews>
  <sheetFormatPr baseColWidth="10" defaultColWidth="9.140625" defaultRowHeight="15.75" x14ac:dyDescent="0.25"/>
  <cols>
    <col min="1" max="1" width="22" style="2" bestFit="1" customWidth="1"/>
    <col min="2" max="2" width="7.5703125" style="2" bestFit="1" customWidth="1"/>
    <col min="3" max="3" width="8.42578125" style="2" bestFit="1" customWidth="1"/>
    <col min="4" max="4" width="5.85546875" style="2" bestFit="1" customWidth="1"/>
    <col min="5" max="5" width="6.28515625" style="2" bestFit="1" customWidth="1"/>
    <col min="6" max="6" width="15.140625" style="2" bestFit="1" customWidth="1"/>
    <col min="7" max="7" width="16.140625" style="2" bestFit="1" customWidth="1"/>
    <col min="8" max="9" width="9.140625" style="2"/>
    <col min="10" max="10" width="11.140625" style="2" bestFit="1" customWidth="1"/>
    <col min="11" max="11" width="7.5703125" style="2" bestFit="1" customWidth="1"/>
    <col min="12" max="12" width="8.42578125" style="2" bestFit="1" customWidth="1"/>
    <col min="13" max="13" width="7.28515625" style="2" bestFit="1" customWidth="1"/>
    <col min="14" max="14" width="6.28515625" style="2" bestFit="1" customWidth="1"/>
    <col min="15" max="15" width="15.140625" style="2" bestFit="1" customWidth="1"/>
    <col min="16" max="16" width="16.140625" style="2" bestFit="1" customWidth="1"/>
    <col min="17" max="17" width="9.140625" style="2"/>
    <col min="18" max="18" width="11.28515625" style="2" bestFit="1" customWidth="1"/>
    <col min="19" max="19" width="7.5703125" style="2" bestFit="1" customWidth="1"/>
    <col min="20" max="20" width="8.42578125" style="2" bestFit="1" customWidth="1"/>
    <col min="21" max="21" width="7.28515625" style="2" bestFit="1" customWidth="1"/>
    <col min="22" max="22" width="6.28515625" style="2" bestFit="1" customWidth="1"/>
    <col min="23" max="23" width="15.140625" style="2" bestFit="1" customWidth="1"/>
    <col min="24" max="24" width="16.140625" style="2" bestFit="1" customWidth="1"/>
    <col min="25" max="25" width="9.140625" style="2"/>
    <col min="26" max="26" width="20.140625" style="2" bestFit="1" customWidth="1"/>
    <col min="27" max="27" width="7.5703125" style="2" bestFit="1" customWidth="1"/>
    <col min="28" max="28" width="8.42578125" style="2" bestFit="1" customWidth="1"/>
    <col min="29" max="29" width="7.28515625" style="2" bestFit="1" customWidth="1"/>
    <col min="30" max="30" width="6.28515625" style="2" bestFit="1" customWidth="1"/>
    <col min="31" max="31" width="15.140625" style="2" bestFit="1" customWidth="1"/>
    <col min="32" max="32" width="16.140625" style="2" bestFit="1" customWidth="1"/>
    <col min="33" max="16384" width="9.140625" style="2"/>
  </cols>
  <sheetData>
    <row r="1" spans="1:32" x14ac:dyDescent="0.25">
      <c r="A1" s="1"/>
    </row>
    <row r="2" spans="1:32" x14ac:dyDescent="0.25">
      <c r="A2" s="3" t="s">
        <v>0</v>
      </c>
      <c r="B2" s="2" t="s">
        <v>1</v>
      </c>
      <c r="C2" s="2" t="s">
        <v>2</v>
      </c>
      <c r="D2" s="2" t="s">
        <v>3</v>
      </c>
      <c r="E2" s="2" t="s">
        <v>4</v>
      </c>
      <c r="J2" s="3" t="s">
        <v>5</v>
      </c>
      <c r="K2" s="2" t="s">
        <v>1</v>
      </c>
      <c r="L2" s="2" t="s">
        <v>2</v>
      </c>
      <c r="M2" s="2" t="s">
        <v>3</v>
      </c>
      <c r="N2" s="2" t="s">
        <v>4</v>
      </c>
      <c r="R2" s="4" t="s">
        <v>6</v>
      </c>
      <c r="S2" s="2" t="s">
        <v>1</v>
      </c>
      <c r="T2" s="2" t="s">
        <v>2</v>
      </c>
      <c r="U2" s="2" t="s">
        <v>3</v>
      </c>
      <c r="V2" s="2" t="s">
        <v>4</v>
      </c>
      <c r="Z2" s="4" t="s">
        <v>7</v>
      </c>
      <c r="AA2" s="2" t="s">
        <v>1</v>
      </c>
      <c r="AB2" s="2" t="s">
        <v>2</v>
      </c>
      <c r="AC2" s="2" t="s">
        <v>3</v>
      </c>
      <c r="AD2" s="2" t="s">
        <v>4</v>
      </c>
    </row>
    <row r="3" spans="1:32" x14ac:dyDescent="0.25">
      <c r="A3" s="2" t="s">
        <v>8</v>
      </c>
      <c r="B3" s="2">
        <v>5</v>
      </c>
      <c r="C3" s="2">
        <v>3.5</v>
      </c>
      <c r="D3" s="2">
        <f>B3+C3</f>
        <v>8.5</v>
      </c>
      <c r="F3" s="2" t="s">
        <v>9</v>
      </c>
      <c r="G3" s="2" t="s">
        <v>10</v>
      </c>
      <c r="J3" s="2" t="s">
        <v>8</v>
      </c>
      <c r="K3" s="2">
        <v>4</v>
      </c>
      <c r="L3" s="2">
        <v>4</v>
      </c>
      <c r="M3" s="2">
        <f>K3+L3</f>
        <v>8</v>
      </c>
      <c r="O3" s="2" t="s">
        <v>11</v>
      </c>
      <c r="P3" s="2" t="s">
        <v>12</v>
      </c>
      <c r="R3" s="2" t="s">
        <v>8</v>
      </c>
      <c r="S3" s="2">
        <f>12-7.5</f>
        <v>4.5</v>
      </c>
      <c r="T3" s="2">
        <f>17-13.5</f>
        <v>3.5</v>
      </c>
      <c r="U3" s="2">
        <f>S3+T3</f>
        <v>8</v>
      </c>
      <c r="W3" s="2" t="s">
        <v>13</v>
      </c>
      <c r="X3" s="2" t="s">
        <v>10</v>
      </c>
      <c r="Z3" s="2" t="s">
        <v>8</v>
      </c>
      <c r="AA3" s="2">
        <f>12-7.5</f>
        <v>4.5</v>
      </c>
      <c r="AB3" s="2">
        <f>16.5-13.5</f>
        <v>3</v>
      </c>
      <c r="AC3" s="2">
        <f>AA3+AB3</f>
        <v>7.5</v>
      </c>
      <c r="AE3" s="2" t="s">
        <v>13</v>
      </c>
      <c r="AF3" s="2" t="s">
        <v>14</v>
      </c>
    </row>
    <row r="4" spans="1:32" x14ac:dyDescent="0.25">
      <c r="A4" s="2" t="s">
        <v>15</v>
      </c>
      <c r="B4" s="2">
        <v>5</v>
      </c>
      <c r="C4" s="2">
        <v>3.5</v>
      </c>
      <c r="D4" s="2">
        <f t="shared" ref="D4:D7" si="0">B4+C4</f>
        <v>8.5</v>
      </c>
      <c r="F4" s="2" t="s">
        <v>9</v>
      </c>
      <c r="G4" s="2" t="s">
        <v>10</v>
      </c>
      <c r="J4" s="2" t="s">
        <v>15</v>
      </c>
      <c r="K4" s="2">
        <v>4</v>
      </c>
      <c r="L4" s="2">
        <v>4</v>
      </c>
      <c r="M4" s="2">
        <f t="shared" ref="M4:M7" si="1">K4+L4</f>
        <v>8</v>
      </c>
      <c r="O4" s="2" t="s">
        <v>11</v>
      </c>
      <c r="P4" s="2" t="s">
        <v>12</v>
      </c>
      <c r="R4" s="2" t="s">
        <v>15</v>
      </c>
      <c r="S4" s="2">
        <f t="shared" ref="S4:S7" si="2">12-7.5</f>
        <v>4.5</v>
      </c>
      <c r="T4" s="2">
        <f t="shared" ref="T4:T6" si="3">17-13.5</f>
        <v>3.5</v>
      </c>
      <c r="U4" s="2">
        <f t="shared" ref="U4:U7" si="4">S4+T4</f>
        <v>8</v>
      </c>
      <c r="W4" s="2" t="s">
        <v>13</v>
      </c>
      <c r="X4" s="2" t="s">
        <v>10</v>
      </c>
      <c r="Z4" s="2" t="s">
        <v>15</v>
      </c>
      <c r="AA4" s="2">
        <f t="shared" ref="AA4:AA6" si="5">12-7.5</f>
        <v>4.5</v>
      </c>
      <c r="AB4" s="2">
        <f t="shared" ref="AB4:AB6" si="6">16.5-13.5</f>
        <v>3</v>
      </c>
      <c r="AC4" s="2">
        <f t="shared" ref="AC4:AC7" si="7">AA4+AB4</f>
        <v>7.5</v>
      </c>
      <c r="AE4" s="2" t="s">
        <v>13</v>
      </c>
      <c r="AF4" s="2" t="s">
        <v>14</v>
      </c>
    </row>
    <row r="5" spans="1:32" x14ac:dyDescent="0.25">
      <c r="A5" s="2" t="s">
        <v>16</v>
      </c>
      <c r="B5" s="2">
        <v>5</v>
      </c>
      <c r="C5" s="2">
        <v>3.5</v>
      </c>
      <c r="D5" s="2">
        <f t="shared" si="0"/>
        <v>8.5</v>
      </c>
      <c r="F5" s="2" t="s">
        <v>9</v>
      </c>
      <c r="G5" s="2" t="s">
        <v>10</v>
      </c>
      <c r="J5" s="2" t="s">
        <v>16</v>
      </c>
      <c r="K5" s="2">
        <v>4</v>
      </c>
      <c r="L5" s="2">
        <v>4</v>
      </c>
      <c r="M5" s="2">
        <f t="shared" si="1"/>
        <v>8</v>
      </c>
      <c r="O5" s="2" t="s">
        <v>11</v>
      </c>
      <c r="P5" s="2" t="s">
        <v>12</v>
      </c>
      <c r="R5" s="2" t="s">
        <v>16</v>
      </c>
      <c r="S5" s="2">
        <f t="shared" si="2"/>
        <v>4.5</v>
      </c>
      <c r="T5" s="2">
        <f t="shared" si="3"/>
        <v>3.5</v>
      </c>
      <c r="U5" s="2">
        <f t="shared" si="4"/>
        <v>8</v>
      </c>
      <c r="W5" s="2" t="s">
        <v>13</v>
      </c>
      <c r="X5" s="2" t="s">
        <v>10</v>
      </c>
      <c r="Z5" s="2" t="s">
        <v>16</v>
      </c>
      <c r="AA5" s="2">
        <f t="shared" si="5"/>
        <v>4.5</v>
      </c>
      <c r="AB5" s="2">
        <f t="shared" si="6"/>
        <v>3</v>
      </c>
      <c r="AC5" s="2">
        <f t="shared" si="7"/>
        <v>7.5</v>
      </c>
      <c r="AE5" s="2" t="s">
        <v>13</v>
      </c>
      <c r="AF5" s="2" t="s">
        <v>14</v>
      </c>
    </row>
    <row r="6" spans="1:32" x14ac:dyDescent="0.25">
      <c r="A6" s="2" t="s">
        <v>17</v>
      </c>
      <c r="B6" s="2">
        <v>5</v>
      </c>
      <c r="C6" s="2">
        <v>3.5</v>
      </c>
      <c r="D6" s="2">
        <f t="shared" si="0"/>
        <v>8.5</v>
      </c>
      <c r="F6" s="2" t="s">
        <v>9</v>
      </c>
      <c r="G6" s="2" t="s">
        <v>10</v>
      </c>
      <c r="J6" s="2" t="s">
        <v>17</v>
      </c>
      <c r="K6" s="2">
        <v>4</v>
      </c>
      <c r="L6" s="2">
        <v>4</v>
      </c>
      <c r="M6" s="2">
        <f t="shared" si="1"/>
        <v>8</v>
      </c>
      <c r="O6" s="2" t="s">
        <v>11</v>
      </c>
      <c r="P6" s="2" t="s">
        <v>12</v>
      </c>
      <c r="R6" s="2" t="s">
        <v>17</v>
      </c>
      <c r="S6" s="2">
        <f t="shared" si="2"/>
        <v>4.5</v>
      </c>
      <c r="T6" s="2">
        <f t="shared" si="3"/>
        <v>3.5</v>
      </c>
      <c r="U6" s="2">
        <f t="shared" si="4"/>
        <v>8</v>
      </c>
      <c r="W6" s="2" t="s">
        <v>13</v>
      </c>
      <c r="X6" s="2" t="s">
        <v>10</v>
      </c>
      <c r="Z6" s="2" t="s">
        <v>17</v>
      </c>
      <c r="AA6" s="2">
        <f t="shared" si="5"/>
        <v>4.5</v>
      </c>
      <c r="AB6" s="2">
        <f t="shared" si="6"/>
        <v>3</v>
      </c>
      <c r="AC6" s="2">
        <f t="shared" si="7"/>
        <v>7.5</v>
      </c>
      <c r="AE6" s="2" t="s">
        <v>13</v>
      </c>
      <c r="AF6" s="2" t="s">
        <v>14</v>
      </c>
    </row>
    <row r="7" spans="1:32" x14ac:dyDescent="0.25">
      <c r="A7" s="2" t="s">
        <v>18</v>
      </c>
      <c r="B7" s="2">
        <v>5</v>
      </c>
      <c r="D7" s="2">
        <f t="shared" si="0"/>
        <v>5</v>
      </c>
      <c r="F7" s="2" t="s">
        <v>9</v>
      </c>
      <c r="J7" s="2" t="s">
        <v>18</v>
      </c>
      <c r="K7" s="2">
        <v>4</v>
      </c>
      <c r="L7" s="2">
        <v>3</v>
      </c>
      <c r="M7" s="2">
        <f t="shared" si="1"/>
        <v>7</v>
      </c>
      <c r="O7" s="2" t="s">
        <v>11</v>
      </c>
      <c r="P7" s="2" t="s">
        <v>19</v>
      </c>
      <c r="R7" s="2" t="s">
        <v>18</v>
      </c>
      <c r="S7" s="2">
        <f t="shared" si="2"/>
        <v>4.5</v>
      </c>
      <c r="T7" s="2">
        <f>16-13.5</f>
        <v>2.5</v>
      </c>
      <c r="U7" s="2">
        <f t="shared" si="4"/>
        <v>7</v>
      </c>
      <c r="W7" s="2" t="s">
        <v>13</v>
      </c>
      <c r="X7" s="2" t="s">
        <v>20</v>
      </c>
      <c r="Z7" s="2" t="s">
        <v>18</v>
      </c>
      <c r="AA7" s="2">
        <f>12.5-7.5</f>
        <v>5</v>
      </c>
      <c r="AC7" s="2">
        <f t="shared" si="7"/>
        <v>5</v>
      </c>
      <c r="AE7" s="2" t="s">
        <v>21</v>
      </c>
    </row>
    <row r="8" spans="1:32" x14ac:dyDescent="0.25">
      <c r="D8" s="2">
        <f>SUM(D3:D7)</f>
        <v>39</v>
      </c>
      <c r="M8" s="2">
        <f>SUM(M3:M7)</f>
        <v>39</v>
      </c>
      <c r="U8" s="2">
        <f>SUM(U3:U7)</f>
        <v>39</v>
      </c>
      <c r="AC8" s="2">
        <f>SUM(AC3:AC7)</f>
        <v>35</v>
      </c>
    </row>
    <row r="9" spans="1:32" x14ac:dyDescent="0.25">
      <c r="A9" s="1"/>
    </row>
    <row r="10" spans="1:32" x14ac:dyDescent="0.25">
      <c r="A10" s="5" t="s">
        <v>22</v>
      </c>
      <c r="B10" s="2" t="s">
        <v>1</v>
      </c>
      <c r="C10" s="2" t="s">
        <v>2</v>
      </c>
      <c r="D10" s="2" t="s">
        <v>3</v>
      </c>
      <c r="E10" s="2" t="s">
        <v>4</v>
      </c>
      <c r="J10" s="3" t="s">
        <v>23</v>
      </c>
      <c r="K10" s="2" t="s">
        <v>1</v>
      </c>
      <c r="L10" s="2" t="s">
        <v>2</v>
      </c>
      <c r="M10" s="2" t="s">
        <v>3</v>
      </c>
      <c r="N10" s="2" t="s">
        <v>4</v>
      </c>
      <c r="R10" s="6" t="s">
        <v>24</v>
      </c>
      <c r="S10" s="2" t="s">
        <v>1</v>
      </c>
      <c r="T10" s="2" t="s">
        <v>2</v>
      </c>
      <c r="U10" s="2" t="s">
        <v>3</v>
      </c>
      <c r="V10" s="2" t="s">
        <v>4</v>
      </c>
      <c r="Z10" s="6" t="s">
        <v>25</v>
      </c>
      <c r="AA10" s="2" t="s">
        <v>1</v>
      </c>
      <c r="AB10" s="2" t="s">
        <v>2</v>
      </c>
      <c r="AC10" s="2" t="s">
        <v>3</v>
      </c>
      <c r="AD10" s="2" t="s">
        <v>4</v>
      </c>
    </row>
    <row r="11" spans="1:32" x14ac:dyDescent="0.25">
      <c r="A11" s="2" t="s">
        <v>8</v>
      </c>
      <c r="B11" s="2">
        <f>12-7.5</f>
        <v>4.5</v>
      </c>
      <c r="C11" s="2">
        <f>17-13</f>
        <v>4</v>
      </c>
      <c r="D11" s="2">
        <f>B11+C11</f>
        <v>8.5</v>
      </c>
      <c r="F11" s="2" t="s">
        <v>13</v>
      </c>
      <c r="G11" s="2" t="s">
        <v>12</v>
      </c>
      <c r="J11" s="2" t="s">
        <v>8</v>
      </c>
      <c r="K11" s="2">
        <v>4</v>
      </c>
      <c r="L11" s="2">
        <v>4</v>
      </c>
      <c r="M11" s="2">
        <f>K11+L11</f>
        <v>8</v>
      </c>
      <c r="O11" s="2" t="s">
        <v>11</v>
      </c>
      <c r="P11" s="2" t="s">
        <v>12</v>
      </c>
      <c r="R11" s="2" t="s">
        <v>8</v>
      </c>
      <c r="S11" s="2">
        <f>12-8</f>
        <v>4</v>
      </c>
      <c r="T11" s="2">
        <f>17-14</f>
        <v>3</v>
      </c>
      <c r="U11" s="2">
        <f>S11+T11</f>
        <v>7</v>
      </c>
      <c r="W11" s="2" t="s">
        <v>11</v>
      </c>
      <c r="X11" s="2" t="s">
        <v>26</v>
      </c>
      <c r="Z11" s="2" t="s">
        <v>8</v>
      </c>
      <c r="AA11" s="2">
        <f>12-8</f>
        <v>4</v>
      </c>
      <c r="AB11" s="2">
        <f>17-13</f>
        <v>4</v>
      </c>
      <c r="AC11" s="2">
        <f>AA11+AB11</f>
        <v>8</v>
      </c>
      <c r="AE11" s="2" t="s">
        <v>11</v>
      </c>
      <c r="AF11" s="2" t="s">
        <v>12</v>
      </c>
    </row>
    <row r="12" spans="1:32" x14ac:dyDescent="0.25">
      <c r="A12" s="2" t="s">
        <v>15</v>
      </c>
      <c r="B12" s="2">
        <v>4.5</v>
      </c>
      <c r="C12" s="2">
        <v>4</v>
      </c>
      <c r="D12" s="2">
        <f t="shared" ref="D12:D15" si="8">B12+C12</f>
        <v>8.5</v>
      </c>
      <c r="F12" s="2" t="s">
        <v>13</v>
      </c>
      <c r="G12" s="2" t="s">
        <v>12</v>
      </c>
      <c r="J12" s="2" t="s">
        <v>15</v>
      </c>
      <c r="K12" s="2">
        <v>4</v>
      </c>
      <c r="L12" s="2">
        <v>4</v>
      </c>
      <c r="M12" s="2">
        <f t="shared" ref="M12:M15" si="9">K12+L12</f>
        <v>8</v>
      </c>
      <c r="O12" s="2" t="s">
        <v>11</v>
      </c>
      <c r="P12" s="2" t="s">
        <v>12</v>
      </c>
      <c r="R12" s="2" t="s">
        <v>15</v>
      </c>
      <c r="S12" s="2">
        <f t="shared" ref="S12:S15" si="10">12-8</f>
        <v>4</v>
      </c>
      <c r="T12" s="2">
        <f t="shared" ref="T12:T15" si="11">17-14</f>
        <v>3</v>
      </c>
      <c r="U12" s="2">
        <f t="shared" ref="U12:U15" si="12">S12+T12</f>
        <v>7</v>
      </c>
      <c r="W12" s="2" t="s">
        <v>11</v>
      </c>
      <c r="X12" s="2" t="s">
        <v>26</v>
      </c>
      <c r="Z12" s="2" t="s">
        <v>15</v>
      </c>
      <c r="AA12" s="2">
        <f t="shared" ref="AA12:AA15" si="13">12-8</f>
        <v>4</v>
      </c>
      <c r="AB12" s="2">
        <f t="shared" ref="AB12:AB14" si="14">17-13</f>
        <v>4</v>
      </c>
      <c r="AC12" s="2">
        <f t="shared" ref="AC12:AC15" si="15">AA12+AB12</f>
        <v>8</v>
      </c>
      <c r="AE12" s="2" t="s">
        <v>11</v>
      </c>
      <c r="AF12" s="2" t="s">
        <v>12</v>
      </c>
    </row>
    <row r="13" spans="1:32" x14ac:dyDescent="0.25">
      <c r="A13" s="2" t="s">
        <v>16</v>
      </c>
      <c r="B13" s="2">
        <v>4.5</v>
      </c>
      <c r="C13" s="2">
        <v>4</v>
      </c>
      <c r="D13" s="2">
        <f t="shared" si="8"/>
        <v>8.5</v>
      </c>
      <c r="F13" s="2" t="s">
        <v>13</v>
      </c>
      <c r="G13" s="2" t="s">
        <v>12</v>
      </c>
      <c r="J13" s="2" t="s">
        <v>16</v>
      </c>
      <c r="K13" s="2">
        <v>4</v>
      </c>
      <c r="L13" s="2">
        <v>4</v>
      </c>
      <c r="M13" s="2">
        <f t="shared" si="9"/>
        <v>8</v>
      </c>
      <c r="O13" s="2" t="s">
        <v>11</v>
      </c>
      <c r="P13" s="2" t="s">
        <v>12</v>
      </c>
      <c r="R13" s="2" t="s">
        <v>16</v>
      </c>
      <c r="S13" s="2">
        <f t="shared" si="10"/>
        <v>4</v>
      </c>
      <c r="T13" s="2">
        <f t="shared" si="11"/>
        <v>3</v>
      </c>
      <c r="U13" s="2">
        <f t="shared" si="12"/>
        <v>7</v>
      </c>
      <c r="W13" s="2" t="s">
        <v>11</v>
      </c>
      <c r="X13" s="2" t="s">
        <v>26</v>
      </c>
      <c r="Z13" s="2" t="s">
        <v>16</v>
      </c>
      <c r="AA13" s="2">
        <f t="shared" si="13"/>
        <v>4</v>
      </c>
      <c r="AB13" s="2">
        <f t="shared" si="14"/>
        <v>4</v>
      </c>
      <c r="AC13" s="2">
        <f t="shared" si="15"/>
        <v>8</v>
      </c>
      <c r="AE13" s="2" t="s">
        <v>11</v>
      </c>
      <c r="AF13" s="2" t="s">
        <v>12</v>
      </c>
    </row>
    <row r="14" spans="1:32" x14ac:dyDescent="0.25">
      <c r="A14" s="2" t="s">
        <v>17</v>
      </c>
      <c r="B14" s="2">
        <v>4.5</v>
      </c>
      <c r="C14" s="2">
        <v>4</v>
      </c>
      <c r="D14" s="2">
        <f t="shared" si="8"/>
        <v>8.5</v>
      </c>
      <c r="F14" s="2" t="s">
        <v>13</v>
      </c>
      <c r="G14" s="2" t="s">
        <v>12</v>
      </c>
      <c r="J14" s="2" t="s">
        <v>17</v>
      </c>
      <c r="K14" s="2">
        <v>4</v>
      </c>
      <c r="L14" s="2">
        <v>4</v>
      </c>
      <c r="M14" s="2">
        <f t="shared" si="9"/>
        <v>8</v>
      </c>
      <c r="O14" s="2" t="s">
        <v>11</v>
      </c>
      <c r="P14" s="2" t="s">
        <v>12</v>
      </c>
      <c r="R14" s="2" t="s">
        <v>17</v>
      </c>
      <c r="S14" s="2">
        <f t="shared" si="10"/>
        <v>4</v>
      </c>
      <c r="T14" s="2">
        <f t="shared" si="11"/>
        <v>3</v>
      </c>
      <c r="U14" s="2">
        <f t="shared" si="12"/>
        <v>7</v>
      </c>
      <c r="W14" s="2" t="s">
        <v>11</v>
      </c>
      <c r="X14" s="2" t="s">
        <v>26</v>
      </c>
      <c r="Z14" s="2" t="s">
        <v>17</v>
      </c>
      <c r="AA14" s="2">
        <f t="shared" si="13"/>
        <v>4</v>
      </c>
      <c r="AB14" s="2">
        <f t="shared" si="14"/>
        <v>4</v>
      </c>
      <c r="AC14" s="2">
        <f t="shared" si="15"/>
        <v>8</v>
      </c>
      <c r="AE14" s="2" t="s">
        <v>11</v>
      </c>
      <c r="AF14" s="2" t="s">
        <v>12</v>
      </c>
    </row>
    <row r="15" spans="1:32" x14ac:dyDescent="0.25">
      <c r="A15" s="2" t="s">
        <v>18</v>
      </c>
      <c r="B15" s="2">
        <f>12.5-7.5</f>
        <v>5</v>
      </c>
      <c r="D15" s="2">
        <f t="shared" si="8"/>
        <v>5</v>
      </c>
      <c r="F15" s="2" t="s">
        <v>21</v>
      </c>
      <c r="J15" s="2" t="s">
        <v>18</v>
      </c>
      <c r="K15" s="2">
        <v>4</v>
      </c>
      <c r="L15" s="2">
        <v>3</v>
      </c>
      <c r="M15" s="2">
        <f t="shared" si="9"/>
        <v>7</v>
      </c>
      <c r="O15" s="2" t="s">
        <v>11</v>
      </c>
      <c r="P15" s="2" t="s">
        <v>19</v>
      </c>
      <c r="R15" s="2" t="s">
        <v>18</v>
      </c>
      <c r="S15" s="2">
        <f t="shared" si="10"/>
        <v>4</v>
      </c>
      <c r="T15" s="2">
        <f t="shared" si="11"/>
        <v>3</v>
      </c>
      <c r="U15" s="2">
        <f t="shared" si="12"/>
        <v>7</v>
      </c>
      <c r="W15" s="2" t="s">
        <v>11</v>
      </c>
      <c r="X15" s="2" t="s">
        <v>26</v>
      </c>
      <c r="Z15" s="2" t="s">
        <v>18</v>
      </c>
      <c r="AA15" s="2">
        <f t="shared" si="13"/>
        <v>4</v>
      </c>
      <c r="AB15" s="2">
        <f>16-13</f>
        <v>3</v>
      </c>
      <c r="AC15" s="2">
        <f t="shared" si="15"/>
        <v>7</v>
      </c>
      <c r="AE15" s="2" t="s">
        <v>11</v>
      </c>
      <c r="AF15" s="2" t="s">
        <v>19</v>
      </c>
    </row>
    <row r="16" spans="1:32" x14ac:dyDescent="0.25">
      <c r="D16" s="2">
        <f>SUM(D11:D15)</f>
        <v>39</v>
      </c>
      <c r="M16" s="2">
        <f>SUM(M11:M15)</f>
        <v>39</v>
      </c>
      <c r="U16" s="2">
        <f>SUM(U11:U15)</f>
        <v>35</v>
      </c>
      <c r="AC16" s="2">
        <f>SUM(AC11:AC15)</f>
        <v>39</v>
      </c>
    </row>
    <row r="18" spans="1:24" x14ac:dyDescent="0.25">
      <c r="A18" s="5" t="s">
        <v>27</v>
      </c>
      <c r="B18" s="2" t="s">
        <v>1</v>
      </c>
      <c r="C18" s="2" t="s">
        <v>2</v>
      </c>
      <c r="D18" s="2" t="s">
        <v>3</v>
      </c>
      <c r="E18" s="2" t="s">
        <v>4</v>
      </c>
      <c r="J18" s="3" t="s">
        <v>28</v>
      </c>
      <c r="K18" s="2" t="s">
        <v>1</v>
      </c>
      <c r="L18" s="2" t="s">
        <v>2</v>
      </c>
      <c r="M18" s="2" t="s">
        <v>3</v>
      </c>
      <c r="N18" s="2" t="s">
        <v>4</v>
      </c>
      <c r="R18" s="7" t="s">
        <v>29</v>
      </c>
      <c r="S18" s="2" t="s">
        <v>1</v>
      </c>
      <c r="T18" s="2" t="s">
        <v>2</v>
      </c>
      <c r="U18" s="2" t="s">
        <v>3</v>
      </c>
      <c r="V18" s="2" t="s">
        <v>4</v>
      </c>
    </row>
    <row r="19" spans="1:24" x14ac:dyDescent="0.25">
      <c r="A19" s="2" t="s">
        <v>8</v>
      </c>
      <c r="B19" s="2">
        <f>12-8.5</f>
        <v>3.5</v>
      </c>
      <c r="C19" s="2">
        <f>17-13.5</f>
        <v>3.5</v>
      </c>
      <c r="D19" s="2">
        <f>B19+C19</f>
        <v>7</v>
      </c>
      <c r="F19" s="2" t="s">
        <v>30</v>
      </c>
      <c r="G19" s="2" t="s">
        <v>10</v>
      </c>
      <c r="J19" s="2" t="s">
        <v>8</v>
      </c>
      <c r="K19" s="2">
        <v>4.5</v>
      </c>
      <c r="L19" s="2">
        <v>4</v>
      </c>
      <c r="M19" s="2">
        <f>K19+L19</f>
        <v>8.5</v>
      </c>
      <c r="O19" s="2" t="s">
        <v>13</v>
      </c>
      <c r="P19" s="2" t="s">
        <v>12</v>
      </c>
      <c r="R19" s="2" t="s">
        <v>8</v>
      </c>
      <c r="S19" s="2">
        <f>12-8</f>
        <v>4</v>
      </c>
      <c r="T19" s="2">
        <f>17-13</f>
        <v>4</v>
      </c>
      <c r="U19" s="2">
        <f>S19+T19</f>
        <v>8</v>
      </c>
      <c r="W19" s="2" t="s">
        <v>11</v>
      </c>
      <c r="X19" s="2" t="s">
        <v>12</v>
      </c>
    </row>
    <row r="20" spans="1:24" x14ac:dyDescent="0.25">
      <c r="A20" s="2" t="s">
        <v>15</v>
      </c>
      <c r="B20" s="2">
        <f t="shared" ref="B20:B21" si="16">12-8.5</f>
        <v>3.5</v>
      </c>
      <c r="C20" s="2">
        <f t="shared" ref="C20:C22" si="17">17-13.5</f>
        <v>3.5</v>
      </c>
      <c r="D20" s="2">
        <f t="shared" ref="D20:D23" si="18">B20+C20</f>
        <v>7</v>
      </c>
      <c r="F20" s="2" t="s">
        <v>30</v>
      </c>
      <c r="G20" s="2" t="s">
        <v>10</v>
      </c>
      <c r="J20" s="2" t="s">
        <v>15</v>
      </c>
      <c r="K20" s="2">
        <v>4.5</v>
      </c>
      <c r="L20" s="2">
        <v>4</v>
      </c>
      <c r="M20" s="2">
        <f t="shared" ref="M20:M23" si="19">K20+L20</f>
        <v>8.5</v>
      </c>
      <c r="O20" s="2" t="s">
        <v>13</v>
      </c>
      <c r="P20" s="2" t="s">
        <v>12</v>
      </c>
      <c r="R20" s="2" t="s">
        <v>15</v>
      </c>
      <c r="S20" s="2">
        <f t="shared" ref="S20:S23" si="20">12-8</f>
        <v>4</v>
      </c>
      <c r="T20" s="2">
        <f t="shared" ref="T20:T22" si="21">17-13</f>
        <v>4</v>
      </c>
      <c r="U20" s="2">
        <f t="shared" ref="U20:U23" si="22">S20+T20</f>
        <v>8</v>
      </c>
      <c r="W20" s="2" t="s">
        <v>11</v>
      </c>
      <c r="X20" s="2" t="s">
        <v>12</v>
      </c>
    </row>
    <row r="21" spans="1:24" x14ac:dyDescent="0.25">
      <c r="A21" s="2" t="s">
        <v>16</v>
      </c>
      <c r="B21" s="2">
        <f t="shared" si="16"/>
        <v>3.5</v>
      </c>
      <c r="C21" s="2">
        <f t="shared" si="17"/>
        <v>3.5</v>
      </c>
      <c r="D21" s="2">
        <f t="shared" si="18"/>
        <v>7</v>
      </c>
      <c r="F21" s="2" t="s">
        <v>30</v>
      </c>
      <c r="G21" s="2" t="s">
        <v>10</v>
      </c>
      <c r="J21" s="2" t="s">
        <v>16</v>
      </c>
      <c r="K21" s="2">
        <v>4.5</v>
      </c>
      <c r="L21" s="2">
        <v>4</v>
      </c>
      <c r="M21" s="2">
        <f t="shared" si="19"/>
        <v>8.5</v>
      </c>
      <c r="O21" s="2" t="s">
        <v>13</v>
      </c>
      <c r="P21" s="2" t="s">
        <v>12</v>
      </c>
      <c r="R21" s="2" t="s">
        <v>16</v>
      </c>
      <c r="S21" s="2">
        <f t="shared" si="20"/>
        <v>4</v>
      </c>
      <c r="T21" s="2">
        <f t="shared" si="21"/>
        <v>4</v>
      </c>
      <c r="U21" s="2">
        <f t="shared" si="22"/>
        <v>8</v>
      </c>
      <c r="W21" s="2" t="s">
        <v>11</v>
      </c>
      <c r="X21" s="2" t="s">
        <v>12</v>
      </c>
    </row>
    <row r="22" spans="1:24" x14ac:dyDescent="0.25">
      <c r="A22" s="2" t="s">
        <v>17</v>
      </c>
      <c r="B22" s="2">
        <v>4</v>
      </c>
      <c r="C22" s="2">
        <f t="shared" si="17"/>
        <v>3.5</v>
      </c>
      <c r="D22" s="2">
        <f t="shared" si="18"/>
        <v>7.5</v>
      </c>
      <c r="F22" s="2" t="s">
        <v>11</v>
      </c>
      <c r="G22" s="2" t="s">
        <v>10</v>
      </c>
      <c r="J22" s="2" t="s">
        <v>17</v>
      </c>
      <c r="K22" s="2">
        <v>4.5</v>
      </c>
      <c r="L22" s="2">
        <v>4</v>
      </c>
      <c r="M22" s="2">
        <f t="shared" si="19"/>
        <v>8.5</v>
      </c>
      <c r="O22" s="2" t="s">
        <v>13</v>
      </c>
      <c r="P22" s="2" t="s">
        <v>12</v>
      </c>
      <c r="R22" s="2" t="s">
        <v>17</v>
      </c>
      <c r="S22" s="2">
        <f t="shared" si="20"/>
        <v>4</v>
      </c>
      <c r="T22" s="2">
        <f t="shared" si="21"/>
        <v>4</v>
      </c>
      <c r="U22" s="2">
        <f t="shared" si="22"/>
        <v>8</v>
      </c>
      <c r="W22" s="2" t="s">
        <v>11</v>
      </c>
      <c r="X22" s="2" t="s">
        <v>12</v>
      </c>
    </row>
    <row r="23" spans="1:24" x14ac:dyDescent="0.25">
      <c r="A23" s="2" t="s">
        <v>18</v>
      </c>
      <c r="B23" s="2">
        <v>4</v>
      </c>
      <c r="C23" s="2">
        <f>16-13.5</f>
        <v>2.5</v>
      </c>
      <c r="D23" s="2">
        <f t="shared" si="18"/>
        <v>6.5</v>
      </c>
      <c r="F23" s="2" t="s">
        <v>11</v>
      </c>
      <c r="G23" s="2" t="s">
        <v>20</v>
      </c>
      <c r="J23" s="2" t="s">
        <v>18</v>
      </c>
      <c r="K23" s="2">
        <v>5</v>
      </c>
      <c r="M23" s="2">
        <f t="shared" si="19"/>
        <v>5</v>
      </c>
      <c r="O23" s="2" t="s">
        <v>21</v>
      </c>
      <c r="R23" s="2" t="s">
        <v>18</v>
      </c>
      <c r="S23" s="2">
        <f t="shared" si="20"/>
        <v>4</v>
      </c>
      <c r="T23" s="2">
        <f>16-13</f>
        <v>3</v>
      </c>
      <c r="U23" s="2">
        <f t="shared" si="22"/>
        <v>7</v>
      </c>
      <c r="W23" s="2" t="s">
        <v>11</v>
      </c>
      <c r="X23" s="2" t="s">
        <v>19</v>
      </c>
    </row>
    <row r="24" spans="1:24" x14ac:dyDescent="0.25">
      <c r="D24" s="2">
        <f>SUM(D19:D23)</f>
        <v>35</v>
      </c>
      <c r="M24" s="2">
        <f>SUM(M19:M23)</f>
        <v>39</v>
      </c>
      <c r="U24" s="2">
        <f>SUM(U19:U23)</f>
        <v>39</v>
      </c>
    </row>
    <row r="25" spans="1:24" x14ac:dyDescent="0.25">
      <c r="A25" s="1"/>
    </row>
    <row r="26" spans="1:24" x14ac:dyDescent="0.25">
      <c r="A26" s="5" t="s">
        <v>31</v>
      </c>
      <c r="B26" s="2" t="s">
        <v>1</v>
      </c>
      <c r="C26" s="2" t="s">
        <v>2</v>
      </c>
      <c r="D26" s="2" t="s">
        <v>3</v>
      </c>
      <c r="E26" s="2" t="s">
        <v>4</v>
      </c>
      <c r="J26" s="3" t="s">
        <v>32</v>
      </c>
      <c r="K26" s="2" t="s">
        <v>1</v>
      </c>
      <c r="L26" s="2" t="s">
        <v>2</v>
      </c>
      <c r="M26" s="2" t="s">
        <v>3</v>
      </c>
      <c r="N26" s="2" t="s">
        <v>4</v>
      </c>
      <c r="R26" s="8" t="s">
        <v>33</v>
      </c>
      <c r="S26" s="2" t="s">
        <v>1</v>
      </c>
      <c r="T26" s="2" t="s">
        <v>2</v>
      </c>
      <c r="U26" s="2" t="s">
        <v>3</v>
      </c>
      <c r="V26" s="2" t="s">
        <v>4</v>
      </c>
    </row>
    <row r="27" spans="1:24" x14ac:dyDescent="0.25">
      <c r="A27" s="2" t="s">
        <v>8</v>
      </c>
      <c r="B27" s="2">
        <f>12-8</f>
        <v>4</v>
      </c>
      <c r="C27" s="2">
        <f>17-13.5</f>
        <v>3.5</v>
      </c>
      <c r="D27" s="2">
        <f>B27+C27</f>
        <v>7.5</v>
      </c>
      <c r="F27" s="2" t="s">
        <v>11</v>
      </c>
      <c r="G27" s="2" t="s">
        <v>10</v>
      </c>
      <c r="J27" s="2" t="s">
        <v>8</v>
      </c>
      <c r="K27" s="2">
        <v>4.5</v>
      </c>
      <c r="L27" s="2">
        <v>4</v>
      </c>
      <c r="M27" s="2">
        <f>K27+L27</f>
        <v>8.5</v>
      </c>
      <c r="O27" s="2" t="s">
        <v>13</v>
      </c>
      <c r="P27" s="2" t="s">
        <v>12</v>
      </c>
      <c r="R27" s="2" t="s">
        <v>8</v>
      </c>
      <c r="S27" s="2">
        <f>12-8</f>
        <v>4</v>
      </c>
      <c r="T27" s="2">
        <f>17-13</f>
        <v>4</v>
      </c>
      <c r="U27" s="2">
        <f>S27+T27</f>
        <v>8</v>
      </c>
      <c r="W27" s="2" t="s">
        <v>11</v>
      </c>
      <c r="X27" s="2" t="s">
        <v>12</v>
      </c>
    </row>
    <row r="28" spans="1:24" x14ac:dyDescent="0.25">
      <c r="A28" s="2" t="s">
        <v>15</v>
      </c>
      <c r="B28" s="2">
        <f t="shared" ref="B28:B30" si="23">12-8</f>
        <v>4</v>
      </c>
      <c r="C28" s="2">
        <f t="shared" ref="C28:C30" si="24">17-13.5</f>
        <v>3.5</v>
      </c>
      <c r="D28" s="2">
        <f t="shared" ref="D28:D31" si="25">B28+C28</f>
        <v>7.5</v>
      </c>
      <c r="F28" s="2" t="s">
        <v>11</v>
      </c>
      <c r="G28" s="2" t="s">
        <v>10</v>
      </c>
      <c r="J28" s="2" t="s">
        <v>15</v>
      </c>
      <c r="K28" s="2">
        <v>4.5</v>
      </c>
      <c r="L28" s="2">
        <v>4</v>
      </c>
      <c r="M28" s="2">
        <f t="shared" ref="M28:M31" si="26">K28+L28</f>
        <v>8.5</v>
      </c>
      <c r="O28" s="2" t="s">
        <v>13</v>
      </c>
      <c r="P28" s="2" t="s">
        <v>12</v>
      </c>
      <c r="R28" s="2" t="s">
        <v>15</v>
      </c>
      <c r="S28" s="2">
        <f t="shared" ref="S28:S31" si="27">12-8</f>
        <v>4</v>
      </c>
      <c r="T28" s="2">
        <f t="shared" ref="T28:T30" si="28">17-13</f>
        <v>4</v>
      </c>
      <c r="U28" s="2">
        <f t="shared" ref="U28:U31" si="29">S28+T28</f>
        <v>8</v>
      </c>
      <c r="W28" s="2" t="s">
        <v>11</v>
      </c>
      <c r="X28" s="2" t="s">
        <v>12</v>
      </c>
    </row>
    <row r="29" spans="1:24" x14ac:dyDescent="0.25">
      <c r="A29" s="2" t="s">
        <v>16</v>
      </c>
      <c r="B29" s="2">
        <f t="shared" si="23"/>
        <v>4</v>
      </c>
      <c r="C29" s="2">
        <f t="shared" si="24"/>
        <v>3.5</v>
      </c>
      <c r="D29" s="2">
        <f t="shared" si="25"/>
        <v>7.5</v>
      </c>
      <c r="F29" s="2" t="s">
        <v>11</v>
      </c>
      <c r="G29" s="2" t="s">
        <v>10</v>
      </c>
      <c r="J29" s="2" t="s">
        <v>16</v>
      </c>
      <c r="K29" s="2">
        <v>5.5</v>
      </c>
      <c r="M29" s="2">
        <f t="shared" si="26"/>
        <v>5.5</v>
      </c>
      <c r="O29" s="2" t="s">
        <v>34</v>
      </c>
      <c r="R29" s="2" t="s">
        <v>16</v>
      </c>
      <c r="S29" s="2">
        <f t="shared" si="27"/>
        <v>4</v>
      </c>
      <c r="T29" s="2">
        <f t="shared" si="28"/>
        <v>4</v>
      </c>
      <c r="U29" s="2">
        <f t="shared" si="29"/>
        <v>8</v>
      </c>
      <c r="W29" s="2" t="s">
        <v>11</v>
      </c>
      <c r="X29" s="2" t="s">
        <v>12</v>
      </c>
    </row>
    <row r="30" spans="1:24" x14ac:dyDescent="0.25">
      <c r="A30" s="2" t="s">
        <v>17</v>
      </c>
      <c r="B30" s="2">
        <f t="shared" si="23"/>
        <v>4</v>
      </c>
      <c r="C30" s="2">
        <f t="shared" si="24"/>
        <v>3.5</v>
      </c>
      <c r="D30" s="2">
        <f t="shared" si="25"/>
        <v>7.5</v>
      </c>
      <c r="F30" s="2" t="s">
        <v>11</v>
      </c>
      <c r="G30" s="2" t="s">
        <v>10</v>
      </c>
      <c r="J30" s="2" t="s">
        <v>17</v>
      </c>
      <c r="K30" s="2">
        <v>4.5</v>
      </c>
      <c r="L30" s="2">
        <v>4</v>
      </c>
      <c r="M30" s="2">
        <f t="shared" si="26"/>
        <v>8.5</v>
      </c>
      <c r="O30" s="2" t="s">
        <v>13</v>
      </c>
      <c r="P30" s="2" t="s">
        <v>12</v>
      </c>
      <c r="R30" s="2" t="s">
        <v>17</v>
      </c>
      <c r="S30" s="2">
        <f t="shared" si="27"/>
        <v>4</v>
      </c>
      <c r="T30" s="2">
        <f t="shared" si="28"/>
        <v>4</v>
      </c>
      <c r="U30" s="2">
        <f t="shared" si="29"/>
        <v>8</v>
      </c>
      <c r="W30" s="2" t="s">
        <v>11</v>
      </c>
      <c r="X30" s="2" t="s">
        <v>12</v>
      </c>
    </row>
    <row r="31" spans="1:24" x14ac:dyDescent="0.25">
      <c r="A31" s="2" t="s">
        <v>18</v>
      </c>
      <c r="B31" s="2">
        <f>13-8</f>
        <v>5</v>
      </c>
      <c r="D31" s="2">
        <f t="shared" si="25"/>
        <v>5</v>
      </c>
      <c r="F31" s="2" t="s">
        <v>35</v>
      </c>
      <c r="J31" s="2" t="s">
        <v>18</v>
      </c>
      <c r="K31" s="2">
        <v>4.5</v>
      </c>
      <c r="L31" s="2">
        <v>3.5</v>
      </c>
      <c r="M31" s="2">
        <f t="shared" si="26"/>
        <v>8</v>
      </c>
      <c r="O31" s="2" t="s">
        <v>13</v>
      </c>
      <c r="P31" s="2" t="s">
        <v>36</v>
      </c>
      <c r="R31" s="2" t="s">
        <v>18</v>
      </c>
      <c r="S31" s="2">
        <f t="shared" si="27"/>
        <v>4</v>
      </c>
      <c r="T31" s="2">
        <f>16-13</f>
        <v>3</v>
      </c>
      <c r="U31" s="2">
        <f t="shared" si="29"/>
        <v>7</v>
      </c>
      <c r="W31" s="2" t="s">
        <v>11</v>
      </c>
      <c r="X31" s="2" t="s">
        <v>19</v>
      </c>
    </row>
    <row r="32" spans="1:24" x14ac:dyDescent="0.25">
      <c r="D32" s="2">
        <f>SUM(D27:D31)</f>
        <v>35</v>
      </c>
      <c r="M32" s="2">
        <f>SUM(M27:M31)</f>
        <v>39</v>
      </c>
      <c r="U32" s="2">
        <f>SUM(U27:U31)</f>
        <v>39</v>
      </c>
    </row>
    <row r="33" spans="1:32" x14ac:dyDescent="0.25">
      <c r="A33" s="1"/>
    </row>
    <row r="34" spans="1:32" x14ac:dyDescent="0.25">
      <c r="A34" s="9" t="s">
        <v>37</v>
      </c>
      <c r="B34" s="2" t="s">
        <v>1</v>
      </c>
      <c r="C34" s="2" t="s">
        <v>2</v>
      </c>
      <c r="D34" s="2" t="s">
        <v>3</v>
      </c>
      <c r="E34" s="2" t="s">
        <v>4</v>
      </c>
      <c r="J34" s="3" t="s">
        <v>38</v>
      </c>
      <c r="K34" s="2" t="s">
        <v>1</v>
      </c>
      <c r="L34" s="2" t="s">
        <v>2</v>
      </c>
      <c r="M34" s="2" t="s">
        <v>3</v>
      </c>
      <c r="N34" s="2" t="s">
        <v>4</v>
      </c>
    </row>
    <row r="35" spans="1:32" x14ac:dyDescent="0.25">
      <c r="A35" s="2" t="s">
        <v>8</v>
      </c>
      <c r="B35" s="10"/>
      <c r="C35" s="10"/>
      <c r="D35" s="2">
        <f>B35+C35</f>
        <v>0</v>
      </c>
      <c r="J35" s="2" t="s">
        <v>8</v>
      </c>
      <c r="K35" s="2">
        <v>4.75</v>
      </c>
      <c r="L35" s="2">
        <v>4</v>
      </c>
      <c r="M35" s="2">
        <f>K35+L35</f>
        <v>8.75</v>
      </c>
      <c r="O35" s="2" t="s">
        <v>39</v>
      </c>
      <c r="P35" s="2" t="s">
        <v>12</v>
      </c>
    </row>
    <row r="36" spans="1:32" x14ac:dyDescent="0.25">
      <c r="A36" s="2" t="s">
        <v>15</v>
      </c>
      <c r="B36" s="10"/>
      <c r="C36" s="10"/>
      <c r="D36" s="2">
        <f t="shared" ref="D36:D39" si="30">B36+C36</f>
        <v>0</v>
      </c>
      <c r="J36" s="2" t="s">
        <v>15</v>
      </c>
      <c r="K36" s="2">
        <v>4.75</v>
      </c>
      <c r="L36" s="2">
        <v>4</v>
      </c>
      <c r="M36" s="2">
        <f t="shared" ref="M36:M39" si="31">K36+L36</f>
        <v>8.75</v>
      </c>
      <c r="O36" s="2" t="s">
        <v>39</v>
      </c>
      <c r="P36" s="2" t="s">
        <v>12</v>
      </c>
    </row>
    <row r="37" spans="1:32" x14ac:dyDescent="0.25">
      <c r="A37" s="2" t="s">
        <v>16</v>
      </c>
      <c r="B37" s="10"/>
      <c r="C37" s="10"/>
      <c r="D37" s="2">
        <f t="shared" si="30"/>
        <v>0</v>
      </c>
      <c r="J37" s="2" t="s">
        <v>16</v>
      </c>
      <c r="K37" s="2">
        <v>4.75</v>
      </c>
      <c r="L37" s="2">
        <v>4</v>
      </c>
      <c r="M37" s="2">
        <f t="shared" si="31"/>
        <v>8.75</v>
      </c>
      <c r="O37" s="2" t="s">
        <v>39</v>
      </c>
      <c r="P37" s="2" t="s">
        <v>12</v>
      </c>
    </row>
    <row r="38" spans="1:32" x14ac:dyDescent="0.25">
      <c r="A38" s="2" t="s">
        <v>17</v>
      </c>
      <c r="B38" s="10"/>
      <c r="C38" s="10"/>
      <c r="D38" s="2">
        <f t="shared" si="30"/>
        <v>0</v>
      </c>
      <c r="J38" s="2" t="s">
        <v>17</v>
      </c>
      <c r="K38" s="2">
        <v>5.25</v>
      </c>
      <c r="M38" s="2">
        <f t="shared" si="31"/>
        <v>5.25</v>
      </c>
      <c r="O38" s="2" t="s">
        <v>40</v>
      </c>
    </row>
    <row r="39" spans="1:32" x14ac:dyDescent="0.25">
      <c r="A39" s="2" t="s">
        <v>18</v>
      </c>
      <c r="B39" s="10"/>
      <c r="C39" s="10"/>
      <c r="D39" s="2">
        <f t="shared" si="30"/>
        <v>0</v>
      </c>
      <c r="J39" s="2" t="s">
        <v>18</v>
      </c>
      <c r="K39" s="2">
        <v>4.5</v>
      </c>
      <c r="L39" s="2">
        <v>3</v>
      </c>
      <c r="M39" s="2">
        <f t="shared" si="31"/>
        <v>7.5</v>
      </c>
      <c r="O39" s="2" t="s">
        <v>13</v>
      </c>
      <c r="P39" s="2" t="s">
        <v>19</v>
      </c>
    </row>
    <row r="40" spans="1:32" x14ac:dyDescent="0.25">
      <c r="B40" s="10"/>
      <c r="C40" s="10"/>
      <c r="D40" s="2">
        <f>SUM(D35:D39)</f>
        <v>0</v>
      </c>
      <c r="M40" s="2">
        <f>SUM(M35:M39)</f>
        <v>39</v>
      </c>
    </row>
    <row r="42" spans="1:32" x14ac:dyDescent="0.25">
      <c r="A42" s="5" t="s">
        <v>41</v>
      </c>
      <c r="B42" s="2" t="s">
        <v>1</v>
      </c>
      <c r="C42" s="2" t="s">
        <v>2</v>
      </c>
      <c r="D42" s="2" t="s">
        <v>3</v>
      </c>
      <c r="E42" s="2" t="s">
        <v>4</v>
      </c>
      <c r="J42" s="5" t="s">
        <v>42</v>
      </c>
      <c r="K42" s="2" t="s">
        <v>1</v>
      </c>
      <c r="L42" s="2" t="s">
        <v>2</v>
      </c>
      <c r="M42" s="2" t="s">
        <v>3</v>
      </c>
      <c r="N42" s="2" t="s">
        <v>4</v>
      </c>
      <c r="R42" s="3" t="s">
        <v>43</v>
      </c>
      <c r="S42" s="2" t="s">
        <v>1</v>
      </c>
      <c r="T42" s="2" t="s">
        <v>2</v>
      </c>
      <c r="U42" s="2" t="s">
        <v>3</v>
      </c>
      <c r="V42" s="2" t="s">
        <v>4</v>
      </c>
      <c r="Z42" s="3" t="s">
        <v>44</v>
      </c>
      <c r="AA42" s="2" t="s">
        <v>1</v>
      </c>
      <c r="AB42" s="2" t="s">
        <v>2</v>
      </c>
      <c r="AC42" s="2" t="s">
        <v>3</v>
      </c>
      <c r="AD42" s="2" t="s">
        <v>4</v>
      </c>
    </row>
    <row r="43" spans="1:32" x14ac:dyDescent="0.25">
      <c r="A43" s="2" t="s">
        <v>8</v>
      </c>
      <c r="B43" s="2">
        <f>12-8.5</f>
        <v>3.5</v>
      </c>
      <c r="C43" s="2">
        <f>17-13.5</f>
        <v>3.5</v>
      </c>
      <c r="D43" s="2">
        <f>B43+C43</f>
        <v>7</v>
      </c>
      <c r="F43" s="2" t="s">
        <v>30</v>
      </c>
      <c r="G43" s="2" t="s">
        <v>10</v>
      </c>
      <c r="J43" s="2" t="s">
        <v>8</v>
      </c>
      <c r="K43" s="2">
        <v>4.5</v>
      </c>
      <c r="L43" s="2">
        <v>4</v>
      </c>
      <c r="M43" s="2">
        <f>K43+L43</f>
        <v>8.5</v>
      </c>
      <c r="O43" s="2" t="s">
        <v>13</v>
      </c>
      <c r="P43" s="2" t="s">
        <v>12</v>
      </c>
      <c r="R43" s="2" t="s">
        <v>8</v>
      </c>
      <c r="S43" s="2">
        <f>12.5-8</f>
        <v>4.5</v>
      </c>
      <c r="T43" s="2">
        <f>17.75-13.75</f>
        <v>4</v>
      </c>
      <c r="U43" s="2">
        <f>S43+T43</f>
        <v>8.5</v>
      </c>
      <c r="W43" s="2" t="s">
        <v>45</v>
      </c>
      <c r="X43" s="2" t="s">
        <v>46</v>
      </c>
      <c r="Z43" s="2" t="s">
        <v>8</v>
      </c>
      <c r="AA43" s="2">
        <f>12.5-9</f>
        <v>3.5</v>
      </c>
      <c r="AB43" s="2">
        <f>17.25-13.5</f>
        <v>3.75</v>
      </c>
      <c r="AC43" s="2">
        <f>AA43+AB43</f>
        <v>7.25</v>
      </c>
      <c r="AE43" s="2" t="s">
        <v>47</v>
      </c>
      <c r="AF43" s="2" t="s">
        <v>48</v>
      </c>
    </row>
    <row r="44" spans="1:32" x14ac:dyDescent="0.25">
      <c r="A44" s="2" t="s">
        <v>15</v>
      </c>
      <c r="B44" s="2">
        <f>12-8</f>
        <v>4</v>
      </c>
      <c r="C44" s="2">
        <f>17-13.5</f>
        <v>3.5</v>
      </c>
      <c r="D44" s="2">
        <f t="shared" ref="D44:D47" si="32">B44+C44</f>
        <v>7.5</v>
      </c>
      <c r="F44" s="2" t="s">
        <v>11</v>
      </c>
      <c r="G44" s="2" t="s">
        <v>10</v>
      </c>
      <c r="J44" s="2" t="s">
        <v>15</v>
      </c>
      <c r="K44" s="2">
        <v>4.5</v>
      </c>
      <c r="L44" s="2">
        <v>4</v>
      </c>
      <c r="M44" s="2">
        <f t="shared" ref="M44:M47" si="33">K44+L44</f>
        <v>8.5</v>
      </c>
      <c r="O44" s="2" t="s">
        <v>13</v>
      </c>
      <c r="P44" s="2" t="s">
        <v>12</v>
      </c>
      <c r="R44" s="2" t="s">
        <v>15</v>
      </c>
      <c r="S44" s="2">
        <f t="shared" ref="S44:S47" si="34">12.5-8</f>
        <v>4.5</v>
      </c>
      <c r="T44" s="2">
        <f t="shared" ref="T44:T46" si="35">17.75-13.75</f>
        <v>4</v>
      </c>
      <c r="U44" s="2">
        <f t="shared" ref="U44:U47" si="36">S44+T44</f>
        <v>8.5</v>
      </c>
      <c r="W44" s="2" t="s">
        <v>45</v>
      </c>
      <c r="X44" s="2" t="s">
        <v>46</v>
      </c>
      <c r="Z44" s="2" t="s">
        <v>15</v>
      </c>
      <c r="AA44" s="2">
        <f t="shared" ref="AA44:AA47" si="37">12.5-9</f>
        <v>3.5</v>
      </c>
      <c r="AB44" s="2">
        <f t="shared" ref="AB44:AB46" si="38">17.25-13.5</f>
        <v>3.75</v>
      </c>
      <c r="AC44" s="2">
        <f t="shared" ref="AC44:AC47" si="39">AA44+AB44</f>
        <v>7.25</v>
      </c>
      <c r="AE44" s="2" t="s">
        <v>47</v>
      </c>
      <c r="AF44" s="2" t="s">
        <v>48</v>
      </c>
    </row>
    <row r="45" spans="1:32" x14ac:dyDescent="0.25">
      <c r="A45" s="2" t="s">
        <v>16</v>
      </c>
      <c r="B45" s="2">
        <f>12-8</f>
        <v>4</v>
      </c>
      <c r="C45" s="2">
        <f>17-13.5</f>
        <v>3.5</v>
      </c>
      <c r="D45" s="2">
        <f t="shared" si="32"/>
        <v>7.5</v>
      </c>
      <c r="F45" s="2" t="s">
        <v>11</v>
      </c>
      <c r="G45" s="2" t="s">
        <v>10</v>
      </c>
      <c r="J45" s="2" t="s">
        <v>16</v>
      </c>
      <c r="K45" s="2">
        <v>4.5</v>
      </c>
      <c r="L45" s="2">
        <v>4</v>
      </c>
      <c r="M45" s="2">
        <f t="shared" si="33"/>
        <v>8.5</v>
      </c>
      <c r="O45" s="2" t="s">
        <v>13</v>
      </c>
      <c r="P45" s="2" t="s">
        <v>12</v>
      </c>
      <c r="R45" s="2" t="s">
        <v>16</v>
      </c>
      <c r="S45" s="2">
        <f t="shared" si="34"/>
        <v>4.5</v>
      </c>
      <c r="T45" s="2">
        <f t="shared" si="35"/>
        <v>4</v>
      </c>
      <c r="U45" s="2">
        <f t="shared" si="36"/>
        <v>8.5</v>
      </c>
      <c r="W45" s="2" t="s">
        <v>45</v>
      </c>
      <c r="X45" s="2" t="s">
        <v>46</v>
      </c>
      <c r="Z45" s="2" t="s">
        <v>16</v>
      </c>
      <c r="AA45" s="2">
        <f t="shared" si="37"/>
        <v>3.5</v>
      </c>
      <c r="AB45" s="2">
        <f t="shared" si="38"/>
        <v>3.75</v>
      </c>
      <c r="AC45" s="2">
        <f t="shared" si="39"/>
        <v>7.25</v>
      </c>
      <c r="AE45" s="2" t="s">
        <v>47</v>
      </c>
      <c r="AF45" s="2" t="s">
        <v>48</v>
      </c>
    </row>
    <row r="46" spans="1:32" x14ac:dyDescent="0.25">
      <c r="A46" s="2" t="s">
        <v>17</v>
      </c>
      <c r="B46" s="2">
        <f>12-8.5</f>
        <v>3.5</v>
      </c>
      <c r="C46" s="2">
        <f>17-13.5</f>
        <v>3.5</v>
      </c>
      <c r="D46" s="2">
        <f t="shared" si="32"/>
        <v>7</v>
      </c>
      <c r="F46" s="2" t="s">
        <v>30</v>
      </c>
      <c r="G46" s="2" t="s">
        <v>10</v>
      </c>
      <c r="J46" s="2" t="s">
        <v>17</v>
      </c>
      <c r="K46" s="2">
        <v>4.5</v>
      </c>
      <c r="L46" s="2">
        <v>4</v>
      </c>
      <c r="M46" s="2">
        <f t="shared" si="33"/>
        <v>8.5</v>
      </c>
      <c r="O46" s="2" t="s">
        <v>13</v>
      </c>
      <c r="P46" s="2" t="s">
        <v>12</v>
      </c>
      <c r="R46" s="2" t="s">
        <v>17</v>
      </c>
      <c r="S46" s="2">
        <f t="shared" si="34"/>
        <v>4.5</v>
      </c>
      <c r="T46" s="2">
        <f t="shared" si="35"/>
        <v>4</v>
      </c>
      <c r="U46" s="2">
        <f t="shared" si="36"/>
        <v>8.5</v>
      </c>
      <c r="W46" s="2" t="s">
        <v>45</v>
      </c>
      <c r="X46" s="2" t="s">
        <v>46</v>
      </c>
      <c r="Z46" s="2" t="s">
        <v>17</v>
      </c>
      <c r="AA46" s="2">
        <f t="shared" si="37"/>
        <v>3.5</v>
      </c>
      <c r="AB46" s="2">
        <f t="shared" si="38"/>
        <v>3.75</v>
      </c>
      <c r="AC46" s="2">
        <f t="shared" si="39"/>
        <v>7.25</v>
      </c>
      <c r="AE46" s="2" t="s">
        <v>47</v>
      </c>
      <c r="AF46" s="2" t="s">
        <v>48</v>
      </c>
    </row>
    <row r="47" spans="1:32" x14ac:dyDescent="0.25">
      <c r="A47" s="2" t="s">
        <v>18</v>
      </c>
      <c r="B47" s="2">
        <f>12-8.5</f>
        <v>3.5</v>
      </c>
      <c r="C47" s="2">
        <f>16-13.5</f>
        <v>2.5</v>
      </c>
      <c r="D47" s="2">
        <f t="shared" si="32"/>
        <v>6</v>
      </c>
      <c r="F47" s="2" t="s">
        <v>30</v>
      </c>
      <c r="G47" s="2" t="s">
        <v>20</v>
      </c>
      <c r="J47" s="2" t="s">
        <v>18</v>
      </c>
      <c r="K47" s="2">
        <v>5</v>
      </c>
      <c r="M47" s="2">
        <f t="shared" si="33"/>
        <v>5</v>
      </c>
      <c r="O47" s="2" t="s">
        <v>21</v>
      </c>
      <c r="R47" s="2" t="s">
        <v>18</v>
      </c>
      <c r="S47" s="2">
        <f t="shared" si="34"/>
        <v>4.5</v>
      </c>
      <c r="T47" s="2">
        <f>14.25-13.75</f>
        <v>0.5</v>
      </c>
      <c r="U47" s="2">
        <f t="shared" si="36"/>
        <v>5</v>
      </c>
      <c r="W47" s="2" t="s">
        <v>45</v>
      </c>
      <c r="X47" s="2" t="s">
        <v>49</v>
      </c>
      <c r="Z47" s="2" t="s">
        <v>18</v>
      </c>
      <c r="AA47" s="2">
        <f t="shared" si="37"/>
        <v>3.5</v>
      </c>
      <c r="AB47" s="2">
        <f>16-13.5</f>
        <v>2.5</v>
      </c>
      <c r="AC47" s="2">
        <f t="shared" si="39"/>
        <v>6</v>
      </c>
      <c r="AE47" s="2" t="s">
        <v>47</v>
      </c>
      <c r="AF47" s="2" t="s">
        <v>20</v>
      </c>
    </row>
    <row r="48" spans="1:32" x14ac:dyDescent="0.25">
      <c r="D48" s="2">
        <f>SUM(D43:D47)</f>
        <v>35</v>
      </c>
      <c r="M48" s="2">
        <f>SUM(M43:M47)</f>
        <v>39</v>
      </c>
      <c r="U48" s="2">
        <f>SUM(U43:U47)</f>
        <v>39</v>
      </c>
      <c r="AC48" s="2">
        <f>SUM(AC43:AC47)</f>
        <v>35</v>
      </c>
    </row>
    <row r="50" spans="1:32" x14ac:dyDescent="0.25">
      <c r="A50" s="5" t="s">
        <v>50</v>
      </c>
      <c r="B50" s="2" t="s">
        <v>1</v>
      </c>
      <c r="C50" s="2" t="s">
        <v>2</v>
      </c>
      <c r="D50" s="2" t="s">
        <v>3</v>
      </c>
      <c r="E50" s="2" t="s">
        <v>4</v>
      </c>
      <c r="J50" s="3" t="s">
        <v>51</v>
      </c>
      <c r="K50" s="2" t="s">
        <v>1</v>
      </c>
      <c r="L50" s="2" t="s">
        <v>2</v>
      </c>
      <c r="M50" s="2" t="s">
        <v>3</v>
      </c>
      <c r="N50" s="2" t="s">
        <v>4</v>
      </c>
      <c r="R50" s="3" t="s">
        <v>52</v>
      </c>
      <c r="S50" s="2" t="s">
        <v>1</v>
      </c>
      <c r="T50" s="2" t="s">
        <v>2</v>
      </c>
      <c r="U50" s="2" t="s">
        <v>3</v>
      </c>
      <c r="V50" s="2" t="s">
        <v>4</v>
      </c>
      <c r="Z50" s="3" t="s">
        <v>53</v>
      </c>
      <c r="AA50" s="2" t="s">
        <v>1</v>
      </c>
      <c r="AB50" s="2" t="s">
        <v>2</v>
      </c>
      <c r="AC50" s="2" t="s">
        <v>3</v>
      </c>
      <c r="AD50" s="2" t="s">
        <v>4</v>
      </c>
    </row>
    <row r="51" spans="1:32" x14ac:dyDescent="0.25">
      <c r="A51" s="2" t="s">
        <v>8</v>
      </c>
      <c r="B51" s="2">
        <f>12-8.5</f>
        <v>3.5</v>
      </c>
      <c r="C51" s="2">
        <f>17-13.5</f>
        <v>3.5</v>
      </c>
      <c r="D51" s="2">
        <f>B51+C51</f>
        <v>7</v>
      </c>
      <c r="F51" s="2" t="s">
        <v>30</v>
      </c>
      <c r="G51" s="2" t="s">
        <v>10</v>
      </c>
      <c r="J51" s="2" t="s">
        <v>8</v>
      </c>
      <c r="K51" s="2">
        <v>4.5</v>
      </c>
      <c r="L51" s="2">
        <v>4</v>
      </c>
      <c r="M51" s="2">
        <f>K51+L51</f>
        <v>8.5</v>
      </c>
      <c r="O51" s="2" t="s">
        <v>13</v>
      </c>
      <c r="P51" s="2" t="s">
        <v>12</v>
      </c>
      <c r="R51" s="2" t="s">
        <v>8</v>
      </c>
      <c r="S51" s="2">
        <f>12-8</f>
        <v>4</v>
      </c>
      <c r="T51" s="2">
        <f>18.5-13.75</f>
        <v>4.75</v>
      </c>
      <c r="U51" s="2">
        <f>S51+T51</f>
        <v>8.75</v>
      </c>
      <c r="W51" s="2" t="s">
        <v>47</v>
      </c>
      <c r="X51" s="2" t="s">
        <v>54</v>
      </c>
      <c r="Z51" s="2" t="s">
        <v>8</v>
      </c>
      <c r="AA51" s="2">
        <f>12.5-9</f>
        <v>3.5</v>
      </c>
      <c r="AB51" s="2">
        <f>17.25-13.5</f>
        <v>3.75</v>
      </c>
      <c r="AC51" s="2">
        <f>AA51+AB51</f>
        <v>7.25</v>
      </c>
      <c r="AE51" s="2" t="s">
        <v>47</v>
      </c>
      <c r="AF51" s="2" t="s">
        <v>48</v>
      </c>
    </row>
    <row r="52" spans="1:32" x14ac:dyDescent="0.25">
      <c r="A52" s="2" t="s">
        <v>15</v>
      </c>
      <c r="B52" s="2">
        <f>12-8.5</f>
        <v>3.5</v>
      </c>
      <c r="C52" s="2">
        <f>17-13.5</f>
        <v>3.5</v>
      </c>
      <c r="D52" s="2">
        <f t="shared" ref="D52:D55" si="40">B52+C52</f>
        <v>7</v>
      </c>
      <c r="F52" s="2" t="s">
        <v>30</v>
      </c>
      <c r="G52" s="2" t="s">
        <v>10</v>
      </c>
      <c r="J52" s="2" t="s">
        <v>15</v>
      </c>
      <c r="K52" s="2">
        <v>4.5</v>
      </c>
      <c r="L52" s="2">
        <v>4</v>
      </c>
      <c r="M52" s="2">
        <f t="shared" ref="M52:M55" si="41">K52+L52</f>
        <v>8.5</v>
      </c>
      <c r="O52" s="2" t="s">
        <v>13</v>
      </c>
      <c r="P52" s="2" t="s">
        <v>12</v>
      </c>
      <c r="R52" s="2" t="s">
        <v>15</v>
      </c>
      <c r="S52" s="2">
        <f t="shared" ref="S52:S55" si="42">12-8</f>
        <v>4</v>
      </c>
      <c r="T52" s="2">
        <f t="shared" ref="T52:T54" si="43">18.5-13.75</f>
        <v>4.75</v>
      </c>
      <c r="U52" s="2">
        <f t="shared" ref="U52:U55" si="44">S52+T52</f>
        <v>8.75</v>
      </c>
      <c r="W52" s="2" t="s">
        <v>47</v>
      </c>
      <c r="X52" s="2" t="s">
        <v>54</v>
      </c>
      <c r="Z52" s="2" t="s">
        <v>15</v>
      </c>
      <c r="AA52" s="2">
        <f t="shared" ref="AA52:AA55" si="45">12.5-9</f>
        <v>3.5</v>
      </c>
      <c r="AB52" s="2">
        <f t="shared" ref="AB52:AB54" si="46">17.25-13.5</f>
        <v>3.75</v>
      </c>
      <c r="AC52" s="2">
        <f t="shared" ref="AC52:AC55" si="47">AA52+AB52</f>
        <v>7.25</v>
      </c>
      <c r="AE52" s="2" t="s">
        <v>47</v>
      </c>
      <c r="AF52" s="2" t="s">
        <v>48</v>
      </c>
    </row>
    <row r="53" spans="1:32" x14ac:dyDescent="0.25">
      <c r="A53" s="2" t="s">
        <v>16</v>
      </c>
      <c r="B53" s="2">
        <f>13-8</f>
        <v>5</v>
      </c>
      <c r="D53" s="2">
        <f t="shared" si="40"/>
        <v>5</v>
      </c>
      <c r="F53" s="2" t="s">
        <v>35</v>
      </c>
      <c r="J53" s="2" t="s">
        <v>16</v>
      </c>
      <c r="K53" s="2">
        <v>4.5</v>
      </c>
      <c r="L53" s="2">
        <v>4</v>
      </c>
      <c r="M53" s="2">
        <f t="shared" si="41"/>
        <v>8.5</v>
      </c>
      <c r="O53" s="2" t="s">
        <v>13</v>
      </c>
      <c r="P53" s="2" t="s">
        <v>12</v>
      </c>
      <c r="R53" s="2" t="s">
        <v>16</v>
      </c>
      <c r="S53" s="2">
        <f t="shared" si="42"/>
        <v>4</v>
      </c>
      <c r="T53" s="2">
        <f t="shared" si="43"/>
        <v>4.75</v>
      </c>
      <c r="U53" s="2">
        <f t="shared" si="44"/>
        <v>8.75</v>
      </c>
      <c r="W53" s="2" t="s">
        <v>47</v>
      </c>
      <c r="X53" s="2" t="s">
        <v>54</v>
      </c>
      <c r="Z53" s="2" t="s">
        <v>16</v>
      </c>
      <c r="AA53" s="2">
        <f t="shared" si="45"/>
        <v>3.5</v>
      </c>
      <c r="AB53" s="2">
        <f t="shared" si="46"/>
        <v>3.75</v>
      </c>
      <c r="AC53" s="2">
        <f t="shared" si="47"/>
        <v>7.25</v>
      </c>
      <c r="AE53" s="2" t="s">
        <v>47</v>
      </c>
      <c r="AF53" s="2" t="s">
        <v>48</v>
      </c>
    </row>
    <row r="54" spans="1:32" x14ac:dyDescent="0.25">
      <c r="A54" s="2" t="s">
        <v>17</v>
      </c>
      <c r="B54" s="2">
        <v>4</v>
      </c>
      <c r="C54" s="2">
        <v>4</v>
      </c>
      <c r="D54" s="2">
        <f t="shared" si="40"/>
        <v>8</v>
      </c>
      <c r="F54" s="2" t="s">
        <v>55</v>
      </c>
      <c r="J54" s="2" t="s">
        <v>17</v>
      </c>
      <c r="K54" s="2">
        <v>4.5</v>
      </c>
      <c r="L54" s="2">
        <v>4</v>
      </c>
      <c r="M54" s="2">
        <f t="shared" si="41"/>
        <v>8.5</v>
      </c>
      <c r="O54" s="2" t="s">
        <v>13</v>
      </c>
      <c r="P54" s="2" t="s">
        <v>12</v>
      </c>
      <c r="R54" s="2" t="s">
        <v>17</v>
      </c>
      <c r="S54" s="2">
        <f t="shared" si="42"/>
        <v>4</v>
      </c>
      <c r="T54" s="2">
        <f t="shared" si="43"/>
        <v>4.75</v>
      </c>
      <c r="U54" s="2">
        <f t="shared" si="44"/>
        <v>8.75</v>
      </c>
      <c r="W54" s="2" t="s">
        <v>47</v>
      </c>
      <c r="X54" s="2" t="s">
        <v>54</v>
      </c>
      <c r="Z54" s="2" t="s">
        <v>17</v>
      </c>
      <c r="AA54" s="2">
        <f t="shared" si="45"/>
        <v>3.5</v>
      </c>
      <c r="AB54" s="2">
        <f t="shared" si="46"/>
        <v>3.75</v>
      </c>
      <c r="AC54" s="2">
        <f t="shared" si="47"/>
        <v>7.25</v>
      </c>
      <c r="AE54" s="2" t="s">
        <v>47</v>
      </c>
      <c r="AF54" s="2" t="s">
        <v>48</v>
      </c>
    </row>
    <row r="55" spans="1:32" x14ac:dyDescent="0.25">
      <c r="A55" s="2" t="s">
        <v>18</v>
      </c>
      <c r="B55" s="2">
        <v>4</v>
      </c>
      <c r="C55" s="2">
        <v>4</v>
      </c>
      <c r="D55" s="2">
        <f t="shared" si="40"/>
        <v>8</v>
      </c>
      <c r="F55" s="2" t="s">
        <v>55</v>
      </c>
      <c r="J55" s="2" t="s">
        <v>18</v>
      </c>
      <c r="K55" s="2">
        <v>5</v>
      </c>
      <c r="M55" s="2">
        <f t="shared" si="41"/>
        <v>5</v>
      </c>
      <c r="O55" s="2" t="s">
        <v>21</v>
      </c>
      <c r="R55" s="2" t="s">
        <v>18</v>
      </c>
      <c r="S55" s="2">
        <f t="shared" si="42"/>
        <v>4</v>
      </c>
      <c r="U55" s="2">
        <f t="shared" si="44"/>
        <v>4</v>
      </c>
      <c r="W55" s="2" t="s">
        <v>47</v>
      </c>
      <c r="Z55" s="2" t="s">
        <v>18</v>
      </c>
      <c r="AA55" s="2">
        <f t="shared" si="45"/>
        <v>3.5</v>
      </c>
      <c r="AB55" s="2">
        <f>16-13.5</f>
        <v>2.5</v>
      </c>
      <c r="AC55" s="2">
        <f t="shared" si="47"/>
        <v>6</v>
      </c>
      <c r="AE55" s="2" t="s">
        <v>47</v>
      </c>
      <c r="AF55" s="2" t="s">
        <v>20</v>
      </c>
    </row>
    <row r="56" spans="1:32" x14ac:dyDescent="0.25">
      <c r="D56" s="2">
        <f>SUM(D51:D55)</f>
        <v>35</v>
      </c>
      <c r="M56" s="2">
        <f>SUM(M51:M55)</f>
        <v>39</v>
      </c>
      <c r="U56" s="2">
        <f>SUM(U51:U55)</f>
        <v>39</v>
      </c>
      <c r="AC56" s="2">
        <f>SUM(AC51:AC55)</f>
        <v>35</v>
      </c>
    </row>
    <row r="57" spans="1:32" x14ac:dyDescent="0.25">
      <c r="A57" s="5" t="s">
        <v>56</v>
      </c>
      <c r="B57" s="2" t="s">
        <v>1</v>
      </c>
      <c r="C57" s="2" t="s">
        <v>2</v>
      </c>
      <c r="D57" s="2" t="s">
        <v>3</v>
      </c>
      <c r="E57" s="2" t="s">
        <v>4</v>
      </c>
    </row>
    <row r="58" spans="1:32" x14ac:dyDescent="0.25">
      <c r="A58" s="2" t="s">
        <v>8</v>
      </c>
      <c r="B58" s="2">
        <f>12-8</f>
        <v>4</v>
      </c>
      <c r="C58" s="2">
        <f>17-13.5</f>
        <v>3.5</v>
      </c>
      <c r="D58" s="2">
        <f>B58+C58</f>
        <v>7.5</v>
      </c>
      <c r="F58" s="2" t="s">
        <v>11</v>
      </c>
      <c r="G58" s="2" t="s">
        <v>10</v>
      </c>
      <c r="J58" s="3" t="s">
        <v>57</v>
      </c>
      <c r="K58" s="2" t="s">
        <v>1</v>
      </c>
      <c r="L58" s="2" t="s">
        <v>2</v>
      </c>
      <c r="M58" s="2" t="s">
        <v>3</v>
      </c>
      <c r="N58" s="2" t="s">
        <v>4</v>
      </c>
    </row>
    <row r="59" spans="1:32" x14ac:dyDescent="0.25">
      <c r="A59" s="2" t="s">
        <v>15</v>
      </c>
      <c r="B59" s="2">
        <f>12-8</f>
        <v>4</v>
      </c>
      <c r="C59" s="2">
        <f t="shared" ref="C59:C61" si="48">17-13.5</f>
        <v>3.5</v>
      </c>
      <c r="D59" s="2">
        <f t="shared" ref="D59:D62" si="49">B59+C59</f>
        <v>7.5</v>
      </c>
      <c r="F59" s="2" t="s">
        <v>11</v>
      </c>
      <c r="G59" s="2" t="s">
        <v>10</v>
      </c>
      <c r="J59" s="2" t="s">
        <v>8</v>
      </c>
      <c r="K59" s="2">
        <f>12-8</f>
        <v>4</v>
      </c>
      <c r="L59" s="2">
        <f>17-13</f>
        <v>4</v>
      </c>
      <c r="M59" s="2">
        <f>K59+L59</f>
        <v>8</v>
      </c>
      <c r="O59" s="2" t="s">
        <v>11</v>
      </c>
      <c r="P59" s="2" t="s">
        <v>12</v>
      </c>
    </row>
    <row r="60" spans="1:32" x14ac:dyDescent="0.25">
      <c r="A60" s="2" t="s">
        <v>16</v>
      </c>
      <c r="B60" s="2">
        <f>12-8</f>
        <v>4</v>
      </c>
      <c r="C60" s="2">
        <f t="shared" si="48"/>
        <v>3.5</v>
      </c>
      <c r="D60" s="2">
        <f t="shared" si="49"/>
        <v>7.5</v>
      </c>
      <c r="F60" s="2" t="s">
        <v>11</v>
      </c>
      <c r="G60" s="2" t="s">
        <v>10</v>
      </c>
      <c r="J60" s="2" t="s">
        <v>15</v>
      </c>
      <c r="K60" s="2">
        <f t="shared" ref="K60:K63" si="50">12-8</f>
        <v>4</v>
      </c>
      <c r="L60" s="2">
        <f>17-13</f>
        <v>4</v>
      </c>
      <c r="M60" s="2">
        <f t="shared" ref="M60:M63" si="51">K60+L60</f>
        <v>8</v>
      </c>
      <c r="O60" s="2" t="s">
        <v>11</v>
      </c>
      <c r="P60" s="2" t="s">
        <v>12</v>
      </c>
    </row>
    <row r="61" spans="1:32" x14ac:dyDescent="0.25">
      <c r="A61" s="2" t="s">
        <v>17</v>
      </c>
      <c r="B61" s="2">
        <f>12-8</f>
        <v>4</v>
      </c>
      <c r="C61" s="2">
        <f t="shared" si="48"/>
        <v>3.5</v>
      </c>
      <c r="D61" s="2">
        <f t="shared" si="49"/>
        <v>7.5</v>
      </c>
      <c r="F61" s="2" t="s">
        <v>11</v>
      </c>
      <c r="G61" s="2" t="s">
        <v>10</v>
      </c>
      <c r="J61" s="2" t="s">
        <v>16</v>
      </c>
      <c r="K61" s="2">
        <f t="shared" si="50"/>
        <v>4</v>
      </c>
      <c r="M61" s="2">
        <f t="shared" si="51"/>
        <v>4</v>
      </c>
      <c r="O61" s="2" t="s">
        <v>11</v>
      </c>
    </row>
    <row r="62" spans="1:32" x14ac:dyDescent="0.25">
      <c r="A62" s="2" t="s">
        <v>18</v>
      </c>
      <c r="B62" s="2">
        <f>13-8</f>
        <v>5</v>
      </c>
      <c r="D62" s="2">
        <f t="shared" si="49"/>
        <v>5</v>
      </c>
      <c r="F62" s="2" t="s">
        <v>35</v>
      </c>
      <c r="J62" s="2" t="s">
        <v>17</v>
      </c>
      <c r="K62" s="2">
        <f t="shared" si="50"/>
        <v>4</v>
      </c>
      <c r="L62" s="2">
        <f>17-13</f>
        <v>4</v>
      </c>
      <c r="M62" s="2">
        <f t="shared" si="51"/>
        <v>8</v>
      </c>
      <c r="O62" s="2" t="s">
        <v>11</v>
      </c>
      <c r="P62" s="2" t="s">
        <v>12</v>
      </c>
    </row>
    <row r="63" spans="1:32" x14ac:dyDescent="0.25">
      <c r="D63" s="2">
        <f>SUM(D58:D62)</f>
        <v>35</v>
      </c>
      <c r="J63" s="2" t="s">
        <v>18</v>
      </c>
      <c r="K63" s="2">
        <f t="shared" si="50"/>
        <v>4</v>
      </c>
      <c r="L63" s="2">
        <f>16-13</f>
        <v>3</v>
      </c>
      <c r="M63" s="2">
        <f t="shared" si="51"/>
        <v>7</v>
      </c>
      <c r="O63" s="2" t="s">
        <v>11</v>
      </c>
      <c r="P63" s="2" t="s">
        <v>19</v>
      </c>
    </row>
    <row r="64" spans="1:32" x14ac:dyDescent="0.25">
      <c r="M64" s="2">
        <f>SUM(M59:M63)</f>
        <v>35</v>
      </c>
    </row>
  </sheetData>
  <pageMargins left="0" right="0" top="0" bottom="0" header="0.31496062992125984" footer="0.31496062992125984"/>
  <pageSetup paperSize="8"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"/>
  <sheetViews>
    <sheetView tabSelected="1" workbookViewId="0">
      <selection activeCell="G7" sqref="G7:H11"/>
    </sheetView>
  </sheetViews>
  <sheetFormatPr baseColWidth="10" defaultRowHeight="15" x14ac:dyDescent="0.25"/>
  <cols>
    <col min="2" max="2" width="13" customWidth="1"/>
    <col min="4" max="4" width="13.42578125" customWidth="1"/>
    <col min="10" max="11" width="16" customWidth="1"/>
    <col min="12" max="12" width="15.42578125" customWidth="1"/>
  </cols>
  <sheetData>
    <row r="1" spans="1:12" x14ac:dyDescent="0.25">
      <c r="A1" t="s">
        <v>60</v>
      </c>
      <c r="B1" t="str">
        <f>VLOOKUP($B$2,bdd!$A$2:$J$99999,3,FALSE)</f>
        <v>Giref</v>
      </c>
    </row>
    <row r="2" spans="1:12" x14ac:dyDescent="0.25">
      <c r="A2" t="s">
        <v>58</v>
      </c>
      <c r="B2" s="22" t="s">
        <v>84</v>
      </c>
      <c r="C2" t="s">
        <v>59</v>
      </c>
      <c r="D2" t="str">
        <f>VLOOKUP($B$2,bdd!$A$2:$J$99999,2,FALSE)</f>
        <v>Marie</v>
      </c>
    </row>
    <row r="5" spans="1:12" x14ac:dyDescent="0.25">
      <c r="D5" s="27" t="s">
        <v>68</v>
      </c>
      <c r="E5" s="27"/>
      <c r="G5" s="27" t="s">
        <v>70</v>
      </c>
      <c r="H5" s="27"/>
    </row>
    <row r="6" spans="1:12" x14ac:dyDescent="0.25">
      <c r="A6" t="s">
        <v>74</v>
      </c>
      <c r="B6" t="s">
        <v>73</v>
      </c>
      <c r="C6" t="s">
        <v>75</v>
      </c>
      <c r="D6" s="11" t="s">
        <v>79</v>
      </c>
      <c r="E6" s="11" t="s">
        <v>80</v>
      </c>
      <c r="F6" t="s">
        <v>69</v>
      </c>
      <c r="G6" s="11" t="s">
        <v>81</v>
      </c>
      <c r="H6" s="11" t="s">
        <v>82</v>
      </c>
      <c r="I6" t="s">
        <v>69</v>
      </c>
      <c r="J6" s="11" t="s">
        <v>72</v>
      </c>
      <c r="K6" s="11"/>
      <c r="L6" s="11" t="s">
        <v>71</v>
      </c>
    </row>
    <row r="7" spans="1:12" x14ac:dyDescent="0.25">
      <c r="A7" s="11">
        <f>_xlfn.ISOWEEKNUM(C7)</f>
        <v>26</v>
      </c>
      <c r="B7" t="s">
        <v>61</v>
      </c>
      <c r="C7" s="23">
        <v>44739</v>
      </c>
      <c r="D7" s="25">
        <f t="array" ref="D7">INDEX(bdd!E:E,MATCH($B$2&amp;$B7,bdd!$A:$A&amp;bdd!$D:$D,0))</f>
        <v>0.3125</v>
      </c>
      <c r="E7" s="25">
        <f t="array" ref="E7">INDEX(bdd!F:F,MATCH($B$2&amp;$B7,bdd!$A:$A&amp;bdd!$D:$D,0))</f>
        <v>0.5</v>
      </c>
      <c r="F7" s="13">
        <f>+E7-D7</f>
        <v>0.1875</v>
      </c>
      <c r="G7" s="13">
        <f t="array" ref="G7">INDEX(bdd!H:H,MATCH($B$2&amp;$B7,bdd!$A:$A&amp;bdd!$D:$D,0))</f>
        <v>0.54166666666666663</v>
      </c>
      <c r="H7" s="13">
        <f t="array" ref="H7">INDEX(bdd!I:I,MATCH($B$2&amp;$B7,bdd!$A:$A&amp;bdd!$D:$D,0))</f>
        <v>0.70833333333333337</v>
      </c>
      <c r="I7" s="13">
        <f>+H7-G7</f>
        <v>0.16666666666666674</v>
      </c>
      <c r="J7" s="13">
        <f>+F7+I7</f>
        <v>0.35416666666666674</v>
      </c>
      <c r="K7" s="28">
        <f>SUM(J7:J11)</f>
        <v>1.604166666666667</v>
      </c>
    </row>
    <row r="8" spans="1:12" x14ac:dyDescent="0.25">
      <c r="A8" s="11">
        <f t="shared" ref="A8:A41" si="0">_xlfn.ISOWEEKNUM(C8)</f>
        <v>26</v>
      </c>
      <c r="B8" t="s">
        <v>62</v>
      </c>
      <c r="C8" s="14">
        <f>+C7+1</f>
        <v>44740</v>
      </c>
      <c r="D8" s="25">
        <f t="array" ref="D8">INDEX(bdd!E:E,MATCH($B$2&amp;B8,bdd!A:A&amp;bdd!D:D,0))</f>
        <v>0.3125</v>
      </c>
      <c r="E8" s="25">
        <f>VLOOKUP($B$2,bdd!$A$2:$J$99999,6,FALSE)</f>
        <v>0.5</v>
      </c>
      <c r="F8" s="13">
        <f t="shared" ref="F8:F41" si="1">+E8-D8</f>
        <v>0.1875</v>
      </c>
      <c r="G8" s="13">
        <f t="array" ref="G8">INDEX(bdd!H:H,MATCH($B$2&amp;$B8,bdd!$A:$A&amp;bdd!$D:$D,0))</f>
        <v>0.54166666666666663</v>
      </c>
      <c r="H8" s="13">
        <f t="array" ref="H8">INDEX(bdd!I:I,MATCH($B$2&amp;$B8,bdd!$A:$A&amp;bdd!$D:$D,0))</f>
        <v>0.70833333333333337</v>
      </c>
      <c r="I8" s="13">
        <f t="shared" ref="I8:I41" si="2">+H8-G8</f>
        <v>0.16666666666666674</v>
      </c>
      <c r="J8" s="13">
        <f t="shared" ref="J8:J41" si="3">+F8+I8</f>
        <v>0.35416666666666674</v>
      </c>
      <c r="K8" s="28"/>
    </row>
    <row r="9" spans="1:12" x14ac:dyDescent="0.25">
      <c r="A9" s="11">
        <f t="shared" si="0"/>
        <v>26</v>
      </c>
      <c r="B9" t="s">
        <v>63</v>
      </c>
      <c r="C9" s="14">
        <f t="shared" ref="C9:C11" si="4">+C8+1</f>
        <v>44741</v>
      </c>
      <c r="D9" s="25">
        <f t="array" ref="D9">INDEX(bdd!E:E,MATCH($B$2&amp;B9,bdd!A:A&amp;bdd!D:D,0))</f>
        <v>0.3125</v>
      </c>
      <c r="E9" s="25">
        <f>VLOOKUP($B$2,bdd!$A$2:$J$99999,6,FALSE)</f>
        <v>0.5</v>
      </c>
      <c r="F9" s="13">
        <f t="shared" si="1"/>
        <v>0.1875</v>
      </c>
      <c r="G9" s="13">
        <f t="array" ref="G9">INDEX(bdd!H:H,MATCH($B$2&amp;$B9,bdd!$A:$A&amp;bdd!$D:$D,0))</f>
        <v>0.54166666666666663</v>
      </c>
      <c r="H9" s="13">
        <f t="array" ref="H9">INDEX(bdd!I:I,MATCH($B$2&amp;$B9,bdd!$A:$A&amp;bdd!$D:$D,0))</f>
        <v>0.70833333333333337</v>
      </c>
      <c r="I9" s="13">
        <f t="shared" si="2"/>
        <v>0.16666666666666674</v>
      </c>
      <c r="J9" s="13">
        <f t="shared" si="3"/>
        <v>0.35416666666666674</v>
      </c>
      <c r="K9" s="28"/>
    </row>
    <row r="10" spans="1:12" x14ac:dyDescent="0.25">
      <c r="A10" s="11">
        <f t="shared" si="0"/>
        <v>26</v>
      </c>
      <c r="B10" t="s">
        <v>64</v>
      </c>
      <c r="C10" s="14">
        <f t="shared" si="4"/>
        <v>44742</v>
      </c>
      <c r="D10" s="25">
        <f t="array" ref="D10">INDEX(bdd!E:E,MATCH($B$2&amp;B10,bdd!A:A&amp;bdd!D:D,0))</f>
        <v>0.3125</v>
      </c>
      <c r="E10" s="25">
        <f>VLOOKUP($B$2,bdd!$A$2:$J$99999,6,FALSE)</f>
        <v>0.5</v>
      </c>
      <c r="F10" s="13">
        <f t="shared" si="1"/>
        <v>0.1875</v>
      </c>
      <c r="G10" s="13">
        <f t="array" ref="G10">INDEX(bdd!H:H,MATCH($B$2&amp;$B10,bdd!$A:$A&amp;bdd!$D:$D,0))</f>
        <v>0.54166666666666663</v>
      </c>
      <c r="H10" s="13">
        <f t="array" ref="H10">INDEX(bdd!I:I,MATCH($B$2&amp;$B10,bdd!$A:$A&amp;bdd!$D:$D,0))</f>
        <v>0.70833333333333337</v>
      </c>
      <c r="I10" s="13">
        <f t="shared" si="2"/>
        <v>0.16666666666666674</v>
      </c>
      <c r="J10" s="13">
        <f t="shared" si="3"/>
        <v>0.35416666666666674</v>
      </c>
      <c r="K10" s="28"/>
    </row>
    <row r="11" spans="1:12" x14ac:dyDescent="0.25">
      <c r="A11" s="11">
        <f t="shared" si="0"/>
        <v>26</v>
      </c>
      <c r="B11" t="s">
        <v>65</v>
      </c>
      <c r="C11" s="14">
        <f t="shared" si="4"/>
        <v>44743</v>
      </c>
      <c r="D11" s="25">
        <f t="array" ref="D11">INDEX(bdd!E:E,MATCH($B$2&amp;B11,bdd!A:A&amp;bdd!D:D,0))</f>
        <v>0.3125</v>
      </c>
      <c r="E11" s="25">
        <f>VLOOKUP($B$2,bdd!$A$2:$J$99999,6,FALSE)</f>
        <v>0.5</v>
      </c>
      <c r="F11" s="13">
        <f t="shared" si="1"/>
        <v>0.1875</v>
      </c>
      <c r="G11" s="13">
        <f t="array" ref="G11">INDEX(bdd!H:H,MATCH($B$2&amp;$B11,bdd!$A:$A&amp;bdd!$D:$D,0))</f>
        <v>0</v>
      </c>
      <c r="H11" s="13">
        <f t="array" ref="H11">INDEX(bdd!I:I,MATCH($B$2&amp;$B11,bdd!$A:$A&amp;bdd!$D:$D,0))</f>
        <v>0</v>
      </c>
      <c r="I11" s="13">
        <f t="shared" si="2"/>
        <v>0</v>
      </c>
      <c r="J11" s="13">
        <f t="shared" si="3"/>
        <v>0.1875</v>
      </c>
      <c r="K11" s="28"/>
    </row>
    <row r="12" spans="1:12" x14ac:dyDescent="0.25">
      <c r="A12" s="17">
        <f t="shared" si="0"/>
        <v>26</v>
      </c>
      <c r="B12" s="16" t="s">
        <v>66</v>
      </c>
      <c r="C12" s="18">
        <f>+C11+1</f>
        <v>44744</v>
      </c>
      <c r="D12" s="16"/>
      <c r="E12" s="16"/>
      <c r="F12" s="24">
        <f t="shared" si="1"/>
        <v>0</v>
      </c>
      <c r="G12" s="16"/>
      <c r="H12" s="16"/>
      <c r="I12" s="24">
        <f t="shared" si="2"/>
        <v>0</v>
      </c>
      <c r="J12" s="19">
        <f t="shared" si="3"/>
        <v>0</v>
      </c>
      <c r="K12" s="19"/>
      <c r="L12" s="16"/>
    </row>
    <row r="13" spans="1:12" x14ac:dyDescent="0.25">
      <c r="A13" s="17">
        <f t="shared" si="0"/>
        <v>26</v>
      </c>
      <c r="B13" s="16" t="s">
        <v>67</v>
      </c>
      <c r="C13" s="18">
        <f t="shared" ref="C13:C41" si="5">+C12+1</f>
        <v>44745</v>
      </c>
      <c r="D13" s="16"/>
      <c r="E13" s="16"/>
      <c r="F13" s="24">
        <f t="shared" si="1"/>
        <v>0</v>
      </c>
      <c r="G13" s="16"/>
      <c r="H13" s="16"/>
      <c r="I13" s="24">
        <f t="shared" si="2"/>
        <v>0</v>
      </c>
      <c r="J13" s="19">
        <f t="shared" si="3"/>
        <v>0</v>
      </c>
      <c r="K13" s="19"/>
      <c r="L13" s="16"/>
    </row>
    <row r="14" spans="1:12" x14ac:dyDescent="0.25">
      <c r="A14" s="11">
        <f t="shared" si="0"/>
        <v>27</v>
      </c>
      <c r="B14" t="s">
        <v>61</v>
      </c>
      <c r="C14" s="15">
        <f t="shared" si="5"/>
        <v>44746</v>
      </c>
      <c r="F14" s="13">
        <f t="shared" si="1"/>
        <v>0</v>
      </c>
      <c r="I14" s="13">
        <f t="shared" si="2"/>
        <v>0</v>
      </c>
      <c r="J14" s="12">
        <f t="shared" si="3"/>
        <v>0</v>
      </c>
      <c r="K14" s="26">
        <f>SUM(J14:J18)</f>
        <v>0</v>
      </c>
    </row>
    <row r="15" spans="1:12" x14ac:dyDescent="0.25">
      <c r="A15" s="11">
        <f t="shared" si="0"/>
        <v>27</v>
      </c>
      <c r="B15" t="s">
        <v>62</v>
      </c>
      <c r="C15" s="15">
        <f t="shared" si="5"/>
        <v>44747</v>
      </c>
      <c r="F15" s="13">
        <f t="shared" si="1"/>
        <v>0</v>
      </c>
      <c r="I15" s="13">
        <f t="shared" si="2"/>
        <v>0</v>
      </c>
      <c r="J15" s="12">
        <f t="shared" si="3"/>
        <v>0</v>
      </c>
      <c r="K15" s="26"/>
    </row>
    <row r="16" spans="1:12" x14ac:dyDescent="0.25">
      <c r="A16" s="11">
        <f t="shared" si="0"/>
        <v>27</v>
      </c>
      <c r="B16" t="s">
        <v>63</v>
      </c>
      <c r="C16" s="15">
        <f t="shared" si="5"/>
        <v>44748</v>
      </c>
      <c r="F16" s="13">
        <f t="shared" si="1"/>
        <v>0</v>
      </c>
      <c r="I16" s="13">
        <f t="shared" si="2"/>
        <v>0</v>
      </c>
      <c r="J16" s="12">
        <f t="shared" si="3"/>
        <v>0</v>
      </c>
      <c r="K16" s="26"/>
    </row>
    <row r="17" spans="1:12" x14ac:dyDescent="0.25">
      <c r="A17" s="11">
        <f t="shared" si="0"/>
        <v>27</v>
      </c>
      <c r="B17" t="s">
        <v>64</v>
      </c>
      <c r="C17" s="15">
        <f t="shared" si="5"/>
        <v>44749</v>
      </c>
      <c r="F17" s="13">
        <f t="shared" si="1"/>
        <v>0</v>
      </c>
      <c r="I17" s="13">
        <f t="shared" si="2"/>
        <v>0</v>
      </c>
      <c r="J17" s="12">
        <f t="shared" si="3"/>
        <v>0</v>
      </c>
      <c r="K17" s="26"/>
    </row>
    <row r="18" spans="1:12" x14ac:dyDescent="0.25">
      <c r="A18" s="11">
        <f t="shared" si="0"/>
        <v>27</v>
      </c>
      <c r="B18" t="s">
        <v>65</v>
      </c>
      <c r="C18" s="15">
        <f t="shared" si="5"/>
        <v>44750</v>
      </c>
      <c r="F18" s="13">
        <f t="shared" si="1"/>
        <v>0</v>
      </c>
      <c r="I18" s="13">
        <f t="shared" si="2"/>
        <v>0</v>
      </c>
      <c r="J18" s="12">
        <f t="shared" si="3"/>
        <v>0</v>
      </c>
      <c r="K18" s="26"/>
    </row>
    <row r="19" spans="1:12" x14ac:dyDescent="0.25">
      <c r="A19" s="17">
        <f t="shared" si="0"/>
        <v>27</v>
      </c>
      <c r="B19" s="16" t="s">
        <v>66</v>
      </c>
      <c r="C19" s="18">
        <f t="shared" si="5"/>
        <v>44751</v>
      </c>
      <c r="D19" s="16"/>
      <c r="E19" s="16"/>
      <c r="F19" s="24">
        <f t="shared" si="1"/>
        <v>0</v>
      </c>
      <c r="G19" s="16"/>
      <c r="H19" s="16"/>
      <c r="I19" s="24">
        <f t="shared" si="2"/>
        <v>0</v>
      </c>
      <c r="J19" s="19">
        <f t="shared" si="3"/>
        <v>0</v>
      </c>
      <c r="K19" s="19"/>
      <c r="L19" s="16"/>
    </row>
    <row r="20" spans="1:12" x14ac:dyDescent="0.25">
      <c r="A20" s="17">
        <f t="shared" si="0"/>
        <v>27</v>
      </c>
      <c r="B20" s="16" t="s">
        <v>67</v>
      </c>
      <c r="C20" s="18">
        <f t="shared" si="5"/>
        <v>44752</v>
      </c>
      <c r="D20" s="16"/>
      <c r="E20" s="16"/>
      <c r="F20" s="24">
        <f t="shared" si="1"/>
        <v>0</v>
      </c>
      <c r="G20" s="16"/>
      <c r="H20" s="16"/>
      <c r="I20" s="24">
        <f t="shared" si="2"/>
        <v>0</v>
      </c>
      <c r="J20" s="19">
        <f t="shared" si="3"/>
        <v>0</v>
      </c>
      <c r="K20" s="19"/>
      <c r="L20" s="16"/>
    </row>
    <row r="21" spans="1:12" x14ac:dyDescent="0.25">
      <c r="A21" s="11">
        <f t="shared" si="0"/>
        <v>28</v>
      </c>
      <c r="B21" t="s">
        <v>61</v>
      </c>
      <c r="C21" s="15">
        <f t="shared" si="5"/>
        <v>44753</v>
      </c>
      <c r="F21" s="13">
        <f t="shared" si="1"/>
        <v>0</v>
      </c>
      <c r="I21" s="13">
        <f t="shared" si="2"/>
        <v>0</v>
      </c>
      <c r="J21" s="12">
        <f t="shared" si="3"/>
        <v>0</v>
      </c>
      <c r="K21" s="26">
        <f>SUM(J21:J25)</f>
        <v>0</v>
      </c>
    </row>
    <row r="22" spans="1:12" x14ac:dyDescent="0.25">
      <c r="A22" s="11">
        <f t="shared" si="0"/>
        <v>28</v>
      </c>
      <c r="B22" t="s">
        <v>62</v>
      </c>
      <c r="C22" s="15">
        <f t="shared" si="5"/>
        <v>44754</v>
      </c>
      <c r="F22" s="13">
        <f t="shared" si="1"/>
        <v>0</v>
      </c>
      <c r="I22" s="13">
        <f t="shared" si="2"/>
        <v>0</v>
      </c>
      <c r="J22" s="12">
        <f t="shared" si="3"/>
        <v>0</v>
      </c>
      <c r="K22" s="26"/>
    </row>
    <row r="23" spans="1:12" x14ac:dyDescent="0.25">
      <c r="A23" s="11">
        <f t="shared" si="0"/>
        <v>28</v>
      </c>
      <c r="B23" t="s">
        <v>63</v>
      </c>
      <c r="C23" s="15">
        <f t="shared" si="5"/>
        <v>44755</v>
      </c>
      <c r="F23" s="13">
        <f t="shared" si="1"/>
        <v>0</v>
      </c>
      <c r="I23" s="13">
        <f t="shared" si="2"/>
        <v>0</v>
      </c>
      <c r="J23" s="12">
        <f t="shared" si="3"/>
        <v>0</v>
      </c>
      <c r="K23" s="26"/>
    </row>
    <row r="24" spans="1:12" x14ac:dyDescent="0.25">
      <c r="A24" s="11">
        <f t="shared" si="0"/>
        <v>28</v>
      </c>
      <c r="B24" t="s">
        <v>64</v>
      </c>
      <c r="C24" s="15">
        <f t="shared" si="5"/>
        <v>44756</v>
      </c>
      <c r="F24" s="13">
        <f t="shared" si="1"/>
        <v>0</v>
      </c>
      <c r="I24" s="13">
        <f t="shared" si="2"/>
        <v>0</v>
      </c>
      <c r="J24" s="12">
        <f t="shared" si="3"/>
        <v>0</v>
      </c>
      <c r="K24" s="26"/>
    </row>
    <row r="25" spans="1:12" x14ac:dyDescent="0.25">
      <c r="A25" s="11">
        <f t="shared" si="0"/>
        <v>28</v>
      </c>
      <c r="B25" t="s">
        <v>65</v>
      </c>
      <c r="C25" s="15">
        <f t="shared" si="5"/>
        <v>44757</v>
      </c>
      <c r="F25" s="13">
        <f t="shared" si="1"/>
        <v>0</v>
      </c>
      <c r="I25" s="13">
        <f t="shared" si="2"/>
        <v>0</v>
      </c>
      <c r="J25" s="12">
        <f t="shared" si="3"/>
        <v>0</v>
      </c>
      <c r="K25" s="26"/>
    </row>
    <row r="26" spans="1:12" x14ac:dyDescent="0.25">
      <c r="A26" s="17">
        <f t="shared" si="0"/>
        <v>28</v>
      </c>
      <c r="B26" s="16" t="s">
        <v>66</v>
      </c>
      <c r="C26" s="18">
        <f t="shared" si="5"/>
        <v>44758</v>
      </c>
      <c r="D26" s="16"/>
      <c r="E26" s="16"/>
      <c r="F26" s="24">
        <f t="shared" si="1"/>
        <v>0</v>
      </c>
      <c r="G26" s="16"/>
      <c r="H26" s="16"/>
      <c r="I26" s="24">
        <f t="shared" si="2"/>
        <v>0</v>
      </c>
      <c r="J26" s="19">
        <f t="shared" si="3"/>
        <v>0</v>
      </c>
      <c r="K26" s="19"/>
      <c r="L26" s="16"/>
    </row>
    <row r="27" spans="1:12" x14ac:dyDescent="0.25">
      <c r="A27" s="17">
        <f t="shared" si="0"/>
        <v>28</v>
      </c>
      <c r="B27" s="16" t="s">
        <v>67</v>
      </c>
      <c r="C27" s="18">
        <f t="shared" si="5"/>
        <v>44759</v>
      </c>
      <c r="D27" s="16"/>
      <c r="E27" s="16"/>
      <c r="F27" s="24">
        <f t="shared" si="1"/>
        <v>0</v>
      </c>
      <c r="G27" s="16"/>
      <c r="H27" s="16"/>
      <c r="I27" s="24">
        <f t="shared" si="2"/>
        <v>0</v>
      </c>
      <c r="J27" s="19">
        <f t="shared" si="3"/>
        <v>0</v>
      </c>
      <c r="K27" s="19"/>
      <c r="L27" s="16"/>
    </row>
    <row r="28" spans="1:12" x14ac:dyDescent="0.25">
      <c r="A28" s="11">
        <f t="shared" si="0"/>
        <v>29</v>
      </c>
      <c r="B28" t="s">
        <v>61</v>
      </c>
      <c r="C28" s="15">
        <f t="shared" si="5"/>
        <v>44760</v>
      </c>
      <c r="F28" s="13">
        <f t="shared" si="1"/>
        <v>0</v>
      </c>
      <c r="I28" s="13">
        <f t="shared" si="2"/>
        <v>0</v>
      </c>
      <c r="J28" s="12">
        <f t="shared" si="3"/>
        <v>0</v>
      </c>
      <c r="K28" s="26">
        <f>SUM(J28:J32)</f>
        <v>0</v>
      </c>
    </row>
    <row r="29" spans="1:12" x14ac:dyDescent="0.25">
      <c r="A29" s="11">
        <f t="shared" si="0"/>
        <v>29</v>
      </c>
      <c r="B29" t="s">
        <v>62</v>
      </c>
      <c r="C29" s="15">
        <f t="shared" si="5"/>
        <v>44761</v>
      </c>
      <c r="F29" s="13">
        <f t="shared" si="1"/>
        <v>0</v>
      </c>
      <c r="I29" s="13">
        <f t="shared" si="2"/>
        <v>0</v>
      </c>
      <c r="J29" s="12">
        <f t="shared" si="3"/>
        <v>0</v>
      </c>
      <c r="K29" s="26"/>
    </row>
    <row r="30" spans="1:12" x14ac:dyDescent="0.25">
      <c r="A30" s="11">
        <f t="shared" si="0"/>
        <v>29</v>
      </c>
      <c r="B30" t="s">
        <v>63</v>
      </c>
      <c r="C30" s="15">
        <f t="shared" si="5"/>
        <v>44762</v>
      </c>
      <c r="F30" s="13">
        <f t="shared" si="1"/>
        <v>0</v>
      </c>
      <c r="I30" s="13">
        <f t="shared" si="2"/>
        <v>0</v>
      </c>
      <c r="J30" s="12">
        <f t="shared" si="3"/>
        <v>0</v>
      </c>
      <c r="K30" s="26"/>
    </row>
    <row r="31" spans="1:12" x14ac:dyDescent="0.25">
      <c r="A31" s="11">
        <f t="shared" si="0"/>
        <v>29</v>
      </c>
      <c r="B31" t="s">
        <v>64</v>
      </c>
      <c r="C31" s="15">
        <f t="shared" si="5"/>
        <v>44763</v>
      </c>
      <c r="F31" s="13">
        <f t="shared" si="1"/>
        <v>0</v>
      </c>
      <c r="I31" s="13">
        <f t="shared" si="2"/>
        <v>0</v>
      </c>
      <c r="J31" s="12">
        <f t="shared" si="3"/>
        <v>0</v>
      </c>
      <c r="K31" s="26"/>
    </row>
    <row r="32" spans="1:12" x14ac:dyDescent="0.25">
      <c r="A32" s="11">
        <f t="shared" si="0"/>
        <v>29</v>
      </c>
      <c r="B32" t="s">
        <v>65</v>
      </c>
      <c r="C32" s="15">
        <f t="shared" si="5"/>
        <v>44764</v>
      </c>
      <c r="F32" s="13">
        <f t="shared" si="1"/>
        <v>0</v>
      </c>
      <c r="I32" s="13">
        <f t="shared" si="2"/>
        <v>0</v>
      </c>
      <c r="J32" s="12">
        <f t="shared" si="3"/>
        <v>0</v>
      </c>
      <c r="K32" s="26"/>
    </row>
    <row r="33" spans="1:12" x14ac:dyDescent="0.25">
      <c r="A33" s="17">
        <f t="shared" si="0"/>
        <v>29</v>
      </c>
      <c r="B33" s="16" t="s">
        <v>66</v>
      </c>
      <c r="C33" s="18">
        <f t="shared" si="5"/>
        <v>44765</v>
      </c>
      <c r="D33" s="16"/>
      <c r="E33" s="16"/>
      <c r="F33" s="24">
        <f t="shared" si="1"/>
        <v>0</v>
      </c>
      <c r="G33" s="16"/>
      <c r="H33" s="16"/>
      <c r="I33" s="24">
        <f t="shared" si="2"/>
        <v>0</v>
      </c>
      <c r="J33" s="19">
        <f t="shared" si="3"/>
        <v>0</v>
      </c>
      <c r="K33" s="19"/>
      <c r="L33" s="16"/>
    </row>
    <row r="34" spans="1:12" x14ac:dyDescent="0.25">
      <c r="A34" s="17">
        <f t="shared" si="0"/>
        <v>29</v>
      </c>
      <c r="B34" s="16" t="s">
        <v>67</v>
      </c>
      <c r="C34" s="18">
        <f t="shared" si="5"/>
        <v>44766</v>
      </c>
      <c r="D34" s="16"/>
      <c r="E34" s="16"/>
      <c r="F34" s="24">
        <f t="shared" si="1"/>
        <v>0</v>
      </c>
      <c r="G34" s="16"/>
      <c r="H34" s="16"/>
      <c r="I34" s="24">
        <f t="shared" si="2"/>
        <v>0</v>
      </c>
      <c r="J34" s="19">
        <f t="shared" si="3"/>
        <v>0</v>
      </c>
      <c r="K34" s="19"/>
      <c r="L34" s="16"/>
    </row>
    <row r="35" spans="1:12" x14ac:dyDescent="0.25">
      <c r="A35" s="11">
        <f t="shared" si="0"/>
        <v>30</v>
      </c>
      <c r="B35" t="s">
        <v>61</v>
      </c>
      <c r="C35" s="15">
        <f t="shared" si="5"/>
        <v>44767</v>
      </c>
      <c r="F35" s="13">
        <f t="shared" si="1"/>
        <v>0</v>
      </c>
      <c r="I35" s="13">
        <f t="shared" si="2"/>
        <v>0</v>
      </c>
      <c r="J35" s="12">
        <f t="shared" si="3"/>
        <v>0</v>
      </c>
      <c r="K35" s="26">
        <f>SUM(J35:J39)</f>
        <v>0</v>
      </c>
    </row>
    <row r="36" spans="1:12" x14ac:dyDescent="0.25">
      <c r="A36" s="11">
        <f t="shared" si="0"/>
        <v>30</v>
      </c>
      <c r="B36" t="s">
        <v>62</v>
      </c>
      <c r="C36" s="15">
        <f t="shared" si="5"/>
        <v>44768</v>
      </c>
      <c r="F36" s="13">
        <f t="shared" si="1"/>
        <v>0</v>
      </c>
      <c r="I36" s="13">
        <f t="shared" si="2"/>
        <v>0</v>
      </c>
      <c r="J36" s="12">
        <f t="shared" si="3"/>
        <v>0</v>
      </c>
      <c r="K36" s="26"/>
    </row>
    <row r="37" spans="1:12" x14ac:dyDescent="0.25">
      <c r="A37" s="11">
        <f t="shared" si="0"/>
        <v>30</v>
      </c>
      <c r="B37" t="s">
        <v>63</v>
      </c>
      <c r="C37" s="15">
        <f t="shared" si="5"/>
        <v>44769</v>
      </c>
      <c r="F37" s="13">
        <f t="shared" si="1"/>
        <v>0</v>
      </c>
      <c r="I37" s="13">
        <f t="shared" si="2"/>
        <v>0</v>
      </c>
      <c r="J37" s="12">
        <f t="shared" si="3"/>
        <v>0</v>
      </c>
      <c r="K37" s="26"/>
    </row>
    <row r="38" spans="1:12" x14ac:dyDescent="0.25">
      <c r="A38" s="11">
        <f t="shared" si="0"/>
        <v>30</v>
      </c>
      <c r="B38" t="s">
        <v>64</v>
      </c>
      <c r="C38" s="15">
        <f t="shared" si="5"/>
        <v>44770</v>
      </c>
      <c r="F38" s="13">
        <f t="shared" si="1"/>
        <v>0</v>
      </c>
      <c r="I38" s="13">
        <f t="shared" si="2"/>
        <v>0</v>
      </c>
      <c r="J38" s="12">
        <f t="shared" si="3"/>
        <v>0</v>
      </c>
      <c r="K38" s="26"/>
    </row>
    <row r="39" spans="1:12" x14ac:dyDescent="0.25">
      <c r="A39" s="11">
        <f t="shared" si="0"/>
        <v>30</v>
      </c>
      <c r="B39" t="s">
        <v>65</v>
      </c>
      <c r="C39" s="15">
        <f t="shared" si="5"/>
        <v>44771</v>
      </c>
      <c r="F39" s="13">
        <f t="shared" si="1"/>
        <v>0</v>
      </c>
      <c r="I39" s="13">
        <f t="shared" si="2"/>
        <v>0</v>
      </c>
      <c r="J39" s="12">
        <f t="shared" si="3"/>
        <v>0</v>
      </c>
      <c r="K39" s="26"/>
    </row>
    <row r="40" spans="1:12" x14ac:dyDescent="0.25">
      <c r="A40" s="17">
        <f t="shared" si="0"/>
        <v>30</v>
      </c>
      <c r="B40" s="16" t="s">
        <v>66</v>
      </c>
      <c r="C40" s="18">
        <f t="shared" si="5"/>
        <v>44772</v>
      </c>
      <c r="D40" s="16"/>
      <c r="E40" s="16"/>
      <c r="F40" s="24">
        <f t="shared" si="1"/>
        <v>0</v>
      </c>
      <c r="G40" s="16"/>
      <c r="H40" s="16"/>
      <c r="I40" s="24">
        <f t="shared" si="2"/>
        <v>0</v>
      </c>
      <c r="J40" s="19">
        <f t="shared" si="3"/>
        <v>0</v>
      </c>
      <c r="K40" s="19"/>
      <c r="L40" s="16"/>
    </row>
    <row r="41" spans="1:12" x14ac:dyDescent="0.25">
      <c r="A41" s="17">
        <f t="shared" si="0"/>
        <v>30</v>
      </c>
      <c r="B41" s="16" t="s">
        <v>67</v>
      </c>
      <c r="C41" s="18">
        <f t="shared" si="5"/>
        <v>44773</v>
      </c>
      <c r="D41" s="16"/>
      <c r="E41" s="16"/>
      <c r="F41" s="24">
        <f t="shared" si="1"/>
        <v>0</v>
      </c>
      <c r="G41" s="16"/>
      <c r="H41" s="16"/>
      <c r="I41" s="24">
        <f t="shared" si="2"/>
        <v>0</v>
      </c>
      <c r="J41" s="19">
        <f t="shared" si="3"/>
        <v>0</v>
      </c>
      <c r="K41" s="19"/>
      <c r="L41" s="16"/>
    </row>
  </sheetData>
  <mergeCells count="7">
    <mergeCell ref="K35:K39"/>
    <mergeCell ref="D5:E5"/>
    <mergeCell ref="G5:H5"/>
    <mergeCell ref="K7:K11"/>
    <mergeCell ref="K14:K18"/>
    <mergeCell ref="K21:K25"/>
    <mergeCell ref="K28:K32"/>
  </mergeCells>
  <phoneticPr fontId="8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bdd!$N:$N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workbookViewId="0">
      <selection activeCell="J36" sqref="J36"/>
    </sheetView>
  </sheetViews>
  <sheetFormatPr baseColWidth="10" defaultRowHeight="15" x14ac:dyDescent="0.25"/>
  <cols>
    <col min="1" max="4" width="13.42578125" customWidth="1"/>
  </cols>
  <sheetData>
    <row r="1" spans="1:14" x14ac:dyDescent="0.25">
      <c r="E1" s="11" t="s">
        <v>68</v>
      </c>
      <c r="F1" s="11"/>
      <c r="H1" s="11" t="s">
        <v>70</v>
      </c>
      <c r="I1" s="11"/>
      <c r="N1" t="s">
        <v>76</v>
      </c>
    </row>
    <row r="2" spans="1:14" x14ac:dyDescent="0.25">
      <c r="A2" t="s">
        <v>58</v>
      </c>
      <c r="B2" t="s">
        <v>59</v>
      </c>
      <c r="C2" t="s">
        <v>60</v>
      </c>
      <c r="E2" s="11" t="s">
        <v>79</v>
      </c>
      <c r="F2" s="11" t="s">
        <v>80</v>
      </c>
      <c r="H2" s="11" t="s">
        <v>81</v>
      </c>
      <c r="I2" s="11" t="s">
        <v>82</v>
      </c>
      <c r="N2" s="20" t="s">
        <v>84</v>
      </c>
    </row>
    <row r="3" spans="1:14" x14ac:dyDescent="0.25">
      <c r="A3" t="s">
        <v>76</v>
      </c>
      <c r="B3" t="s">
        <v>78</v>
      </c>
      <c r="C3" t="s">
        <v>77</v>
      </c>
      <c r="D3" t="s">
        <v>8</v>
      </c>
      <c r="E3" s="13">
        <v>0.29166666666666669</v>
      </c>
      <c r="F3" s="13">
        <v>0.5</v>
      </c>
      <c r="G3" s="13">
        <f>+F3-E3</f>
        <v>0.20833333333333331</v>
      </c>
      <c r="H3" s="13">
        <v>0.5625</v>
      </c>
      <c r="I3" s="13">
        <v>0.70833333333333337</v>
      </c>
      <c r="J3" s="13">
        <f>+I3-H3</f>
        <v>0.14583333333333337</v>
      </c>
    </row>
    <row r="4" spans="1:14" x14ac:dyDescent="0.25">
      <c r="A4" t="s">
        <v>76</v>
      </c>
      <c r="B4" t="s">
        <v>78</v>
      </c>
      <c r="C4" t="s">
        <v>77</v>
      </c>
      <c r="D4" t="s">
        <v>15</v>
      </c>
      <c r="E4" s="13">
        <v>0.29166666666666669</v>
      </c>
      <c r="F4" s="13">
        <v>0.5</v>
      </c>
      <c r="G4" s="13">
        <f t="shared" ref="G4:G6" si="0">+F4-E4</f>
        <v>0.20833333333333331</v>
      </c>
      <c r="H4" s="13">
        <v>0.5625</v>
      </c>
      <c r="I4" s="13">
        <v>0.70833333333333337</v>
      </c>
      <c r="J4" s="13">
        <f t="shared" ref="J4:J6" si="1">+I4-H4</f>
        <v>0.14583333333333337</v>
      </c>
    </row>
    <row r="5" spans="1:14" x14ac:dyDescent="0.25">
      <c r="A5" t="s">
        <v>76</v>
      </c>
      <c r="B5" t="s">
        <v>78</v>
      </c>
      <c r="C5" t="s">
        <v>77</v>
      </c>
      <c r="D5" t="s">
        <v>16</v>
      </c>
      <c r="E5" s="13">
        <v>0.29166666666666669</v>
      </c>
      <c r="F5" s="13">
        <v>0.5</v>
      </c>
      <c r="G5" s="13">
        <f t="shared" si="0"/>
        <v>0.20833333333333331</v>
      </c>
      <c r="H5" s="13">
        <v>0.5625</v>
      </c>
      <c r="I5" s="13">
        <v>0.70833333333333337</v>
      </c>
      <c r="J5" s="13">
        <f t="shared" si="1"/>
        <v>0.14583333333333337</v>
      </c>
    </row>
    <row r="6" spans="1:14" x14ac:dyDescent="0.25">
      <c r="A6" t="s">
        <v>76</v>
      </c>
      <c r="B6" t="s">
        <v>78</v>
      </c>
      <c r="C6" t="s">
        <v>77</v>
      </c>
      <c r="D6" t="s">
        <v>83</v>
      </c>
      <c r="E6" s="13">
        <v>0.29166666666666669</v>
      </c>
      <c r="F6" s="13">
        <v>0.5</v>
      </c>
      <c r="G6" s="13">
        <f t="shared" si="0"/>
        <v>0.20833333333333331</v>
      </c>
      <c r="H6" s="13">
        <v>0.5625</v>
      </c>
      <c r="I6" s="13">
        <v>0.70833333333333337</v>
      </c>
      <c r="J6" s="13">
        <f t="shared" si="1"/>
        <v>0.14583333333333337</v>
      </c>
    </row>
    <row r="7" spans="1:14" x14ac:dyDescent="0.25">
      <c r="A7" t="s">
        <v>76</v>
      </c>
      <c r="B7" t="s">
        <v>78</v>
      </c>
      <c r="C7" t="s">
        <v>77</v>
      </c>
      <c r="D7" t="s">
        <v>18</v>
      </c>
      <c r="E7" s="13">
        <v>0.29166666666666669</v>
      </c>
      <c r="F7" s="13">
        <v>0.5</v>
      </c>
      <c r="G7" s="13">
        <f>+F7-E7</f>
        <v>0.20833333333333331</v>
      </c>
      <c r="H7" s="13"/>
      <c r="I7" s="13"/>
      <c r="J7" s="13">
        <f>+I7-H7</f>
        <v>0</v>
      </c>
    </row>
    <row r="8" spans="1:14" x14ac:dyDescent="0.25">
      <c r="A8" s="20" t="s">
        <v>84</v>
      </c>
      <c r="B8" s="20" t="s">
        <v>85</v>
      </c>
      <c r="C8" s="20" t="s">
        <v>77</v>
      </c>
      <c r="D8" s="20" t="s">
        <v>8</v>
      </c>
      <c r="E8" s="21">
        <v>0.3125</v>
      </c>
      <c r="F8" s="21">
        <v>0.5</v>
      </c>
      <c r="G8" s="21">
        <f>+F8-E8</f>
        <v>0.1875</v>
      </c>
      <c r="H8" s="21">
        <v>0.54166666666666663</v>
      </c>
      <c r="I8" s="21">
        <v>0.70833333333333337</v>
      </c>
      <c r="J8" s="21">
        <f>+I8-H8</f>
        <v>0.16666666666666674</v>
      </c>
    </row>
    <row r="9" spans="1:14" x14ac:dyDescent="0.25">
      <c r="A9" s="20" t="s">
        <v>84</v>
      </c>
      <c r="B9" s="20" t="s">
        <v>85</v>
      </c>
      <c r="C9" s="20" t="s">
        <v>77</v>
      </c>
      <c r="D9" s="20" t="s">
        <v>15</v>
      </c>
      <c r="E9" s="21">
        <v>0.3125</v>
      </c>
      <c r="F9" s="21">
        <v>0.5</v>
      </c>
      <c r="G9" s="21">
        <f t="shared" ref="G9:G11" si="2">+F9-E9</f>
        <v>0.1875</v>
      </c>
      <c r="H9" s="21">
        <v>0.54166666666666663</v>
      </c>
      <c r="I9" s="21">
        <v>0.70833333333333337</v>
      </c>
      <c r="J9" s="21">
        <f t="shared" ref="J9:J11" si="3">+I9-H9</f>
        <v>0.16666666666666674</v>
      </c>
    </row>
    <row r="10" spans="1:14" x14ac:dyDescent="0.25">
      <c r="A10" s="20" t="s">
        <v>84</v>
      </c>
      <c r="B10" s="20" t="s">
        <v>85</v>
      </c>
      <c r="C10" s="20" t="s">
        <v>77</v>
      </c>
      <c r="D10" s="20" t="s">
        <v>16</v>
      </c>
      <c r="E10" s="21">
        <v>0.3125</v>
      </c>
      <c r="F10" s="21">
        <v>0.5</v>
      </c>
      <c r="G10" s="21">
        <f t="shared" si="2"/>
        <v>0.1875</v>
      </c>
      <c r="H10" s="21">
        <v>0.54166666666666663</v>
      </c>
      <c r="I10" s="21">
        <v>0.70833333333333337</v>
      </c>
      <c r="J10" s="21">
        <f t="shared" si="3"/>
        <v>0.16666666666666674</v>
      </c>
    </row>
    <row r="11" spans="1:14" x14ac:dyDescent="0.25">
      <c r="A11" s="20" t="s">
        <v>84</v>
      </c>
      <c r="B11" s="20" t="s">
        <v>85</v>
      </c>
      <c r="C11" s="20" t="s">
        <v>77</v>
      </c>
      <c r="D11" s="20" t="s">
        <v>83</v>
      </c>
      <c r="E11" s="21">
        <v>0.3125</v>
      </c>
      <c r="F11" s="21">
        <v>0.5</v>
      </c>
      <c r="G11" s="21">
        <f t="shared" si="2"/>
        <v>0.1875</v>
      </c>
      <c r="H11" s="21">
        <v>0.54166666666666663</v>
      </c>
      <c r="I11" s="21">
        <v>0.70833333333333337</v>
      </c>
      <c r="J11" s="21">
        <f t="shared" si="3"/>
        <v>0.16666666666666674</v>
      </c>
    </row>
    <row r="12" spans="1:14" x14ac:dyDescent="0.25">
      <c r="A12" s="20" t="s">
        <v>84</v>
      </c>
      <c r="B12" s="20" t="s">
        <v>85</v>
      </c>
      <c r="C12" s="20" t="s">
        <v>77</v>
      </c>
      <c r="D12" s="20" t="s">
        <v>18</v>
      </c>
      <c r="E12" s="21">
        <v>0.3125</v>
      </c>
      <c r="F12" s="21">
        <v>0.52083333333333337</v>
      </c>
      <c r="G12" s="21">
        <f>+F12-E12</f>
        <v>0.20833333333333337</v>
      </c>
      <c r="H12" s="21"/>
      <c r="I12" s="21"/>
      <c r="J12" s="21">
        <f>+I12-H12</f>
        <v>0</v>
      </c>
    </row>
  </sheetData>
  <phoneticPr fontId="8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heures equipe</vt:lpstr>
      <vt:lpstr>feuille pointage</vt:lpstr>
      <vt:lpstr>bdd</vt:lpstr>
      <vt:lpstr>'heures equipe'!Zone_d_impression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</dc:creator>
  <cp:lastModifiedBy>Michel</cp:lastModifiedBy>
  <dcterms:created xsi:type="dcterms:W3CDTF">2022-06-28T07:37:12Z</dcterms:created>
  <dcterms:modified xsi:type="dcterms:W3CDTF">2022-06-28T09:27:07Z</dcterms:modified>
</cp:coreProperties>
</file>