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3035" windowHeight="5505"/>
  </bookViews>
  <sheets>
    <sheet name="Paramètres" sheetId="3" r:id="rId1"/>
    <sheet name="16 ans" sheetId="1" r:id="rId2"/>
    <sheet name="15 an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 l="1"/>
  <c r="D4" i="1"/>
  <c r="D5" i="1"/>
  <c r="D2" i="2"/>
  <c r="D6" i="1"/>
  <c r="D7" i="1"/>
  <c r="D8" i="1"/>
  <c r="D9" i="1"/>
  <c r="D12" i="1" l="1"/>
  <c r="D12" i="2"/>
  <c r="D10" i="2"/>
  <c r="D9" i="2"/>
  <c r="D8" i="2"/>
  <c r="D7" i="2"/>
  <c r="D6" i="2"/>
  <c r="D5" i="2"/>
  <c r="D4" i="2"/>
  <c r="D3" i="2"/>
  <c r="D11" i="2"/>
  <c r="D10" i="1"/>
  <c r="D11" i="1"/>
  <c r="E11" i="2" l="1"/>
  <c r="F10" i="2" s="1"/>
  <c r="I10" i="2" s="1"/>
  <c r="J10" i="2" s="1"/>
  <c r="E6" i="2"/>
  <c r="F7" i="2" s="1"/>
  <c r="I7" i="2" s="1"/>
  <c r="J7" i="2" s="1"/>
  <c r="E2" i="2"/>
  <c r="F3" i="2" s="1"/>
  <c r="I3" i="2" s="1"/>
  <c r="J3" i="2" s="1"/>
  <c r="E11" i="1"/>
  <c r="F10" i="1" s="1"/>
  <c r="E6" i="1"/>
  <c r="E2" i="1"/>
  <c r="F3" i="1" s="1"/>
  <c r="I3" i="1" l="1"/>
  <c r="J3" i="1" s="1"/>
  <c r="I10" i="1"/>
  <c r="J10" i="1" s="1"/>
  <c r="F13" i="2"/>
  <c r="I13" i="2" s="1"/>
  <c r="J13" i="2" s="1"/>
  <c r="F7" i="1"/>
  <c r="I7" i="1" s="1"/>
  <c r="J7" i="1" s="1"/>
  <c r="F13" i="1" l="1"/>
  <c r="I13" i="1" s="1"/>
  <c r="J13" i="1" s="1"/>
</calcChain>
</file>

<file path=xl/sharedStrings.xml><?xml version="1.0" encoding="utf-8"?>
<sst xmlns="http://schemas.openxmlformats.org/spreadsheetml/2006/main" count="358" uniqueCount="121">
  <si>
    <t>Cote de l'item</t>
  </si>
  <si>
    <t>Nom de l'item</t>
  </si>
  <si>
    <t>Note obtenue</t>
  </si>
  <si>
    <t>Note standart de l'item</t>
  </si>
  <si>
    <t>Note de composante</t>
  </si>
  <si>
    <t>Retourner les chevilles - main dominante</t>
  </si>
  <si>
    <t>Retourner les chevilles - main non dominante</t>
  </si>
  <si>
    <t>Ecrous et boulons</t>
  </si>
  <si>
    <t>Trajet</t>
  </si>
  <si>
    <t>Attraper avec main dominante</t>
  </si>
  <si>
    <t>Attraper avec autre main</t>
  </si>
  <si>
    <t>DEXTERITE</t>
  </si>
  <si>
    <t>VISER ET ATTRAPER</t>
  </si>
  <si>
    <t>Lancer sur cible</t>
  </si>
  <si>
    <t>Equilibre sur 2 planches</t>
  </si>
  <si>
    <t>Marcher à reculons en talons/pointes</t>
  </si>
  <si>
    <t>sauter en zig-zag - meilleure jambe</t>
  </si>
  <si>
    <t>Sauter en zig-zag - autre jambe</t>
  </si>
  <si>
    <t>EQUILIBRE</t>
  </si>
  <si>
    <t>NOTE TOTALE</t>
  </si>
  <si>
    <t>Note standart</t>
  </si>
  <si>
    <t>Percentile</t>
  </si>
  <si>
    <t>&gt;=46</t>
  </si>
  <si>
    <t>&gt;=36</t>
  </si>
  <si>
    <t>&gt;=45</t>
  </si>
  <si>
    <t>&gt;=118</t>
  </si>
  <si>
    <t>&lt;=41</t>
  </si>
  <si>
    <t>&gt;=26</t>
  </si>
  <si>
    <t>&lt;=13</t>
  </si>
  <si>
    <t>&gt;=29</t>
  </si>
  <si>
    <t>&lt;=14</t>
  </si>
  <si>
    <t>&lt;=20</t>
  </si>
  <si>
    <t>&gt;=57</t>
  </si>
  <si>
    <t>&gt;=3</t>
  </si>
  <si>
    <t>Attraper autre main</t>
  </si>
  <si>
    <t>Equilibre 2 planches</t>
  </si>
  <si>
    <t>Marche à reculons</t>
  </si>
  <si>
    <t>Sauts meilleure jambe</t>
  </si>
  <si>
    <t>Sauts autre jambe</t>
  </si>
  <si>
    <t xml:space="preserve">Retourner les chevilles MD </t>
  </si>
  <si>
    <t>Retourner les chevilles MND</t>
  </si>
  <si>
    <t xml:space="preserve">Ecrous </t>
  </si>
  <si>
    <t>16 ans</t>
  </si>
  <si>
    <t>Attraper meilleure main</t>
  </si>
  <si>
    <t>15 ans</t>
  </si>
  <si>
    <t>&gt;=65</t>
  </si>
  <si>
    <t>&gt;=4</t>
  </si>
  <si>
    <t>14 ans</t>
  </si>
  <si>
    <t>&lt;=15</t>
  </si>
  <si>
    <t>&lt;=19</t>
  </si>
  <si>
    <t>13 ans</t>
  </si>
  <si>
    <t>&gt;=27</t>
  </si>
  <si>
    <t>&gt;=31</t>
  </si>
  <si>
    <t>&gt;=8</t>
  </si>
  <si>
    <t>12 ans</t>
  </si>
  <si>
    <t>&gt;=30</t>
  </si>
  <si>
    <t>&gt;=40</t>
  </si>
  <si>
    <t>&gt;=71</t>
  </si>
  <si>
    <t>&lt;=21</t>
  </si>
  <si>
    <t>&gt;=11</t>
  </si>
  <si>
    <t>11 ans</t>
  </si>
  <si>
    <t>&gt;=28</t>
  </si>
  <si>
    <t>&gt;=41</t>
  </si>
  <si>
    <t>&gt;=92</t>
  </si>
  <si>
    <t>&lt;=23</t>
  </si>
  <si>
    <t>10 ans</t>
  </si>
  <si>
    <t>&lt;=18</t>
  </si>
  <si>
    <t>&lt;=17</t>
  </si>
  <si>
    <t>&lt;=16</t>
  </si>
  <si>
    <t>&gt;=34</t>
  </si>
  <si>
    <t>Lacet</t>
  </si>
  <si>
    <t>Attraper avec 2 mains</t>
  </si>
  <si>
    <t>Lancer sac</t>
  </si>
  <si>
    <t>Equilibre 1 planche meilleure jambe</t>
  </si>
  <si>
    <t>Equilibre 1 plaanche autre jambe</t>
  </si>
  <si>
    <t>Marche talons-pointes</t>
  </si>
  <si>
    <t>Sauts cloche pied meilleure jambe</t>
  </si>
  <si>
    <t>Sauts cloche pied autre jambe</t>
  </si>
  <si>
    <t>9 ans</t>
  </si>
  <si>
    <t xml:space="preserve">chevilles MD </t>
  </si>
  <si>
    <t>chevilles MND</t>
  </si>
  <si>
    <t xml:space="preserve"> chevilles MD </t>
  </si>
  <si>
    <t>&gt;=37</t>
  </si>
  <si>
    <t>Equilibre 1 planche autre jambe</t>
  </si>
  <si>
    <t>8 ans</t>
  </si>
  <si>
    <t>7 ans</t>
  </si>
  <si>
    <t>&gt;=48</t>
  </si>
  <si>
    <t>&gt;=52</t>
  </si>
  <si>
    <t>&gt;=49</t>
  </si>
  <si>
    <t>&gt;=6</t>
  </si>
  <si>
    <t>6 ans</t>
  </si>
  <si>
    <t>Tirelire main préférée</t>
  </si>
  <si>
    <t>Tirelire autre main</t>
  </si>
  <si>
    <t>&lt;=11</t>
  </si>
  <si>
    <t>Enfiler cubes</t>
  </si>
  <si>
    <t>&gt;=74</t>
  </si>
  <si>
    <t>&lt;=24</t>
  </si>
  <si>
    <t>&gt;=17</t>
  </si>
  <si>
    <t>Attraper sac</t>
  </si>
  <si>
    <t>Equilibre sur 1 jambe, meilleure jambe</t>
  </si>
  <si>
    <t>Equilibre 1 jambe autre jambe</t>
  </si>
  <si>
    <t>Marche sur pointes des pieds</t>
  </si>
  <si>
    <t>Sauter sur tapis</t>
  </si>
  <si>
    <t>5 ans</t>
  </si>
  <si>
    <t>&lt;=9</t>
  </si>
  <si>
    <t>&gt;=122</t>
  </si>
  <si>
    <t>&gt;=5</t>
  </si>
  <si>
    <t>&lt;=6</t>
  </si>
  <si>
    <t>&gt;=23</t>
  </si>
  <si>
    <t>&lt;=8</t>
  </si>
  <si>
    <t>&gt;=64</t>
  </si>
  <si>
    <t>&gt;=7</t>
  </si>
  <si>
    <t>4,6 à 4,11 ans</t>
  </si>
  <si>
    <t>4,0 à 4,5 ans</t>
  </si>
  <si>
    <t>&gt;=19</t>
  </si>
  <si>
    <t>&gt;=87</t>
  </si>
  <si>
    <t>&gt;=18</t>
  </si>
  <si>
    <t>3,6 à 3,11 ans</t>
  </si>
  <si>
    <t>&gt;=97</t>
  </si>
  <si>
    <t>3,0 à 3,5 ans</t>
  </si>
  <si>
    <t>&lt;=26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</si>
</sst>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3FFEA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5D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0" borderId="8" xfId="0" applyBorder="1"/>
    <xf numFmtId="0" fontId="0" fillId="0" borderId="6" xfId="0" applyBorder="1"/>
    <xf numFmtId="0" fontId="0" fillId="0" borderId="0" xfId="0" applyBorder="1" applyAlignment="1">
      <alignment wrapText="1"/>
    </xf>
    <xf numFmtId="0" fontId="0" fillId="0" borderId="16" xfId="0" applyBorder="1"/>
    <xf numFmtId="0" fontId="0" fillId="0" borderId="7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horizontal="left" vertical="center" wrapText="1"/>
    </xf>
    <xf numFmtId="1" fontId="0" fillId="0" borderId="20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10" xfId="0" applyNumberFormat="1" applyBorder="1" applyAlignment="1"/>
    <xf numFmtId="1" fontId="1" fillId="0" borderId="10" xfId="0" applyNumberFormat="1" applyFont="1" applyBorder="1" applyAlignment="1">
      <alignment horizontal="center" vertical="center"/>
    </xf>
    <xf numFmtId="2" fontId="0" fillId="0" borderId="5" xfId="0" applyNumberFormat="1" applyBorder="1"/>
    <xf numFmtId="1" fontId="0" fillId="0" borderId="5" xfId="0" applyNumberFormat="1" applyBorder="1"/>
    <xf numFmtId="1" fontId="1" fillId="0" borderId="5" xfId="0" applyNumberFormat="1" applyFon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0" xfId="0" applyNumberFormat="1"/>
    <xf numFmtId="1" fontId="0" fillId="0" borderId="7" xfId="0" applyNumberFormat="1" applyBorder="1"/>
    <xf numFmtId="1" fontId="0" fillId="0" borderId="18" xfId="0" applyNumberFormat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0" borderId="21" xfId="0" applyNumberFormat="1" applyBorder="1" applyAlignment="1"/>
    <xf numFmtId="1" fontId="0" fillId="0" borderId="22" xfId="0" applyNumberFormat="1" applyBorder="1" applyAlignment="1"/>
    <xf numFmtId="1" fontId="0" fillId="0" borderId="15" xfId="0" applyNumberFormat="1" applyBorder="1" applyAlignment="1">
      <alignment horizontal="center" vertical="center"/>
    </xf>
    <xf numFmtId="1" fontId="0" fillId="0" borderId="12" xfId="0" applyNumberFormat="1" applyBorder="1" applyAlignment="1"/>
    <xf numFmtId="1" fontId="0" fillId="0" borderId="6" xfId="0" applyNumberFormat="1" applyBorder="1"/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/>
    <xf numFmtId="1" fontId="0" fillId="0" borderId="19" xfId="0" applyNumberFormat="1" applyBorder="1" applyAlignment="1">
      <alignment horizontal="center" vertical="center"/>
    </xf>
    <xf numFmtId="1" fontId="0" fillId="0" borderId="25" xfId="0" applyNumberFormat="1" applyBorder="1" applyAlignment="1"/>
    <xf numFmtId="1" fontId="0" fillId="0" borderId="11" xfId="0" applyNumberFormat="1" applyBorder="1" applyAlignment="1">
      <alignment horizontal="center" vertical="center"/>
    </xf>
    <xf numFmtId="1" fontId="0" fillId="0" borderId="24" xfId="0" applyNumberFormat="1" applyBorder="1" applyAlignment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" fontId="1" fillId="2" borderId="14" xfId="0" applyNumberFormat="1" applyFont="1" applyFill="1" applyBorder="1"/>
    <xf numFmtId="1" fontId="1" fillId="2" borderId="13" xfId="0" applyNumberFormat="1" applyFont="1" applyFill="1" applyBorder="1" applyAlignment="1">
      <alignment horizontal="center" vertical="center"/>
    </xf>
    <xf numFmtId="1" fontId="1" fillId="2" borderId="13" xfId="0" applyNumberFormat="1" applyFont="1" applyFill="1" applyBorder="1"/>
    <xf numFmtId="1" fontId="1" fillId="2" borderId="15" xfId="0" applyNumberFormat="1" applyFont="1" applyFill="1" applyBorder="1"/>
    <xf numFmtId="1" fontId="1" fillId="2" borderId="13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0" fillId="3" borderId="2" xfId="0" applyFill="1" applyBorder="1"/>
    <xf numFmtId="1" fontId="0" fillId="3" borderId="3" xfId="0" applyNumberFormat="1" applyFill="1" applyBorder="1" applyAlignment="1">
      <alignment horizontal="center" vertical="center"/>
    </xf>
    <xf numFmtId="1" fontId="0" fillId="3" borderId="3" xfId="0" applyNumberFormat="1" applyFill="1" applyBorder="1" applyAlignment="1"/>
    <xf numFmtId="1" fontId="0" fillId="3" borderId="4" xfId="0" applyNumberFormat="1" applyFill="1" applyBorder="1" applyAlignment="1"/>
    <xf numFmtId="1" fontId="1" fillId="3" borderId="4" xfId="0" applyNumberFormat="1" applyFont="1" applyFill="1" applyBorder="1" applyAlignment="1">
      <alignment horizontal="center" vertical="center"/>
    </xf>
    <xf numFmtId="1" fontId="1" fillId="3" borderId="15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1" fontId="1" fillId="3" borderId="12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2" fontId="0" fillId="0" borderId="7" xfId="0" applyNumberFormat="1" applyBorder="1"/>
    <xf numFmtId="2" fontId="0" fillId="0" borderId="6" xfId="0" applyNumberFormat="1" applyBorder="1"/>
    <xf numFmtId="0" fontId="0" fillId="0" borderId="0" xfId="0" quotePrefix="1"/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45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28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7" borderId="0" xfId="0" applyFont="1" applyFill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0" xfId="0" applyBorder="1"/>
    <xf numFmtId="0" fontId="0" fillId="0" borderId="30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57" xfId="0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7" borderId="0" xfId="0" applyFont="1" applyFill="1" applyAlignment="1">
      <alignment horizontal="center" vertical="center" wrapText="1"/>
    </xf>
    <xf numFmtId="0" fontId="0" fillId="0" borderId="55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2" fillId="5" borderId="46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5DFFF"/>
      <color rgb="FF99CCFF"/>
      <color rgb="FF2FC9FF"/>
      <color rgb="FF93FFEA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136482939632549E-2"/>
          <c:y val="3.7037037037037035E-2"/>
          <c:w val="0.60027559055118107"/>
          <c:h val="0.8981481481481481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'16 ans'!$H$3</c:f>
              <c:strCache>
                <c:ptCount val="1"/>
                <c:pt idx="0">
                  <c:v>DEXTERITE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99FF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3BA-4825-AE3B-FE2CF4D89159}"/>
              </c:ext>
            </c:extLst>
          </c:dPt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ans'!$I$3</c:f>
              <c:numCache>
                <c:formatCode>0</c:formatCode>
                <c:ptCount val="1"/>
                <c:pt idx="0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3BA-4825-AE3B-FE2CF4D89159}"/>
            </c:ext>
          </c:extLst>
        </c:ser>
        <c:ser>
          <c:idx val="1"/>
          <c:order val="1"/>
          <c:tx>
            <c:strRef>
              <c:f>'16 ans'!$H$7</c:f>
              <c:strCache>
                <c:ptCount val="1"/>
                <c:pt idx="0">
                  <c:v>VISER ET ATTRAPER</c:v>
                </c:pt>
              </c:strCache>
            </c:strRef>
          </c:tx>
          <c:spPr>
            <a:solidFill>
              <a:srgbClr val="FA00A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ans'!$I$7</c:f>
              <c:numCache>
                <c:formatCode>0</c:formatCode>
                <c:ptCount val="1"/>
                <c:pt idx="0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3BA-4825-AE3B-FE2CF4D89159}"/>
            </c:ext>
          </c:extLst>
        </c:ser>
        <c:ser>
          <c:idx val="2"/>
          <c:order val="2"/>
          <c:tx>
            <c:strRef>
              <c:f>'16 ans'!$H$10</c:f>
              <c:strCache>
                <c:ptCount val="1"/>
                <c:pt idx="0">
                  <c:v>EQUILIBRE</c:v>
                </c:pt>
              </c:strCache>
            </c:strRef>
          </c:tx>
          <c:spPr>
            <a:solidFill>
              <a:srgbClr val="FF99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ans'!$I$10</c:f>
              <c:numCache>
                <c:formatCode>0</c:formatCode>
                <c:ptCount val="1"/>
                <c:pt idx="0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3BA-4825-AE3B-FE2CF4D89159}"/>
            </c:ext>
          </c:extLst>
        </c:ser>
        <c:ser>
          <c:idx val="3"/>
          <c:order val="3"/>
          <c:tx>
            <c:strRef>
              <c:f>'16 ans'!$H$13</c:f>
              <c:strCache>
                <c:ptCount val="1"/>
                <c:pt idx="0">
                  <c:v>NOTE TOTALE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/>
              <c:dLblPos val="inEnd"/>
              <c:showLegendKey val="1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3BA-4825-AE3B-FE2CF4D89159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'16 ans'!$I$13</c:f>
              <c:numCache>
                <c:formatCode>0</c:formatCode>
                <c:ptCount val="1"/>
                <c:pt idx="0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3BA-4825-AE3B-FE2CF4D8915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41"/>
        <c:overlap val="-100"/>
        <c:axId val="347630432"/>
        <c:axId val="347632392"/>
      </c:barChart>
      <c:catAx>
        <c:axId val="3476304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632392"/>
        <c:crosses val="autoZero"/>
        <c:auto val="0"/>
        <c:lblAlgn val="ctr"/>
        <c:lblOffset val="100"/>
        <c:noMultiLvlLbl val="0"/>
      </c:catAx>
      <c:valAx>
        <c:axId val="347632392"/>
        <c:scaling>
          <c:orientation val="minMax"/>
          <c:max val="1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630432"/>
        <c:crosses val="autoZero"/>
        <c:crossBetween val="between"/>
      </c:valAx>
      <c:dTable>
        <c:showHorzBorder val="1"/>
        <c:showVertBorder val="0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gradFill>
          <a:gsLst>
            <a:gs pos="12000">
              <a:srgbClr val="FF9B9B"/>
            </a:gs>
            <a:gs pos="54000">
              <a:srgbClr val="B8D6A3"/>
            </a:gs>
            <a:gs pos="28000">
              <a:srgbClr val="FFFF93"/>
            </a:gs>
            <a:gs pos="40000">
              <a:srgbClr val="FFFF5B"/>
            </a:gs>
            <a:gs pos="24000">
              <a:srgbClr val="FFB7B7"/>
            </a:gs>
            <a:gs pos="100000">
              <a:schemeClr val="accent6">
                <a:lumMod val="60000"/>
                <a:lumOff val="40000"/>
              </a:schemeClr>
            </a:gs>
          </a:gsLst>
          <a:lin ang="21594000" scaled="0"/>
        </a:gradFill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136482939632549E-2"/>
          <c:y val="3.7037037037037035E-2"/>
          <c:w val="0.60027559055118107"/>
          <c:h val="0.8981481481481481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'15 ans'!$H$3</c:f>
              <c:strCache>
                <c:ptCount val="1"/>
                <c:pt idx="0">
                  <c:v>DEXTERITE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99FF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B80-4FA1-8BEB-61DC5FCD4790}"/>
              </c:ext>
            </c:extLst>
          </c:dPt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ans'!$I$3</c:f>
              <c:numCache>
                <c:formatCode>0</c:formatCode>
                <c:ptCount val="1"/>
                <c:pt idx="0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B80-4FA1-8BEB-61DC5FCD4790}"/>
            </c:ext>
          </c:extLst>
        </c:ser>
        <c:ser>
          <c:idx val="1"/>
          <c:order val="1"/>
          <c:tx>
            <c:strRef>
              <c:f>'15 ans'!$H$7</c:f>
              <c:strCache>
                <c:ptCount val="1"/>
                <c:pt idx="0">
                  <c:v>VISER ET ATTRAPER</c:v>
                </c:pt>
              </c:strCache>
            </c:strRef>
          </c:tx>
          <c:spPr>
            <a:solidFill>
              <a:srgbClr val="FA00A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ans'!$I$7</c:f>
              <c:numCache>
                <c:formatCode>0</c:formatCode>
                <c:ptCount val="1"/>
                <c:pt idx="0">
                  <c:v>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B80-4FA1-8BEB-61DC5FCD4790}"/>
            </c:ext>
          </c:extLst>
        </c:ser>
        <c:ser>
          <c:idx val="2"/>
          <c:order val="2"/>
          <c:tx>
            <c:strRef>
              <c:f>'15 ans'!$H$10</c:f>
              <c:strCache>
                <c:ptCount val="1"/>
                <c:pt idx="0">
                  <c:v>EQUILIBRE</c:v>
                </c:pt>
              </c:strCache>
            </c:strRef>
          </c:tx>
          <c:spPr>
            <a:solidFill>
              <a:srgbClr val="FF99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ans'!$I$10</c:f>
              <c:numCache>
                <c:formatCode>0</c:formatCode>
                <c:ptCount val="1"/>
                <c:pt idx="0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B80-4FA1-8BEB-61DC5FCD4790}"/>
            </c:ext>
          </c:extLst>
        </c:ser>
        <c:ser>
          <c:idx val="3"/>
          <c:order val="3"/>
          <c:tx>
            <c:strRef>
              <c:f>'15 ans'!$H$13</c:f>
              <c:strCache>
                <c:ptCount val="1"/>
                <c:pt idx="0">
                  <c:v>NOTE TOTALE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/>
              <c:dLblPos val="inEnd"/>
              <c:showLegendKey val="1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6B80-4FA1-8BEB-61DC5FCD4790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MABC-2</c:v>
              </c:pt>
            </c:strLit>
          </c:cat>
          <c:val>
            <c:numRef>
              <c:f>'15 ans'!$I$13</c:f>
              <c:numCache>
                <c:formatCode>0</c:formatCode>
                <c:ptCount val="1"/>
                <c:pt idx="0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B80-4FA1-8BEB-61DC5FCD479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41"/>
        <c:overlap val="-100"/>
        <c:axId val="347634744"/>
        <c:axId val="347635136"/>
      </c:barChart>
      <c:catAx>
        <c:axId val="3476347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635136"/>
        <c:crosses val="autoZero"/>
        <c:auto val="0"/>
        <c:lblAlgn val="ctr"/>
        <c:lblOffset val="100"/>
        <c:noMultiLvlLbl val="0"/>
      </c:catAx>
      <c:valAx>
        <c:axId val="347635136"/>
        <c:scaling>
          <c:orientation val="minMax"/>
          <c:max val="19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634744"/>
        <c:crosses val="autoZero"/>
        <c:crossBetween val="between"/>
      </c:valAx>
      <c:dTable>
        <c:showHorzBorder val="1"/>
        <c:showVertBorder val="0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gradFill>
          <a:gsLst>
            <a:gs pos="12000">
              <a:srgbClr val="FF9B9B"/>
            </a:gs>
            <a:gs pos="54000">
              <a:srgbClr val="B8D6A3"/>
            </a:gs>
            <a:gs pos="28000">
              <a:srgbClr val="FFFF93"/>
            </a:gs>
            <a:gs pos="40000">
              <a:srgbClr val="FFFF5B"/>
            </a:gs>
            <a:gs pos="24000">
              <a:srgbClr val="FFB7B7"/>
            </a:gs>
            <a:gs pos="100000">
              <a:schemeClr val="accent6">
                <a:lumMod val="60000"/>
                <a:lumOff val="40000"/>
              </a:schemeClr>
            </a:gs>
          </a:gsLst>
          <a:lin ang="21594000" scaled="0"/>
        </a:gradFill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21</xdr:col>
      <xdr:colOff>332161</xdr:colOff>
      <xdr:row>10</xdr:row>
      <xdr:rowOff>127425</xdr:rowOff>
    </xdr:to>
    <xdr:graphicFrame macro="">
      <xdr:nvGraphicFramePr>
        <xdr:cNvPr id="3" name="Graphique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21</xdr:col>
      <xdr:colOff>332161</xdr:colOff>
      <xdr:row>10</xdr:row>
      <xdr:rowOff>13125</xdr:rowOff>
    </xdr:to>
    <xdr:graphicFrame macro="">
      <xdr:nvGraphicFramePr>
        <xdr:cNvPr id="2" name="Graphique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304"/>
  <sheetViews>
    <sheetView tabSelected="1" topLeftCell="A13" workbookViewId="0">
      <selection activeCell="A27" sqref="A26:A27"/>
    </sheetView>
  </sheetViews>
  <sheetFormatPr baseColWidth="10" defaultRowHeight="15" x14ac:dyDescent="0.25"/>
  <sheetData>
    <row r="2" spans="2:15" x14ac:dyDescent="0.25">
      <c r="B2" s="187" t="s">
        <v>11</v>
      </c>
      <c r="C2" s="187"/>
      <c r="E2" s="187" t="s">
        <v>12</v>
      </c>
      <c r="F2" s="187"/>
      <c r="H2" s="188" t="s">
        <v>18</v>
      </c>
      <c r="I2" s="189"/>
      <c r="K2" s="188" t="s">
        <v>21</v>
      </c>
      <c r="L2" s="189"/>
      <c r="N2" s="190" t="s">
        <v>19</v>
      </c>
      <c r="O2" s="191"/>
    </row>
    <row r="3" spans="2:15" x14ac:dyDescent="0.25">
      <c r="B3" s="67">
        <v>1</v>
      </c>
      <c r="C3" s="67">
        <v>1</v>
      </c>
      <c r="E3" s="67">
        <v>1</v>
      </c>
      <c r="F3" s="67">
        <v>1</v>
      </c>
      <c r="H3" s="68">
        <v>1</v>
      </c>
      <c r="I3" s="68">
        <v>1</v>
      </c>
      <c r="K3" s="68">
        <v>1</v>
      </c>
      <c r="L3" s="68">
        <v>0.1</v>
      </c>
      <c r="N3" s="73" t="s">
        <v>26</v>
      </c>
      <c r="O3" s="68">
        <v>1</v>
      </c>
    </row>
    <row r="4" spans="2:15" x14ac:dyDescent="0.25">
      <c r="B4" s="67">
        <v>7</v>
      </c>
      <c r="C4" s="67">
        <v>2</v>
      </c>
      <c r="E4" s="67">
        <v>7</v>
      </c>
      <c r="F4" s="67">
        <v>2</v>
      </c>
      <c r="H4" s="68">
        <v>11</v>
      </c>
      <c r="I4" s="68">
        <v>2</v>
      </c>
      <c r="K4" s="68">
        <v>2</v>
      </c>
      <c r="L4" s="68">
        <v>0.5</v>
      </c>
      <c r="N4" s="74">
        <v>42</v>
      </c>
      <c r="O4" s="68">
        <v>2</v>
      </c>
    </row>
    <row r="5" spans="2:15" x14ac:dyDescent="0.25">
      <c r="B5" s="67">
        <v>11</v>
      </c>
      <c r="C5" s="67">
        <v>3</v>
      </c>
      <c r="E5" s="67">
        <v>8</v>
      </c>
      <c r="F5" s="67">
        <v>3</v>
      </c>
      <c r="H5" s="68">
        <v>13</v>
      </c>
      <c r="I5" s="68">
        <v>3</v>
      </c>
      <c r="K5" s="68">
        <v>3</v>
      </c>
      <c r="L5" s="68">
        <v>1</v>
      </c>
      <c r="N5" s="73">
        <v>48</v>
      </c>
      <c r="O5" s="68">
        <v>3</v>
      </c>
    </row>
    <row r="6" spans="2:15" x14ac:dyDescent="0.25">
      <c r="B6" s="67">
        <v>16</v>
      </c>
      <c r="C6" s="67">
        <v>4</v>
      </c>
      <c r="E6" s="67">
        <v>9</v>
      </c>
      <c r="F6" s="67">
        <v>4</v>
      </c>
      <c r="H6" s="68">
        <v>16</v>
      </c>
      <c r="I6" s="68">
        <v>4</v>
      </c>
      <c r="K6" s="68">
        <v>4</v>
      </c>
      <c r="L6" s="68">
        <v>2</v>
      </c>
      <c r="N6" s="74">
        <v>53</v>
      </c>
      <c r="O6" s="68">
        <v>4</v>
      </c>
    </row>
    <row r="7" spans="2:15" x14ac:dyDescent="0.25">
      <c r="B7" s="67">
        <v>18</v>
      </c>
      <c r="C7" s="67">
        <v>5</v>
      </c>
      <c r="E7" s="67">
        <v>11</v>
      </c>
      <c r="F7" s="67">
        <v>5</v>
      </c>
      <c r="H7" s="68">
        <v>19</v>
      </c>
      <c r="I7" s="67">
        <v>5</v>
      </c>
      <c r="K7" s="68">
        <v>5</v>
      </c>
      <c r="L7" s="67">
        <v>5</v>
      </c>
      <c r="N7" s="73">
        <v>58</v>
      </c>
      <c r="O7" s="68">
        <v>5</v>
      </c>
    </row>
    <row r="8" spans="2:15" x14ac:dyDescent="0.25">
      <c r="B8" s="67">
        <v>22</v>
      </c>
      <c r="C8" s="67">
        <v>6</v>
      </c>
      <c r="E8" s="67">
        <v>12</v>
      </c>
      <c r="F8" s="67">
        <v>6</v>
      </c>
      <c r="H8" s="68">
        <v>22</v>
      </c>
      <c r="I8" s="67">
        <v>6</v>
      </c>
      <c r="K8" s="68">
        <v>6</v>
      </c>
      <c r="L8" s="67">
        <v>9</v>
      </c>
      <c r="N8" s="74">
        <v>62</v>
      </c>
      <c r="O8" s="68">
        <v>6</v>
      </c>
    </row>
    <row r="9" spans="2:15" x14ac:dyDescent="0.25">
      <c r="B9" s="67">
        <v>25</v>
      </c>
      <c r="C9" s="67">
        <v>7</v>
      </c>
      <c r="E9" s="67">
        <v>14</v>
      </c>
      <c r="F9" s="67">
        <v>7</v>
      </c>
      <c r="H9" s="68">
        <v>25</v>
      </c>
      <c r="I9" s="67">
        <v>7</v>
      </c>
      <c r="K9" s="68">
        <v>7</v>
      </c>
      <c r="L9" s="67">
        <v>16</v>
      </c>
      <c r="N9" s="73">
        <v>67</v>
      </c>
      <c r="O9" s="68">
        <v>7</v>
      </c>
    </row>
    <row r="10" spans="2:15" x14ac:dyDescent="0.25">
      <c r="B10" s="67">
        <v>27</v>
      </c>
      <c r="C10" s="67">
        <v>8</v>
      </c>
      <c r="E10" s="67">
        <v>15</v>
      </c>
      <c r="F10" s="67">
        <v>8</v>
      </c>
      <c r="H10" s="68">
        <v>27</v>
      </c>
      <c r="I10" s="67">
        <v>8</v>
      </c>
      <c r="K10" s="68">
        <v>8</v>
      </c>
      <c r="L10" s="67">
        <v>25</v>
      </c>
      <c r="N10" s="74">
        <v>72</v>
      </c>
      <c r="O10" s="68">
        <v>8</v>
      </c>
    </row>
    <row r="11" spans="2:15" x14ac:dyDescent="0.25">
      <c r="B11" s="67">
        <v>29</v>
      </c>
      <c r="C11" s="67">
        <v>9</v>
      </c>
      <c r="E11" s="67">
        <v>17</v>
      </c>
      <c r="F11" s="67">
        <v>9</v>
      </c>
      <c r="H11" s="68">
        <v>29</v>
      </c>
      <c r="I11" s="67">
        <v>9</v>
      </c>
      <c r="K11" s="68">
        <v>9</v>
      </c>
      <c r="L11" s="67">
        <v>37</v>
      </c>
      <c r="N11" s="73">
        <v>78</v>
      </c>
      <c r="O11" s="68">
        <v>9</v>
      </c>
    </row>
    <row r="12" spans="2:15" x14ac:dyDescent="0.25">
      <c r="B12" s="67">
        <v>31</v>
      </c>
      <c r="C12" s="67">
        <v>10</v>
      </c>
      <c r="E12" s="67">
        <v>19</v>
      </c>
      <c r="F12" s="67">
        <v>10</v>
      </c>
      <c r="H12" s="68">
        <v>31</v>
      </c>
      <c r="I12" s="67">
        <v>10</v>
      </c>
      <c r="K12" s="68">
        <v>10</v>
      </c>
      <c r="L12" s="67">
        <v>50</v>
      </c>
      <c r="N12" s="74">
        <v>81</v>
      </c>
      <c r="O12" s="68">
        <v>10</v>
      </c>
    </row>
    <row r="13" spans="2:15" x14ac:dyDescent="0.25">
      <c r="B13" s="67">
        <v>33</v>
      </c>
      <c r="C13" s="67">
        <v>11</v>
      </c>
      <c r="E13" s="67">
        <v>21</v>
      </c>
      <c r="F13" s="67">
        <v>11</v>
      </c>
      <c r="H13" s="68">
        <v>33</v>
      </c>
      <c r="I13" s="67">
        <v>11</v>
      </c>
      <c r="K13" s="68">
        <v>11</v>
      </c>
      <c r="L13" s="67">
        <v>63</v>
      </c>
      <c r="N13" s="73">
        <v>85</v>
      </c>
      <c r="O13" s="68">
        <v>11</v>
      </c>
    </row>
    <row r="14" spans="2:15" x14ac:dyDescent="0.25">
      <c r="B14" s="67">
        <v>35</v>
      </c>
      <c r="C14" s="67">
        <v>12</v>
      </c>
      <c r="E14" s="67">
        <v>23</v>
      </c>
      <c r="F14" s="67">
        <v>12</v>
      </c>
      <c r="H14" s="68">
        <v>35</v>
      </c>
      <c r="I14" s="67">
        <v>12</v>
      </c>
      <c r="K14" s="68">
        <v>12</v>
      </c>
      <c r="L14" s="67">
        <v>75</v>
      </c>
      <c r="N14" s="74">
        <v>89</v>
      </c>
      <c r="O14" s="68">
        <v>12</v>
      </c>
    </row>
    <row r="15" spans="2:15" x14ac:dyDescent="0.25">
      <c r="B15" s="67">
        <v>37</v>
      </c>
      <c r="C15" s="67">
        <v>13</v>
      </c>
      <c r="E15" s="67">
        <v>25</v>
      </c>
      <c r="F15" s="67">
        <v>13</v>
      </c>
      <c r="H15" s="68">
        <v>36</v>
      </c>
      <c r="I15" s="67">
        <v>13</v>
      </c>
      <c r="K15" s="68">
        <v>13</v>
      </c>
      <c r="L15" s="67">
        <v>84</v>
      </c>
      <c r="N15" s="73">
        <v>92</v>
      </c>
      <c r="O15" s="68">
        <v>13</v>
      </c>
    </row>
    <row r="16" spans="2:15" x14ac:dyDescent="0.25">
      <c r="B16" s="67">
        <v>38</v>
      </c>
      <c r="C16" s="67">
        <v>14</v>
      </c>
      <c r="E16" s="67">
        <v>27</v>
      </c>
      <c r="F16" s="67">
        <v>14</v>
      </c>
      <c r="H16" s="68">
        <v>37</v>
      </c>
      <c r="I16" s="67">
        <v>15</v>
      </c>
      <c r="K16" s="68">
        <v>14</v>
      </c>
      <c r="L16" s="67">
        <v>91</v>
      </c>
      <c r="N16" s="74">
        <v>95</v>
      </c>
      <c r="O16" s="68">
        <v>14</v>
      </c>
    </row>
    <row r="17" spans="1:23" x14ac:dyDescent="0.25">
      <c r="B17" s="67">
        <v>40</v>
      </c>
      <c r="C17" s="67">
        <v>15</v>
      </c>
      <c r="E17" s="67">
        <v>29</v>
      </c>
      <c r="F17" s="67">
        <v>15</v>
      </c>
      <c r="H17" s="68">
        <v>39</v>
      </c>
      <c r="I17" s="67">
        <v>16</v>
      </c>
      <c r="K17" s="68">
        <v>15</v>
      </c>
      <c r="L17" s="67">
        <v>95</v>
      </c>
      <c r="N17" s="73">
        <v>98</v>
      </c>
      <c r="O17" s="68">
        <v>15</v>
      </c>
    </row>
    <row r="18" spans="1:23" x14ac:dyDescent="0.25">
      <c r="B18" s="67">
        <v>41</v>
      </c>
      <c r="C18" s="67">
        <v>16</v>
      </c>
      <c r="E18" s="67">
        <v>30</v>
      </c>
      <c r="F18" s="67">
        <v>16</v>
      </c>
      <c r="H18" s="68">
        <v>41</v>
      </c>
      <c r="I18" s="67">
        <v>17</v>
      </c>
      <c r="K18" s="68">
        <v>16</v>
      </c>
      <c r="L18" s="67">
        <v>98</v>
      </c>
      <c r="N18" s="74">
        <v>101</v>
      </c>
      <c r="O18" s="68">
        <v>16</v>
      </c>
    </row>
    <row r="19" spans="1:23" x14ac:dyDescent="0.25">
      <c r="B19" s="67">
        <v>42</v>
      </c>
      <c r="C19" s="67">
        <v>17</v>
      </c>
      <c r="E19" s="67">
        <v>32</v>
      </c>
      <c r="F19" s="67">
        <v>17</v>
      </c>
      <c r="H19" s="68">
        <v>44</v>
      </c>
      <c r="I19" s="67">
        <v>18</v>
      </c>
      <c r="K19" s="68">
        <v>17</v>
      </c>
      <c r="L19" s="67">
        <v>99</v>
      </c>
      <c r="N19" s="73">
        <v>105</v>
      </c>
      <c r="O19" s="68">
        <v>17</v>
      </c>
    </row>
    <row r="20" spans="1:23" x14ac:dyDescent="0.25">
      <c r="B20" s="67">
        <v>44</v>
      </c>
      <c r="C20" s="67">
        <v>18</v>
      </c>
      <c r="E20" s="67">
        <v>34</v>
      </c>
      <c r="F20" s="67">
        <v>18</v>
      </c>
      <c r="H20" s="68" t="s">
        <v>24</v>
      </c>
      <c r="I20" s="67">
        <v>19</v>
      </c>
      <c r="K20" s="68">
        <v>18</v>
      </c>
      <c r="L20" s="67">
        <v>99.5</v>
      </c>
      <c r="N20" s="74">
        <v>112</v>
      </c>
      <c r="O20" s="68">
        <v>18</v>
      </c>
    </row>
    <row r="21" spans="1:23" x14ac:dyDescent="0.25">
      <c r="B21" s="67" t="s">
        <v>22</v>
      </c>
      <c r="C21" s="67">
        <v>19</v>
      </c>
      <c r="E21" s="69" t="s">
        <v>23</v>
      </c>
      <c r="F21" s="70">
        <v>19</v>
      </c>
      <c r="H21" s="71"/>
      <c r="I21" s="72"/>
      <c r="J21" s="66"/>
      <c r="K21" s="68">
        <v>19</v>
      </c>
      <c r="L21" s="67">
        <v>99.9</v>
      </c>
      <c r="N21" s="75" t="s">
        <v>25</v>
      </c>
      <c r="O21" s="68">
        <v>19</v>
      </c>
    </row>
    <row r="23" spans="1:23" ht="15.75" thickBot="1" x14ac:dyDescent="0.3"/>
    <row r="24" spans="1:23" ht="30.75" customHeight="1" thickBot="1" x14ac:dyDescent="0.3">
      <c r="A24" s="147" t="s">
        <v>42</v>
      </c>
      <c r="B24" s="200" t="s">
        <v>39</v>
      </c>
      <c r="C24" s="201"/>
      <c r="D24" s="202" t="s">
        <v>40</v>
      </c>
      <c r="E24" s="203"/>
      <c r="F24" s="196" t="s">
        <v>41</v>
      </c>
      <c r="G24" s="193"/>
      <c r="H24" s="204" t="s">
        <v>8</v>
      </c>
      <c r="I24" s="205"/>
      <c r="J24" s="196" t="s">
        <v>43</v>
      </c>
      <c r="K24" s="193"/>
      <c r="L24" s="196" t="s">
        <v>34</v>
      </c>
      <c r="M24" s="193"/>
      <c r="N24" s="196" t="s">
        <v>13</v>
      </c>
      <c r="O24" s="193"/>
      <c r="P24" s="196" t="s">
        <v>35</v>
      </c>
      <c r="Q24" s="193"/>
      <c r="R24" s="196" t="s">
        <v>36</v>
      </c>
      <c r="S24" s="199"/>
      <c r="T24" s="196" t="s">
        <v>37</v>
      </c>
      <c r="U24" s="193"/>
      <c r="V24" s="192" t="s">
        <v>38</v>
      </c>
      <c r="W24" s="193"/>
    </row>
    <row r="25" spans="1:23" x14ac:dyDescent="0.25">
      <c r="B25" s="206">
        <v>1</v>
      </c>
      <c r="C25" s="207">
        <v>15</v>
      </c>
      <c r="D25" s="206">
        <v>1</v>
      </c>
      <c r="E25" s="207">
        <v>16</v>
      </c>
      <c r="F25" s="96" t="s">
        <v>32</v>
      </c>
      <c r="G25" s="97">
        <v>1</v>
      </c>
      <c r="H25" s="99" t="s">
        <v>33</v>
      </c>
      <c r="I25" s="99">
        <v>1</v>
      </c>
      <c r="J25" s="96">
        <v>0</v>
      </c>
      <c r="K25" s="97">
        <v>2</v>
      </c>
      <c r="L25" s="96">
        <v>0</v>
      </c>
      <c r="M25" s="97">
        <v>3</v>
      </c>
      <c r="N25" s="96">
        <v>0</v>
      </c>
      <c r="O25" s="98">
        <v>2</v>
      </c>
      <c r="P25" s="96">
        <v>0</v>
      </c>
      <c r="Q25" s="98">
        <v>2</v>
      </c>
      <c r="R25" s="96">
        <v>0</v>
      </c>
      <c r="S25" s="98">
        <v>2</v>
      </c>
      <c r="T25" s="96">
        <v>0</v>
      </c>
      <c r="U25" s="97">
        <v>1</v>
      </c>
      <c r="V25" s="104">
        <v>0</v>
      </c>
      <c r="W25" s="97">
        <v>1</v>
      </c>
    </row>
    <row r="26" spans="1:23" x14ac:dyDescent="0.25">
      <c r="B26" s="206">
        <v>14</v>
      </c>
      <c r="C26" s="207">
        <v>13</v>
      </c>
      <c r="D26" s="206">
        <v>15</v>
      </c>
      <c r="E26" s="207">
        <v>14</v>
      </c>
      <c r="F26" s="76">
        <v>52</v>
      </c>
      <c r="G26" s="77">
        <v>3</v>
      </c>
      <c r="H26" s="100">
        <v>1</v>
      </c>
      <c r="I26" s="100">
        <v>6</v>
      </c>
      <c r="J26" s="76">
        <v>2</v>
      </c>
      <c r="K26" s="77">
        <v>3</v>
      </c>
      <c r="L26" s="76">
        <v>3</v>
      </c>
      <c r="M26" s="77">
        <v>4</v>
      </c>
      <c r="N26" s="76">
        <v>1</v>
      </c>
      <c r="O26" s="74">
        <v>4</v>
      </c>
      <c r="P26" s="76">
        <v>1</v>
      </c>
      <c r="Q26" s="74">
        <v>3</v>
      </c>
      <c r="R26" s="76">
        <v>2</v>
      </c>
      <c r="S26" s="74">
        <v>3</v>
      </c>
      <c r="T26" s="83">
        <v>4</v>
      </c>
      <c r="U26" s="84">
        <v>1</v>
      </c>
      <c r="V26" s="105">
        <v>2</v>
      </c>
      <c r="W26" s="77">
        <v>3</v>
      </c>
    </row>
    <row r="27" spans="1:23" ht="15.75" thickBot="1" x14ac:dyDescent="0.3">
      <c r="B27" s="206">
        <v>16</v>
      </c>
      <c r="C27" s="207">
        <v>12</v>
      </c>
      <c r="D27" s="206">
        <v>16</v>
      </c>
      <c r="E27" s="207">
        <v>13</v>
      </c>
      <c r="F27" s="76">
        <v>49</v>
      </c>
      <c r="G27" s="77">
        <v>4</v>
      </c>
      <c r="H27" s="101">
        <v>0</v>
      </c>
      <c r="I27" s="101">
        <v>12</v>
      </c>
      <c r="J27" s="76">
        <v>5</v>
      </c>
      <c r="K27" s="77">
        <v>4</v>
      </c>
      <c r="L27" s="76">
        <v>5</v>
      </c>
      <c r="M27" s="77">
        <v>6</v>
      </c>
      <c r="N27" s="76">
        <v>4</v>
      </c>
      <c r="O27" s="74">
        <v>6</v>
      </c>
      <c r="P27" s="76">
        <v>4</v>
      </c>
      <c r="Q27" s="74">
        <v>4</v>
      </c>
      <c r="R27" s="76">
        <v>5</v>
      </c>
      <c r="S27" s="74">
        <v>4</v>
      </c>
      <c r="T27" s="78">
        <v>5</v>
      </c>
      <c r="U27" s="111">
        <v>10</v>
      </c>
      <c r="V27" s="105">
        <v>4</v>
      </c>
      <c r="W27" s="77">
        <v>4</v>
      </c>
    </row>
    <row r="28" spans="1:23" ht="15.75" thickBot="1" x14ac:dyDescent="0.3">
      <c r="B28" s="206">
        <v>17</v>
      </c>
      <c r="C28" s="207">
        <v>10</v>
      </c>
      <c r="D28" s="206">
        <v>17</v>
      </c>
      <c r="E28" s="207">
        <v>12</v>
      </c>
      <c r="F28" s="76">
        <v>44</v>
      </c>
      <c r="G28" s="77">
        <v>5</v>
      </c>
      <c r="J28" s="76">
        <v>6</v>
      </c>
      <c r="K28" s="77">
        <v>5</v>
      </c>
      <c r="L28" s="76">
        <v>6</v>
      </c>
      <c r="M28" s="77">
        <v>9</v>
      </c>
      <c r="N28" s="76">
        <v>5</v>
      </c>
      <c r="O28" s="74">
        <v>8</v>
      </c>
      <c r="P28" s="76">
        <v>6</v>
      </c>
      <c r="Q28" s="74">
        <v>5</v>
      </c>
      <c r="R28" s="76">
        <v>6</v>
      </c>
      <c r="S28" s="77">
        <v>5</v>
      </c>
      <c r="V28" s="78">
        <v>5</v>
      </c>
      <c r="W28" s="79">
        <v>10</v>
      </c>
    </row>
    <row r="29" spans="1:23" x14ac:dyDescent="0.25">
      <c r="B29" s="206">
        <v>19</v>
      </c>
      <c r="C29" s="207">
        <v>8</v>
      </c>
      <c r="D29" s="206">
        <v>18</v>
      </c>
      <c r="E29" s="207">
        <v>11</v>
      </c>
      <c r="F29" s="76">
        <v>39</v>
      </c>
      <c r="G29" s="77">
        <v>6</v>
      </c>
      <c r="J29" s="76">
        <v>7</v>
      </c>
      <c r="K29" s="77">
        <v>7</v>
      </c>
      <c r="L29" s="76">
        <v>8</v>
      </c>
      <c r="M29" s="77">
        <v>10</v>
      </c>
      <c r="N29" s="76">
        <v>6</v>
      </c>
      <c r="O29" s="74">
        <v>10</v>
      </c>
      <c r="P29" s="76">
        <v>7</v>
      </c>
      <c r="Q29" s="74">
        <v>6</v>
      </c>
      <c r="R29" s="76">
        <v>8</v>
      </c>
      <c r="S29" s="77">
        <v>6</v>
      </c>
    </row>
    <row r="30" spans="1:23" x14ac:dyDescent="0.25">
      <c r="B30" s="206">
        <v>20</v>
      </c>
      <c r="C30" s="207">
        <v>7</v>
      </c>
      <c r="D30" s="206">
        <v>19</v>
      </c>
      <c r="E30" s="207">
        <v>10</v>
      </c>
      <c r="F30" s="76">
        <v>37</v>
      </c>
      <c r="G30" s="77">
        <v>7</v>
      </c>
      <c r="J30" s="76">
        <v>8</v>
      </c>
      <c r="K30" s="77">
        <v>8</v>
      </c>
      <c r="L30" s="76">
        <v>9</v>
      </c>
      <c r="M30" s="77">
        <v>12</v>
      </c>
      <c r="N30" s="76">
        <v>7</v>
      </c>
      <c r="O30" s="74">
        <v>11</v>
      </c>
      <c r="P30" s="76">
        <v>8</v>
      </c>
      <c r="Q30" s="74">
        <v>7</v>
      </c>
      <c r="R30" s="76">
        <v>11</v>
      </c>
      <c r="S30" s="77">
        <v>7</v>
      </c>
    </row>
    <row r="31" spans="1:23" ht="15.75" thickBot="1" x14ac:dyDescent="0.3">
      <c r="B31" s="206">
        <v>21</v>
      </c>
      <c r="C31" s="207">
        <v>6</v>
      </c>
      <c r="D31" s="206">
        <v>20</v>
      </c>
      <c r="E31" s="207">
        <v>9</v>
      </c>
      <c r="F31" s="76">
        <v>35</v>
      </c>
      <c r="G31" s="77">
        <v>8</v>
      </c>
      <c r="J31" s="76">
        <v>9</v>
      </c>
      <c r="K31" s="77">
        <v>9</v>
      </c>
      <c r="L31" s="78">
        <v>10</v>
      </c>
      <c r="M31" s="79">
        <v>13</v>
      </c>
      <c r="N31" s="76">
        <v>8</v>
      </c>
      <c r="O31" s="74">
        <v>13</v>
      </c>
      <c r="P31" s="76">
        <v>11</v>
      </c>
      <c r="Q31" s="74">
        <v>8</v>
      </c>
      <c r="R31" s="83">
        <v>13</v>
      </c>
      <c r="S31" s="84">
        <v>8</v>
      </c>
    </row>
    <row r="32" spans="1:23" ht="15.75" thickBot="1" x14ac:dyDescent="0.3">
      <c r="B32" s="206">
        <v>24</v>
      </c>
      <c r="C32" s="207">
        <v>5</v>
      </c>
      <c r="D32" s="206">
        <v>22</v>
      </c>
      <c r="E32" s="207">
        <v>8</v>
      </c>
      <c r="F32" s="76">
        <v>32</v>
      </c>
      <c r="G32" s="77">
        <v>9</v>
      </c>
      <c r="J32" s="78">
        <v>10</v>
      </c>
      <c r="K32" s="79">
        <v>13</v>
      </c>
      <c r="N32" s="76">
        <v>9</v>
      </c>
      <c r="O32" s="74">
        <v>15</v>
      </c>
      <c r="P32" s="76">
        <v>18</v>
      </c>
      <c r="Q32" s="74">
        <v>9</v>
      </c>
      <c r="R32" s="113">
        <v>15</v>
      </c>
      <c r="S32" s="79">
        <v>11</v>
      </c>
    </row>
    <row r="33" spans="1:23" ht="15.75" thickBot="1" x14ac:dyDescent="0.3">
      <c r="B33" s="206">
        <v>25</v>
      </c>
      <c r="C33" s="207">
        <v>4</v>
      </c>
      <c r="D33" s="206">
        <v>23</v>
      </c>
      <c r="E33" s="207">
        <v>7</v>
      </c>
      <c r="F33" s="76">
        <v>29</v>
      </c>
      <c r="G33" s="77">
        <v>10</v>
      </c>
      <c r="N33" s="78">
        <v>10</v>
      </c>
      <c r="O33" s="108">
        <v>16</v>
      </c>
      <c r="P33" s="76">
        <v>23</v>
      </c>
      <c r="Q33" s="77">
        <v>10</v>
      </c>
    </row>
    <row r="34" spans="1:23" ht="15.75" thickBot="1" x14ac:dyDescent="0.3">
      <c r="B34" s="208">
        <v>26</v>
      </c>
      <c r="C34" s="209">
        <v>1</v>
      </c>
      <c r="D34" s="210">
        <v>25</v>
      </c>
      <c r="E34" s="211">
        <v>5</v>
      </c>
      <c r="F34" s="83">
        <v>27</v>
      </c>
      <c r="G34" s="84">
        <v>11</v>
      </c>
      <c r="P34" s="83">
        <v>28</v>
      </c>
      <c r="Q34" s="84">
        <v>11</v>
      </c>
    </row>
    <row r="35" spans="1:23" x14ac:dyDescent="0.25">
      <c r="D35" s="206">
        <v>27</v>
      </c>
      <c r="E35" s="207">
        <v>4</v>
      </c>
      <c r="F35" s="86">
        <v>25</v>
      </c>
      <c r="G35" s="87">
        <v>12</v>
      </c>
      <c r="P35" s="106">
        <v>29</v>
      </c>
      <c r="Q35" s="107">
        <v>13</v>
      </c>
    </row>
    <row r="36" spans="1:23" ht="15.75" thickBot="1" x14ac:dyDescent="0.3">
      <c r="D36" s="206">
        <v>28</v>
      </c>
      <c r="E36" s="207">
        <v>3</v>
      </c>
      <c r="F36" s="83">
        <v>24</v>
      </c>
      <c r="G36" s="84">
        <v>13</v>
      </c>
      <c r="P36" s="78">
        <v>30</v>
      </c>
      <c r="Q36" s="111">
        <v>13</v>
      </c>
    </row>
    <row r="37" spans="1:23" ht="15.75" thickBot="1" x14ac:dyDescent="0.3">
      <c r="D37" s="212">
        <v>29</v>
      </c>
      <c r="E37" s="213">
        <v>1</v>
      </c>
      <c r="F37" s="86">
        <v>22</v>
      </c>
      <c r="G37" s="87">
        <v>14</v>
      </c>
    </row>
    <row r="38" spans="1:23" x14ac:dyDescent="0.25">
      <c r="F38" s="86">
        <v>21</v>
      </c>
      <c r="G38" s="87">
        <v>15</v>
      </c>
    </row>
    <row r="39" spans="1:23" ht="15.75" thickBot="1" x14ac:dyDescent="0.3">
      <c r="F39" s="91" t="s">
        <v>31</v>
      </c>
      <c r="G39" s="92">
        <v>16</v>
      </c>
    </row>
    <row r="40" spans="1:23" x14ac:dyDescent="0.25">
      <c r="F40" s="72"/>
      <c r="G40" s="71"/>
    </row>
    <row r="41" spans="1:23" x14ac:dyDescent="0.25">
      <c r="F41" s="72"/>
      <c r="G41" s="71"/>
    </row>
    <row r="42" spans="1:23" ht="15.75" thickBot="1" x14ac:dyDescent="0.3"/>
    <row r="43" spans="1:23" ht="34.5" customHeight="1" thickBot="1" x14ac:dyDescent="0.3">
      <c r="A43" s="147" t="s">
        <v>44</v>
      </c>
      <c r="B43" s="194" t="s">
        <v>39</v>
      </c>
      <c r="C43" s="195"/>
      <c r="D43" s="192" t="s">
        <v>40</v>
      </c>
      <c r="E43" s="193"/>
      <c r="F43" s="196" t="s">
        <v>41</v>
      </c>
      <c r="G43" s="193"/>
      <c r="H43" s="197" t="s">
        <v>8</v>
      </c>
      <c r="I43" s="198"/>
      <c r="J43" s="196" t="s">
        <v>43</v>
      </c>
      <c r="K43" s="193"/>
      <c r="L43" s="196" t="s">
        <v>34</v>
      </c>
      <c r="M43" s="193"/>
      <c r="N43" s="196" t="s">
        <v>13</v>
      </c>
      <c r="O43" s="193"/>
      <c r="P43" s="196" t="s">
        <v>35</v>
      </c>
      <c r="Q43" s="193"/>
      <c r="R43" s="196" t="s">
        <v>36</v>
      </c>
      <c r="S43" s="199"/>
      <c r="T43" s="196" t="s">
        <v>37</v>
      </c>
      <c r="U43" s="193"/>
      <c r="V43" s="192" t="s">
        <v>38</v>
      </c>
      <c r="W43" s="193"/>
    </row>
    <row r="44" spans="1:23" x14ac:dyDescent="0.25">
      <c r="B44" s="130" t="s">
        <v>27</v>
      </c>
      <c r="C44" s="131">
        <v>1</v>
      </c>
      <c r="D44" s="128" t="s">
        <v>29</v>
      </c>
      <c r="E44" s="132">
        <v>1</v>
      </c>
      <c r="F44" s="96" t="s">
        <v>45</v>
      </c>
      <c r="G44" s="98">
        <v>1</v>
      </c>
      <c r="H44" s="134" t="s">
        <v>46</v>
      </c>
      <c r="I44" s="136">
        <v>1</v>
      </c>
      <c r="J44" s="96">
        <v>0</v>
      </c>
      <c r="K44" s="98">
        <v>2</v>
      </c>
      <c r="L44" s="96">
        <v>0</v>
      </c>
      <c r="M44" s="98">
        <v>3</v>
      </c>
      <c r="N44" s="96">
        <v>0</v>
      </c>
      <c r="O44" s="97">
        <v>3</v>
      </c>
      <c r="P44" s="104">
        <v>0</v>
      </c>
      <c r="Q44" s="98">
        <v>2</v>
      </c>
      <c r="R44" s="96">
        <v>0</v>
      </c>
      <c r="S44" s="98">
        <v>2</v>
      </c>
      <c r="T44" s="96">
        <v>0</v>
      </c>
      <c r="U44" s="98">
        <v>1</v>
      </c>
      <c r="V44" s="96">
        <v>0</v>
      </c>
      <c r="W44" s="97">
        <v>1</v>
      </c>
    </row>
    <row r="45" spans="1:23" x14ac:dyDescent="0.25">
      <c r="B45" s="86">
        <v>25</v>
      </c>
      <c r="C45" s="87">
        <v>4</v>
      </c>
      <c r="D45" s="120">
        <v>28</v>
      </c>
      <c r="E45" s="121">
        <v>5</v>
      </c>
      <c r="F45" s="76">
        <v>61</v>
      </c>
      <c r="G45" s="74">
        <v>3</v>
      </c>
      <c r="H45" s="135">
        <v>3</v>
      </c>
      <c r="I45" s="77">
        <v>4</v>
      </c>
      <c r="J45" s="76">
        <v>2</v>
      </c>
      <c r="K45" s="74">
        <v>4</v>
      </c>
      <c r="L45" s="76">
        <v>2</v>
      </c>
      <c r="M45" s="74">
        <v>5</v>
      </c>
      <c r="N45" s="76">
        <v>1</v>
      </c>
      <c r="O45" s="77">
        <v>5</v>
      </c>
      <c r="P45" s="105">
        <v>1</v>
      </c>
      <c r="Q45" s="74">
        <v>3</v>
      </c>
      <c r="R45" s="76">
        <v>2</v>
      </c>
      <c r="S45" s="74">
        <v>3</v>
      </c>
      <c r="T45" s="83">
        <v>4</v>
      </c>
      <c r="U45" s="94">
        <v>1</v>
      </c>
      <c r="V45" s="76">
        <v>2</v>
      </c>
      <c r="W45" s="77">
        <v>2</v>
      </c>
    </row>
    <row r="46" spans="1:23" ht="15.75" thickBot="1" x14ac:dyDescent="0.3">
      <c r="B46" s="86">
        <v>24</v>
      </c>
      <c r="C46" s="87">
        <v>5</v>
      </c>
      <c r="D46" s="120">
        <v>25</v>
      </c>
      <c r="E46" s="121">
        <v>6</v>
      </c>
      <c r="F46" s="76">
        <v>59</v>
      </c>
      <c r="G46" s="74">
        <v>4</v>
      </c>
      <c r="H46" s="93">
        <v>1</v>
      </c>
      <c r="I46" s="137">
        <v>7</v>
      </c>
      <c r="J46" s="76">
        <v>4</v>
      </c>
      <c r="K46" s="74">
        <v>6</v>
      </c>
      <c r="L46" s="76">
        <v>4</v>
      </c>
      <c r="M46" s="74">
        <v>6</v>
      </c>
      <c r="N46" s="76">
        <v>3</v>
      </c>
      <c r="O46" s="77">
        <v>6</v>
      </c>
      <c r="P46" s="105">
        <v>4</v>
      </c>
      <c r="Q46" s="74">
        <v>4</v>
      </c>
      <c r="R46" s="76">
        <v>5</v>
      </c>
      <c r="S46" s="74">
        <v>4</v>
      </c>
      <c r="T46" s="78">
        <v>5</v>
      </c>
      <c r="U46" s="140">
        <v>10</v>
      </c>
      <c r="V46" s="76">
        <v>3</v>
      </c>
      <c r="W46" s="77">
        <v>3</v>
      </c>
    </row>
    <row r="47" spans="1:23" ht="15.75" thickBot="1" x14ac:dyDescent="0.3">
      <c r="B47" s="86">
        <v>22</v>
      </c>
      <c r="C47" s="87">
        <v>6</v>
      </c>
      <c r="D47" s="120">
        <v>23</v>
      </c>
      <c r="E47" s="121">
        <v>7</v>
      </c>
      <c r="F47" s="76">
        <v>50</v>
      </c>
      <c r="G47" s="74">
        <v>5</v>
      </c>
      <c r="H47" s="113">
        <v>0</v>
      </c>
      <c r="I47" s="79">
        <v>12</v>
      </c>
      <c r="J47" s="76">
        <v>7</v>
      </c>
      <c r="K47" s="74">
        <v>7</v>
      </c>
      <c r="L47" s="76">
        <v>6</v>
      </c>
      <c r="M47" s="74">
        <v>9</v>
      </c>
      <c r="N47" s="76">
        <v>4</v>
      </c>
      <c r="O47" s="77">
        <v>7</v>
      </c>
      <c r="P47" s="105">
        <v>6</v>
      </c>
      <c r="Q47" s="74">
        <v>5</v>
      </c>
      <c r="R47" s="76">
        <v>6</v>
      </c>
      <c r="S47" s="77">
        <v>5</v>
      </c>
      <c r="V47" s="83">
        <v>4</v>
      </c>
      <c r="W47" s="84">
        <v>9</v>
      </c>
    </row>
    <row r="48" spans="1:23" ht="15.75" thickBot="1" x14ac:dyDescent="0.3">
      <c r="B48" s="86">
        <v>21</v>
      </c>
      <c r="C48" s="87">
        <v>7</v>
      </c>
      <c r="D48" s="120">
        <v>22</v>
      </c>
      <c r="E48" s="121">
        <v>8</v>
      </c>
      <c r="F48" s="76">
        <v>39</v>
      </c>
      <c r="G48" s="77">
        <v>6</v>
      </c>
      <c r="J48" s="76">
        <v>8</v>
      </c>
      <c r="K48" s="74">
        <v>8</v>
      </c>
      <c r="L48" s="76">
        <v>7</v>
      </c>
      <c r="M48" s="74">
        <v>10</v>
      </c>
      <c r="N48" s="76">
        <v>5</v>
      </c>
      <c r="O48" s="77">
        <v>9</v>
      </c>
      <c r="P48" s="105">
        <v>7</v>
      </c>
      <c r="Q48" s="74">
        <v>6</v>
      </c>
      <c r="R48" s="76">
        <v>8</v>
      </c>
      <c r="S48" s="77">
        <v>6</v>
      </c>
      <c r="V48" s="88">
        <v>5</v>
      </c>
      <c r="W48" s="139">
        <v>10</v>
      </c>
    </row>
    <row r="49" spans="1:23" x14ac:dyDescent="0.25">
      <c r="B49" s="86">
        <v>20</v>
      </c>
      <c r="C49" s="87">
        <v>8</v>
      </c>
      <c r="D49" s="120">
        <v>20</v>
      </c>
      <c r="E49" s="121">
        <v>10</v>
      </c>
      <c r="F49" s="76">
        <v>37</v>
      </c>
      <c r="G49" s="77">
        <v>7</v>
      </c>
      <c r="J49" s="76">
        <v>9</v>
      </c>
      <c r="K49" s="74">
        <v>9</v>
      </c>
      <c r="L49" s="76">
        <v>8</v>
      </c>
      <c r="M49" s="74">
        <v>12</v>
      </c>
      <c r="N49" s="76">
        <v>6</v>
      </c>
      <c r="O49" s="77">
        <v>11</v>
      </c>
      <c r="P49" s="105">
        <v>8</v>
      </c>
      <c r="Q49" s="74">
        <v>7</v>
      </c>
      <c r="R49" s="76">
        <v>11</v>
      </c>
      <c r="S49" s="77">
        <v>7</v>
      </c>
    </row>
    <row r="50" spans="1:23" ht="15.75" thickBot="1" x14ac:dyDescent="0.3">
      <c r="B50" s="86">
        <v>19</v>
      </c>
      <c r="C50" s="87">
        <v>9</v>
      </c>
      <c r="D50" s="120">
        <v>18</v>
      </c>
      <c r="E50" s="121">
        <v>11</v>
      </c>
      <c r="F50" s="76">
        <v>35</v>
      </c>
      <c r="G50" s="77">
        <v>8</v>
      </c>
      <c r="J50" s="78">
        <v>10</v>
      </c>
      <c r="K50" s="108">
        <v>13</v>
      </c>
      <c r="L50" s="83">
        <v>9</v>
      </c>
      <c r="M50" s="94">
        <v>12</v>
      </c>
      <c r="N50" s="76">
        <v>7</v>
      </c>
      <c r="O50" s="77">
        <v>12</v>
      </c>
      <c r="P50" s="105">
        <v>11</v>
      </c>
      <c r="Q50" s="74">
        <v>8</v>
      </c>
      <c r="R50" s="83">
        <v>13</v>
      </c>
      <c r="S50" s="84">
        <v>8</v>
      </c>
    </row>
    <row r="51" spans="1:23" ht="15.75" thickBot="1" x14ac:dyDescent="0.3">
      <c r="B51" s="86">
        <v>18</v>
      </c>
      <c r="C51" s="87">
        <v>10</v>
      </c>
      <c r="D51" s="120">
        <v>16</v>
      </c>
      <c r="E51" s="121">
        <v>13</v>
      </c>
      <c r="F51" s="76">
        <v>33</v>
      </c>
      <c r="G51" s="77">
        <v>9</v>
      </c>
      <c r="J51" s="72"/>
      <c r="K51" s="72"/>
      <c r="L51" s="138">
        <v>10</v>
      </c>
      <c r="M51" s="90">
        <v>13</v>
      </c>
      <c r="N51" s="76">
        <v>8</v>
      </c>
      <c r="O51" s="77">
        <v>13</v>
      </c>
      <c r="P51" s="105">
        <v>18</v>
      </c>
      <c r="Q51" s="74">
        <v>9</v>
      </c>
      <c r="R51" s="113">
        <v>15</v>
      </c>
      <c r="S51" s="79">
        <v>11</v>
      </c>
    </row>
    <row r="52" spans="1:23" x14ac:dyDescent="0.25">
      <c r="B52" s="86">
        <v>17</v>
      </c>
      <c r="C52" s="87">
        <v>11</v>
      </c>
      <c r="D52" s="120">
        <v>15</v>
      </c>
      <c r="E52" s="121">
        <v>14</v>
      </c>
      <c r="F52" s="76">
        <v>30</v>
      </c>
      <c r="G52" s="77">
        <v>10</v>
      </c>
      <c r="N52" s="83">
        <v>9</v>
      </c>
      <c r="O52" s="84">
        <v>16</v>
      </c>
      <c r="P52" s="105">
        <v>23</v>
      </c>
      <c r="Q52" s="77">
        <v>10</v>
      </c>
    </row>
    <row r="53" spans="1:23" ht="15.75" thickBot="1" x14ac:dyDescent="0.3">
      <c r="B53" s="86">
        <v>16</v>
      </c>
      <c r="C53" s="87">
        <v>12</v>
      </c>
      <c r="D53" s="129" t="s">
        <v>30</v>
      </c>
      <c r="E53" s="133">
        <v>16</v>
      </c>
      <c r="F53" s="83">
        <v>28</v>
      </c>
      <c r="G53" s="84">
        <v>11</v>
      </c>
      <c r="N53" s="88">
        <v>10</v>
      </c>
      <c r="O53" s="139">
        <v>17</v>
      </c>
      <c r="P53" s="112">
        <v>28</v>
      </c>
      <c r="Q53" s="84">
        <v>11</v>
      </c>
    </row>
    <row r="54" spans="1:23" x14ac:dyDescent="0.25">
      <c r="B54" s="81">
        <v>15</v>
      </c>
      <c r="C54" s="82">
        <v>13</v>
      </c>
      <c r="D54" s="71"/>
      <c r="E54" s="71"/>
      <c r="F54" s="86">
        <v>25</v>
      </c>
      <c r="G54" s="87">
        <v>12</v>
      </c>
      <c r="P54" s="106">
        <v>29</v>
      </c>
      <c r="Q54" s="107">
        <v>13</v>
      </c>
    </row>
    <row r="55" spans="1:23" ht="15.75" thickBot="1" x14ac:dyDescent="0.3">
      <c r="B55" s="86">
        <v>14</v>
      </c>
      <c r="C55" s="87">
        <v>14</v>
      </c>
      <c r="D55" s="71"/>
      <c r="E55" s="71"/>
      <c r="F55" s="83">
        <v>24</v>
      </c>
      <c r="G55" s="84">
        <v>13</v>
      </c>
      <c r="P55" s="78">
        <v>30</v>
      </c>
      <c r="Q55" s="111">
        <v>13</v>
      </c>
    </row>
    <row r="56" spans="1:23" ht="15.75" thickBot="1" x14ac:dyDescent="0.3">
      <c r="B56" s="119" t="s">
        <v>28</v>
      </c>
      <c r="C56" s="92">
        <v>16</v>
      </c>
      <c r="D56" s="72"/>
      <c r="E56" s="71"/>
      <c r="F56" s="86">
        <v>22</v>
      </c>
      <c r="G56" s="87">
        <v>14</v>
      </c>
    </row>
    <row r="57" spans="1:23" x14ac:dyDescent="0.25">
      <c r="F57" s="86">
        <v>21</v>
      </c>
      <c r="G57" s="87">
        <v>15</v>
      </c>
    </row>
    <row r="58" spans="1:23" ht="15.75" thickBot="1" x14ac:dyDescent="0.3">
      <c r="F58" s="91" t="s">
        <v>31</v>
      </c>
      <c r="G58" s="92">
        <v>16</v>
      </c>
    </row>
    <row r="60" spans="1:23" ht="15.75" thickBot="1" x14ac:dyDescent="0.3"/>
    <row r="61" spans="1:23" ht="34.5" customHeight="1" thickBot="1" x14ac:dyDescent="0.3">
      <c r="A61" s="147" t="s">
        <v>47</v>
      </c>
      <c r="B61" s="194" t="s">
        <v>39</v>
      </c>
      <c r="C61" s="195"/>
      <c r="D61" s="192" t="s">
        <v>40</v>
      </c>
      <c r="E61" s="193"/>
      <c r="F61" s="196" t="s">
        <v>41</v>
      </c>
      <c r="G61" s="193"/>
      <c r="H61" s="197" t="s">
        <v>8</v>
      </c>
      <c r="I61" s="198"/>
      <c r="J61" s="196" t="s">
        <v>43</v>
      </c>
      <c r="K61" s="193"/>
      <c r="L61" s="196" t="s">
        <v>34</v>
      </c>
      <c r="M61" s="193"/>
      <c r="N61" s="196" t="s">
        <v>13</v>
      </c>
      <c r="O61" s="193"/>
      <c r="P61" s="196" t="s">
        <v>35</v>
      </c>
      <c r="Q61" s="193"/>
      <c r="R61" s="196" t="s">
        <v>36</v>
      </c>
      <c r="S61" s="199"/>
      <c r="T61" s="196" t="s">
        <v>37</v>
      </c>
      <c r="U61" s="193"/>
      <c r="V61" s="192" t="s">
        <v>38</v>
      </c>
      <c r="W61" s="193"/>
    </row>
    <row r="62" spans="1:23" x14ac:dyDescent="0.25">
      <c r="B62" s="130" t="s">
        <v>27</v>
      </c>
      <c r="C62" s="131">
        <v>1</v>
      </c>
      <c r="D62" s="128" t="s">
        <v>29</v>
      </c>
      <c r="E62" s="132">
        <v>1</v>
      </c>
      <c r="F62" s="96" t="s">
        <v>45</v>
      </c>
      <c r="G62" s="98">
        <v>1</v>
      </c>
      <c r="H62" s="134" t="s">
        <v>46</v>
      </c>
      <c r="I62" s="136">
        <v>1</v>
      </c>
      <c r="J62" s="104">
        <v>0</v>
      </c>
      <c r="K62" s="98">
        <v>2</v>
      </c>
      <c r="L62" s="96">
        <v>0</v>
      </c>
      <c r="M62" s="98">
        <v>3</v>
      </c>
      <c r="N62" s="96">
        <v>0</v>
      </c>
      <c r="O62" s="97">
        <v>3</v>
      </c>
      <c r="P62" s="104">
        <v>0</v>
      </c>
      <c r="Q62" s="98">
        <v>2</v>
      </c>
      <c r="R62" s="96">
        <v>0</v>
      </c>
      <c r="S62" s="98">
        <v>2</v>
      </c>
      <c r="T62" s="96">
        <v>0</v>
      </c>
      <c r="U62" s="98">
        <v>1</v>
      </c>
      <c r="V62" s="96">
        <v>0</v>
      </c>
      <c r="W62" s="97">
        <v>1</v>
      </c>
    </row>
    <row r="63" spans="1:23" x14ac:dyDescent="0.25">
      <c r="B63" s="86">
        <v>25</v>
      </c>
      <c r="C63" s="87">
        <v>4</v>
      </c>
      <c r="D63" s="120">
        <v>28</v>
      </c>
      <c r="E63" s="121">
        <v>5</v>
      </c>
      <c r="F63" s="76">
        <v>61</v>
      </c>
      <c r="G63" s="74">
        <v>3</v>
      </c>
      <c r="H63" s="135">
        <v>3</v>
      </c>
      <c r="I63" s="77">
        <v>4</v>
      </c>
      <c r="J63" s="105">
        <v>2</v>
      </c>
      <c r="K63" s="74">
        <v>4</v>
      </c>
      <c r="L63" s="76">
        <v>2</v>
      </c>
      <c r="M63" s="74">
        <v>5</v>
      </c>
      <c r="N63" s="76">
        <v>1</v>
      </c>
      <c r="O63" s="77">
        <v>5</v>
      </c>
      <c r="P63" s="105">
        <v>1</v>
      </c>
      <c r="Q63" s="74">
        <v>3</v>
      </c>
      <c r="R63" s="76">
        <v>2</v>
      </c>
      <c r="S63" s="74">
        <v>3</v>
      </c>
      <c r="T63" s="83">
        <v>4</v>
      </c>
      <c r="U63" s="94">
        <v>1</v>
      </c>
      <c r="V63" s="76">
        <v>2</v>
      </c>
      <c r="W63" s="77">
        <v>2</v>
      </c>
    </row>
    <row r="64" spans="1:23" ht="15.75" thickBot="1" x14ac:dyDescent="0.3">
      <c r="B64" s="86">
        <v>24</v>
      </c>
      <c r="C64" s="87">
        <v>5</v>
      </c>
      <c r="D64" s="120">
        <v>26</v>
      </c>
      <c r="E64" s="121">
        <v>6</v>
      </c>
      <c r="F64" s="76">
        <v>59</v>
      </c>
      <c r="G64" s="74">
        <v>4</v>
      </c>
      <c r="H64" s="135">
        <v>2</v>
      </c>
      <c r="I64" s="77">
        <v>7</v>
      </c>
      <c r="J64" s="105">
        <v>4</v>
      </c>
      <c r="K64" s="74">
        <v>6</v>
      </c>
      <c r="L64" s="76">
        <v>4</v>
      </c>
      <c r="M64" s="74">
        <v>6</v>
      </c>
      <c r="N64" s="76">
        <v>3</v>
      </c>
      <c r="O64" s="77">
        <v>6</v>
      </c>
      <c r="P64" s="105">
        <v>3</v>
      </c>
      <c r="Q64" s="74">
        <v>4</v>
      </c>
      <c r="R64" s="76">
        <v>5</v>
      </c>
      <c r="S64" s="74">
        <v>4</v>
      </c>
      <c r="T64" s="78">
        <v>5</v>
      </c>
      <c r="U64" s="140">
        <v>10</v>
      </c>
      <c r="V64" s="76">
        <v>3</v>
      </c>
      <c r="W64" s="77">
        <v>3</v>
      </c>
    </row>
    <row r="65" spans="1:23" x14ac:dyDescent="0.25">
      <c r="B65" s="86">
        <v>22</v>
      </c>
      <c r="C65" s="87">
        <v>6</v>
      </c>
      <c r="D65" s="120">
        <v>25</v>
      </c>
      <c r="E65" s="121">
        <v>7</v>
      </c>
      <c r="F65" s="76">
        <v>52</v>
      </c>
      <c r="G65" s="74">
        <v>5</v>
      </c>
      <c r="H65" s="93">
        <v>1</v>
      </c>
      <c r="I65" s="137">
        <v>8</v>
      </c>
      <c r="J65" s="105">
        <v>6</v>
      </c>
      <c r="K65" s="74">
        <v>7</v>
      </c>
      <c r="L65" s="76">
        <v>6</v>
      </c>
      <c r="M65" s="74">
        <v>9</v>
      </c>
      <c r="N65" s="76">
        <v>4</v>
      </c>
      <c r="O65" s="77">
        <v>7</v>
      </c>
      <c r="P65" s="105">
        <v>4</v>
      </c>
      <c r="Q65" s="74">
        <v>5</v>
      </c>
      <c r="R65" s="76">
        <v>6</v>
      </c>
      <c r="S65" s="77">
        <v>5</v>
      </c>
      <c r="V65" s="83">
        <v>4</v>
      </c>
      <c r="W65" s="84">
        <v>9</v>
      </c>
    </row>
    <row r="66" spans="1:23" ht="15.75" thickBot="1" x14ac:dyDescent="0.3">
      <c r="B66" s="86">
        <v>21</v>
      </c>
      <c r="C66" s="87">
        <v>7</v>
      </c>
      <c r="D66" s="120">
        <v>23</v>
      </c>
      <c r="E66" s="121">
        <v>8</v>
      </c>
      <c r="F66" s="76">
        <v>48</v>
      </c>
      <c r="G66" s="74">
        <v>6</v>
      </c>
      <c r="H66" s="113">
        <v>0</v>
      </c>
      <c r="I66" s="79">
        <v>12</v>
      </c>
      <c r="J66" s="105">
        <v>7</v>
      </c>
      <c r="K66" s="74">
        <v>8</v>
      </c>
      <c r="L66" s="76">
        <v>7</v>
      </c>
      <c r="M66" s="74">
        <v>10</v>
      </c>
      <c r="N66" s="76">
        <v>5</v>
      </c>
      <c r="O66" s="77">
        <v>9</v>
      </c>
      <c r="P66" s="105">
        <v>7</v>
      </c>
      <c r="Q66" s="74">
        <v>6</v>
      </c>
      <c r="R66" s="76">
        <v>8</v>
      </c>
      <c r="S66" s="77">
        <v>6</v>
      </c>
      <c r="V66" s="88">
        <v>5</v>
      </c>
      <c r="W66" s="139">
        <v>10</v>
      </c>
    </row>
    <row r="67" spans="1:23" x14ac:dyDescent="0.25">
      <c r="B67" s="86">
        <v>20</v>
      </c>
      <c r="C67" s="87">
        <v>9</v>
      </c>
      <c r="D67" s="120">
        <v>20</v>
      </c>
      <c r="E67" s="121">
        <v>10</v>
      </c>
      <c r="F67" s="76">
        <v>42</v>
      </c>
      <c r="G67" s="77">
        <v>7</v>
      </c>
      <c r="J67" s="76">
        <v>9</v>
      </c>
      <c r="K67" s="74">
        <v>9</v>
      </c>
      <c r="L67" s="76">
        <v>8</v>
      </c>
      <c r="M67" s="74">
        <v>11</v>
      </c>
      <c r="N67" s="76">
        <v>6</v>
      </c>
      <c r="O67" s="77">
        <v>11</v>
      </c>
      <c r="P67" s="105">
        <v>8</v>
      </c>
      <c r="Q67" s="74">
        <v>7</v>
      </c>
      <c r="R67" s="76">
        <v>11</v>
      </c>
      <c r="S67" s="77">
        <v>7</v>
      </c>
    </row>
    <row r="68" spans="1:23" ht="15.75" thickBot="1" x14ac:dyDescent="0.3">
      <c r="B68" s="86">
        <v>18</v>
      </c>
      <c r="C68" s="87">
        <v>10</v>
      </c>
      <c r="D68" s="120">
        <v>18</v>
      </c>
      <c r="E68" s="121">
        <v>11</v>
      </c>
      <c r="F68" s="76">
        <v>39</v>
      </c>
      <c r="G68" s="77">
        <v>8</v>
      </c>
      <c r="J68" s="78">
        <v>10</v>
      </c>
      <c r="K68" s="108">
        <v>13</v>
      </c>
      <c r="L68" s="83">
        <v>9</v>
      </c>
      <c r="M68" s="94">
        <v>12</v>
      </c>
      <c r="N68" s="76">
        <v>7</v>
      </c>
      <c r="O68" s="77">
        <v>12</v>
      </c>
      <c r="P68" s="105">
        <v>11</v>
      </c>
      <c r="Q68" s="74">
        <v>8</v>
      </c>
      <c r="R68" s="83">
        <v>13</v>
      </c>
      <c r="S68" s="84">
        <v>8</v>
      </c>
    </row>
    <row r="69" spans="1:23" ht="15.75" thickBot="1" x14ac:dyDescent="0.3">
      <c r="B69" s="86">
        <v>17</v>
      </c>
      <c r="C69" s="87">
        <v>11</v>
      </c>
      <c r="D69" s="120">
        <v>17</v>
      </c>
      <c r="E69" s="121">
        <v>13</v>
      </c>
      <c r="F69" s="76">
        <v>37</v>
      </c>
      <c r="G69" s="77">
        <v>9</v>
      </c>
      <c r="J69" s="72"/>
      <c r="K69" s="72"/>
      <c r="L69" s="138">
        <v>10</v>
      </c>
      <c r="M69" s="90">
        <v>14</v>
      </c>
      <c r="N69" s="76">
        <v>8</v>
      </c>
      <c r="O69" s="77">
        <v>13</v>
      </c>
      <c r="P69" s="105">
        <v>18</v>
      </c>
      <c r="Q69" s="74">
        <v>9</v>
      </c>
      <c r="R69" s="113">
        <v>15</v>
      </c>
      <c r="S69" s="79">
        <v>11</v>
      </c>
    </row>
    <row r="70" spans="1:23" x14ac:dyDescent="0.25">
      <c r="B70" s="86">
        <v>16</v>
      </c>
      <c r="C70" s="87">
        <v>12</v>
      </c>
      <c r="D70" s="120">
        <v>16</v>
      </c>
      <c r="E70" s="121">
        <v>14</v>
      </c>
      <c r="F70" s="76">
        <v>30</v>
      </c>
      <c r="G70" s="77">
        <v>10</v>
      </c>
      <c r="N70" s="83">
        <v>9</v>
      </c>
      <c r="O70" s="84">
        <v>16</v>
      </c>
      <c r="P70" s="105">
        <v>23</v>
      </c>
      <c r="Q70" s="77">
        <v>10</v>
      </c>
    </row>
    <row r="71" spans="1:23" ht="15.75" thickBot="1" x14ac:dyDescent="0.3">
      <c r="B71" s="86">
        <v>15</v>
      </c>
      <c r="C71" s="87">
        <v>13</v>
      </c>
      <c r="D71" s="129" t="s">
        <v>48</v>
      </c>
      <c r="E71" s="133">
        <v>16</v>
      </c>
      <c r="F71" s="83">
        <v>28</v>
      </c>
      <c r="G71" s="84">
        <v>11</v>
      </c>
      <c r="N71" s="88">
        <v>10</v>
      </c>
      <c r="O71" s="139">
        <v>17</v>
      </c>
      <c r="P71" s="112">
        <v>28</v>
      </c>
      <c r="Q71" s="84">
        <v>11</v>
      </c>
    </row>
    <row r="72" spans="1:23" x14ac:dyDescent="0.25">
      <c r="B72" s="86">
        <v>14</v>
      </c>
      <c r="C72" s="87">
        <v>14</v>
      </c>
      <c r="D72" s="71"/>
      <c r="E72" s="71"/>
      <c r="F72" s="86">
        <v>25</v>
      </c>
      <c r="G72" s="87">
        <v>12</v>
      </c>
      <c r="P72" s="106">
        <v>29</v>
      </c>
      <c r="Q72" s="107">
        <v>13</v>
      </c>
    </row>
    <row r="73" spans="1:23" ht="15.75" thickBot="1" x14ac:dyDescent="0.3">
      <c r="B73" s="119" t="s">
        <v>28</v>
      </c>
      <c r="C73" s="92">
        <v>16</v>
      </c>
      <c r="D73" s="71"/>
      <c r="E73" s="71"/>
      <c r="F73" s="83">
        <v>24</v>
      </c>
      <c r="G73" s="84">
        <v>13</v>
      </c>
      <c r="P73" s="78">
        <v>30</v>
      </c>
      <c r="Q73" s="111">
        <v>13</v>
      </c>
    </row>
    <row r="74" spans="1:23" x14ac:dyDescent="0.25">
      <c r="B74" s="146"/>
      <c r="C74" s="71"/>
      <c r="D74" s="72"/>
      <c r="E74" s="71"/>
      <c r="F74" s="86">
        <v>22</v>
      </c>
      <c r="G74" s="87">
        <v>15</v>
      </c>
    </row>
    <row r="75" spans="1:23" x14ac:dyDescent="0.25">
      <c r="F75" s="86">
        <v>20</v>
      </c>
      <c r="G75" s="87">
        <v>16</v>
      </c>
    </row>
    <row r="76" spans="1:23" ht="15.75" thickBot="1" x14ac:dyDescent="0.3">
      <c r="F76" s="91" t="s">
        <v>49</v>
      </c>
      <c r="G76" s="92">
        <v>17</v>
      </c>
    </row>
    <row r="78" spans="1:23" ht="15.75" thickBot="1" x14ac:dyDescent="0.3"/>
    <row r="79" spans="1:23" ht="32.25" customHeight="1" thickBot="1" x14ac:dyDescent="0.3">
      <c r="A79" s="147" t="s">
        <v>50</v>
      </c>
      <c r="B79" s="194" t="s">
        <v>39</v>
      </c>
      <c r="C79" s="195"/>
      <c r="D79" s="192" t="s">
        <v>40</v>
      </c>
      <c r="E79" s="193"/>
      <c r="F79" s="196" t="s">
        <v>41</v>
      </c>
      <c r="G79" s="193"/>
      <c r="H79" s="197" t="s">
        <v>8</v>
      </c>
      <c r="I79" s="198"/>
      <c r="J79" s="196" t="s">
        <v>43</v>
      </c>
      <c r="K79" s="193"/>
      <c r="L79" s="196" t="s">
        <v>34</v>
      </c>
      <c r="M79" s="193"/>
      <c r="N79" s="196" t="s">
        <v>13</v>
      </c>
      <c r="O79" s="193"/>
      <c r="P79" s="196" t="s">
        <v>35</v>
      </c>
      <c r="Q79" s="193"/>
      <c r="R79" s="196" t="s">
        <v>36</v>
      </c>
      <c r="S79" s="199"/>
      <c r="T79" s="196" t="s">
        <v>37</v>
      </c>
      <c r="U79" s="193"/>
      <c r="V79" s="192" t="s">
        <v>38</v>
      </c>
      <c r="W79" s="193"/>
    </row>
    <row r="80" spans="1:23" x14ac:dyDescent="0.25">
      <c r="B80" s="130" t="s">
        <v>51</v>
      </c>
      <c r="C80" s="149">
        <v>1</v>
      </c>
      <c r="D80" s="124" t="s">
        <v>52</v>
      </c>
      <c r="E80" s="132">
        <v>1</v>
      </c>
      <c r="F80" s="96" t="s">
        <v>45</v>
      </c>
      <c r="G80" s="98">
        <v>1</v>
      </c>
      <c r="H80" s="134" t="s">
        <v>53</v>
      </c>
      <c r="I80" s="136">
        <v>1</v>
      </c>
      <c r="J80" s="104">
        <v>0</v>
      </c>
      <c r="K80" s="98">
        <v>4</v>
      </c>
      <c r="L80" s="96">
        <v>0</v>
      </c>
      <c r="M80" s="97">
        <v>3</v>
      </c>
      <c r="N80" s="104">
        <v>0</v>
      </c>
      <c r="O80" s="97">
        <v>3</v>
      </c>
      <c r="P80" s="96">
        <v>0</v>
      </c>
      <c r="Q80" s="97">
        <v>2</v>
      </c>
      <c r="R80" s="96">
        <v>0</v>
      </c>
      <c r="S80" s="98">
        <v>3</v>
      </c>
      <c r="T80" s="96">
        <v>0</v>
      </c>
      <c r="U80" s="98">
        <v>1</v>
      </c>
      <c r="V80" s="96">
        <v>0</v>
      </c>
      <c r="W80" s="97">
        <v>1</v>
      </c>
    </row>
    <row r="81" spans="2:23" x14ac:dyDescent="0.25">
      <c r="B81" s="86">
        <v>26</v>
      </c>
      <c r="C81" s="80">
        <v>3</v>
      </c>
      <c r="D81" s="126">
        <v>30</v>
      </c>
      <c r="E81" s="121">
        <v>3</v>
      </c>
      <c r="F81" s="76">
        <v>63</v>
      </c>
      <c r="G81" s="74">
        <v>3</v>
      </c>
      <c r="H81" s="135">
        <v>6</v>
      </c>
      <c r="I81" s="77">
        <v>3</v>
      </c>
      <c r="J81" s="105">
        <v>1</v>
      </c>
      <c r="K81" s="74">
        <v>5</v>
      </c>
      <c r="L81" s="76">
        <v>1</v>
      </c>
      <c r="M81" s="77">
        <v>4</v>
      </c>
      <c r="N81" s="105">
        <v>1</v>
      </c>
      <c r="O81" s="77">
        <v>5</v>
      </c>
      <c r="P81" s="76">
        <v>1</v>
      </c>
      <c r="Q81" s="77">
        <v>3</v>
      </c>
      <c r="R81" s="76">
        <v>5</v>
      </c>
      <c r="S81" s="74">
        <v>5</v>
      </c>
      <c r="T81" s="83">
        <v>4</v>
      </c>
      <c r="U81" s="94">
        <v>1</v>
      </c>
      <c r="V81" s="76">
        <v>2</v>
      </c>
      <c r="W81" s="77">
        <v>2</v>
      </c>
    </row>
    <row r="82" spans="2:23" ht="15.75" thickBot="1" x14ac:dyDescent="0.3">
      <c r="B82" s="86">
        <v>25</v>
      </c>
      <c r="C82" s="80">
        <v>4</v>
      </c>
      <c r="D82" s="126">
        <v>29</v>
      </c>
      <c r="E82" s="121">
        <v>4</v>
      </c>
      <c r="F82" s="76">
        <v>61</v>
      </c>
      <c r="G82" s="74">
        <v>4</v>
      </c>
      <c r="H82" s="135">
        <v>5</v>
      </c>
      <c r="I82" s="77">
        <v>5</v>
      </c>
      <c r="J82" s="105">
        <v>4</v>
      </c>
      <c r="K82" s="74">
        <v>6</v>
      </c>
      <c r="L82" s="76">
        <v>2</v>
      </c>
      <c r="M82" s="77">
        <v>6</v>
      </c>
      <c r="N82" s="105">
        <v>3</v>
      </c>
      <c r="O82" s="77">
        <v>6</v>
      </c>
      <c r="P82" s="76">
        <v>3</v>
      </c>
      <c r="Q82" s="77">
        <v>4</v>
      </c>
      <c r="R82" s="76">
        <v>6</v>
      </c>
      <c r="S82" s="74">
        <v>6</v>
      </c>
      <c r="T82" s="78">
        <v>5</v>
      </c>
      <c r="U82" s="140">
        <v>10</v>
      </c>
      <c r="V82" s="76">
        <v>3</v>
      </c>
      <c r="W82" s="77">
        <v>3</v>
      </c>
    </row>
    <row r="83" spans="2:23" x14ac:dyDescent="0.25">
      <c r="B83" s="86">
        <v>22</v>
      </c>
      <c r="C83" s="80">
        <v>6</v>
      </c>
      <c r="D83" s="126">
        <v>28</v>
      </c>
      <c r="E83" s="121">
        <v>5</v>
      </c>
      <c r="F83" s="76">
        <v>52</v>
      </c>
      <c r="G83" s="74">
        <v>5</v>
      </c>
      <c r="H83" s="93">
        <v>4</v>
      </c>
      <c r="I83" s="137">
        <v>6</v>
      </c>
      <c r="J83" s="105">
        <v>6</v>
      </c>
      <c r="K83" s="74">
        <v>7</v>
      </c>
      <c r="L83" s="76">
        <v>3</v>
      </c>
      <c r="M83" s="77">
        <v>7</v>
      </c>
      <c r="N83" s="105">
        <v>4</v>
      </c>
      <c r="O83" s="77">
        <v>7</v>
      </c>
      <c r="P83" s="76">
        <v>4</v>
      </c>
      <c r="Q83" s="77">
        <v>5</v>
      </c>
      <c r="R83" s="76">
        <v>7</v>
      </c>
      <c r="S83" s="77">
        <v>7</v>
      </c>
      <c r="V83" s="83">
        <v>4</v>
      </c>
      <c r="W83" s="84">
        <v>9</v>
      </c>
    </row>
    <row r="84" spans="2:23" ht="15.75" thickBot="1" x14ac:dyDescent="0.3">
      <c r="B84" s="86">
        <v>21</v>
      </c>
      <c r="C84" s="80">
        <v>7</v>
      </c>
      <c r="D84" s="126">
        <v>26</v>
      </c>
      <c r="E84" s="121">
        <v>6</v>
      </c>
      <c r="F84" s="76">
        <v>48</v>
      </c>
      <c r="G84" s="74">
        <v>6</v>
      </c>
      <c r="H84" s="148">
        <v>2</v>
      </c>
      <c r="I84" s="84">
        <v>7</v>
      </c>
      <c r="J84" s="105">
        <v>7</v>
      </c>
      <c r="K84" s="74">
        <v>8</v>
      </c>
      <c r="L84" s="76">
        <v>4</v>
      </c>
      <c r="M84" s="77">
        <v>8</v>
      </c>
      <c r="N84" s="105">
        <v>5</v>
      </c>
      <c r="O84" s="77">
        <v>10</v>
      </c>
      <c r="P84" s="76">
        <v>7</v>
      </c>
      <c r="Q84" s="77">
        <v>7</v>
      </c>
      <c r="R84" s="76">
        <v>8</v>
      </c>
      <c r="S84" s="77">
        <v>9</v>
      </c>
      <c r="V84" s="88">
        <v>5</v>
      </c>
      <c r="W84" s="139">
        <v>10</v>
      </c>
    </row>
    <row r="85" spans="2:23" x14ac:dyDescent="0.25">
      <c r="B85" s="86">
        <v>20</v>
      </c>
      <c r="C85" s="80">
        <v>9</v>
      </c>
      <c r="D85" s="126">
        <v>25</v>
      </c>
      <c r="E85" s="121">
        <v>7</v>
      </c>
      <c r="F85" s="76">
        <v>45</v>
      </c>
      <c r="G85" s="74">
        <v>7</v>
      </c>
      <c r="H85" s="160">
        <v>1</v>
      </c>
      <c r="I85" s="87">
        <v>9</v>
      </c>
      <c r="J85" s="105">
        <v>9</v>
      </c>
      <c r="K85" s="74">
        <v>11</v>
      </c>
      <c r="L85" s="76">
        <v>5</v>
      </c>
      <c r="M85" s="77">
        <v>9</v>
      </c>
      <c r="N85" s="105">
        <v>6</v>
      </c>
      <c r="O85" s="77">
        <v>11</v>
      </c>
      <c r="P85" s="76">
        <v>11</v>
      </c>
      <c r="Q85" s="77">
        <v>8</v>
      </c>
      <c r="R85" s="76">
        <v>11</v>
      </c>
      <c r="S85" s="77">
        <v>10</v>
      </c>
    </row>
    <row r="86" spans="2:23" ht="15.75" thickBot="1" x14ac:dyDescent="0.3">
      <c r="B86" s="86">
        <v>19</v>
      </c>
      <c r="C86" s="80">
        <v>10</v>
      </c>
      <c r="D86" s="126">
        <v>23</v>
      </c>
      <c r="E86" s="121">
        <v>8</v>
      </c>
      <c r="F86" s="76">
        <v>41</v>
      </c>
      <c r="G86" s="74">
        <v>8</v>
      </c>
      <c r="H86" s="161">
        <v>0</v>
      </c>
      <c r="I86" s="92">
        <v>13</v>
      </c>
      <c r="J86" s="109">
        <v>10</v>
      </c>
      <c r="K86" s="108">
        <v>13</v>
      </c>
      <c r="L86" s="83">
        <v>6</v>
      </c>
      <c r="M86" s="84">
        <v>10</v>
      </c>
      <c r="N86" s="105">
        <v>7</v>
      </c>
      <c r="O86" s="77">
        <v>12</v>
      </c>
      <c r="P86" s="76">
        <v>18</v>
      </c>
      <c r="Q86" s="77">
        <v>9</v>
      </c>
      <c r="R86" s="83">
        <v>14</v>
      </c>
      <c r="S86" s="84">
        <v>11</v>
      </c>
    </row>
    <row r="87" spans="2:23" ht="15.75" thickBot="1" x14ac:dyDescent="0.3">
      <c r="B87" s="86">
        <v>17</v>
      </c>
      <c r="C87" s="80">
        <v>11</v>
      </c>
      <c r="D87" s="126">
        <v>22</v>
      </c>
      <c r="E87" s="121">
        <v>9</v>
      </c>
      <c r="F87" s="76">
        <v>39</v>
      </c>
      <c r="G87" s="77">
        <v>9</v>
      </c>
      <c r="J87" s="72"/>
      <c r="K87" s="72"/>
      <c r="L87" s="163">
        <v>8</v>
      </c>
      <c r="M87" s="107">
        <v>11</v>
      </c>
      <c r="N87" s="105">
        <v>8</v>
      </c>
      <c r="O87" s="77">
        <v>13</v>
      </c>
      <c r="P87" s="76">
        <v>23</v>
      </c>
      <c r="Q87" s="77">
        <v>10</v>
      </c>
      <c r="R87" s="113">
        <v>15</v>
      </c>
      <c r="S87" s="79">
        <v>11</v>
      </c>
    </row>
    <row r="88" spans="2:23" x14ac:dyDescent="0.25">
      <c r="B88" s="86">
        <v>16</v>
      </c>
      <c r="C88" s="80">
        <v>12</v>
      </c>
      <c r="D88" s="126">
        <v>20</v>
      </c>
      <c r="E88" s="121">
        <v>10</v>
      </c>
      <c r="F88" s="76">
        <v>35</v>
      </c>
      <c r="G88" s="77">
        <v>10</v>
      </c>
      <c r="L88" s="86">
        <v>9</v>
      </c>
      <c r="M88" s="152">
        <v>12</v>
      </c>
      <c r="N88" s="112">
        <v>9</v>
      </c>
      <c r="O88" s="84">
        <v>16</v>
      </c>
      <c r="P88" s="76">
        <v>27</v>
      </c>
      <c r="Q88" s="77">
        <v>11</v>
      </c>
    </row>
    <row r="89" spans="2:23" ht="15.75" thickBot="1" x14ac:dyDescent="0.3">
      <c r="B89" s="86">
        <v>15</v>
      </c>
      <c r="C89" s="80">
        <v>13</v>
      </c>
      <c r="D89" s="150">
        <v>19</v>
      </c>
      <c r="E89" s="123">
        <v>11</v>
      </c>
      <c r="F89" s="83">
        <v>30</v>
      </c>
      <c r="G89" s="84">
        <v>11</v>
      </c>
      <c r="L89" s="161">
        <v>10</v>
      </c>
      <c r="M89" s="92">
        <v>14</v>
      </c>
      <c r="N89" s="165">
        <v>10</v>
      </c>
      <c r="O89" s="139">
        <v>17</v>
      </c>
      <c r="P89" s="83">
        <v>29</v>
      </c>
      <c r="Q89" s="84">
        <v>13</v>
      </c>
    </row>
    <row r="90" spans="2:23" ht="15.75" thickBot="1" x14ac:dyDescent="0.3">
      <c r="B90" s="86">
        <v>14</v>
      </c>
      <c r="C90" s="80">
        <v>14</v>
      </c>
      <c r="D90" s="86">
        <v>18</v>
      </c>
      <c r="E90" s="156">
        <v>12</v>
      </c>
      <c r="F90" s="86">
        <v>28</v>
      </c>
      <c r="G90" s="87">
        <v>12</v>
      </c>
      <c r="P90" s="88">
        <v>30</v>
      </c>
      <c r="Q90" s="89">
        <v>13</v>
      </c>
    </row>
    <row r="91" spans="2:23" ht="15.75" thickBot="1" x14ac:dyDescent="0.3">
      <c r="B91" s="119" t="s">
        <v>28</v>
      </c>
      <c r="C91" s="95">
        <v>16</v>
      </c>
      <c r="D91" s="81">
        <v>17</v>
      </c>
      <c r="E91" s="71">
        <v>13</v>
      </c>
      <c r="F91" s="83">
        <v>26</v>
      </c>
      <c r="G91" s="84">
        <v>13</v>
      </c>
      <c r="P91" s="72"/>
      <c r="Q91" s="72"/>
    </row>
    <row r="92" spans="2:23" x14ac:dyDescent="0.25">
      <c r="B92" s="146"/>
      <c r="C92" s="71"/>
      <c r="D92" s="76">
        <v>16</v>
      </c>
      <c r="E92" s="156">
        <v>14</v>
      </c>
      <c r="F92" s="86">
        <v>23</v>
      </c>
      <c r="G92" s="87">
        <v>14</v>
      </c>
    </row>
    <row r="93" spans="2:23" ht="15.75" thickBot="1" x14ac:dyDescent="0.3">
      <c r="D93" s="154" t="s">
        <v>48</v>
      </c>
      <c r="E93" s="157">
        <v>16</v>
      </c>
      <c r="F93" s="86">
        <v>22</v>
      </c>
      <c r="G93" s="87">
        <v>15</v>
      </c>
    </row>
    <row r="94" spans="2:23" x14ac:dyDescent="0.25">
      <c r="F94" s="135">
        <v>20</v>
      </c>
      <c r="G94" s="87">
        <v>16</v>
      </c>
    </row>
    <row r="95" spans="2:23" ht="15.75" thickBot="1" x14ac:dyDescent="0.3">
      <c r="F95" s="91" t="s">
        <v>49</v>
      </c>
      <c r="G95" s="89">
        <v>17</v>
      </c>
    </row>
    <row r="97" spans="1:23" ht="15.75" thickBot="1" x14ac:dyDescent="0.3"/>
    <row r="98" spans="1:23" ht="32.25" customHeight="1" thickBot="1" x14ac:dyDescent="0.3">
      <c r="A98" s="147" t="s">
        <v>54</v>
      </c>
      <c r="B98" s="141" t="s">
        <v>39</v>
      </c>
      <c r="C98" s="142"/>
      <c r="D98" s="115" t="s">
        <v>40</v>
      </c>
      <c r="E98" s="103"/>
      <c r="F98" s="102" t="s">
        <v>41</v>
      </c>
      <c r="G98" s="103"/>
      <c r="H98" s="143" t="s">
        <v>8</v>
      </c>
      <c r="I98" s="144"/>
      <c r="J98" s="102" t="s">
        <v>43</v>
      </c>
      <c r="K98" s="103"/>
      <c r="L98" s="102" t="s">
        <v>34</v>
      </c>
      <c r="M98" s="103"/>
      <c r="N98" s="102" t="s">
        <v>13</v>
      </c>
      <c r="O98" s="103"/>
      <c r="P98" s="102" t="s">
        <v>35</v>
      </c>
      <c r="Q98" s="103"/>
      <c r="R98" s="102" t="s">
        <v>36</v>
      </c>
      <c r="S98" s="114"/>
      <c r="T98" s="102" t="s">
        <v>37</v>
      </c>
      <c r="U98" s="103"/>
      <c r="V98" s="115" t="s">
        <v>38</v>
      </c>
      <c r="W98" s="103"/>
    </row>
    <row r="99" spans="1:23" x14ac:dyDescent="0.25">
      <c r="B99" s="130" t="s">
        <v>55</v>
      </c>
      <c r="C99" s="131">
        <v>1</v>
      </c>
      <c r="D99" s="128" t="s">
        <v>56</v>
      </c>
      <c r="E99" s="132">
        <v>1</v>
      </c>
      <c r="F99" s="96" t="s">
        <v>57</v>
      </c>
      <c r="G99" s="98">
        <v>1</v>
      </c>
      <c r="H99" s="134" t="s">
        <v>59</v>
      </c>
      <c r="I99" s="169">
        <v>1</v>
      </c>
      <c r="J99" s="96">
        <v>0</v>
      </c>
      <c r="K99" s="97">
        <v>4</v>
      </c>
      <c r="L99" s="96">
        <v>0</v>
      </c>
      <c r="M99" s="98">
        <v>4</v>
      </c>
      <c r="N99" s="96">
        <v>0</v>
      </c>
      <c r="O99" s="98">
        <v>3</v>
      </c>
      <c r="P99" s="170">
        <v>0</v>
      </c>
      <c r="Q99" s="97">
        <v>2</v>
      </c>
      <c r="R99" s="104">
        <v>0</v>
      </c>
      <c r="S99" s="98">
        <v>3</v>
      </c>
      <c r="T99" s="96">
        <v>0</v>
      </c>
      <c r="U99" s="98">
        <v>1</v>
      </c>
      <c r="V99" s="96">
        <v>0</v>
      </c>
      <c r="W99" s="97">
        <v>1</v>
      </c>
    </row>
    <row r="100" spans="1:23" x14ac:dyDescent="0.25">
      <c r="B100" s="86">
        <v>28</v>
      </c>
      <c r="C100" s="87">
        <v>2</v>
      </c>
      <c r="D100" s="120">
        <v>34</v>
      </c>
      <c r="E100" s="121">
        <v>3</v>
      </c>
      <c r="F100" s="76">
        <v>69</v>
      </c>
      <c r="G100" s="74">
        <v>3</v>
      </c>
      <c r="H100" s="135">
        <v>6</v>
      </c>
      <c r="I100" s="74">
        <v>3</v>
      </c>
      <c r="J100" s="76">
        <v>1</v>
      </c>
      <c r="K100" s="77">
        <v>5</v>
      </c>
      <c r="L100" s="76">
        <v>1</v>
      </c>
      <c r="M100" s="74">
        <v>5</v>
      </c>
      <c r="N100" s="76">
        <v>1</v>
      </c>
      <c r="O100" s="74">
        <v>5</v>
      </c>
      <c r="P100" s="135">
        <v>1</v>
      </c>
      <c r="Q100" s="77">
        <v>3</v>
      </c>
      <c r="R100" s="105">
        <v>5</v>
      </c>
      <c r="S100" s="74">
        <v>5</v>
      </c>
      <c r="T100" s="83">
        <v>4</v>
      </c>
      <c r="U100" s="94">
        <v>1</v>
      </c>
      <c r="V100" s="76">
        <v>2</v>
      </c>
      <c r="W100" s="77">
        <v>2</v>
      </c>
    </row>
    <row r="101" spans="1:23" ht="15.75" thickBot="1" x14ac:dyDescent="0.3">
      <c r="B101" s="86">
        <v>27</v>
      </c>
      <c r="C101" s="87">
        <v>3</v>
      </c>
      <c r="D101" s="120">
        <v>31</v>
      </c>
      <c r="E101" s="121">
        <v>4</v>
      </c>
      <c r="F101" s="76">
        <v>63</v>
      </c>
      <c r="G101" s="74">
        <v>4</v>
      </c>
      <c r="H101" s="135">
        <v>5</v>
      </c>
      <c r="I101" s="74">
        <v>5</v>
      </c>
      <c r="J101" s="76">
        <v>3</v>
      </c>
      <c r="K101" s="77">
        <v>6</v>
      </c>
      <c r="L101" s="76">
        <v>3</v>
      </c>
      <c r="M101" s="74">
        <v>6</v>
      </c>
      <c r="N101" s="76">
        <v>2</v>
      </c>
      <c r="O101" s="74">
        <v>6</v>
      </c>
      <c r="P101" s="135">
        <v>3</v>
      </c>
      <c r="Q101" s="77">
        <v>4</v>
      </c>
      <c r="R101" s="105">
        <v>6</v>
      </c>
      <c r="S101" s="74">
        <v>7</v>
      </c>
      <c r="T101" s="78">
        <v>5</v>
      </c>
      <c r="U101" s="140">
        <v>10</v>
      </c>
      <c r="V101" s="76">
        <v>3</v>
      </c>
      <c r="W101" s="77">
        <v>3</v>
      </c>
    </row>
    <row r="102" spans="1:23" x14ac:dyDescent="0.25">
      <c r="B102" s="86">
        <v>25</v>
      </c>
      <c r="C102" s="87">
        <v>5</v>
      </c>
      <c r="D102" s="120">
        <v>28</v>
      </c>
      <c r="E102" s="121">
        <v>5</v>
      </c>
      <c r="F102" s="76">
        <v>52</v>
      </c>
      <c r="G102" s="74">
        <v>5</v>
      </c>
      <c r="H102" s="93">
        <v>4</v>
      </c>
      <c r="I102" s="73">
        <v>6</v>
      </c>
      <c r="J102" s="76">
        <v>5</v>
      </c>
      <c r="K102" s="77">
        <v>7</v>
      </c>
      <c r="L102" s="76">
        <v>5</v>
      </c>
      <c r="M102" s="74">
        <v>7</v>
      </c>
      <c r="N102" s="76">
        <v>4</v>
      </c>
      <c r="O102" s="74">
        <v>7</v>
      </c>
      <c r="P102" s="135">
        <v>4</v>
      </c>
      <c r="Q102" s="77">
        <v>5</v>
      </c>
      <c r="R102" s="105">
        <v>7</v>
      </c>
      <c r="S102" s="77">
        <v>8</v>
      </c>
      <c r="V102" s="83">
        <v>4</v>
      </c>
      <c r="W102" s="84">
        <v>9</v>
      </c>
    </row>
    <row r="103" spans="1:23" ht="15.75" thickBot="1" x14ac:dyDescent="0.3">
      <c r="B103" s="86">
        <v>23</v>
      </c>
      <c r="C103" s="87">
        <v>6</v>
      </c>
      <c r="D103" s="120">
        <v>26</v>
      </c>
      <c r="E103" s="121">
        <v>6</v>
      </c>
      <c r="F103" s="76">
        <v>48</v>
      </c>
      <c r="G103" s="74">
        <v>6</v>
      </c>
      <c r="H103" s="148">
        <v>3</v>
      </c>
      <c r="I103" s="94">
        <v>7</v>
      </c>
      <c r="J103" s="76">
        <v>7</v>
      </c>
      <c r="K103" s="77">
        <v>8</v>
      </c>
      <c r="L103" s="76">
        <v>7</v>
      </c>
      <c r="M103" s="74">
        <v>8</v>
      </c>
      <c r="N103" s="76">
        <v>5</v>
      </c>
      <c r="O103" s="74">
        <v>10</v>
      </c>
      <c r="P103" s="135">
        <v>6</v>
      </c>
      <c r="Q103" s="77">
        <v>6</v>
      </c>
      <c r="R103" s="105">
        <v>8</v>
      </c>
      <c r="S103" s="77">
        <v>9</v>
      </c>
      <c r="V103" s="88">
        <v>5</v>
      </c>
      <c r="W103" s="139">
        <v>10</v>
      </c>
    </row>
    <row r="104" spans="1:23" x14ac:dyDescent="0.25">
      <c r="B104" s="86">
        <v>22</v>
      </c>
      <c r="C104" s="87">
        <v>7</v>
      </c>
      <c r="D104" s="120">
        <v>25</v>
      </c>
      <c r="E104" s="121">
        <v>7</v>
      </c>
      <c r="F104" s="76">
        <v>45</v>
      </c>
      <c r="G104" s="74">
        <v>7</v>
      </c>
      <c r="H104" s="160">
        <v>2</v>
      </c>
      <c r="I104" s="80">
        <v>8</v>
      </c>
      <c r="J104" s="76">
        <v>8</v>
      </c>
      <c r="K104" s="77">
        <v>9</v>
      </c>
      <c r="L104" s="76">
        <v>8</v>
      </c>
      <c r="M104" s="74">
        <v>9</v>
      </c>
      <c r="N104" s="76">
        <v>6</v>
      </c>
      <c r="O104" s="74">
        <v>11</v>
      </c>
      <c r="P104" s="135">
        <v>7</v>
      </c>
      <c r="Q104" s="77">
        <v>7</v>
      </c>
      <c r="R104" s="105">
        <v>11</v>
      </c>
      <c r="S104" s="77">
        <v>10</v>
      </c>
    </row>
    <row r="105" spans="1:23" x14ac:dyDescent="0.25">
      <c r="B105" s="86">
        <v>21</v>
      </c>
      <c r="C105" s="87">
        <v>8</v>
      </c>
      <c r="D105" s="120">
        <v>23</v>
      </c>
      <c r="E105" s="121">
        <v>8</v>
      </c>
      <c r="F105" s="76">
        <v>43</v>
      </c>
      <c r="G105" s="74">
        <v>8</v>
      </c>
      <c r="H105" s="86">
        <v>1</v>
      </c>
      <c r="I105" s="156">
        <v>9</v>
      </c>
      <c r="J105" s="83">
        <v>9</v>
      </c>
      <c r="K105" s="84">
        <v>11</v>
      </c>
      <c r="L105" s="83">
        <v>9</v>
      </c>
      <c r="M105" s="94">
        <v>11</v>
      </c>
      <c r="N105" s="76">
        <v>7</v>
      </c>
      <c r="O105" s="74">
        <v>13</v>
      </c>
      <c r="P105" s="135">
        <v>11</v>
      </c>
      <c r="Q105" s="77">
        <v>8</v>
      </c>
      <c r="R105" s="112">
        <v>14</v>
      </c>
      <c r="S105" s="84">
        <v>11</v>
      </c>
    </row>
    <row r="106" spans="1:23" ht="15.75" thickBot="1" x14ac:dyDescent="0.3">
      <c r="B106" s="86">
        <v>20</v>
      </c>
      <c r="C106" s="87">
        <v>9</v>
      </c>
      <c r="D106" s="120">
        <v>22</v>
      </c>
      <c r="E106" s="121">
        <v>9</v>
      </c>
      <c r="F106" s="76">
        <v>41</v>
      </c>
      <c r="G106" s="74">
        <v>9</v>
      </c>
      <c r="H106" s="168">
        <v>0</v>
      </c>
      <c r="I106" s="157">
        <v>13</v>
      </c>
      <c r="J106" s="113">
        <v>10</v>
      </c>
      <c r="K106" s="79">
        <v>14</v>
      </c>
      <c r="L106" s="138">
        <v>10</v>
      </c>
      <c r="M106" s="90">
        <v>15</v>
      </c>
      <c r="N106" s="76">
        <v>8</v>
      </c>
      <c r="O106" s="74">
        <v>15</v>
      </c>
      <c r="P106" s="135">
        <v>18</v>
      </c>
      <c r="Q106" s="77">
        <v>9</v>
      </c>
      <c r="R106" s="140">
        <v>15</v>
      </c>
      <c r="S106" s="79">
        <v>11</v>
      </c>
    </row>
    <row r="107" spans="1:23" x14ac:dyDescent="0.25">
      <c r="B107" s="86">
        <v>19</v>
      </c>
      <c r="C107" s="87">
        <v>10</v>
      </c>
      <c r="D107" s="120">
        <v>21</v>
      </c>
      <c r="E107" s="121">
        <v>10</v>
      </c>
      <c r="F107" s="76">
        <v>35</v>
      </c>
      <c r="G107" s="77">
        <v>10</v>
      </c>
      <c r="L107" s="71"/>
      <c r="M107" s="71"/>
      <c r="N107" s="83">
        <v>9</v>
      </c>
      <c r="O107" s="94">
        <v>17</v>
      </c>
      <c r="P107" s="135">
        <v>23</v>
      </c>
      <c r="Q107" s="77">
        <v>10</v>
      </c>
    </row>
    <row r="108" spans="1:23" ht="15.75" thickBot="1" x14ac:dyDescent="0.3">
      <c r="B108" s="86">
        <v>17</v>
      </c>
      <c r="C108" s="87">
        <v>11</v>
      </c>
      <c r="D108" s="122">
        <v>19</v>
      </c>
      <c r="E108" s="123">
        <v>11</v>
      </c>
      <c r="F108" s="83">
        <v>30</v>
      </c>
      <c r="G108" s="84">
        <v>11</v>
      </c>
      <c r="L108" s="71"/>
      <c r="M108" s="71"/>
      <c r="N108" s="88">
        <v>10</v>
      </c>
      <c r="O108" s="171">
        <v>17</v>
      </c>
      <c r="P108" s="148">
        <v>27</v>
      </c>
      <c r="Q108" s="84">
        <v>11</v>
      </c>
    </row>
    <row r="109" spans="1:23" x14ac:dyDescent="0.25">
      <c r="B109" s="86">
        <v>16</v>
      </c>
      <c r="C109" s="87">
        <v>13</v>
      </c>
      <c r="D109" s="117">
        <v>18</v>
      </c>
      <c r="E109" s="156">
        <v>12</v>
      </c>
      <c r="F109" s="86">
        <v>28</v>
      </c>
      <c r="G109" s="87">
        <v>12</v>
      </c>
      <c r="P109" s="163">
        <v>29</v>
      </c>
      <c r="Q109" s="107">
        <v>13</v>
      </c>
    </row>
    <row r="110" spans="1:23" ht="15.75" thickBot="1" x14ac:dyDescent="0.3">
      <c r="B110" s="145">
        <v>15</v>
      </c>
      <c r="C110" s="82">
        <v>14</v>
      </c>
      <c r="D110" s="166">
        <v>17</v>
      </c>
      <c r="E110" s="71">
        <v>13</v>
      </c>
      <c r="F110" s="83">
        <v>27</v>
      </c>
      <c r="G110" s="84">
        <v>13</v>
      </c>
      <c r="P110" s="113">
        <v>30</v>
      </c>
      <c r="Q110" s="79">
        <v>13</v>
      </c>
    </row>
    <row r="111" spans="1:23" x14ac:dyDescent="0.25">
      <c r="B111" s="85">
        <v>14</v>
      </c>
      <c r="C111" s="152">
        <v>15</v>
      </c>
      <c r="D111" s="105">
        <v>16</v>
      </c>
      <c r="E111" s="156">
        <v>14</v>
      </c>
      <c r="F111" s="86">
        <v>23</v>
      </c>
      <c r="G111" s="87">
        <v>14</v>
      </c>
    </row>
    <row r="112" spans="1:23" ht="15.75" thickBot="1" x14ac:dyDescent="0.3">
      <c r="B112" s="154" t="s">
        <v>28</v>
      </c>
      <c r="C112" s="155">
        <v>16</v>
      </c>
      <c r="D112" s="167" t="s">
        <v>48</v>
      </c>
      <c r="E112" s="157">
        <v>16</v>
      </c>
      <c r="F112" s="86">
        <v>22</v>
      </c>
      <c r="G112" s="87">
        <v>15</v>
      </c>
    </row>
    <row r="113" spans="1:23" ht="15.75" thickBot="1" x14ac:dyDescent="0.3">
      <c r="F113" s="113" t="s">
        <v>58</v>
      </c>
      <c r="G113" s="89">
        <v>17</v>
      </c>
    </row>
    <row r="114" spans="1:23" x14ac:dyDescent="0.25">
      <c r="F114" s="72"/>
      <c r="G114" s="71"/>
    </row>
    <row r="115" spans="1:23" ht="15.75" thickBot="1" x14ac:dyDescent="0.3"/>
    <row r="116" spans="1:23" ht="30" customHeight="1" thickBot="1" x14ac:dyDescent="0.3">
      <c r="A116" s="147" t="s">
        <v>60</v>
      </c>
      <c r="B116" s="194" t="s">
        <v>39</v>
      </c>
      <c r="C116" s="195"/>
      <c r="D116" s="192" t="s">
        <v>40</v>
      </c>
      <c r="E116" s="193"/>
      <c r="F116" s="196" t="s">
        <v>41</v>
      </c>
      <c r="G116" s="193"/>
      <c r="H116" s="197" t="s">
        <v>8</v>
      </c>
      <c r="I116" s="198"/>
      <c r="J116" s="196" t="s">
        <v>43</v>
      </c>
      <c r="K116" s="193"/>
      <c r="L116" s="196" t="s">
        <v>34</v>
      </c>
      <c r="M116" s="193"/>
      <c r="N116" s="196" t="s">
        <v>13</v>
      </c>
      <c r="O116" s="193"/>
      <c r="P116" s="196" t="s">
        <v>35</v>
      </c>
      <c r="Q116" s="193"/>
      <c r="R116" s="196" t="s">
        <v>36</v>
      </c>
      <c r="S116" s="199"/>
      <c r="T116" s="196" t="s">
        <v>37</v>
      </c>
      <c r="U116" s="193"/>
      <c r="V116" s="192" t="s">
        <v>38</v>
      </c>
      <c r="W116" s="193"/>
    </row>
    <row r="117" spans="1:23" x14ac:dyDescent="0.25">
      <c r="B117" s="130" t="s">
        <v>61</v>
      </c>
      <c r="C117" s="149">
        <v>2</v>
      </c>
      <c r="D117" s="124" t="s">
        <v>62</v>
      </c>
      <c r="E117" s="125">
        <v>1</v>
      </c>
      <c r="F117" s="104" t="s">
        <v>63</v>
      </c>
      <c r="G117" s="98">
        <v>1</v>
      </c>
      <c r="H117" s="134" t="s">
        <v>59</v>
      </c>
      <c r="I117" s="136">
        <v>1</v>
      </c>
      <c r="J117" s="104">
        <v>0</v>
      </c>
      <c r="K117" s="98">
        <v>4</v>
      </c>
      <c r="L117" s="96">
        <v>0</v>
      </c>
      <c r="M117" s="97">
        <v>4</v>
      </c>
      <c r="N117" s="104">
        <v>0</v>
      </c>
      <c r="O117" s="98">
        <v>3</v>
      </c>
      <c r="P117" s="170">
        <v>0</v>
      </c>
      <c r="Q117" s="98">
        <v>2</v>
      </c>
      <c r="R117" s="96">
        <v>0</v>
      </c>
      <c r="S117" s="97">
        <v>3</v>
      </c>
      <c r="T117" s="104">
        <v>0</v>
      </c>
      <c r="U117" s="98">
        <v>1</v>
      </c>
      <c r="V117" s="96">
        <v>0</v>
      </c>
      <c r="W117" s="97">
        <v>2</v>
      </c>
    </row>
    <row r="118" spans="1:23" x14ac:dyDescent="0.25">
      <c r="B118" s="86">
        <v>27</v>
      </c>
      <c r="C118" s="80">
        <v>4</v>
      </c>
      <c r="D118" s="126">
        <v>39</v>
      </c>
      <c r="E118" s="127">
        <v>3</v>
      </c>
      <c r="F118" s="105">
        <v>67</v>
      </c>
      <c r="G118" s="74">
        <v>4</v>
      </c>
      <c r="H118" s="135">
        <v>10</v>
      </c>
      <c r="I118" s="77">
        <v>3</v>
      </c>
      <c r="J118" s="105">
        <v>1</v>
      </c>
      <c r="K118" s="74">
        <v>5</v>
      </c>
      <c r="L118" s="76">
        <v>1</v>
      </c>
      <c r="M118" s="77">
        <v>6</v>
      </c>
      <c r="N118" s="105">
        <v>1</v>
      </c>
      <c r="O118" s="74">
        <v>5</v>
      </c>
      <c r="P118" s="135">
        <v>1</v>
      </c>
      <c r="Q118" s="74">
        <v>3</v>
      </c>
      <c r="R118" s="76">
        <v>4</v>
      </c>
      <c r="S118" s="77">
        <v>4</v>
      </c>
      <c r="T118" s="112">
        <v>4</v>
      </c>
      <c r="U118" s="94">
        <v>1</v>
      </c>
      <c r="V118" s="76">
        <v>2</v>
      </c>
      <c r="W118" s="77">
        <v>3</v>
      </c>
    </row>
    <row r="119" spans="1:23" ht="15.75" thickBot="1" x14ac:dyDescent="0.3">
      <c r="B119" s="86">
        <v>26</v>
      </c>
      <c r="C119" s="80">
        <v>5</v>
      </c>
      <c r="D119" s="126">
        <v>38</v>
      </c>
      <c r="E119" s="127">
        <v>4</v>
      </c>
      <c r="F119" s="105">
        <v>60</v>
      </c>
      <c r="G119" s="74">
        <v>5</v>
      </c>
      <c r="H119" s="135">
        <v>7</v>
      </c>
      <c r="I119" s="77">
        <v>4</v>
      </c>
      <c r="J119" s="105">
        <v>2</v>
      </c>
      <c r="K119" s="74">
        <v>6</v>
      </c>
      <c r="L119" s="76">
        <v>2</v>
      </c>
      <c r="M119" s="77">
        <v>7</v>
      </c>
      <c r="N119" s="105">
        <v>2</v>
      </c>
      <c r="O119" s="74">
        <v>6</v>
      </c>
      <c r="P119" s="135">
        <v>3</v>
      </c>
      <c r="Q119" s="74">
        <v>4</v>
      </c>
      <c r="R119" s="76">
        <v>5</v>
      </c>
      <c r="S119" s="77">
        <v>5</v>
      </c>
      <c r="T119" s="109">
        <v>5</v>
      </c>
      <c r="U119" s="140">
        <v>10</v>
      </c>
      <c r="V119" s="76">
        <v>3</v>
      </c>
      <c r="W119" s="77">
        <v>4</v>
      </c>
    </row>
    <row r="120" spans="1:23" x14ac:dyDescent="0.25">
      <c r="B120" s="86">
        <v>25</v>
      </c>
      <c r="C120" s="80">
        <v>6</v>
      </c>
      <c r="D120" s="126">
        <v>33</v>
      </c>
      <c r="E120" s="127">
        <v>5</v>
      </c>
      <c r="F120" s="105">
        <v>54</v>
      </c>
      <c r="G120" s="74">
        <v>6</v>
      </c>
      <c r="H120" s="93">
        <v>6</v>
      </c>
      <c r="I120" s="137">
        <v>5</v>
      </c>
      <c r="J120" s="105">
        <v>4</v>
      </c>
      <c r="K120" s="74">
        <v>7</v>
      </c>
      <c r="L120" s="76">
        <v>3</v>
      </c>
      <c r="M120" s="77">
        <v>8</v>
      </c>
      <c r="N120" s="105">
        <v>4</v>
      </c>
      <c r="O120" s="74">
        <v>7</v>
      </c>
      <c r="P120" s="135">
        <v>4</v>
      </c>
      <c r="Q120" s="74">
        <v>5</v>
      </c>
      <c r="R120" s="76">
        <v>6</v>
      </c>
      <c r="S120" s="77">
        <v>7</v>
      </c>
      <c r="V120" s="83">
        <v>4</v>
      </c>
      <c r="W120" s="84">
        <v>10</v>
      </c>
    </row>
    <row r="121" spans="1:23" ht="15.75" thickBot="1" x14ac:dyDescent="0.3">
      <c r="B121" s="86">
        <v>24</v>
      </c>
      <c r="C121" s="80">
        <v>7</v>
      </c>
      <c r="D121" s="126">
        <v>31</v>
      </c>
      <c r="E121" s="127">
        <v>6</v>
      </c>
      <c r="F121" s="105">
        <v>48</v>
      </c>
      <c r="G121" s="74">
        <v>7</v>
      </c>
      <c r="H121" s="148">
        <v>5</v>
      </c>
      <c r="I121" s="84">
        <v>6</v>
      </c>
      <c r="J121" s="105">
        <v>6</v>
      </c>
      <c r="K121" s="74">
        <v>8</v>
      </c>
      <c r="L121" s="76">
        <v>4</v>
      </c>
      <c r="M121" s="77">
        <v>9</v>
      </c>
      <c r="N121" s="105">
        <v>5</v>
      </c>
      <c r="O121" s="74">
        <v>10</v>
      </c>
      <c r="P121" s="135">
        <v>6</v>
      </c>
      <c r="Q121" s="74">
        <v>6</v>
      </c>
      <c r="R121" s="76">
        <v>7</v>
      </c>
      <c r="S121" s="77">
        <v>8</v>
      </c>
      <c r="V121" s="88">
        <v>5</v>
      </c>
      <c r="W121" s="139">
        <v>11</v>
      </c>
    </row>
    <row r="122" spans="1:23" x14ac:dyDescent="0.25">
      <c r="B122" s="86">
        <v>23</v>
      </c>
      <c r="C122" s="80">
        <v>8</v>
      </c>
      <c r="D122" s="126">
        <v>28</v>
      </c>
      <c r="E122" s="127">
        <v>7</v>
      </c>
      <c r="F122" s="105">
        <v>45</v>
      </c>
      <c r="G122" s="74">
        <v>8</v>
      </c>
      <c r="H122" s="160">
        <v>4</v>
      </c>
      <c r="I122" s="87">
        <v>7</v>
      </c>
      <c r="J122" s="105">
        <v>7</v>
      </c>
      <c r="K122" s="74">
        <v>10</v>
      </c>
      <c r="L122" s="76">
        <v>5</v>
      </c>
      <c r="M122" s="77">
        <v>10</v>
      </c>
      <c r="N122" s="105">
        <v>6</v>
      </c>
      <c r="O122" s="74">
        <v>11</v>
      </c>
      <c r="P122" s="135">
        <v>7</v>
      </c>
      <c r="Q122" s="74">
        <v>7</v>
      </c>
      <c r="R122" s="76">
        <v>8</v>
      </c>
      <c r="S122" s="77">
        <v>9</v>
      </c>
    </row>
    <row r="123" spans="1:23" x14ac:dyDescent="0.25">
      <c r="B123" s="86">
        <v>22</v>
      </c>
      <c r="C123" s="80">
        <v>9</v>
      </c>
      <c r="D123" s="126">
        <v>26</v>
      </c>
      <c r="E123" s="127">
        <v>8</v>
      </c>
      <c r="F123" s="105">
        <v>43</v>
      </c>
      <c r="G123" s="74">
        <v>9</v>
      </c>
      <c r="H123" s="86">
        <v>2</v>
      </c>
      <c r="I123" s="152">
        <v>8</v>
      </c>
      <c r="J123" s="112">
        <v>8</v>
      </c>
      <c r="K123" s="94">
        <v>11</v>
      </c>
      <c r="L123" s="83">
        <v>6</v>
      </c>
      <c r="M123" s="84">
        <v>11</v>
      </c>
      <c r="N123" s="105">
        <v>7</v>
      </c>
      <c r="O123" s="74">
        <v>13</v>
      </c>
      <c r="P123" s="135">
        <v>11</v>
      </c>
      <c r="Q123" s="74">
        <v>8</v>
      </c>
      <c r="R123" s="83">
        <v>11</v>
      </c>
      <c r="S123" s="84">
        <v>10</v>
      </c>
    </row>
    <row r="124" spans="1:23" ht="15.75" thickBot="1" x14ac:dyDescent="0.3">
      <c r="B124" s="86">
        <v>20</v>
      </c>
      <c r="C124" s="80">
        <v>10</v>
      </c>
      <c r="D124" s="126">
        <v>24</v>
      </c>
      <c r="E124" s="127">
        <v>9</v>
      </c>
      <c r="F124" s="105">
        <v>39</v>
      </c>
      <c r="G124" s="74">
        <v>10</v>
      </c>
      <c r="H124" s="81">
        <v>1</v>
      </c>
      <c r="I124" s="153">
        <v>10</v>
      </c>
      <c r="J124" s="140">
        <v>10</v>
      </c>
      <c r="K124" s="108">
        <v>14</v>
      </c>
      <c r="L124" s="163">
        <v>7</v>
      </c>
      <c r="M124" s="107">
        <v>12</v>
      </c>
      <c r="N124" s="105">
        <v>8</v>
      </c>
      <c r="O124" s="74">
        <v>15</v>
      </c>
      <c r="P124" s="135">
        <v>18</v>
      </c>
      <c r="Q124" s="74">
        <v>9</v>
      </c>
      <c r="R124" s="148">
        <v>14</v>
      </c>
      <c r="S124" s="84">
        <v>11</v>
      </c>
    </row>
    <row r="125" spans="1:23" ht="15.75" thickBot="1" x14ac:dyDescent="0.3">
      <c r="B125" s="86">
        <v>18</v>
      </c>
      <c r="C125" s="80">
        <v>11</v>
      </c>
      <c r="D125" s="126">
        <v>22</v>
      </c>
      <c r="E125" s="127">
        <v>10</v>
      </c>
      <c r="F125" s="105">
        <v>35</v>
      </c>
      <c r="G125" s="74">
        <v>11</v>
      </c>
      <c r="H125" s="88">
        <v>0</v>
      </c>
      <c r="I125" s="89">
        <v>13</v>
      </c>
      <c r="L125" s="86">
        <v>9</v>
      </c>
      <c r="M125" s="87">
        <v>13</v>
      </c>
      <c r="N125" s="112">
        <v>9</v>
      </c>
      <c r="O125" s="94">
        <v>17</v>
      </c>
      <c r="P125" s="135">
        <v>23</v>
      </c>
      <c r="Q125" s="74">
        <v>10</v>
      </c>
      <c r="R125" s="138">
        <v>15</v>
      </c>
      <c r="S125" s="89">
        <v>11</v>
      </c>
    </row>
    <row r="126" spans="1:23" ht="15.75" thickBot="1" x14ac:dyDescent="0.3">
      <c r="B126" s="86">
        <v>17</v>
      </c>
      <c r="C126" s="80">
        <v>12</v>
      </c>
      <c r="D126" s="150">
        <v>21</v>
      </c>
      <c r="E126" s="151">
        <v>11</v>
      </c>
      <c r="F126" s="112">
        <v>31</v>
      </c>
      <c r="G126" s="84">
        <v>12</v>
      </c>
      <c r="L126" s="168">
        <v>10</v>
      </c>
      <c r="M126" s="92">
        <v>15</v>
      </c>
      <c r="N126" s="165">
        <v>10</v>
      </c>
      <c r="O126" s="171">
        <v>17</v>
      </c>
      <c r="P126" s="148">
        <v>27</v>
      </c>
      <c r="Q126" s="84">
        <v>11</v>
      </c>
    </row>
    <row r="127" spans="1:23" x14ac:dyDescent="0.25">
      <c r="B127" s="86">
        <v>16</v>
      </c>
      <c r="C127" s="80">
        <v>14</v>
      </c>
      <c r="D127" s="86">
        <v>19</v>
      </c>
      <c r="E127" s="152">
        <v>12</v>
      </c>
      <c r="F127" s="117">
        <v>28</v>
      </c>
      <c r="G127" s="87">
        <v>13</v>
      </c>
      <c r="P127" s="163">
        <v>29</v>
      </c>
      <c r="Q127" s="107">
        <v>13</v>
      </c>
    </row>
    <row r="128" spans="1:23" ht="15.75" thickBot="1" x14ac:dyDescent="0.3">
      <c r="B128" s="119" t="s">
        <v>48</v>
      </c>
      <c r="C128" s="95">
        <v>16</v>
      </c>
      <c r="D128" s="81">
        <v>18</v>
      </c>
      <c r="E128" s="153">
        <v>13</v>
      </c>
      <c r="F128" s="112">
        <v>27</v>
      </c>
      <c r="G128" s="84">
        <v>14</v>
      </c>
      <c r="P128" s="113">
        <v>30</v>
      </c>
      <c r="Q128" s="79">
        <v>13</v>
      </c>
    </row>
    <row r="129" spans="1:23" x14ac:dyDescent="0.25">
      <c r="B129" s="146"/>
      <c r="C129" s="71"/>
      <c r="D129" s="76">
        <v>17</v>
      </c>
      <c r="E129" s="152">
        <v>14</v>
      </c>
      <c r="F129" s="117">
        <v>25</v>
      </c>
      <c r="G129" s="87">
        <v>15</v>
      </c>
    </row>
    <row r="130" spans="1:23" x14ac:dyDescent="0.25">
      <c r="B130" s="72"/>
      <c r="C130" s="71"/>
      <c r="D130" s="174">
        <v>16</v>
      </c>
      <c r="E130" s="153">
        <v>15</v>
      </c>
      <c r="F130" s="117">
        <v>24</v>
      </c>
      <c r="G130" s="87">
        <v>16</v>
      </c>
    </row>
    <row r="131" spans="1:23" ht="15.75" thickBot="1" x14ac:dyDescent="0.3">
      <c r="D131" s="86">
        <v>15</v>
      </c>
      <c r="E131" s="152">
        <v>16</v>
      </c>
      <c r="F131" s="140" t="s">
        <v>64</v>
      </c>
      <c r="G131" s="89">
        <v>17</v>
      </c>
    </row>
    <row r="132" spans="1:23" ht="15.75" thickBot="1" x14ac:dyDescent="0.3">
      <c r="D132" s="91" t="s">
        <v>30</v>
      </c>
      <c r="E132" s="89">
        <v>17</v>
      </c>
    </row>
    <row r="134" spans="1:23" ht="15.75" thickBot="1" x14ac:dyDescent="0.3"/>
    <row r="135" spans="1:23" ht="33" customHeight="1" thickBot="1" x14ac:dyDescent="0.3">
      <c r="A135" s="147" t="s">
        <v>65</v>
      </c>
      <c r="B135" s="194" t="s">
        <v>81</v>
      </c>
      <c r="C135" s="195"/>
      <c r="D135" s="192" t="s">
        <v>80</v>
      </c>
      <c r="E135" s="193"/>
      <c r="F135" s="196" t="s">
        <v>70</v>
      </c>
      <c r="G135" s="193"/>
      <c r="H135" s="197" t="s">
        <v>8</v>
      </c>
      <c r="I135" s="198"/>
      <c r="J135" s="196" t="s">
        <v>71</v>
      </c>
      <c r="K135" s="193"/>
      <c r="L135" s="196" t="s">
        <v>72</v>
      </c>
      <c r="M135" s="193"/>
      <c r="N135" s="196" t="s">
        <v>73</v>
      </c>
      <c r="O135" s="193"/>
      <c r="P135" s="196" t="s">
        <v>74</v>
      </c>
      <c r="Q135" s="193"/>
      <c r="R135" s="196" t="s">
        <v>75</v>
      </c>
      <c r="S135" s="193"/>
      <c r="T135" s="196" t="s">
        <v>76</v>
      </c>
      <c r="U135" s="193"/>
      <c r="V135" s="192" t="s">
        <v>77</v>
      </c>
      <c r="W135" s="193"/>
    </row>
    <row r="136" spans="1:23" x14ac:dyDescent="0.25">
      <c r="B136" s="130" t="s">
        <v>69</v>
      </c>
      <c r="C136" s="131">
        <v>3</v>
      </c>
      <c r="D136" s="128" t="s">
        <v>62</v>
      </c>
      <c r="E136" s="132">
        <v>4</v>
      </c>
      <c r="F136" s="96" t="s">
        <v>24</v>
      </c>
      <c r="G136" s="97">
        <v>2</v>
      </c>
      <c r="H136" s="134" t="s">
        <v>46</v>
      </c>
      <c r="I136" s="169">
        <v>1</v>
      </c>
      <c r="J136" s="96">
        <v>0</v>
      </c>
      <c r="K136" s="97">
        <v>5</v>
      </c>
      <c r="L136" s="96">
        <v>0</v>
      </c>
      <c r="M136" s="97">
        <v>3</v>
      </c>
      <c r="N136" s="96">
        <v>0</v>
      </c>
      <c r="O136" s="98">
        <v>3</v>
      </c>
      <c r="P136" s="170">
        <v>0</v>
      </c>
      <c r="Q136" s="97">
        <v>3</v>
      </c>
      <c r="R136" s="96">
        <v>0</v>
      </c>
      <c r="S136" s="97">
        <v>1</v>
      </c>
      <c r="T136" s="104">
        <v>0</v>
      </c>
      <c r="U136" s="98">
        <v>1</v>
      </c>
      <c r="V136" s="96">
        <v>0</v>
      </c>
      <c r="W136" s="97">
        <v>2</v>
      </c>
    </row>
    <row r="137" spans="1:23" x14ac:dyDescent="0.25">
      <c r="B137" s="86">
        <v>33</v>
      </c>
      <c r="C137" s="87">
        <v>4</v>
      </c>
      <c r="D137" s="120">
        <v>39</v>
      </c>
      <c r="E137" s="121">
        <v>5</v>
      </c>
      <c r="F137" s="76">
        <v>37</v>
      </c>
      <c r="G137" s="77">
        <v>3</v>
      </c>
      <c r="H137" s="135">
        <v>3</v>
      </c>
      <c r="I137" s="74">
        <v>3</v>
      </c>
      <c r="J137" s="76">
        <v>1</v>
      </c>
      <c r="K137" s="77">
        <v>6</v>
      </c>
      <c r="L137" s="76">
        <v>2</v>
      </c>
      <c r="M137" s="77">
        <v>4</v>
      </c>
      <c r="N137" s="76">
        <v>4</v>
      </c>
      <c r="O137" s="74">
        <v>4</v>
      </c>
      <c r="P137" s="135">
        <v>3</v>
      </c>
      <c r="Q137" s="77">
        <v>4</v>
      </c>
      <c r="R137" s="76">
        <v>8</v>
      </c>
      <c r="S137" s="77">
        <v>2</v>
      </c>
      <c r="T137" s="112">
        <v>4</v>
      </c>
      <c r="U137" s="94">
        <v>1</v>
      </c>
      <c r="V137" s="76">
        <v>1</v>
      </c>
      <c r="W137" s="77">
        <v>3</v>
      </c>
    </row>
    <row r="138" spans="1:23" ht="15.75" thickBot="1" x14ac:dyDescent="0.3">
      <c r="B138" s="86">
        <v>31</v>
      </c>
      <c r="C138" s="87">
        <v>5</v>
      </c>
      <c r="D138" s="120">
        <v>34</v>
      </c>
      <c r="E138" s="121">
        <v>6</v>
      </c>
      <c r="F138" s="76">
        <v>34</v>
      </c>
      <c r="G138" s="77">
        <v>4</v>
      </c>
      <c r="H138" s="135">
        <v>2</v>
      </c>
      <c r="I138" s="74">
        <v>4</v>
      </c>
      <c r="J138" s="76">
        <v>3</v>
      </c>
      <c r="K138" s="77">
        <v>7</v>
      </c>
      <c r="L138" s="76">
        <v>3</v>
      </c>
      <c r="M138" s="77">
        <v>5</v>
      </c>
      <c r="N138" s="76">
        <v>6</v>
      </c>
      <c r="O138" s="74">
        <v>5</v>
      </c>
      <c r="P138" s="135">
        <v>4</v>
      </c>
      <c r="Q138" s="77">
        <v>6</v>
      </c>
      <c r="R138" s="76">
        <v>11</v>
      </c>
      <c r="S138" s="77">
        <v>3</v>
      </c>
      <c r="T138" s="109">
        <v>5</v>
      </c>
      <c r="U138" s="140">
        <v>10</v>
      </c>
      <c r="V138" s="76">
        <v>2</v>
      </c>
      <c r="W138" s="77">
        <v>4</v>
      </c>
    </row>
    <row r="139" spans="1:23" x14ac:dyDescent="0.25">
      <c r="B139" s="86">
        <v>30</v>
      </c>
      <c r="C139" s="87">
        <v>6</v>
      </c>
      <c r="D139" s="120">
        <v>31</v>
      </c>
      <c r="E139" s="121">
        <v>7</v>
      </c>
      <c r="F139" s="76">
        <v>33</v>
      </c>
      <c r="G139" s="77">
        <v>5</v>
      </c>
      <c r="H139" s="93">
        <v>1</v>
      </c>
      <c r="I139" s="73">
        <v>6</v>
      </c>
      <c r="J139" s="76">
        <v>4</v>
      </c>
      <c r="K139" s="77">
        <v>7</v>
      </c>
      <c r="L139" s="76">
        <v>4</v>
      </c>
      <c r="M139" s="77">
        <v>6</v>
      </c>
      <c r="N139" s="76">
        <v>10</v>
      </c>
      <c r="O139" s="74">
        <v>6</v>
      </c>
      <c r="P139" s="135">
        <v>5</v>
      </c>
      <c r="Q139" s="77">
        <v>7</v>
      </c>
      <c r="R139" s="76">
        <v>14</v>
      </c>
      <c r="S139" s="77">
        <v>4</v>
      </c>
      <c r="V139" s="83">
        <v>3</v>
      </c>
      <c r="W139" s="84">
        <v>5</v>
      </c>
    </row>
    <row r="140" spans="1:23" ht="15.75" thickBot="1" x14ac:dyDescent="0.3">
      <c r="B140" s="86">
        <v>29</v>
      </c>
      <c r="C140" s="87">
        <v>7</v>
      </c>
      <c r="D140" s="120">
        <v>30</v>
      </c>
      <c r="E140" s="121">
        <v>8</v>
      </c>
      <c r="F140" s="76">
        <v>28</v>
      </c>
      <c r="G140" s="77">
        <v>6</v>
      </c>
      <c r="H140" s="113">
        <v>0</v>
      </c>
      <c r="I140" s="108">
        <v>11</v>
      </c>
      <c r="J140" s="76">
        <v>5</v>
      </c>
      <c r="K140" s="77">
        <v>8</v>
      </c>
      <c r="L140" s="76">
        <v>6</v>
      </c>
      <c r="M140" s="77">
        <v>8</v>
      </c>
      <c r="N140" s="76">
        <v>14</v>
      </c>
      <c r="O140" s="74">
        <v>7</v>
      </c>
      <c r="P140" s="135">
        <v>6</v>
      </c>
      <c r="Q140" s="77">
        <v>8</v>
      </c>
      <c r="R140" s="78">
        <v>15</v>
      </c>
      <c r="S140" s="79">
        <v>11</v>
      </c>
      <c r="V140" s="86">
        <v>4</v>
      </c>
      <c r="W140" s="152">
        <v>6</v>
      </c>
    </row>
    <row r="141" spans="1:23" ht="15.75" thickBot="1" x14ac:dyDescent="0.3">
      <c r="B141" s="86">
        <v>27</v>
      </c>
      <c r="C141" s="87">
        <v>8</v>
      </c>
      <c r="D141" s="120">
        <v>29</v>
      </c>
      <c r="E141" s="121">
        <v>9</v>
      </c>
      <c r="F141" s="76">
        <v>25</v>
      </c>
      <c r="G141" s="77">
        <v>7</v>
      </c>
      <c r="H141" s="71"/>
      <c r="I141" s="71"/>
      <c r="J141" s="76">
        <v>7</v>
      </c>
      <c r="K141" s="77">
        <v>9</v>
      </c>
      <c r="L141" s="76">
        <v>7</v>
      </c>
      <c r="M141" s="77">
        <v>10</v>
      </c>
      <c r="N141" s="76">
        <v>16</v>
      </c>
      <c r="O141" s="74">
        <v>8</v>
      </c>
      <c r="P141" s="135">
        <v>7</v>
      </c>
      <c r="Q141" s="77">
        <v>9</v>
      </c>
      <c r="R141" s="72"/>
      <c r="S141" s="72"/>
      <c r="V141" s="161">
        <v>5</v>
      </c>
      <c r="W141" s="89">
        <v>12</v>
      </c>
    </row>
    <row r="142" spans="1:23" x14ac:dyDescent="0.25">
      <c r="B142" s="86">
        <v>26</v>
      </c>
      <c r="C142" s="87">
        <v>9</v>
      </c>
      <c r="D142" s="120">
        <v>28</v>
      </c>
      <c r="E142" s="121">
        <v>10</v>
      </c>
      <c r="F142" s="76">
        <v>24</v>
      </c>
      <c r="G142" s="77">
        <v>8</v>
      </c>
      <c r="H142" s="71"/>
      <c r="I142" s="71"/>
      <c r="J142" s="83">
        <v>9</v>
      </c>
      <c r="K142" s="84">
        <v>12</v>
      </c>
      <c r="L142" s="83">
        <v>8</v>
      </c>
      <c r="M142" s="84">
        <v>12</v>
      </c>
      <c r="N142" s="76">
        <v>19</v>
      </c>
      <c r="O142" s="74">
        <v>9</v>
      </c>
      <c r="P142" s="135">
        <v>10</v>
      </c>
      <c r="Q142" s="77">
        <v>10</v>
      </c>
      <c r="R142" s="72"/>
      <c r="S142" s="72"/>
    </row>
    <row r="143" spans="1:23" ht="15.75" thickBot="1" x14ac:dyDescent="0.3">
      <c r="B143" s="86">
        <v>25</v>
      </c>
      <c r="C143" s="87">
        <v>10</v>
      </c>
      <c r="D143" s="120">
        <v>27</v>
      </c>
      <c r="E143" s="121">
        <v>11</v>
      </c>
      <c r="F143" s="76">
        <v>23</v>
      </c>
      <c r="G143" s="77">
        <v>9</v>
      </c>
      <c r="H143" s="71"/>
      <c r="I143" s="71"/>
      <c r="J143" s="113">
        <v>10</v>
      </c>
      <c r="K143" s="79">
        <v>14</v>
      </c>
      <c r="L143" s="163">
        <v>9</v>
      </c>
      <c r="M143" s="107">
        <v>13</v>
      </c>
      <c r="N143" s="76">
        <v>27</v>
      </c>
      <c r="O143" s="74">
        <v>10</v>
      </c>
      <c r="P143" s="135">
        <v>17</v>
      </c>
      <c r="Q143" s="77">
        <v>11</v>
      </c>
      <c r="R143" s="72"/>
      <c r="S143" s="72"/>
    </row>
    <row r="144" spans="1:23" ht="15.75" thickBot="1" x14ac:dyDescent="0.3">
      <c r="B144" s="86">
        <v>24</v>
      </c>
      <c r="C144" s="87">
        <v>11</v>
      </c>
      <c r="D144" s="120">
        <v>25</v>
      </c>
      <c r="E144" s="121">
        <v>12</v>
      </c>
      <c r="F144" s="76">
        <v>22</v>
      </c>
      <c r="G144" s="77">
        <v>10</v>
      </c>
      <c r="H144" s="71"/>
      <c r="I144" s="71"/>
      <c r="L144" s="88">
        <v>10</v>
      </c>
      <c r="M144" s="89">
        <v>15</v>
      </c>
      <c r="N144" s="78">
        <v>30</v>
      </c>
      <c r="O144" s="108">
        <v>13</v>
      </c>
      <c r="P144" s="135">
        <v>24</v>
      </c>
      <c r="Q144" s="77">
        <v>12</v>
      </c>
      <c r="R144" s="71"/>
      <c r="S144" s="71"/>
    </row>
    <row r="145" spans="1:23" x14ac:dyDescent="0.25">
      <c r="B145" s="86">
        <v>23</v>
      </c>
      <c r="C145" s="87">
        <v>12</v>
      </c>
      <c r="D145" s="122">
        <v>24</v>
      </c>
      <c r="E145" s="123">
        <v>13</v>
      </c>
      <c r="F145" s="83">
        <v>20</v>
      </c>
      <c r="G145" s="84">
        <v>11</v>
      </c>
      <c r="L145" s="71"/>
      <c r="M145" s="71"/>
      <c r="N145" s="71"/>
      <c r="O145" s="71"/>
      <c r="P145" s="148">
        <v>25</v>
      </c>
      <c r="Q145" s="84">
        <v>13</v>
      </c>
    </row>
    <row r="146" spans="1:23" ht="15.75" thickBot="1" x14ac:dyDescent="0.3">
      <c r="B146" s="86">
        <v>22</v>
      </c>
      <c r="C146" s="87">
        <v>13</v>
      </c>
      <c r="D146" s="117">
        <v>23</v>
      </c>
      <c r="E146" s="156">
        <v>14</v>
      </c>
      <c r="F146" s="86">
        <v>19</v>
      </c>
      <c r="G146" s="87">
        <v>12</v>
      </c>
      <c r="P146" s="138">
        <v>30</v>
      </c>
      <c r="Q146" s="89">
        <v>13</v>
      </c>
    </row>
    <row r="147" spans="1:23" x14ac:dyDescent="0.25">
      <c r="B147" s="145">
        <v>20</v>
      </c>
      <c r="C147" s="82">
        <v>14</v>
      </c>
      <c r="D147" s="166">
        <v>21</v>
      </c>
      <c r="E147" s="71">
        <v>15</v>
      </c>
      <c r="F147" s="83">
        <v>17</v>
      </c>
      <c r="G147" s="84">
        <v>13</v>
      </c>
      <c r="P147" s="72"/>
      <c r="Q147" s="72"/>
    </row>
    <row r="148" spans="1:23" ht="15.75" thickBot="1" x14ac:dyDescent="0.3">
      <c r="B148" s="175">
        <v>19</v>
      </c>
      <c r="C148" s="87">
        <v>15</v>
      </c>
      <c r="D148" s="109" t="s">
        <v>31</v>
      </c>
      <c r="E148" s="171">
        <v>16</v>
      </c>
      <c r="F148" s="86">
        <v>16</v>
      </c>
      <c r="G148" s="87">
        <v>14</v>
      </c>
    </row>
    <row r="149" spans="1:23" ht="15.75" thickBot="1" x14ac:dyDescent="0.3">
      <c r="B149" s="113" t="s">
        <v>66</v>
      </c>
      <c r="C149" s="89">
        <v>16</v>
      </c>
      <c r="D149" s="72"/>
      <c r="E149" s="71"/>
      <c r="F149" s="88" t="s">
        <v>48</v>
      </c>
      <c r="G149" s="89">
        <v>15</v>
      </c>
    </row>
    <row r="150" spans="1:23" x14ac:dyDescent="0.25">
      <c r="D150" s="71"/>
      <c r="E150" s="71"/>
      <c r="F150" s="72"/>
      <c r="G150" s="71"/>
    </row>
    <row r="151" spans="1:23" ht="15.75" thickBot="1" x14ac:dyDescent="0.3">
      <c r="D151" s="72"/>
      <c r="E151" s="71"/>
    </row>
    <row r="152" spans="1:23" ht="30" customHeight="1" thickBot="1" x14ac:dyDescent="0.3">
      <c r="A152" s="147" t="s">
        <v>78</v>
      </c>
      <c r="B152" s="194" t="s">
        <v>79</v>
      </c>
      <c r="C152" s="195"/>
      <c r="D152" s="192" t="s">
        <v>80</v>
      </c>
      <c r="E152" s="193"/>
      <c r="F152" s="196" t="s">
        <v>70</v>
      </c>
      <c r="G152" s="193"/>
      <c r="H152" s="197" t="s">
        <v>8</v>
      </c>
      <c r="I152" s="198"/>
      <c r="J152" s="196" t="s">
        <v>71</v>
      </c>
      <c r="K152" s="193"/>
      <c r="L152" s="196" t="s">
        <v>72</v>
      </c>
      <c r="M152" s="193"/>
      <c r="N152" s="196" t="s">
        <v>73</v>
      </c>
      <c r="O152" s="193"/>
      <c r="P152" s="196" t="s">
        <v>83</v>
      </c>
      <c r="Q152" s="193"/>
      <c r="R152" s="196" t="s">
        <v>75</v>
      </c>
      <c r="S152" s="193"/>
      <c r="T152" s="196" t="s">
        <v>76</v>
      </c>
      <c r="U152" s="193"/>
      <c r="V152" s="192" t="s">
        <v>77</v>
      </c>
      <c r="W152" s="193"/>
    </row>
    <row r="153" spans="1:23" x14ac:dyDescent="0.25">
      <c r="B153" s="130" t="s">
        <v>82</v>
      </c>
      <c r="C153" s="131">
        <v>3</v>
      </c>
      <c r="D153" s="128" t="s">
        <v>24</v>
      </c>
      <c r="E153" s="132">
        <v>4</v>
      </c>
      <c r="F153" s="96" t="s">
        <v>24</v>
      </c>
      <c r="G153" s="97">
        <v>2</v>
      </c>
      <c r="H153" s="134" t="s">
        <v>46</v>
      </c>
      <c r="I153" s="169">
        <v>1</v>
      </c>
      <c r="J153" s="96">
        <v>0</v>
      </c>
      <c r="K153" s="97">
        <v>5</v>
      </c>
      <c r="L153" s="104">
        <v>0</v>
      </c>
      <c r="M153" s="98">
        <v>5</v>
      </c>
      <c r="N153" s="96">
        <v>0</v>
      </c>
      <c r="O153" s="97">
        <v>3</v>
      </c>
      <c r="P153" s="177">
        <v>0</v>
      </c>
      <c r="Q153" s="97">
        <v>3</v>
      </c>
      <c r="R153" s="96">
        <v>0</v>
      </c>
      <c r="S153" s="98">
        <v>1</v>
      </c>
      <c r="T153" s="96">
        <v>0</v>
      </c>
      <c r="U153" s="97">
        <v>1</v>
      </c>
      <c r="V153" s="104">
        <v>0</v>
      </c>
      <c r="W153" s="97">
        <v>2</v>
      </c>
    </row>
    <row r="154" spans="1:23" x14ac:dyDescent="0.25">
      <c r="B154" s="86">
        <v>36</v>
      </c>
      <c r="C154" s="87">
        <v>4</v>
      </c>
      <c r="D154" s="120">
        <v>41</v>
      </c>
      <c r="E154" s="121">
        <v>5</v>
      </c>
      <c r="F154" s="76">
        <v>37</v>
      </c>
      <c r="G154" s="77">
        <v>3</v>
      </c>
      <c r="H154" s="135">
        <v>3</v>
      </c>
      <c r="I154" s="74">
        <v>3</v>
      </c>
      <c r="J154" s="76">
        <v>1</v>
      </c>
      <c r="K154" s="77">
        <v>6</v>
      </c>
      <c r="L154" s="105">
        <v>1</v>
      </c>
      <c r="M154" s="74">
        <v>8</v>
      </c>
      <c r="N154" s="76">
        <v>4</v>
      </c>
      <c r="O154" s="77">
        <v>4</v>
      </c>
      <c r="P154" s="159">
        <v>2</v>
      </c>
      <c r="Q154" s="77">
        <v>4</v>
      </c>
      <c r="R154" s="76">
        <v>8</v>
      </c>
      <c r="S154" s="74">
        <v>2</v>
      </c>
      <c r="T154" s="83">
        <v>2</v>
      </c>
      <c r="U154" s="84">
        <v>2</v>
      </c>
      <c r="V154" s="105">
        <v>1</v>
      </c>
      <c r="W154" s="77">
        <v>3</v>
      </c>
    </row>
    <row r="155" spans="1:23" x14ac:dyDescent="0.25">
      <c r="B155" s="86">
        <v>35</v>
      </c>
      <c r="C155" s="87">
        <v>5</v>
      </c>
      <c r="D155" s="120">
        <v>37</v>
      </c>
      <c r="E155" s="121">
        <v>6</v>
      </c>
      <c r="F155" s="76">
        <v>34</v>
      </c>
      <c r="G155" s="77">
        <v>4</v>
      </c>
      <c r="H155" s="135">
        <v>2</v>
      </c>
      <c r="I155" s="74">
        <v>4</v>
      </c>
      <c r="J155" s="76">
        <v>3</v>
      </c>
      <c r="K155" s="77">
        <v>7</v>
      </c>
      <c r="L155" s="105">
        <v>2</v>
      </c>
      <c r="M155" s="74">
        <v>9</v>
      </c>
      <c r="N155" s="76">
        <v>6</v>
      </c>
      <c r="O155" s="77">
        <v>5</v>
      </c>
      <c r="P155" s="159">
        <v>3</v>
      </c>
      <c r="Q155" s="77">
        <v>5</v>
      </c>
      <c r="R155" s="76">
        <v>11</v>
      </c>
      <c r="S155" s="74">
        <v>3</v>
      </c>
      <c r="T155" s="83">
        <v>4</v>
      </c>
      <c r="U155" s="178">
        <v>3</v>
      </c>
      <c r="V155" s="105">
        <v>2</v>
      </c>
      <c r="W155" s="77">
        <v>4</v>
      </c>
    </row>
    <row r="156" spans="1:23" ht="15.75" thickBot="1" x14ac:dyDescent="0.3">
      <c r="B156" s="86">
        <v>31</v>
      </c>
      <c r="C156" s="87">
        <v>6</v>
      </c>
      <c r="D156" s="120">
        <v>35</v>
      </c>
      <c r="E156" s="121">
        <v>7</v>
      </c>
      <c r="F156" s="76">
        <v>33</v>
      </c>
      <c r="G156" s="77">
        <v>5</v>
      </c>
      <c r="H156" s="93">
        <v>1</v>
      </c>
      <c r="I156" s="73">
        <v>6</v>
      </c>
      <c r="J156" s="76">
        <v>4</v>
      </c>
      <c r="K156" s="77">
        <v>7</v>
      </c>
      <c r="L156" s="105">
        <v>6</v>
      </c>
      <c r="M156" s="74">
        <v>10</v>
      </c>
      <c r="N156" s="76">
        <v>8</v>
      </c>
      <c r="O156" s="77">
        <v>6</v>
      </c>
      <c r="P156" s="159">
        <v>4</v>
      </c>
      <c r="Q156" s="77">
        <v>7</v>
      </c>
      <c r="R156" s="76">
        <v>13</v>
      </c>
      <c r="S156" s="74">
        <v>4</v>
      </c>
      <c r="T156" s="88">
        <v>5</v>
      </c>
      <c r="U156" s="139">
        <v>11</v>
      </c>
      <c r="V156" s="112">
        <v>3</v>
      </c>
      <c r="W156" s="84">
        <v>5</v>
      </c>
    </row>
    <row r="157" spans="1:23" ht="15.75" thickBot="1" x14ac:dyDescent="0.3">
      <c r="B157" s="86">
        <v>29</v>
      </c>
      <c r="C157" s="87">
        <v>7</v>
      </c>
      <c r="D157" s="120">
        <v>33</v>
      </c>
      <c r="E157" s="121">
        <v>8</v>
      </c>
      <c r="F157" s="76">
        <v>30</v>
      </c>
      <c r="G157" s="77">
        <v>6</v>
      </c>
      <c r="H157" s="113">
        <v>0</v>
      </c>
      <c r="I157" s="108">
        <v>11</v>
      </c>
      <c r="J157" s="76">
        <v>5</v>
      </c>
      <c r="K157" s="77">
        <v>8</v>
      </c>
      <c r="L157" s="105">
        <v>9</v>
      </c>
      <c r="M157" s="74">
        <v>12</v>
      </c>
      <c r="N157" s="76">
        <v>10</v>
      </c>
      <c r="O157" s="77">
        <v>7</v>
      </c>
      <c r="P157" s="159">
        <v>5</v>
      </c>
      <c r="Q157" s="77">
        <v>8</v>
      </c>
      <c r="R157" s="78">
        <v>15</v>
      </c>
      <c r="S157" s="79">
        <v>11</v>
      </c>
      <c r="V157" s="86">
        <v>4</v>
      </c>
      <c r="W157" s="152">
        <v>6</v>
      </c>
    </row>
    <row r="158" spans="1:23" ht="15.75" thickBot="1" x14ac:dyDescent="0.3">
      <c r="B158" s="86">
        <v>28</v>
      </c>
      <c r="C158" s="87">
        <v>8</v>
      </c>
      <c r="D158" s="120">
        <v>31</v>
      </c>
      <c r="E158" s="121">
        <v>9</v>
      </c>
      <c r="F158" s="76">
        <v>28</v>
      </c>
      <c r="G158" s="77">
        <v>7</v>
      </c>
      <c r="H158" s="71"/>
      <c r="I158" s="71"/>
      <c r="J158" s="76">
        <v>7</v>
      </c>
      <c r="K158" s="77">
        <v>9</v>
      </c>
      <c r="L158" s="109">
        <v>10</v>
      </c>
      <c r="M158" s="108">
        <v>15</v>
      </c>
      <c r="N158" s="76">
        <v>15</v>
      </c>
      <c r="O158" s="77">
        <v>8</v>
      </c>
      <c r="P158" s="159">
        <v>8</v>
      </c>
      <c r="Q158" s="77">
        <v>10</v>
      </c>
      <c r="R158" s="72"/>
      <c r="S158" s="72"/>
      <c r="V158" s="161">
        <v>5</v>
      </c>
      <c r="W158" s="89">
        <v>12</v>
      </c>
    </row>
    <row r="159" spans="1:23" x14ac:dyDescent="0.25">
      <c r="B159" s="86">
        <v>27</v>
      </c>
      <c r="C159" s="87">
        <v>9</v>
      </c>
      <c r="D159" s="120">
        <v>30</v>
      </c>
      <c r="E159" s="121">
        <v>10</v>
      </c>
      <c r="F159" s="76">
        <v>27</v>
      </c>
      <c r="G159" s="77">
        <v>8</v>
      </c>
      <c r="H159" s="71"/>
      <c r="I159" s="71"/>
      <c r="J159" s="83">
        <v>9</v>
      </c>
      <c r="K159" s="84">
        <v>12</v>
      </c>
      <c r="L159" s="72"/>
      <c r="M159" s="72"/>
      <c r="N159" s="76">
        <v>19</v>
      </c>
      <c r="O159" s="77">
        <v>9</v>
      </c>
      <c r="P159" s="159">
        <v>17</v>
      </c>
      <c r="Q159" s="77">
        <v>12</v>
      </c>
      <c r="R159" s="72"/>
      <c r="S159" s="72"/>
    </row>
    <row r="160" spans="1:23" ht="15.75" thickBot="1" x14ac:dyDescent="0.3">
      <c r="B160" s="86">
        <v>26</v>
      </c>
      <c r="C160" s="87">
        <v>10</v>
      </c>
      <c r="D160" s="120">
        <v>28</v>
      </c>
      <c r="E160" s="121">
        <v>11</v>
      </c>
      <c r="F160" s="76">
        <v>25</v>
      </c>
      <c r="G160" s="77">
        <v>9</v>
      </c>
      <c r="H160" s="71"/>
      <c r="I160" s="71"/>
      <c r="J160" s="113">
        <v>10</v>
      </c>
      <c r="K160" s="79">
        <v>14</v>
      </c>
      <c r="L160" s="71"/>
      <c r="M160" s="71"/>
      <c r="N160" s="76">
        <v>23</v>
      </c>
      <c r="O160" s="77">
        <v>10</v>
      </c>
      <c r="P160" s="159">
        <v>25</v>
      </c>
      <c r="Q160" s="77">
        <v>13</v>
      </c>
      <c r="R160" s="72"/>
      <c r="S160" s="72"/>
    </row>
    <row r="161" spans="1:23" ht="15.75" thickBot="1" x14ac:dyDescent="0.3">
      <c r="B161" s="86">
        <v>25</v>
      </c>
      <c r="C161" s="87">
        <v>11</v>
      </c>
      <c r="D161" s="120">
        <v>27</v>
      </c>
      <c r="E161" s="121">
        <v>12</v>
      </c>
      <c r="F161" s="76">
        <v>22</v>
      </c>
      <c r="G161" s="77">
        <v>10</v>
      </c>
      <c r="H161" s="71"/>
      <c r="I161" s="71"/>
      <c r="L161" s="71"/>
      <c r="M161" s="71"/>
      <c r="N161" s="83">
        <v>26</v>
      </c>
      <c r="O161" s="84">
        <v>11</v>
      </c>
      <c r="P161" s="140">
        <v>30</v>
      </c>
      <c r="Q161" s="79">
        <v>13</v>
      </c>
      <c r="R161" s="71"/>
      <c r="S161" s="71"/>
    </row>
    <row r="162" spans="1:23" x14ac:dyDescent="0.25">
      <c r="B162" s="86">
        <v>23</v>
      </c>
      <c r="C162" s="87">
        <v>12</v>
      </c>
      <c r="D162" s="122">
        <v>26</v>
      </c>
      <c r="E162" s="123">
        <v>13</v>
      </c>
      <c r="F162" s="83">
        <v>21</v>
      </c>
      <c r="G162" s="84">
        <v>11</v>
      </c>
      <c r="L162" s="71"/>
      <c r="M162" s="71"/>
      <c r="N162" s="160">
        <v>29</v>
      </c>
      <c r="O162" s="87">
        <v>12</v>
      </c>
      <c r="P162" s="72"/>
      <c r="Q162" s="72"/>
    </row>
    <row r="163" spans="1:23" ht="15.75" thickBot="1" x14ac:dyDescent="0.3">
      <c r="B163" s="86">
        <v>22</v>
      </c>
      <c r="C163" s="87">
        <v>13</v>
      </c>
      <c r="D163" s="117">
        <v>24</v>
      </c>
      <c r="E163" s="156">
        <v>14</v>
      </c>
      <c r="F163" s="86">
        <v>20</v>
      </c>
      <c r="G163" s="87">
        <v>12</v>
      </c>
      <c r="N163" s="138">
        <v>30</v>
      </c>
      <c r="O163" s="89">
        <v>13</v>
      </c>
      <c r="P163" s="71"/>
      <c r="Q163" s="71"/>
    </row>
    <row r="164" spans="1:23" x14ac:dyDescent="0.25">
      <c r="B164" s="145">
        <v>21</v>
      </c>
      <c r="C164" s="82">
        <v>14</v>
      </c>
      <c r="D164" s="166">
        <v>22</v>
      </c>
      <c r="E164" s="71">
        <v>15</v>
      </c>
      <c r="F164" s="83">
        <v>18</v>
      </c>
      <c r="G164" s="84">
        <v>13</v>
      </c>
      <c r="P164" s="72"/>
      <c r="Q164" s="72"/>
    </row>
    <row r="165" spans="1:23" ht="15.75" thickBot="1" x14ac:dyDescent="0.3">
      <c r="B165" s="175">
        <v>20</v>
      </c>
      <c r="C165" s="87">
        <v>15</v>
      </c>
      <c r="D165" s="109" t="s">
        <v>58</v>
      </c>
      <c r="E165" s="171">
        <v>16</v>
      </c>
      <c r="F165" s="86">
        <v>17</v>
      </c>
      <c r="G165" s="87">
        <v>14</v>
      </c>
    </row>
    <row r="166" spans="1:23" ht="15.75" thickBot="1" x14ac:dyDescent="0.3">
      <c r="B166" s="113" t="s">
        <v>49</v>
      </c>
      <c r="C166" s="89">
        <v>16</v>
      </c>
      <c r="D166" s="72"/>
      <c r="E166" s="71"/>
      <c r="F166" s="88" t="s">
        <v>68</v>
      </c>
      <c r="G166" s="89">
        <v>15</v>
      </c>
    </row>
    <row r="168" spans="1:23" ht="15.75" thickBot="1" x14ac:dyDescent="0.3"/>
    <row r="169" spans="1:23" ht="30.75" customHeight="1" thickBot="1" x14ac:dyDescent="0.3">
      <c r="A169" s="147" t="s">
        <v>84</v>
      </c>
      <c r="B169" s="194" t="s">
        <v>79</v>
      </c>
      <c r="C169" s="195"/>
      <c r="D169" s="192" t="s">
        <v>80</v>
      </c>
      <c r="E169" s="193"/>
      <c r="F169" s="196" t="s">
        <v>70</v>
      </c>
      <c r="G169" s="193"/>
      <c r="H169" s="197" t="s">
        <v>8</v>
      </c>
      <c r="I169" s="198"/>
      <c r="J169" s="196" t="s">
        <v>71</v>
      </c>
      <c r="K169" s="193"/>
      <c r="L169" s="196" t="s">
        <v>72</v>
      </c>
      <c r="M169" s="193"/>
      <c r="N169" s="196" t="s">
        <v>73</v>
      </c>
      <c r="O169" s="193"/>
      <c r="P169" s="196" t="s">
        <v>83</v>
      </c>
      <c r="Q169" s="193"/>
      <c r="R169" s="196" t="s">
        <v>75</v>
      </c>
      <c r="S169" s="193"/>
      <c r="T169" s="196" t="s">
        <v>76</v>
      </c>
      <c r="U169" s="193"/>
      <c r="V169" s="192" t="s">
        <v>77</v>
      </c>
      <c r="W169" s="193"/>
    </row>
    <row r="170" spans="1:23" x14ac:dyDescent="0.25">
      <c r="B170" s="130" t="s">
        <v>82</v>
      </c>
      <c r="C170" s="131">
        <v>3</v>
      </c>
      <c r="D170" s="128" t="s">
        <v>24</v>
      </c>
      <c r="E170" s="132">
        <v>4</v>
      </c>
      <c r="F170" s="96" t="s">
        <v>22</v>
      </c>
      <c r="G170" s="97">
        <v>3</v>
      </c>
      <c r="H170" s="134" t="s">
        <v>46</v>
      </c>
      <c r="I170" s="169">
        <v>1</v>
      </c>
      <c r="J170" s="96">
        <v>0</v>
      </c>
      <c r="K170" s="98">
        <v>4</v>
      </c>
      <c r="L170" s="96">
        <v>0</v>
      </c>
      <c r="M170" s="98">
        <v>3</v>
      </c>
      <c r="N170" s="96">
        <v>0</v>
      </c>
      <c r="O170" s="98">
        <v>3</v>
      </c>
      <c r="P170" s="170">
        <v>0</v>
      </c>
      <c r="Q170" s="98">
        <v>3</v>
      </c>
      <c r="R170" s="96">
        <v>0</v>
      </c>
      <c r="S170" s="97">
        <v>2</v>
      </c>
      <c r="T170" s="96">
        <v>0</v>
      </c>
      <c r="U170" s="97">
        <v>1</v>
      </c>
      <c r="V170" s="104">
        <v>0</v>
      </c>
      <c r="W170" s="97">
        <v>2</v>
      </c>
    </row>
    <row r="171" spans="1:23" x14ac:dyDescent="0.25">
      <c r="B171" s="86">
        <v>36</v>
      </c>
      <c r="C171" s="87">
        <v>4</v>
      </c>
      <c r="D171" s="120">
        <v>44</v>
      </c>
      <c r="E171" s="121">
        <v>5</v>
      </c>
      <c r="F171" s="76">
        <v>42</v>
      </c>
      <c r="G171" s="77">
        <v>4</v>
      </c>
      <c r="H171" s="135">
        <v>3</v>
      </c>
      <c r="I171" s="74">
        <v>4</v>
      </c>
      <c r="J171" s="76">
        <v>1</v>
      </c>
      <c r="K171" s="74">
        <v>5</v>
      </c>
      <c r="L171" s="76">
        <v>2</v>
      </c>
      <c r="M171" s="74">
        <v>4</v>
      </c>
      <c r="N171" s="76">
        <v>4</v>
      </c>
      <c r="O171" s="74">
        <v>4</v>
      </c>
      <c r="P171" s="135">
        <v>2</v>
      </c>
      <c r="Q171" s="74">
        <v>4</v>
      </c>
      <c r="R171" s="76">
        <v>2</v>
      </c>
      <c r="S171" s="77">
        <v>3</v>
      </c>
      <c r="T171" s="83">
        <v>2</v>
      </c>
      <c r="U171" s="84">
        <v>3</v>
      </c>
      <c r="V171" s="105">
        <v>1</v>
      </c>
      <c r="W171" s="77">
        <v>3</v>
      </c>
    </row>
    <row r="172" spans="1:23" x14ac:dyDescent="0.25">
      <c r="B172" s="86">
        <v>35</v>
      </c>
      <c r="C172" s="87">
        <v>5</v>
      </c>
      <c r="D172" s="120">
        <v>40</v>
      </c>
      <c r="E172" s="121">
        <v>6</v>
      </c>
      <c r="F172" s="76">
        <v>36</v>
      </c>
      <c r="G172" s="77">
        <v>5</v>
      </c>
      <c r="H172" s="135">
        <v>2</v>
      </c>
      <c r="I172" s="74">
        <v>5</v>
      </c>
      <c r="J172" s="76">
        <v>3</v>
      </c>
      <c r="K172" s="74">
        <v>6</v>
      </c>
      <c r="L172" s="76">
        <v>3</v>
      </c>
      <c r="M172" s="74">
        <v>5</v>
      </c>
      <c r="N172" s="76">
        <v>6</v>
      </c>
      <c r="O172" s="74">
        <v>5</v>
      </c>
      <c r="P172" s="135">
        <v>3</v>
      </c>
      <c r="Q172" s="74">
        <v>5</v>
      </c>
      <c r="R172" s="76">
        <v>8</v>
      </c>
      <c r="S172" s="77">
        <v>4</v>
      </c>
      <c r="T172" s="83">
        <v>4</v>
      </c>
      <c r="U172" s="178">
        <v>4</v>
      </c>
      <c r="V172" s="105">
        <v>2</v>
      </c>
      <c r="W172" s="77">
        <v>4</v>
      </c>
    </row>
    <row r="173" spans="1:23" ht="15.75" thickBot="1" x14ac:dyDescent="0.3">
      <c r="B173" s="86">
        <v>33</v>
      </c>
      <c r="C173" s="87">
        <v>6</v>
      </c>
      <c r="D173" s="120">
        <v>36</v>
      </c>
      <c r="E173" s="121">
        <v>7</v>
      </c>
      <c r="F173" s="76">
        <v>34</v>
      </c>
      <c r="G173" s="77">
        <v>6</v>
      </c>
      <c r="H173" s="93">
        <v>1</v>
      </c>
      <c r="I173" s="73">
        <v>6</v>
      </c>
      <c r="J173" s="76">
        <v>4</v>
      </c>
      <c r="K173" s="74">
        <v>7</v>
      </c>
      <c r="L173" s="76">
        <v>4</v>
      </c>
      <c r="M173" s="74">
        <v>6</v>
      </c>
      <c r="N173" s="76">
        <v>7</v>
      </c>
      <c r="O173" s="74">
        <v>6</v>
      </c>
      <c r="P173" s="135">
        <v>4</v>
      </c>
      <c r="Q173" s="74">
        <v>7</v>
      </c>
      <c r="R173" s="76">
        <v>10</v>
      </c>
      <c r="S173" s="77">
        <v>5</v>
      </c>
      <c r="T173" s="138">
        <v>5</v>
      </c>
      <c r="U173" s="89">
        <v>11</v>
      </c>
      <c r="V173" s="112">
        <v>3</v>
      </c>
      <c r="W173" s="84">
        <v>5</v>
      </c>
    </row>
    <row r="174" spans="1:23" ht="15.75" thickBot="1" x14ac:dyDescent="0.3">
      <c r="B174" s="86">
        <v>30</v>
      </c>
      <c r="C174" s="87">
        <v>7</v>
      </c>
      <c r="D174" s="120">
        <v>34</v>
      </c>
      <c r="E174" s="121">
        <v>8</v>
      </c>
      <c r="F174" s="76">
        <v>32</v>
      </c>
      <c r="G174" s="77">
        <v>7</v>
      </c>
      <c r="H174" s="113">
        <v>0</v>
      </c>
      <c r="I174" s="108">
        <v>12</v>
      </c>
      <c r="J174" s="76">
        <v>6</v>
      </c>
      <c r="K174" s="74">
        <v>8</v>
      </c>
      <c r="L174" s="76">
        <v>5</v>
      </c>
      <c r="M174" s="74">
        <v>7</v>
      </c>
      <c r="N174" s="76">
        <v>9</v>
      </c>
      <c r="O174" s="74">
        <v>7</v>
      </c>
      <c r="P174" s="135">
        <v>5</v>
      </c>
      <c r="Q174" s="74">
        <v>8</v>
      </c>
      <c r="R174" s="83">
        <v>11</v>
      </c>
      <c r="S174" s="84">
        <v>6</v>
      </c>
      <c r="V174" s="86">
        <v>4</v>
      </c>
      <c r="W174" s="152">
        <v>6</v>
      </c>
    </row>
    <row r="175" spans="1:23" ht="15.75" thickBot="1" x14ac:dyDescent="0.3">
      <c r="B175" s="86">
        <v>29</v>
      </c>
      <c r="C175" s="87">
        <v>8</v>
      </c>
      <c r="D175" s="120">
        <v>33</v>
      </c>
      <c r="E175" s="121">
        <v>9</v>
      </c>
      <c r="F175" s="76">
        <v>29</v>
      </c>
      <c r="G175" s="77">
        <v>8</v>
      </c>
      <c r="H175" s="71"/>
      <c r="I175" s="71"/>
      <c r="J175" s="76">
        <v>7</v>
      </c>
      <c r="K175" s="74">
        <v>9</v>
      </c>
      <c r="L175" s="83">
        <v>6</v>
      </c>
      <c r="M175" s="94">
        <v>9</v>
      </c>
      <c r="N175" s="76">
        <v>11</v>
      </c>
      <c r="O175" s="74">
        <v>8</v>
      </c>
      <c r="P175" s="135">
        <v>6</v>
      </c>
      <c r="Q175" s="74">
        <v>9</v>
      </c>
      <c r="R175" s="76">
        <v>13</v>
      </c>
      <c r="S175" s="179">
        <v>7</v>
      </c>
      <c r="V175" s="161">
        <v>5</v>
      </c>
      <c r="W175" s="89">
        <v>12</v>
      </c>
    </row>
    <row r="176" spans="1:23" ht="15.75" thickBot="1" x14ac:dyDescent="0.3">
      <c r="B176" s="86">
        <v>28</v>
      </c>
      <c r="C176" s="87">
        <v>9</v>
      </c>
      <c r="D176" s="120">
        <v>30</v>
      </c>
      <c r="E176" s="121">
        <v>10</v>
      </c>
      <c r="F176" s="76">
        <v>27</v>
      </c>
      <c r="G176" s="77">
        <v>9</v>
      </c>
      <c r="H176" s="71"/>
      <c r="I176" s="71"/>
      <c r="J176" s="83">
        <v>8</v>
      </c>
      <c r="K176" s="94">
        <v>10</v>
      </c>
      <c r="L176" s="76">
        <v>7</v>
      </c>
      <c r="M176" s="74">
        <v>12</v>
      </c>
      <c r="N176" s="76">
        <v>13</v>
      </c>
      <c r="O176" s="74">
        <v>9</v>
      </c>
      <c r="P176" s="135">
        <v>7</v>
      </c>
      <c r="Q176" s="74">
        <v>10</v>
      </c>
      <c r="R176" s="91">
        <v>15</v>
      </c>
      <c r="S176" s="79">
        <v>11</v>
      </c>
    </row>
    <row r="177" spans="1:23" x14ac:dyDescent="0.25">
      <c r="B177" s="86">
        <v>27</v>
      </c>
      <c r="C177" s="87">
        <v>10</v>
      </c>
      <c r="D177" s="120">
        <v>28</v>
      </c>
      <c r="E177" s="121">
        <v>11</v>
      </c>
      <c r="F177" s="76">
        <v>26</v>
      </c>
      <c r="G177" s="77">
        <v>10</v>
      </c>
      <c r="H177" s="71"/>
      <c r="I177" s="71"/>
      <c r="J177" s="76">
        <v>9</v>
      </c>
      <c r="K177" s="94">
        <v>12</v>
      </c>
      <c r="L177" s="86">
        <v>9</v>
      </c>
      <c r="M177" s="71">
        <v>15</v>
      </c>
      <c r="N177" s="76">
        <v>19</v>
      </c>
      <c r="O177" s="74">
        <v>10</v>
      </c>
      <c r="P177" s="135">
        <v>9</v>
      </c>
      <c r="Q177" s="77">
        <v>11</v>
      </c>
      <c r="R177" s="72"/>
      <c r="S177" s="72"/>
    </row>
    <row r="178" spans="1:23" ht="15.75" thickBot="1" x14ac:dyDescent="0.3">
      <c r="B178" s="86">
        <v>25</v>
      </c>
      <c r="C178" s="87">
        <v>11</v>
      </c>
      <c r="D178" s="120">
        <v>27</v>
      </c>
      <c r="E178" s="121">
        <v>12</v>
      </c>
      <c r="F178" s="76">
        <v>25</v>
      </c>
      <c r="G178" s="77">
        <v>11</v>
      </c>
      <c r="H178" s="71"/>
      <c r="I178" s="71"/>
      <c r="J178" s="161">
        <v>10</v>
      </c>
      <c r="K178" s="90">
        <v>15</v>
      </c>
      <c r="L178" s="161">
        <v>10</v>
      </c>
      <c r="M178" s="90">
        <v>17</v>
      </c>
      <c r="N178" s="83">
        <v>22</v>
      </c>
      <c r="O178" s="94">
        <v>11</v>
      </c>
      <c r="P178" s="135">
        <v>15</v>
      </c>
      <c r="Q178" s="84">
        <v>12</v>
      </c>
      <c r="R178" s="71"/>
      <c r="S178" s="71"/>
    </row>
    <row r="179" spans="1:23" x14ac:dyDescent="0.25">
      <c r="B179" s="86">
        <v>23</v>
      </c>
      <c r="C179" s="87">
        <v>12</v>
      </c>
      <c r="D179" s="122">
        <v>26</v>
      </c>
      <c r="E179" s="123">
        <v>13</v>
      </c>
      <c r="F179" s="83">
        <v>21</v>
      </c>
      <c r="G179" s="84">
        <v>12</v>
      </c>
      <c r="L179" s="71"/>
      <c r="M179" s="71"/>
      <c r="N179" s="160">
        <v>26</v>
      </c>
      <c r="O179" s="80">
        <v>12</v>
      </c>
      <c r="P179" s="93">
        <v>19</v>
      </c>
      <c r="Q179" s="77">
        <v>13</v>
      </c>
    </row>
    <row r="180" spans="1:23" x14ac:dyDescent="0.25">
      <c r="B180" s="86">
        <v>22</v>
      </c>
      <c r="C180" s="87">
        <v>13</v>
      </c>
      <c r="D180" s="117">
        <v>24</v>
      </c>
      <c r="E180" s="156">
        <v>14</v>
      </c>
      <c r="F180" s="86">
        <v>19</v>
      </c>
      <c r="G180" s="87">
        <v>13</v>
      </c>
      <c r="N180" s="163">
        <v>29</v>
      </c>
      <c r="O180" s="164">
        <v>13</v>
      </c>
      <c r="P180" s="86">
        <v>25</v>
      </c>
      <c r="Q180" s="153">
        <v>14</v>
      </c>
    </row>
    <row r="181" spans="1:23" ht="15.75" thickBot="1" x14ac:dyDescent="0.3">
      <c r="B181" s="145">
        <v>21</v>
      </c>
      <c r="C181" s="82">
        <v>14</v>
      </c>
      <c r="D181" s="166">
        <v>22</v>
      </c>
      <c r="E181" s="71">
        <v>15</v>
      </c>
      <c r="F181" s="83">
        <v>18</v>
      </c>
      <c r="G181" s="84">
        <v>14</v>
      </c>
      <c r="N181" s="88">
        <v>30</v>
      </c>
      <c r="O181" s="90">
        <v>13</v>
      </c>
      <c r="P181" s="93">
        <v>27</v>
      </c>
      <c r="Q181" s="77">
        <v>15</v>
      </c>
    </row>
    <row r="182" spans="1:23" ht="15.75" thickBot="1" x14ac:dyDescent="0.3">
      <c r="B182" s="175">
        <v>20</v>
      </c>
      <c r="C182" s="87">
        <v>15</v>
      </c>
      <c r="D182" s="109" t="s">
        <v>58</v>
      </c>
      <c r="E182" s="171">
        <v>16</v>
      </c>
      <c r="F182" s="88" t="s">
        <v>67</v>
      </c>
      <c r="G182" s="89">
        <v>15</v>
      </c>
      <c r="P182" s="88">
        <v>30</v>
      </c>
      <c r="Q182" s="155">
        <v>15</v>
      </c>
    </row>
    <row r="183" spans="1:23" ht="15.75" thickBot="1" x14ac:dyDescent="0.3">
      <c r="B183" s="113" t="s">
        <v>49</v>
      </c>
      <c r="C183" s="89">
        <v>16</v>
      </c>
      <c r="D183" s="72"/>
      <c r="E183" s="71"/>
      <c r="F183" s="71"/>
      <c r="G183" s="71"/>
    </row>
    <row r="185" spans="1:23" ht="15.75" thickBot="1" x14ac:dyDescent="0.3"/>
    <row r="186" spans="1:23" ht="28.5" customHeight="1" thickBot="1" x14ac:dyDescent="0.3">
      <c r="A186" s="147" t="s">
        <v>85</v>
      </c>
      <c r="B186" s="194" t="s">
        <v>79</v>
      </c>
      <c r="C186" s="195"/>
      <c r="D186" s="192" t="s">
        <v>80</v>
      </c>
      <c r="E186" s="193"/>
      <c r="F186" s="196" t="s">
        <v>70</v>
      </c>
      <c r="G186" s="193"/>
      <c r="H186" s="197" t="s">
        <v>8</v>
      </c>
      <c r="I186" s="198"/>
      <c r="J186" s="196" t="s">
        <v>71</v>
      </c>
      <c r="K186" s="193"/>
      <c r="L186" s="196" t="s">
        <v>72</v>
      </c>
      <c r="M186" s="193"/>
      <c r="N186" s="196" t="s">
        <v>73</v>
      </c>
      <c r="O186" s="193"/>
      <c r="P186" s="196" t="s">
        <v>83</v>
      </c>
      <c r="Q186" s="193"/>
      <c r="R186" s="196" t="s">
        <v>75</v>
      </c>
      <c r="S186" s="193"/>
      <c r="T186" s="196" t="s">
        <v>76</v>
      </c>
      <c r="U186" s="193"/>
      <c r="V186" s="192" t="s">
        <v>77</v>
      </c>
      <c r="W186" s="193"/>
    </row>
    <row r="187" spans="1:23" x14ac:dyDescent="0.25">
      <c r="B187" s="130" t="s">
        <v>86</v>
      </c>
      <c r="C187" s="149">
        <v>4</v>
      </c>
      <c r="D187" s="124" t="s">
        <v>87</v>
      </c>
      <c r="E187" s="125">
        <v>4</v>
      </c>
      <c r="F187" s="96" t="s">
        <v>88</v>
      </c>
      <c r="G187" s="98">
        <v>3</v>
      </c>
      <c r="H187" s="134" t="s">
        <v>89</v>
      </c>
      <c r="I187" s="136">
        <v>1</v>
      </c>
      <c r="J187" s="96">
        <v>0</v>
      </c>
      <c r="K187" s="97">
        <v>5</v>
      </c>
      <c r="L187" s="96">
        <v>0</v>
      </c>
      <c r="M187" s="98">
        <v>3</v>
      </c>
      <c r="N187" s="96">
        <v>0</v>
      </c>
      <c r="O187" s="97">
        <v>3</v>
      </c>
      <c r="P187" s="170">
        <v>0</v>
      </c>
      <c r="Q187" s="98">
        <v>4</v>
      </c>
      <c r="R187" s="96">
        <v>0</v>
      </c>
      <c r="S187" s="97">
        <v>4</v>
      </c>
      <c r="T187" s="104">
        <v>0</v>
      </c>
      <c r="U187" s="97">
        <v>1</v>
      </c>
      <c r="V187" s="104">
        <v>0</v>
      </c>
      <c r="W187" s="97">
        <v>3</v>
      </c>
    </row>
    <row r="188" spans="1:23" x14ac:dyDescent="0.25">
      <c r="B188" s="86">
        <v>43</v>
      </c>
      <c r="C188" s="80">
        <v>5</v>
      </c>
      <c r="D188" s="126">
        <v>48</v>
      </c>
      <c r="E188" s="127">
        <v>6</v>
      </c>
      <c r="F188" s="76">
        <v>41</v>
      </c>
      <c r="G188" s="74">
        <v>5</v>
      </c>
      <c r="H188" s="135">
        <v>5</v>
      </c>
      <c r="I188" s="77">
        <v>2</v>
      </c>
      <c r="J188" s="76">
        <v>1</v>
      </c>
      <c r="K188" s="77">
        <v>6</v>
      </c>
      <c r="L188" s="76">
        <v>2</v>
      </c>
      <c r="M188" s="74">
        <v>5</v>
      </c>
      <c r="N188" s="76">
        <v>2</v>
      </c>
      <c r="O188" s="77">
        <v>4</v>
      </c>
      <c r="P188" s="135">
        <v>2</v>
      </c>
      <c r="Q188" s="74">
        <v>5</v>
      </c>
      <c r="R188" s="76">
        <v>2</v>
      </c>
      <c r="S188" s="77">
        <v>3</v>
      </c>
      <c r="T188" s="112">
        <v>2</v>
      </c>
      <c r="U188" s="84">
        <v>3</v>
      </c>
      <c r="V188" s="105">
        <v>1</v>
      </c>
      <c r="W188" s="77">
        <v>4</v>
      </c>
    </row>
    <row r="189" spans="1:23" x14ac:dyDescent="0.25">
      <c r="B189" s="86">
        <v>37</v>
      </c>
      <c r="C189" s="80">
        <v>6</v>
      </c>
      <c r="D189" s="126">
        <v>42</v>
      </c>
      <c r="E189" s="127">
        <v>7</v>
      </c>
      <c r="F189" s="76">
        <v>37</v>
      </c>
      <c r="G189" s="74">
        <v>6</v>
      </c>
      <c r="H189" s="135">
        <v>4</v>
      </c>
      <c r="I189" s="77">
        <v>3</v>
      </c>
      <c r="J189" s="76">
        <v>2</v>
      </c>
      <c r="K189" s="77">
        <v>7</v>
      </c>
      <c r="L189" s="76">
        <v>4</v>
      </c>
      <c r="M189" s="74">
        <v>7</v>
      </c>
      <c r="N189" s="76">
        <v>4</v>
      </c>
      <c r="O189" s="77">
        <v>5</v>
      </c>
      <c r="P189" s="135">
        <v>3</v>
      </c>
      <c r="Q189" s="74">
        <v>7</v>
      </c>
      <c r="R189" s="76">
        <v>8</v>
      </c>
      <c r="S189" s="77">
        <v>4</v>
      </c>
      <c r="T189" s="112">
        <v>4</v>
      </c>
      <c r="U189" s="178">
        <v>4</v>
      </c>
      <c r="V189" s="105">
        <v>2</v>
      </c>
      <c r="W189" s="77">
        <v>5</v>
      </c>
    </row>
    <row r="190" spans="1:23" ht="15.75" thickBot="1" x14ac:dyDescent="0.3">
      <c r="B190" s="86">
        <v>33</v>
      </c>
      <c r="C190" s="80">
        <v>8</v>
      </c>
      <c r="D190" s="126">
        <v>39</v>
      </c>
      <c r="E190" s="127">
        <v>8</v>
      </c>
      <c r="F190" s="76">
        <v>35</v>
      </c>
      <c r="G190" s="74">
        <v>7</v>
      </c>
      <c r="H190" s="93">
        <v>3</v>
      </c>
      <c r="I190" s="137">
        <v>5</v>
      </c>
      <c r="J190" s="76">
        <v>4</v>
      </c>
      <c r="K190" s="77">
        <v>8</v>
      </c>
      <c r="L190" s="76">
        <v>5</v>
      </c>
      <c r="M190" s="74">
        <v>9</v>
      </c>
      <c r="N190" s="76">
        <v>5</v>
      </c>
      <c r="O190" s="77">
        <v>6</v>
      </c>
      <c r="P190" s="135">
        <v>4</v>
      </c>
      <c r="Q190" s="74">
        <v>8</v>
      </c>
      <c r="R190" s="76">
        <v>10</v>
      </c>
      <c r="S190" s="77">
        <v>5</v>
      </c>
      <c r="T190" s="171">
        <v>5</v>
      </c>
      <c r="U190" s="89">
        <v>11</v>
      </c>
      <c r="V190" s="112">
        <v>3</v>
      </c>
      <c r="W190" s="84">
        <v>6</v>
      </c>
    </row>
    <row r="191" spans="1:23" x14ac:dyDescent="0.25">
      <c r="B191" s="86">
        <v>31</v>
      </c>
      <c r="C191" s="80">
        <v>9</v>
      </c>
      <c r="D191" s="126">
        <v>37</v>
      </c>
      <c r="E191" s="127">
        <v>9</v>
      </c>
      <c r="F191" s="76">
        <v>33</v>
      </c>
      <c r="G191" s="74">
        <v>8</v>
      </c>
      <c r="H191" s="148">
        <v>2</v>
      </c>
      <c r="I191" s="84">
        <v>8</v>
      </c>
      <c r="J191" s="76">
        <v>5</v>
      </c>
      <c r="K191" s="77">
        <v>9</v>
      </c>
      <c r="L191" s="76">
        <v>7</v>
      </c>
      <c r="M191" s="74">
        <v>11</v>
      </c>
      <c r="N191" s="76">
        <v>6</v>
      </c>
      <c r="O191" s="77">
        <v>7</v>
      </c>
      <c r="P191" s="135">
        <v>5</v>
      </c>
      <c r="Q191" s="74">
        <v>9</v>
      </c>
      <c r="R191" s="83">
        <v>11</v>
      </c>
      <c r="S191" s="84">
        <v>6</v>
      </c>
      <c r="V191" s="86">
        <v>4</v>
      </c>
      <c r="W191" s="152">
        <v>9</v>
      </c>
    </row>
    <row r="192" spans="1:23" ht="15.75" thickBot="1" x14ac:dyDescent="0.3">
      <c r="B192" s="86">
        <v>30</v>
      </c>
      <c r="C192" s="80">
        <v>10</v>
      </c>
      <c r="D192" s="126">
        <v>35</v>
      </c>
      <c r="E192" s="127">
        <v>10</v>
      </c>
      <c r="F192" s="76">
        <v>31</v>
      </c>
      <c r="G192" s="74">
        <v>9</v>
      </c>
      <c r="H192" s="86">
        <v>1</v>
      </c>
      <c r="I192" s="87">
        <v>10</v>
      </c>
      <c r="J192" s="76">
        <v>6</v>
      </c>
      <c r="K192" s="77">
        <v>10</v>
      </c>
      <c r="L192" s="83">
        <v>8</v>
      </c>
      <c r="M192" s="94">
        <v>12</v>
      </c>
      <c r="N192" s="76">
        <v>8</v>
      </c>
      <c r="O192" s="77">
        <v>8</v>
      </c>
      <c r="P192" s="135">
        <v>6</v>
      </c>
      <c r="Q192" s="74">
        <v>10</v>
      </c>
      <c r="R192" s="76">
        <v>13</v>
      </c>
      <c r="S192" s="179">
        <v>7</v>
      </c>
      <c r="V192" s="161">
        <v>5</v>
      </c>
      <c r="W192" s="89">
        <v>13</v>
      </c>
    </row>
    <row r="193" spans="1:23" ht="15.75" thickBot="1" x14ac:dyDescent="0.3">
      <c r="B193" s="86">
        <v>29</v>
      </c>
      <c r="C193" s="80">
        <v>11</v>
      </c>
      <c r="D193" s="126">
        <v>33</v>
      </c>
      <c r="E193" s="127">
        <v>11</v>
      </c>
      <c r="F193" s="76">
        <v>30</v>
      </c>
      <c r="G193" s="74">
        <v>10</v>
      </c>
      <c r="H193" s="161">
        <v>0</v>
      </c>
      <c r="I193" s="89">
        <v>12</v>
      </c>
      <c r="J193" s="83">
        <v>8</v>
      </c>
      <c r="K193" s="84">
        <v>11</v>
      </c>
      <c r="L193" s="76">
        <v>9</v>
      </c>
      <c r="M193" s="74">
        <v>15</v>
      </c>
      <c r="N193" s="76">
        <v>11</v>
      </c>
      <c r="O193" s="77">
        <v>9</v>
      </c>
      <c r="P193" s="135">
        <v>8</v>
      </c>
      <c r="Q193" s="74">
        <v>11</v>
      </c>
      <c r="R193" s="93">
        <v>14</v>
      </c>
      <c r="S193" s="84">
        <v>10</v>
      </c>
    </row>
    <row r="194" spans="1:23" ht="15.75" thickBot="1" x14ac:dyDescent="0.3">
      <c r="B194" s="86">
        <v>27</v>
      </c>
      <c r="C194" s="80">
        <v>12</v>
      </c>
      <c r="D194" s="126">
        <v>31</v>
      </c>
      <c r="E194" s="127">
        <v>12</v>
      </c>
      <c r="F194" s="76">
        <v>27</v>
      </c>
      <c r="G194" s="77">
        <v>11</v>
      </c>
      <c r="H194" s="71"/>
      <c r="I194" s="71"/>
      <c r="J194" s="76">
        <v>9</v>
      </c>
      <c r="K194" s="84">
        <v>15</v>
      </c>
      <c r="L194" s="88">
        <v>10</v>
      </c>
      <c r="M194" s="157">
        <v>17</v>
      </c>
      <c r="N194" s="76">
        <v>16</v>
      </c>
      <c r="O194" s="77">
        <v>10</v>
      </c>
      <c r="P194" s="135">
        <v>12</v>
      </c>
      <c r="Q194" s="74">
        <v>12</v>
      </c>
      <c r="R194" s="78">
        <v>15</v>
      </c>
      <c r="S194" s="79">
        <v>12</v>
      </c>
    </row>
    <row r="195" spans="1:23" ht="15.75" thickBot="1" x14ac:dyDescent="0.3">
      <c r="B195" s="86">
        <v>26</v>
      </c>
      <c r="C195" s="80">
        <v>13</v>
      </c>
      <c r="D195" s="126">
        <v>28</v>
      </c>
      <c r="E195" s="127">
        <v>13</v>
      </c>
      <c r="F195" s="76">
        <v>25</v>
      </c>
      <c r="G195" s="77">
        <v>12</v>
      </c>
      <c r="H195" s="71"/>
      <c r="I195" s="71"/>
      <c r="J195" s="161">
        <v>10</v>
      </c>
      <c r="K195" s="89">
        <v>17</v>
      </c>
      <c r="L195" s="71"/>
      <c r="M195" s="71"/>
      <c r="N195" s="83">
        <v>20</v>
      </c>
      <c r="O195" s="84">
        <v>11</v>
      </c>
      <c r="P195" s="135">
        <v>16</v>
      </c>
      <c r="Q195" s="84">
        <v>13</v>
      </c>
      <c r="R195" s="71"/>
      <c r="S195" s="71"/>
    </row>
    <row r="196" spans="1:23" x14ac:dyDescent="0.25">
      <c r="B196" s="86">
        <v>24</v>
      </c>
      <c r="C196" s="80">
        <v>14</v>
      </c>
      <c r="D196" s="150">
        <v>27</v>
      </c>
      <c r="E196" s="151">
        <v>14</v>
      </c>
      <c r="F196" s="83">
        <v>23</v>
      </c>
      <c r="G196" s="84">
        <v>13</v>
      </c>
      <c r="L196" s="71"/>
      <c r="M196" s="71"/>
      <c r="N196" s="160">
        <v>25</v>
      </c>
      <c r="O196" s="87">
        <v>12</v>
      </c>
      <c r="P196" s="93">
        <v>20</v>
      </c>
      <c r="Q196" s="77">
        <v>14</v>
      </c>
    </row>
    <row r="197" spans="1:23" x14ac:dyDescent="0.25">
      <c r="B197" s="86">
        <v>22</v>
      </c>
      <c r="C197" s="80">
        <v>15</v>
      </c>
      <c r="D197" s="86">
        <v>22</v>
      </c>
      <c r="E197" s="152">
        <v>15</v>
      </c>
      <c r="F197" s="86">
        <v>22</v>
      </c>
      <c r="G197" s="87">
        <v>14</v>
      </c>
      <c r="N197" s="163">
        <v>28</v>
      </c>
      <c r="O197" s="107">
        <v>13</v>
      </c>
      <c r="P197" s="86">
        <v>23</v>
      </c>
      <c r="Q197" s="153">
        <v>15</v>
      </c>
    </row>
    <row r="198" spans="1:23" ht="15.75" thickBot="1" x14ac:dyDescent="0.3">
      <c r="B198" s="119" t="s">
        <v>58</v>
      </c>
      <c r="C198" s="95">
        <v>16</v>
      </c>
      <c r="D198" s="81">
        <v>21</v>
      </c>
      <c r="E198" s="153">
        <v>16</v>
      </c>
      <c r="F198" s="83">
        <v>21</v>
      </c>
      <c r="G198" s="84">
        <v>15</v>
      </c>
      <c r="N198" s="88">
        <v>30</v>
      </c>
      <c r="O198" s="89">
        <v>13</v>
      </c>
      <c r="P198" s="91">
        <v>30</v>
      </c>
      <c r="Q198" s="79">
        <v>16</v>
      </c>
    </row>
    <row r="199" spans="1:23" ht="15.75" thickBot="1" x14ac:dyDescent="0.3">
      <c r="B199" s="146"/>
      <c r="C199" s="71"/>
      <c r="D199" s="78" t="s">
        <v>31</v>
      </c>
      <c r="E199" s="139">
        <v>17</v>
      </c>
      <c r="F199" s="88" t="s">
        <v>31</v>
      </c>
      <c r="G199" s="89">
        <v>16</v>
      </c>
      <c r="P199" s="71"/>
      <c r="Q199" s="71"/>
    </row>
    <row r="200" spans="1:23" x14ac:dyDescent="0.25">
      <c r="B200" s="72"/>
      <c r="C200" s="71"/>
      <c r="D200" s="72"/>
      <c r="E200" s="71"/>
      <c r="F200" s="71"/>
      <c r="G200" s="71"/>
    </row>
    <row r="201" spans="1:23" ht="15.75" thickBot="1" x14ac:dyDescent="0.3"/>
    <row r="202" spans="1:23" ht="35.25" customHeight="1" thickBot="1" x14ac:dyDescent="0.3">
      <c r="A202" s="147" t="s">
        <v>90</v>
      </c>
      <c r="B202" s="194" t="s">
        <v>91</v>
      </c>
      <c r="C202" s="195"/>
      <c r="D202" s="192" t="s">
        <v>92</v>
      </c>
      <c r="E202" s="193"/>
      <c r="F202" s="196" t="s">
        <v>94</v>
      </c>
      <c r="G202" s="193"/>
      <c r="H202" s="197" t="s">
        <v>8</v>
      </c>
      <c r="I202" s="198"/>
      <c r="J202" s="196" t="s">
        <v>98</v>
      </c>
      <c r="K202" s="193"/>
      <c r="L202" s="196" t="s">
        <v>72</v>
      </c>
      <c r="M202" s="193"/>
      <c r="N202" s="196" t="s">
        <v>99</v>
      </c>
      <c r="O202" s="193"/>
      <c r="P202" s="196" t="s">
        <v>100</v>
      </c>
      <c r="Q202" s="193"/>
      <c r="R202" s="196" t="s">
        <v>101</v>
      </c>
      <c r="S202" s="193"/>
      <c r="T202" s="196" t="s">
        <v>102</v>
      </c>
      <c r="U202" s="193"/>
      <c r="V202" s="192"/>
      <c r="W202" s="193"/>
    </row>
    <row r="203" spans="1:23" x14ac:dyDescent="0.25">
      <c r="B203" s="130" t="s">
        <v>27</v>
      </c>
      <c r="C203" s="149">
        <v>1</v>
      </c>
      <c r="D203" s="124" t="s">
        <v>61</v>
      </c>
      <c r="E203" s="132">
        <v>1</v>
      </c>
      <c r="F203" s="96" t="s">
        <v>95</v>
      </c>
      <c r="G203" s="97">
        <v>1</v>
      </c>
      <c r="H203" s="158" t="s">
        <v>33</v>
      </c>
      <c r="I203" s="169">
        <v>1</v>
      </c>
      <c r="J203" s="96">
        <v>0</v>
      </c>
      <c r="K203" s="98">
        <v>3</v>
      </c>
      <c r="L203" s="96">
        <v>0</v>
      </c>
      <c r="M203" s="97">
        <v>2</v>
      </c>
      <c r="N203" s="104">
        <v>0</v>
      </c>
      <c r="O203" s="98">
        <v>3</v>
      </c>
      <c r="P203" s="170">
        <v>0</v>
      </c>
      <c r="Q203" s="97">
        <v>3</v>
      </c>
      <c r="R203" s="96">
        <v>0</v>
      </c>
      <c r="S203" s="97">
        <v>1</v>
      </c>
      <c r="T203" s="104">
        <v>0</v>
      </c>
      <c r="U203" s="97">
        <v>1</v>
      </c>
      <c r="V203" s="104"/>
      <c r="W203" s="97"/>
    </row>
    <row r="204" spans="1:23" x14ac:dyDescent="0.25">
      <c r="B204" s="86">
        <v>24</v>
      </c>
      <c r="C204" s="80">
        <v>4</v>
      </c>
      <c r="D204" s="126">
        <v>27</v>
      </c>
      <c r="E204" s="121">
        <v>4</v>
      </c>
      <c r="F204" s="76">
        <v>65</v>
      </c>
      <c r="G204" s="77">
        <v>3</v>
      </c>
      <c r="H204" s="159">
        <v>2</v>
      </c>
      <c r="I204" s="74">
        <v>3</v>
      </c>
      <c r="J204" s="76">
        <v>3</v>
      </c>
      <c r="K204" s="74">
        <v>4</v>
      </c>
      <c r="L204" s="76">
        <v>1</v>
      </c>
      <c r="M204" s="77">
        <v>4</v>
      </c>
      <c r="N204" s="105">
        <v>4</v>
      </c>
      <c r="O204" s="74">
        <v>4</v>
      </c>
      <c r="P204" s="135">
        <v>2</v>
      </c>
      <c r="Q204" s="77">
        <v>5</v>
      </c>
      <c r="R204" s="76">
        <v>6</v>
      </c>
      <c r="S204" s="77">
        <v>4</v>
      </c>
      <c r="T204" s="112">
        <v>3</v>
      </c>
      <c r="U204" s="84">
        <v>2</v>
      </c>
      <c r="V204" s="105"/>
      <c r="W204" s="77"/>
    </row>
    <row r="205" spans="1:23" x14ac:dyDescent="0.25">
      <c r="B205" s="86">
        <v>23</v>
      </c>
      <c r="C205" s="80">
        <v>5</v>
      </c>
      <c r="D205" s="126">
        <v>24</v>
      </c>
      <c r="E205" s="121">
        <v>5</v>
      </c>
      <c r="F205" s="76">
        <v>64</v>
      </c>
      <c r="G205" s="77">
        <v>4</v>
      </c>
      <c r="H205" s="159">
        <v>1</v>
      </c>
      <c r="I205" s="74">
        <v>7</v>
      </c>
      <c r="J205" s="76">
        <v>4</v>
      </c>
      <c r="K205" s="74">
        <v>5</v>
      </c>
      <c r="L205" s="76">
        <v>2</v>
      </c>
      <c r="M205" s="77">
        <v>5</v>
      </c>
      <c r="N205" s="105">
        <v>6</v>
      </c>
      <c r="O205" s="74">
        <v>5</v>
      </c>
      <c r="P205" s="135">
        <v>3</v>
      </c>
      <c r="Q205" s="77">
        <v>6</v>
      </c>
      <c r="R205" s="76">
        <v>9</v>
      </c>
      <c r="S205" s="77">
        <v>5</v>
      </c>
      <c r="T205" s="112">
        <v>4</v>
      </c>
      <c r="U205" s="178">
        <v>6</v>
      </c>
      <c r="V205" s="105"/>
      <c r="W205" s="77"/>
    </row>
    <row r="206" spans="1:23" ht="15.75" thickBot="1" x14ac:dyDescent="0.3">
      <c r="B206" s="86">
        <v>21</v>
      </c>
      <c r="C206" s="80">
        <v>6</v>
      </c>
      <c r="D206" s="126">
        <v>22</v>
      </c>
      <c r="E206" s="121">
        <v>6</v>
      </c>
      <c r="F206" s="76">
        <v>59</v>
      </c>
      <c r="G206" s="77">
        <v>5</v>
      </c>
      <c r="H206" s="118">
        <v>0</v>
      </c>
      <c r="I206" s="180">
        <v>11</v>
      </c>
      <c r="J206" s="76">
        <v>5</v>
      </c>
      <c r="K206" s="74">
        <v>6</v>
      </c>
      <c r="L206" s="76">
        <v>3</v>
      </c>
      <c r="M206" s="77">
        <v>6</v>
      </c>
      <c r="N206" s="105">
        <v>7</v>
      </c>
      <c r="O206" s="74">
        <v>6</v>
      </c>
      <c r="P206" s="135">
        <v>4</v>
      </c>
      <c r="Q206" s="77">
        <v>7</v>
      </c>
      <c r="R206" s="76">
        <v>11</v>
      </c>
      <c r="S206" s="77">
        <v>6</v>
      </c>
      <c r="T206" s="171">
        <v>5</v>
      </c>
      <c r="U206" s="89">
        <v>11</v>
      </c>
      <c r="V206" s="112"/>
      <c r="W206" s="84"/>
    </row>
    <row r="207" spans="1:23" x14ac:dyDescent="0.25">
      <c r="B207" s="86">
        <v>20</v>
      </c>
      <c r="C207" s="80">
        <v>7</v>
      </c>
      <c r="D207" s="126">
        <v>21</v>
      </c>
      <c r="E207" s="121">
        <v>7</v>
      </c>
      <c r="F207" s="76">
        <v>55</v>
      </c>
      <c r="G207" s="77">
        <v>6</v>
      </c>
      <c r="H207" s="72"/>
      <c r="I207" s="72"/>
      <c r="J207" s="76">
        <v>6</v>
      </c>
      <c r="K207" s="74">
        <v>7</v>
      </c>
      <c r="L207" s="76">
        <v>4</v>
      </c>
      <c r="M207" s="77">
        <v>8</v>
      </c>
      <c r="N207" s="105">
        <v>11</v>
      </c>
      <c r="O207" s="74">
        <v>7</v>
      </c>
      <c r="P207" s="135">
        <v>7</v>
      </c>
      <c r="Q207" s="77">
        <v>8</v>
      </c>
      <c r="R207" s="83">
        <v>13</v>
      </c>
      <c r="S207" s="84">
        <v>8</v>
      </c>
      <c r="V207" s="86"/>
      <c r="W207" s="152"/>
    </row>
    <row r="208" spans="1:23" ht="15.75" thickBot="1" x14ac:dyDescent="0.3">
      <c r="B208" s="86">
        <v>19</v>
      </c>
      <c r="C208" s="80">
        <v>9</v>
      </c>
      <c r="D208" s="126">
        <v>20</v>
      </c>
      <c r="E208" s="121">
        <v>9</v>
      </c>
      <c r="F208" s="76">
        <v>50</v>
      </c>
      <c r="G208" s="77">
        <v>7</v>
      </c>
      <c r="H208" s="71"/>
      <c r="I208" s="71"/>
      <c r="J208" s="76">
        <v>8</v>
      </c>
      <c r="K208" s="74">
        <v>8</v>
      </c>
      <c r="L208" s="83">
        <v>5</v>
      </c>
      <c r="M208" s="84">
        <v>9</v>
      </c>
      <c r="N208" s="105">
        <v>15</v>
      </c>
      <c r="O208" s="74">
        <v>8</v>
      </c>
      <c r="P208" s="135">
        <v>14</v>
      </c>
      <c r="Q208" s="77">
        <v>9</v>
      </c>
      <c r="R208" s="76">
        <v>14</v>
      </c>
      <c r="S208" s="179">
        <v>10</v>
      </c>
      <c r="V208" s="161"/>
      <c r="W208" s="89"/>
    </row>
    <row r="209" spans="1:21" ht="15.75" thickBot="1" x14ac:dyDescent="0.3">
      <c r="B209" s="86">
        <v>18</v>
      </c>
      <c r="C209" s="80">
        <v>10</v>
      </c>
      <c r="D209" s="126">
        <v>19</v>
      </c>
      <c r="E209" s="121">
        <v>11</v>
      </c>
      <c r="F209" s="76">
        <v>48</v>
      </c>
      <c r="G209" s="77">
        <v>8</v>
      </c>
      <c r="H209" s="71"/>
      <c r="I209" s="71"/>
      <c r="J209" s="83">
        <v>9</v>
      </c>
      <c r="K209" s="94">
        <v>9</v>
      </c>
      <c r="L209" s="76">
        <v>6</v>
      </c>
      <c r="M209" s="77">
        <v>7</v>
      </c>
      <c r="N209" s="105">
        <v>24</v>
      </c>
      <c r="O209" s="74">
        <v>9</v>
      </c>
      <c r="P209" s="135">
        <v>18</v>
      </c>
      <c r="Q209" s="77">
        <v>10</v>
      </c>
      <c r="R209" s="91">
        <v>15</v>
      </c>
      <c r="S209" s="79">
        <v>11</v>
      </c>
    </row>
    <row r="210" spans="1:21" ht="15.75" thickBot="1" x14ac:dyDescent="0.3">
      <c r="B210" s="86">
        <v>17</v>
      </c>
      <c r="C210" s="80">
        <v>11</v>
      </c>
      <c r="D210" s="126">
        <v>18</v>
      </c>
      <c r="E210" s="121">
        <v>12</v>
      </c>
      <c r="F210" s="76">
        <v>46</v>
      </c>
      <c r="G210" s="77">
        <v>9</v>
      </c>
      <c r="H210" s="71"/>
      <c r="I210" s="71"/>
      <c r="J210" s="78">
        <v>10</v>
      </c>
      <c r="K210" s="108">
        <v>14</v>
      </c>
      <c r="L210" s="106">
        <v>8</v>
      </c>
      <c r="M210" s="153">
        <v>8</v>
      </c>
      <c r="N210" s="105">
        <v>28</v>
      </c>
      <c r="O210" s="74">
        <v>10</v>
      </c>
      <c r="P210" s="135">
        <v>24</v>
      </c>
      <c r="Q210" s="77">
        <v>11</v>
      </c>
      <c r="R210" s="72"/>
      <c r="S210" s="72"/>
    </row>
    <row r="211" spans="1:21" ht="15.75" thickBot="1" x14ac:dyDescent="0.3">
      <c r="B211" s="86">
        <v>16</v>
      </c>
      <c r="C211" s="80">
        <v>12</v>
      </c>
      <c r="D211" s="126">
        <v>17</v>
      </c>
      <c r="E211" s="121">
        <v>13</v>
      </c>
      <c r="F211" s="76">
        <v>43</v>
      </c>
      <c r="G211" s="77">
        <v>10</v>
      </c>
      <c r="H211" s="71"/>
      <c r="I211" s="71"/>
      <c r="J211" s="71"/>
      <c r="K211" s="71"/>
      <c r="L211" s="86">
        <v>9</v>
      </c>
      <c r="M211" s="152">
        <v>9</v>
      </c>
      <c r="N211" s="109">
        <v>30</v>
      </c>
      <c r="O211" s="108">
        <v>13</v>
      </c>
      <c r="P211" s="135">
        <v>29</v>
      </c>
      <c r="Q211" s="84">
        <v>14</v>
      </c>
      <c r="R211" s="71"/>
      <c r="S211" s="71"/>
    </row>
    <row r="212" spans="1:21" ht="15.75" thickBot="1" x14ac:dyDescent="0.3">
      <c r="B212" s="86">
        <v>15</v>
      </c>
      <c r="C212" s="80">
        <v>13</v>
      </c>
      <c r="D212" s="150">
        <v>16</v>
      </c>
      <c r="E212" s="123">
        <v>14</v>
      </c>
      <c r="F212" s="83">
        <v>38</v>
      </c>
      <c r="G212" s="84">
        <v>11</v>
      </c>
      <c r="L212" s="168">
        <v>10</v>
      </c>
      <c r="M212" s="155">
        <v>14</v>
      </c>
      <c r="N212" s="71"/>
      <c r="O212" s="71"/>
      <c r="P212" s="91">
        <v>30</v>
      </c>
      <c r="Q212" s="79">
        <v>14</v>
      </c>
    </row>
    <row r="213" spans="1:21" x14ac:dyDescent="0.25">
      <c r="B213" s="86">
        <v>14</v>
      </c>
      <c r="C213" s="80">
        <v>14</v>
      </c>
      <c r="D213" s="86">
        <v>13</v>
      </c>
      <c r="E213" s="156">
        <v>15</v>
      </c>
      <c r="F213" s="86">
        <v>36</v>
      </c>
      <c r="G213" s="87">
        <v>12</v>
      </c>
      <c r="N213" s="71"/>
      <c r="O213" s="71"/>
      <c r="P213" s="71"/>
      <c r="Q213" s="71"/>
    </row>
    <row r="214" spans="1:21" ht="15.75" thickBot="1" x14ac:dyDescent="0.3">
      <c r="B214" s="119" t="s">
        <v>28</v>
      </c>
      <c r="C214" s="95">
        <v>15</v>
      </c>
      <c r="D214" s="81">
        <v>12</v>
      </c>
      <c r="E214" s="71">
        <v>16</v>
      </c>
      <c r="F214" s="83">
        <v>34</v>
      </c>
      <c r="G214" s="84">
        <v>13</v>
      </c>
      <c r="N214" s="71"/>
      <c r="O214" s="71"/>
      <c r="P214" s="72"/>
      <c r="Q214" s="72"/>
    </row>
    <row r="215" spans="1:21" ht="15.75" thickBot="1" x14ac:dyDescent="0.3">
      <c r="B215" s="146"/>
      <c r="C215" s="71"/>
      <c r="D215" s="78" t="s">
        <v>93</v>
      </c>
      <c r="E215" s="171">
        <v>17</v>
      </c>
      <c r="F215" s="106">
        <v>32</v>
      </c>
      <c r="G215" s="107">
        <v>14</v>
      </c>
      <c r="P215" s="71"/>
      <c r="Q215" s="71"/>
    </row>
    <row r="216" spans="1:21" x14ac:dyDescent="0.25">
      <c r="F216" s="86">
        <v>29</v>
      </c>
      <c r="G216" s="87">
        <v>15</v>
      </c>
    </row>
    <row r="217" spans="1:21" x14ac:dyDescent="0.25">
      <c r="F217" s="81">
        <v>25</v>
      </c>
      <c r="G217" s="82">
        <v>16</v>
      </c>
    </row>
    <row r="218" spans="1:21" ht="15.75" thickBot="1" x14ac:dyDescent="0.3">
      <c r="F218" s="113" t="s">
        <v>96</v>
      </c>
      <c r="G218" s="89">
        <v>17</v>
      </c>
    </row>
    <row r="220" spans="1:21" ht="15.75" thickBot="1" x14ac:dyDescent="0.3"/>
    <row r="221" spans="1:21" ht="35.25" customHeight="1" thickBot="1" x14ac:dyDescent="0.3">
      <c r="A221" s="147" t="s">
        <v>103</v>
      </c>
      <c r="B221" s="194" t="s">
        <v>91</v>
      </c>
      <c r="C221" s="195"/>
      <c r="D221" s="192" t="s">
        <v>92</v>
      </c>
      <c r="E221" s="193"/>
      <c r="F221" s="196" t="s">
        <v>94</v>
      </c>
      <c r="G221" s="193"/>
      <c r="H221" s="197" t="s">
        <v>8</v>
      </c>
      <c r="I221" s="198"/>
      <c r="J221" s="196" t="s">
        <v>98</v>
      </c>
      <c r="K221" s="193"/>
      <c r="L221" s="196" t="s">
        <v>72</v>
      </c>
      <c r="M221" s="193"/>
      <c r="N221" s="196" t="s">
        <v>99</v>
      </c>
      <c r="O221" s="193"/>
      <c r="P221" s="196" t="s">
        <v>100</v>
      </c>
      <c r="Q221" s="193"/>
      <c r="R221" s="196" t="s">
        <v>101</v>
      </c>
      <c r="S221" s="193"/>
      <c r="T221" s="196" t="s">
        <v>102</v>
      </c>
      <c r="U221" s="193"/>
    </row>
    <row r="222" spans="1:21" x14ac:dyDescent="0.25">
      <c r="B222" s="130" t="s">
        <v>51</v>
      </c>
      <c r="C222" s="149">
        <v>1</v>
      </c>
      <c r="D222" s="124" t="s">
        <v>52</v>
      </c>
      <c r="E222" s="125">
        <v>1</v>
      </c>
      <c r="F222" s="96" t="s">
        <v>105</v>
      </c>
      <c r="G222" s="98">
        <v>1</v>
      </c>
      <c r="H222" s="134" t="s">
        <v>106</v>
      </c>
      <c r="I222" s="136">
        <v>1</v>
      </c>
      <c r="J222" s="96">
        <v>0</v>
      </c>
      <c r="K222" s="98">
        <v>5</v>
      </c>
      <c r="L222" s="96">
        <v>0</v>
      </c>
      <c r="M222" s="97">
        <v>2</v>
      </c>
      <c r="N222" s="104">
        <v>0</v>
      </c>
      <c r="O222" s="98">
        <v>3</v>
      </c>
      <c r="P222" s="170">
        <v>0</v>
      </c>
      <c r="Q222" s="98">
        <v>3</v>
      </c>
      <c r="R222" s="96">
        <v>0</v>
      </c>
      <c r="S222" s="98">
        <v>1</v>
      </c>
      <c r="T222" s="96">
        <v>0</v>
      </c>
      <c r="U222" s="97">
        <v>1</v>
      </c>
    </row>
    <row r="223" spans="1:21" x14ac:dyDescent="0.25">
      <c r="B223" s="86">
        <v>25</v>
      </c>
      <c r="C223" s="80">
        <v>4</v>
      </c>
      <c r="D223" s="126">
        <v>30</v>
      </c>
      <c r="E223" s="127">
        <v>2</v>
      </c>
      <c r="F223" s="76">
        <v>97</v>
      </c>
      <c r="G223" s="74">
        <v>3</v>
      </c>
      <c r="H223" s="135">
        <v>4</v>
      </c>
      <c r="I223" s="77">
        <v>3</v>
      </c>
      <c r="J223" s="76">
        <v>2</v>
      </c>
      <c r="K223" s="74">
        <v>7</v>
      </c>
      <c r="L223" s="76">
        <v>1</v>
      </c>
      <c r="M223" s="77">
        <v>4</v>
      </c>
      <c r="N223" s="105">
        <v>4</v>
      </c>
      <c r="O223" s="74">
        <v>4</v>
      </c>
      <c r="P223" s="135">
        <v>2</v>
      </c>
      <c r="Q223" s="74">
        <v>5</v>
      </c>
      <c r="R223" s="76">
        <v>2</v>
      </c>
      <c r="S223" s="74">
        <v>2</v>
      </c>
      <c r="T223" s="83">
        <v>1</v>
      </c>
      <c r="U223" s="84">
        <v>3</v>
      </c>
    </row>
    <row r="224" spans="1:21" x14ac:dyDescent="0.25">
      <c r="B224" s="86">
        <v>24</v>
      </c>
      <c r="C224" s="80">
        <v>5</v>
      </c>
      <c r="D224" s="126">
        <v>28</v>
      </c>
      <c r="E224" s="127">
        <v>4</v>
      </c>
      <c r="F224" s="76">
        <v>67</v>
      </c>
      <c r="G224" s="74">
        <v>4</v>
      </c>
      <c r="H224" s="135">
        <v>3</v>
      </c>
      <c r="I224" s="77">
        <v>4</v>
      </c>
      <c r="J224" s="76">
        <v>4</v>
      </c>
      <c r="K224" s="74">
        <v>8</v>
      </c>
      <c r="L224" s="76">
        <v>2</v>
      </c>
      <c r="M224" s="77">
        <v>5</v>
      </c>
      <c r="N224" s="105">
        <v>5</v>
      </c>
      <c r="O224" s="74">
        <v>6</v>
      </c>
      <c r="P224" s="135">
        <v>3</v>
      </c>
      <c r="Q224" s="74">
        <v>6</v>
      </c>
      <c r="R224" s="76">
        <v>3</v>
      </c>
      <c r="S224" s="74">
        <v>3</v>
      </c>
      <c r="T224" s="83">
        <v>3</v>
      </c>
      <c r="U224" s="178">
        <v>4</v>
      </c>
    </row>
    <row r="225" spans="1:21" x14ac:dyDescent="0.25">
      <c r="B225" s="86">
        <v>23</v>
      </c>
      <c r="C225" s="80">
        <v>6</v>
      </c>
      <c r="D225" s="126">
        <v>27</v>
      </c>
      <c r="E225" s="127">
        <v>5</v>
      </c>
      <c r="F225" s="76">
        <v>61</v>
      </c>
      <c r="G225" s="74">
        <v>5</v>
      </c>
      <c r="H225" s="93">
        <v>2</v>
      </c>
      <c r="I225" s="137">
        <v>9</v>
      </c>
      <c r="J225" s="76">
        <v>6</v>
      </c>
      <c r="K225" s="74">
        <v>9</v>
      </c>
      <c r="L225" s="76">
        <v>3</v>
      </c>
      <c r="M225" s="77">
        <v>6</v>
      </c>
      <c r="N225" s="105">
        <v>6</v>
      </c>
      <c r="O225" s="74">
        <v>7</v>
      </c>
      <c r="P225" s="135">
        <v>4</v>
      </c>
      <c r="Q225" s="74">
        <v>7</v>
      </c>
      <c r="R225" s="76">
        <v>5</v>
      </c>
      <c r="S225" s="74">
        <v>4</v>
      </c>
      <c r="T225" s="163">
        <v>4</v>
      </c>
      <c r="U225" s="107">
        <v>6</v>
      </c>
    </row>
    <row r="226" spans="1:21" ht="15.75" thickBot="1" x14ac:dyDescent="0.3">
      <c r="B226" s="86">
        <v>22</v>
      </c>
      <c r="C226" s="80">
        <v>7</v>
      </c>
      <c r="D226" s="126">
        <v>25</v>
      </c>
      <c r="E226" s="127">
        <v>6</v>
      </c>
      <c r="F226" s="76">
        <v>56</v>
      </c>
      <c r="G226" s="74">
        <v>7</v>
      </c>
      <c r="H226" s="113">
        <v>0</v>
      </c>
      <c r="I226" s="79">
        <v>11</v>
      </c>
      <c r="J226" s="76">
        <v>8</v>
      </c>
      <c r="K226" s="74">
        <v>10</v>
      </c>
      <c r="L226" s="76">
        <v>4</v>
      </c>
      <c r="M226" s="77">
        <v>9</v>
      </c>
      <c r="N226" s="105">
        <v>8</v>
      </c>
      <c r="O226" s="74">
        <v>8</v>
      </c>
      <c r="P226" s="135">
        <v>5</v>
      </c>
      <c r="Q226" s="74">
        <v>8</v>
      </c>
      <c r="R226" s="83">
        <v>7</v>
      </c>
      <c r="S226" s="94">
        <v>5</v>
      </c>
      <c r="T226" s="138">
        <v>5</v>
      </c>
      <c r="U226" s="89">
        <v>12</v>
      </c>
    </row>
    <row r="227" spans="1:21" x14ac:dyDescent="0.25">
      <c r="B227" s="86">
        <v>21</v>
      </c>
      <c r="C227" s="80">
        <v>8</v>
      </c>
      <c r="D227" s="126">
        <v>24</v>
      </c>
      <c r="E227" s="127">
        <v>7</v>
      </c>
      <c r="F227" s="76">
        <v>54</v>
      </c>
      <c r="G227" s="77">
        <v>8</v>
      </c>
      <c r="H227" s="71"/>
      <c r="I227" s="71"/>
      <c r="J227" s="76">
        <v>9</v>
      </c>
      <c r="K227" s="74">
        <v>12</v>
      </c>
      <c r="L227" s="83">
        <v>5</v>
      </c>
      <c r="M227" s="84">
        <v>11</v>
      </c>
      <c r="N227" s="105">
        <v>11</v>
      </c>
      <c r="O227" s="74">
        <v>9</v>
      </c>
      <c r="P227" s="135">
        <v>7</v>
      </c>
      <c r="Q227" s="74">
        <v>9</v>
      </c>
      <c r="R227" s="76">
        <v>11</v>
      </c>
      <c r="S227" s="179">
        <v>6</v>
      </c>
    </row>
    <row r="228" spans="1:21" ht="15.75" thickBot="1" x14ac:dyDescent="0.3">
      <c r="B228" s="86">
        <v>20</v>
      </c>
      <c r="C228" s="80">
        <v>9</v>
      </c>
      <c r="D228" s="126">
        <v>23</v>
      </c>
      <c r="E228" s="127">
        <v>9</v>
      </c>
      <c r="F228" s="76">
        <v>50</v>
      </c>
      <c r="G228" s="77">
        <v>9</v>
      </c>
      <c r="H228" s="71"/>
      <c r="I228" s="71"/>
      <c r="J228" s="78">
        <v>10</v>
      </c>
      <c r="K228" s="108">
        <v>16</v>
      </c>
      <c r="L228" s="76">
        <v>6</v>
      </c>
      <c r="M228" s="77">
        <v>12</v>
      </c>
      <c r="N228" s="105">
        <v>15</v>
      </c>
      <c r="O228" s="74">
        <v>10</v>
      </c>
      <c r="P228" s="135">
        <v>10</v>
      </c>
      <c r="Q228" s="74">
        <v>10</v>
      </c>
      <c r="R228" s="93">
        <v>13</v>
      </c>
      <c r="S228" s="84">
        <v>8</v>
      </c>
    </row>
    <row r="229" spans="1:21" x14ac:dyDescent="0.25">
      <c r="B229" s="86">
        <v>19</v>
      </c>
      <c r="C229" s="80">
        <v>10</v>
      </c>
      <c r="D229" s="126">
        <v>22</v>
      </c>
      <c r="E229" s="127">
        <v>10</v>
      </c>
      <c r="F229" s="76">
        <v>48</v>
      </c>
      <c r="G229" s="77">
        <v>10</v>
      </c>
      <c r="H229" s="71"/>
      <c r="I229" s="71"/>
      <c r="J229" s="72"/>
      <c r="K229" s="72"/>
      <c r="L229" s="106">
        <v>7</v>
      </c>
      <c r="M229" s="153">
        <v>13</v>
      </c>
      <c r="N229" s="105">
        <v>21</v>
      </c>
      <c r="O229" s="74">
        <v>11</v>
      </c>
      <c r="P229" s="135">
        <v>14</v>
      </c>
      <c r="Q229" s="74">
        <v>11</v>
      </c>
      <c r="R229" s="76">
        <v>14</v>
      </c>
      <c r="S229" s="77">
        <v>10</v>
      </c>
    </row>
    <row r="230" spans="1:21" ht="15.75" thickBot="1" x14ac:dyDescent="0.3">
      <c r="B230" s="86">
        <v>18</v>
      </c>
      <c r="C230" s="80">
        <v>11</v>
      </c>
      <c r="D230" s="126">
        <v>21</v>
      </c>
      <c r="E230" s="127">
        <v>11</v>
      </c>
      <c r="F230" s="83">
        <v>44</v>
      </c>
      <c r="G230" s="84">
        <v>11</v>
      </c>
      <c r="H230" s="71"/>
      <c r="I230" s="71"/>
      <c r="J230" s="71"/>
      <c r="K230" s="71"/>
      <c r="L230" s="86">
        <v>8</v>
      </c>
      <c r="M230" s="152">
        <v>14</v>
      </c>
      <c r="N230" s="109">
        <v>30</v>
      </c>
      <c r="O230" s="108">
        <v>13</v>
      </c>
      <c r="P230" s="135">
        <v>16</v>
      </c>
      <c r="Q230" s="94">
        <v>12</v>
      </c>
      <c r="R230" s="88">
        <v>15</v>
      </c>
      <c r="S230" s="89">
        <v>12</v>
      </c>
    </row>
    <row r="231" spans="1:21" x14ac:dyDescent="0.25">
      <c r="B231" s="86">
        <v>16</v>
      </c>
      <c r="C231" s="80">
        <v>12</v>
      </c>
      <c r="D231" s="150">
        <v>19</v>
      </c>
      <c r="E231" s="151">
        <v>12</v>
      </c>
      <c r="F231" s="86">
        <v>41</v>
      </c>
      <c r="G231" s="87">
        <v>12</v>
      </c>
      <c r="L231" s="81">
        <v>9</v>
      </c>
      <c r="M231" s="153">
        <v>15</v>
      </c>
      <c r="N231" s="71"/>
      <c r="O231" s="71"/>
      <c r="P231" s="93">
        <v>21</v>
      </c>
      <c r="Q231" s="84">
        <v>13</v>
      </c>
    </row>
    <row r="232" spans="1:21" ht="15.75" thickBot="1" x14ac:dyDescent="0.3">
      <c r="B232" s="86">
        <v>15</v>
      </c>
      <c r="C232" s="80">
        <v>13</v>
      </c>
      <c r="D232" s="86">
        <v>17</v>
      </c>
      <c r="E232" s="152">
        <v>13</v>
      </c>
      <c r="F232" s="83">
        <v>39</v>
      </c>
      <c r="G232" s="84">
        <v>13</v>
      </c>
      <c r="L232" s="88">
        <v>10</v>
      </c>
      <c r="M232" s="89">
        <v>16</v>
      </c>
      <c r="N232" s="71"/>
      <c r="O232" s="71"/>
      <c r="P232" s="86">
        <v>25</v>
      </c>
      <c r="Q232" s="87">
        <v>14</v>
      </c>
    </row>
    <row r="233" spans="1:21" x14ac:dyDescent="0.25">
      <c r="B233" s="145">
        <v>14</v>
      </c>
      <c r="C233" s="116">
        <v>14</v>
      </c>
      <c r="D233" s="81">
        <v>16</v>
      </c>
      <c r="E233" s="153">
        <v>14</v>
      </c>
      <c r="F233" s="106">
        <v>36</v>
      </c>
      <c r="G233" s="107">
        <v>14</v>
      </c>
      <c r="N233" s="71"/>
      <c r="O233" s="71"/>
      <c r="P233" s="76">
        <v>27</v>
      </c>
      <c r="Q233" s="77">
        <v>15</v>
      </c>
    </row>
    <row r="234" spans="1:21" ht="15.75" thickBot="1" x14ac:dyDescent="0.3">
      <c r="B234" s="85">
        <v>13</v>
      </c>
      <c r="C234" s="80">
        <v>15</v>
      </c>
      <c r="D234" s="83">
        <v>13</v>
      </c>
      <c r="E234" s="176">
        <v>15</v>
      </c>
      <c r="F234" s="86">
        <v>30</v>
      </c>
      <c r="G234" s="87">
        <v>15</v>
      </c>
      <c r="P234" s="88">
        <v>30</v>
      </c>
      <c r="Q234" s="89">
        <v>15</v>
      </c>
    </row>
    <row r="235" spans="1:21" x14ac:dyDescent="0.25">
      <c r="B235" s="162">
        <v>10</v>
      </c>
      <c r="C235" s="80">
        <v>16</v>
      </c>
      <c r="D235" s="86">
        <v>12</v>
      </c>
      <c r="E235" s="87">
        <v>16</v>
      </c>
      <c r="F235" s="81">
        <v>25</v>
      </c>
      <c r="G235" s="82">
        <v>16</v>
      </c>
    </row>
    <row r="236" spans="1:21" ht="15.75" thickBot="1" x14ac:dyDescent="0.3">
      <c r="B236" s="78" t="s">
        <v>104</v>
      </c>
      <c r="C236" s="157">
        <v>17</v>
      </c>
      <c r="D236" s="78" t="s">
        <v>93</v>
      </c>
      <c r="E236" s="89">
        <v>17</v>
      </c>
      <c r="F236" s="113" t="s">
        <v>96</v>
      </c>
      <c r="G236" s="89">
        <v>17</v>
      </c>
    </row>
    <row r="237" spans="1:21" x14ac:dyDescent="0.25">
      <c r="F237" s="72"/>
      <c r="G237" s="71"/>
    </row>
    <row r="239" spans="1:21" ht="15.75" thickBot="1" x14ac:dyDescent="0.3"/>
    <row r="240" spans="1:21" ht="47.25" customHeight="1" thickBot="1" x14ac:dyDescent="0.3">
      <c r="A240" s="181" t="s">
        <v>112</v>
      </c>
      <c r="B240" s="194" t="s">
        <v>91</v>
      </c>
      <c r="C240" s="195"/>
      <c r="D240" s="192" t="s">
        <v>92</v>
      </c>
      <c r="E240" s="193"/>
      <c r="F240" s="196" t="s">
        <v>94</v>
      </c>
      <c r="G240" s="193"/>
      <c r="H240" s="197" t="s">
        <v>8</v>
      </c>
      <c r="I240" s="198"/>
      <c r="J240" s="196" t="s">
        <v>98</v>
      </c>
      <c r="K240" s="193"/>
      <c r="L240" s="196" t="s">
        <v>72</v>
      </c>
      <c r="M240" s="193"/>
      <c r="N240" s="196" t="s">
        <v>99</v>
      </c>
      <c r="O240" s="193"/>
      <c r="P240" s="196" t="s">
        <v>100</v>
      </c>
      <c r="Q240" s="193"/>
      <c r="R240" s="196" t="s">
        <v>101</v>
      </c>
      <c r="S240" s="193"/>
      <c r="T240" s="196" t="s">
        <v>102</v>
      </c>
      <c r="U240" s="193"/>
    </row>
    <row r="241" spans="2:21" x14ac:dyDescent="0.25">
      <c r="B241" s="130" t="s">
        <v>97</v>
      </c>
      <c r="C241" s="149">
        <v>1</v>
      </c>
      <c r="D241" s="124" t="s">
        <v>108</v>
      </c>
      <c r="E241" s="132">
        <v>1</v>
      </c>
      <c r="F241" s="96" t="s">
        <v>110</v>
      </c>
      <c r="G241" s="98">
        <v>1</v>
      </c>
      <c r="H241" s="134" t="s">
        <v>111</v>
      </c>
      <c r="I241" s="169">
        <v>1</v>
      </c>
      <c r="J241" s="96">
        <v>0</v>
      </c>
      <c r="K241" s="97">
        <v>3</v>
      </c>
      <c r="L241" s="96">
        <v>0</v>
      </c>
      <c r="M241" s="98">
        <v>4</v>
      </c>
      <c r="N241" s="96">
        <v>0</v>
      </c>
      <c r="O241" s="97">
        <v>4</v>
      </c>
      <c r="P241" s="170">
        <v>0</v>
      </c>
      <c r="Q241" s="97">
        <v>3</v>
      </c>
      <c r="R241" s="104">
        <v>0</v>
      </c>
      <c r="S241" s="97">
        <v>3</v>
      </c>
      <c r="T241" s="96">
        <v>0</v>
      </c>
      <c r="U241" s="97">
        <v>1</v>
      </c>
    </row>
    <row r="242" spans="2:21" x14ac:dyDescent="0.25">
      <c r="B242" s="86">
        <v>16</v>
      </c>
      <c r="C242" s="80">
        <v>3</v>
      </c>
      <c r="D242" s="126">
        <v>17</v>
      </c>
      <c r="E242" s="121">
        <v>3</v>
      </c>
      <c r="F242" s="76">
        <v>63</v>
      </c>
      <c r="G242" s="74">
        <v>3</v>
      </c>
      <c r="H242" s="135">
        <v>6</v>
      </c>
      <c r="I242" s="74">
        <v>3</v>
      </c>
      <c r="J242" s="76">
        <v>4</v>
      </c>
      <c r="K242" s="77">
        <v>5</v>
      </c>
      <c r="L242" s="76">
        <v>1</v>
      </c>
      <c r="M242" s="74">
        <v>6</v>
      </c>
      <c r="N242" s="76">
        <v>3</v>
      </c>
      <c r="O242" s="77">
        <v>5</v>
      </c>
      <c r="P242" s="135">
        <v>2</v>
      </c>
      <c r="Q242" s="77">
        <v>6</v>
      </c>
      <c r="R242" s="105">
        <v>2</v>
      </c>
      <c r="S242" s="77">
        <v>4</v>
      </c>
      <c r="T242" s="83">
        <v>1</v>
      </c>
      <c r="U242" s="84">
        <v>3</v>
      </c>
    </row>
    <row r="243" spans="2:21" x14ac:dyDescent="0.25">
      <c r="B243" s="86">
        <v>13</v>
      </c>
      <c r="C243" s="80">
        <v>5</v>
      </c>
      <c r="D243" s="126">
        <v>16</v>
      </c>
      <c r="E243" s="121">
        <v>4</v>
      </c>
      <c r="F243" s="76">
        <v>47</v>
      </c>
      <c r="G243" s="74">
        <v>4</v>
      </c>
      <c r="H243" s="135">
        <v>5</v>
      </c>
      <c r="I243" s="74">
        <v>4</v>
      </c>
      <c r="J243" s="76">
        <v>5</v>
      </c>
      <c r="K243" s="77">
        <v>7</v>
      </c>
      <c r="L243" s="76">
        <v>3</v>
      </c>
      <c r="M243" s="74">
        <v>7</v>
      </c>
      <c r="N243" s="76">
        <v>4</v>
      </c>
      <c r="O243" s="77">
        <v>6</v>
      </c>
      <c r="P243" s="135">
        <v>3</v>
      </c>
      <c r="Q243" s="77">
        <v>7</v>
      </c>
      <c r="R243" s="105">
        <v>6</v>
      </c>
      <c r="S243" s="77">
        <v>5</v>
      </c>
      <c r="T243" s="83">
        <v>3</v>
      </c>
      <c r="U243" s="178">
        <v>4</v>
      </c>
    </row>
    <row r="244" spans="2:21" x14ac:dyDescent="0.25">
      <c r="B244" s="86">
        <v>12</v>
      </c>
      <c r="C244" s="80">
        <v>7</v>
      </c>
      <c r="D244" s="126">
        <v>15</v>
      </c>
      <c r="E244" s="121">
        <v>5</v>
      </c>
      <c r="F244" s="76">
        <v>44</v>
      </c>
      <c r="G244" s="74">
        <v>5</v>
      </c>
      <c r="H244" s="93">
        <v>4</v>
      </c>
      <c r="I244" s="73">
        <v>6</v>
      </c>
      <c r="J244" s="76">
        <v>6</v>
      </c>
      <c r="K244" s="77">
        <v>8</v>
      </c>
      <c r="L244" s="76">
        <v>4</v>
      </c>
      <c r="M244" s="74">
        <v>9</v>
      </c>
      <c r="N244" s="76">
        <v>6</v>
      </c>
      <c r="O244" s="77">
        <v>7</v>
      </c>
      <c r="P244" s="135">
        <v>4</v>
      </c>
      <c r="Q244" s="77">
        <v>8</v>
      </c>
      <c r="R244" s="105">
        <v>7</v>
      </c>
      <c r="S244" s="77">
        <v>7</v>
      </c>
      <c r="T244" s="163">
        <v>4</v>
      </c>
      <c r="U244" s="107">
        <v>6</v>
      </c>
    </row>
    <row r="245" spans="2:21" ht="15.75" thickBot="1" x14ac:dyDescent="0.3">
      <c r="B245" s="86">
        <v>11</v>
      </c>
      <c r="C245" s="80">
        <v>9</v>
      </c>
      <c r="D245" s="126">
        <v>14</v>
      </c>
      <c r="E245" s="121">
        <v>6</v>
      </c>
      <c r="F245" s="76">
        <v>42</v>
      </c>
      <c r="G245" s="74">
        <v>6</v>
      </c>
      <c r="H245" s="148">
        <v>3</v>
      </c>
      <c r="I245" s="94">
        <v>7</v>
      </c>
      <c r="J245" s="76">
        <v>7</v>
      </c>
      <c r="K245" s="77">
        <v>9</v>
      </c>
      <c r="L245" s="76">
        <v>5</v>
      </c>
      <c r="M245" s="74">
        <v>11</v>
      </c>
      <c r="N245" s="76">
        <v>8</v>
      </c>
      <c r="O245" s="77">
        <v>8</v>
      </c>
      <c r="P245" s="135">
        <v>6</v>
      </c>
      <c r="Q245" s="77">
        <v>9</v>
      </c>
      <c r="R245" s="112">
        <v>8</v>
      </c>
      <c r="S245" s="84">
        <v>8</v>
      </c>
      <c r="T245" s="138">
        <v>5</v>
      </c>
      <c r="U245" s="89">
        <v>12</v>
      </c>
    </row>
    <row r="246" spans="2:21" x14ac:dyDescent="0.25">
      <c r="B246" s="86">
        <v>10</v>
      </c>
      <c r="C246" s="80">
        <v>10</v>
      </c>
      <c r="D246" s="126">
        <v>13</v>
      </c>
      <c r="E246" s="121">
        <v>8</v>
      </c>
      <c r="F246" s="76">
        <v>40</v>
      </c>
      <c r="G246" s="74">
        <v>7</v>
      </c>
      <c r="H246" s="86">
        <v>2</v>
      </c>
      <c r="I246" s="80">
        <v>9</v>
      </c>
      <c r="J246" s="76">
        <v>8</v>
      </c>
      <c r="K246" s="77">
        <v>10</v>
      </c>
      <c r="L246" s="83">
        <v>6</v>
      </c>
      <c r="M246" s="94">
        <v>12</v>
      </c>
      <c r="N246" s="76">
        <v>10</v>
      </c>
      <c r="O246" s="77">
        <v>9</v>
      </c>
      <c r="P246" s="135">
        <v>13</v>
      </c>
      <c r="Q246" s="77">
        <v>11</v>
      </c>
      <c r="R246" s="105">
        <v>11</v>
      </c>
      <c r="S246" s="179">
        <v>9</v>
      </c>
    </row>
    <row r="247" spans="2:21" x14ac:dyDescent="0.25">
      <c r="B247" s="86">
        <v>9</v>
      </c>
      <c r="C247" s="80">
        <v>11</v>
      </c>
      <c r="D247" s="126">
        <v>12</v>
      </c>
      <c r="E247" s="121">
        <v>9</v>
      </c>
      <c r="F247" s="76">
        <v>37</v>
      </c>
      <c r="G247" s="74">
        <v>8</v>
      </c>
      <c r="H247" s="86">
        <v>1</v>
      </c>
      <c r="I247" s="80">
        <v>12</v>
      </c>
      <c r="J247" s="83">
        <v>9</v>
      </c>
      <c r="K247" s="84">
        <v>12</v>
      </c>
      <c r="L247" s="76">
        <v>7</v>
      </c>
      <c r="M247" s="74">
        <v>13</v>
      </c>
      <c r="N247" s="76">
        <v>14</v>
      </c>
      <c r="O247" s="77">
        <v>10</v>
      </c>
      <c r="P247" s="135">
        <v>15</v>
      </c>
      <c r="Q247" s="77">
        <v>12</v>
      </c>
      <c r="R247" s="72">
        <v>14</v>
      </c>
      <c r="S247" s="84">
        <v>10</v>
      </c>
    </row>
    <row r="248" spans="2:21" ht="15.75" thickBot="1" x14ac:dyDescent="0.3">
      <c r="B248" s="86">
        <v>8</v>
      </c>
      <c r="C248" s="80">
        <v>14</v>
      </c>
      <c r="D248" s="126">
        <v>11</v>
      </c>
      <c r="E248" s="121">
        <v>10</v>
      </c>
      <c r="F248" s="76">
        <v>33</v>
      </c>
      <c r="G248" s="74">
        <v>9</v>
      </c>
      <c r="H248" s="88">
        <v>0</v>
      </c>
      <c r="I248" s="90">
        <v>13</v>
      </c>
      <c r="J248" s="78">
        <v>10</v>
      </c>
      <c r="K248" s="79">
        <v>16</v>
      </c>
      <c r="L248" s="106">
        <v>8</v>
      </c>
      <c r="M248" s="71">
        <v>14</v>
      </c>
      <c r="N248" s="76">
        <v>18</v>
      </c>
      <c r="O248" s="77">
        <v>11</v>
      </c>
      <c r="P248" s="135">
        <v>17</v>
      </c>
      <c r="Q248" s="77">
        <v>13</v>
      </c>
      <c r="R248" s="109">
        <v>15</v>
      </c>
      <c r="S248" s="79">
        <v>13</v>
      </c>
    </row>
    <row r="249" spans="2:21" x14ac:dyDescent="0.25">
      <c r="B249" s="86">
        <v>7</v>
      </c>
      <c r="C249" s="80">
        <v>15</v>
      </c>
      <c r="D249" s="126">
        <v>10</v>
      </c>
      <c r="E249" s="121">
        <v>12</v>
      </c>
      <c r="F249" s="83">
        <v>28</v>
      </c>
      <c r="G249" s="84">
        <v>10</v>
      </c>
      <c r="H249" s="71"/>
      <c r="I249" s="71"/>
      <c r="J249" s="71"/>
      <c r="K249" s="71"/>
      <c r="L249" s="86">
        <v>9</v>
      </c>
      <c r="M249" s="156">
        <v>17</v>
      </c>
      <c r="N249" s="83">
        <v>22</v>
      </c>
      <c r="O249" s="84">
        <v>12</v>
      </c>
      <c r="P249" s="135">
        <v>20</v>
      </c>
      <c r="Q249" s="84">
        <v>14</v>
      </c>
      <c r="R249" s="71"/>
      <c r="S249" s="71"/>
    </row>
    <row r="250" spans="2:21" ht="15.75" thickBot="1" x14ac:dyDescent="0.3">
      <c r="B250" s="88" t="s">
        <v>107</v>
      </c>
      <c r="C250" s="90">
        <v>16</v>
      </c>
      <c r="D250" s="150">
        <v>9</v>
      </c>
      <c r="E250" s="123">
        <v>13</v>
      </c>
      <c r="F250" s="86">
        <v>26</v>
      </c>
      <c r="G250" s="87">
        <v>11</v>
      </c>
      <c r="L250" s="168">
        <v>10</v>
      </c>
      <c r="M250" s="157">
        <v>19</v>
      </c>
      <c r="N250" s="86">
        <v>26</v>
      </c>
      <c r="O250" s="87">
        <v>13</v>
      </c>
      <c r="P250" s="93">
        <v>27</v>
      </c>
      <c r="Q250" s="84">
        <v>15</v>
      </c>
    </row>
    <row r="251" spans="2:21" ht="15.75" thickBot="1" x14ac:dyDescent="0.3">
      <c r="B251" s="71"/>
      <c r="C251" s="71"/>
      <c r="D251" s="88" t="s">
        <v>109</v>
      </c>
      <c r="E251" s="171">
        <v>15</v>
      </c>
      <c r="F251" s="83">
        <v>24</v>
      </c>
      <c r="G251" s="84">
        <v>12</v>
      </c>
      <c r="L251" s="71"/>
      <c r="M251" s="71"/>
      <c r="N251" s="86">
        <v>29</v>
      </c>
      <c r="O251" s="87">
        <v>14</v>
      </c>
      <c r="P251" s="86">
        <v>29</v>
      </c>
      <c r="Q251" s="87">
        <v>18</v>
      </c>
    </row>
    <row r="252" spans="2:21" ht="15.75" thickBot="1" x14ac:dyDescent="0.3">
      <c r="B252" s="146"/>
      <c r="C252" s="71"/>
      <c r="D252" s="71"/>
      <c r="E252" s="71"/>
      <c r="F252" s="106">
        <v>22</v>
      </c>
      <c r="G252" s="107">
        <v>13</v>
      </c>
      <c r="N252" s="88">
        <v>30</v>
      </c>
      <c r="O252" s="89">
        <v>15</v>
      </c>
      <c r="P252" s="78">
        <v>30</v>
      </c>
      <c r="Q252" s="79">
        <v>18</v>
      </c>
    </row>
    <row r="253" spans="2:21" x14ac:dyDescent="0.25">
      <c r="B253" s="146"/>
      <c r="C253" s="71"/>
      <c r="D253" s="72"/>
      <c r="E253" s="71"/>
      <c r="F253" s="86">
        <v>18</v>
      </c>
      <c r="G253" s="87">
        <v>14</v>
      </c>
      <c r="P253" s="71"/>
      <c r="Q253" s="71"/>
    </row>
    <row r="254" spans="2:21" ht="15.75" thickBot="1" x14ac:dyDescent="0.3">
      <c r="B254" s="71"/>
      <c r="C254" s="71"/>
      <c r="D254" s="71"/>
      <c r="E254" s="71"/>
      <c r="F254" s="168" t="s">
        <v>67</v>
      </c>
      <c r="G254" s="92">
        <v>15</v>
      </c>
    </row>
    <row r="255" spans="2:21" x14ac:dyDescent="0.25">
      <c r="B255" s="72"/>
      <c r="C255" s="71"/>
      <c r="D255" s="72"/>
      <c r="E255" s="71"/>
      <c r="F255" s="72"/>
      <c r="G255" s="71"/>
    </row>
    <row r="256" spans="2:21" ht="15.75" thickBot="1" x14ac:dyDescent="0.3">
      <c r="F256" s="72"/>
      <c r="G256" s="71"/>
    </row>
    <row r="257" spans="1:21" ht="63.75" customHeight="1" thickBot="1" x14ac:dyDescent="0.3">
      <c r="A257" s="181" t="s">
        <v>113</v>
      </c>
      <c r="B257" s="194" t="s">
        <v>91</v>
      </c>
      <c r="C257" s="195"/>
      <c r="D257" s="192" t="s">
        <v>92</v>
      </c>
      <c r="E257" s="193"/>
      <c r="F257" s="196" t="s">
        <v>94</v>
      </c>
      <c r="G257" s="193"/>
      <c r="H257" s="197" t="s">
        <v>8</v>
      </c>
      <c r="I257" s="198"/>
      <c r="J257" s="196" t="s">
        <v>98</v>
      </c>
      <c r="K257" s="193"/>
      <c r="L257" s="196" t="s">
        <v>72</v>
      </c>
      <c r="M257" s="193"/>
      <c r="N257" s="196" t="s">
        <v>99</v>
      </c>
      <c r="O257" s="193"/>
      <c r="P257" s="196" t="s">
        <v>100</v>
      </c>
      <c r="Q257" s="193"/>
      <c r="R257" s="196" t="s">
        <v>101</v>
      </c>
      <c r="S257" s="193"/>
      <c r="T257" s="196" t="s">
        <v>102</v>
      </c>
      <c r="U257" s="193"/>
    </row>
    <row r="258" spans="1:21" x14ac:dyDescent="0.25">
      <c r="B258" s="130" t="s">
        <v>114</v>
      </c>
      <c r="C258" s="149">
        <v>1</v>
      </c>
      <c r="D258" s="124" t="s">
        <v>27</v>
      </c>
      <c r="E258" s="125">
        <v>1</v>
      </c>
      <c r="F258" s="104" t="s">
        <v>115</v>
      </c>
      <c r="G258" s="98">
        <v>1</v>
      </c>
      <c r="H258" s="134" t="s">
        <v>116</v>
      </c>
      <c r="I258" s="169">
        <v>1</v>
      </c>
      <c r="J258" s="96">
        <v>0</v>
      </c>
      <c r="K258" s="97">
        <v>3</v>
      </c>
      <c r="L258" s="104">
        <v>0</v>
      </c>
      <c r="M258" s="98">
        <v>5</v>
      </c>
      <c r="N258" s="170">
        <v>0</v>
      </c>
      <c r="O258" s="183">
        <v>4</v>
      </c>
      <c r="P258" s="177">
        <v>0</v>
      </c>
      <c r="Q258" s="97">
        <v>6</v>
      </c>
      <c r="R258" s="104">
        <v>0</v>
      </c>
      <c r="S258" s="97">
        <v>3</v>
      </c>
      <c r="T258" s="96">
        <v>0</v>
      </c>
      <c r="U258" s="97">
        <v>2</v>
      </c>
    </row>
    <row r="259" spans="1:21" x14ac:dyDescent="0.25">
      <c r="B259" s="86">
        <v>17</v>
      </c>
      <c r="C259" s="80">
        <v>3</v>
      </c>
      <c r="D259" s="126">
        <v>22</v>
      </c>
      <c r="E259" s="127">
        <v>3</v>
      </c>
      <c r="F259" s="105">
        <v>80</v>
      </c>
      <c r="G259" s="74">
        <v>3</v>
      </c>
      <c r="H259" s="135">
        <v>15</v>
      </c>
      <c r="I259" s="74">
        <v>4</v>
      </c>
      <c r="J259" s="76">
        <v>1</v>
      </c>
      <c r="K259" s="77">
        <v>4</v>
      </c>
      <c r="L259" s="105">
        <v>1</v>
      </c>
      <c r="M259" s="74">
        <v>6</v>
      </c>
      <c r="N259" s="135">
        <v>1</v>
      </c>
      <c r="O259" s="100">
        <v>5</v>
      </c>
      <c r="P259" s="159">
        <v>2</v>
      </c>
      <c r="Q259" s="77">
        <v>7</v>
      </c>
      <c r="R259" s="105">
        <v>2</v>
      </c>
      <c r="S259" s="77">
        <v>4</v>
      </c>
      <c r="T259" s="83">
        <v>1</v>
      </c>
      <c r="U259" s="84">
        <v>3</v>
      </c>
    </row>
    <row r="260" spans="1:21" x14ac:dyDescent="0.25">
      <c r="B260" s="86">
        <v>15</v>
      </c>
      <c r="C260" s="80">
        <v>5</v>
      </c>
      <c r="D260" s="126">
        <v>20</v>
      </c>
      <c r="E260" s="127">
        <v>4</v>
      </c>
      <c r="F260" s="105">
        <v>78</v>
      </c>
      <c r="G260" s="74">
        <v>4</v>
      </c>
      <c r="H260" s="135">
        <v>13</v>
      </c>
      <c r="I260" s="74">
        <v>5</v>
      </c>
      <c r="J260" s="76">
        <v>2</v>
      </c>
      <c r="K260" s="77">
        <v>5</v>
      </c>
      <c r="L260" s="105">
        <v>2</v>
      </c>
      <c r="M260" s="74">
        <v>7</v>
      </c>
      <c r="N260" s="135">
        <v>2</v>
      </c>
      <c r="O260" s="100">
        <v>6</v>
      </c>
      <c r="P260" s="159">
        <v>3</v>
      </c>
      <c r="Q260" s="77">
        <v>8</v>
      </c>
      <c r="R260" s="105">
        <v>3</v>
      </c>
      <c r="S260" s="77">
        <v>6</v>
      </c>
      <c r="T260" s="83">
        <v>3</v>
      </c>
      <c r="U260" s="178">
        <v>4</v>
      </c>
    </row>
    <row r="261" spans="1:21" x14ac:dyDescent="0.25">
      <c r="B261" s="86">
        <v>14</v>
      </c>
      <c r="C261" s="80">
        <v>6</v>
      </c>
      <c r="D261" s="126">
        <v>16</v>
      </c>
      <c r="E261" s="127">
        <v>5</v>
      </c>
      <c r="F261" s="105">
        <v>64</v>
      </c>
      <c r="G261" s="74">
        <v>5</v>
      </c>
      <c r="H261" s="93">
        <v>10</v>
      </c>
      <c r="I261" s="73">
        <v>6</v>
      </c>
      <c r="J261" s="76">
        <v>3</v>
      </c>
      <c r="K261" s="77">
        <v>6</v>
      </c>
      <c r="L261" s="105">
        <v>3</v>
      </c>
      <c r="M261" s="74">
        <v>8</v>
      </c>
      <c r="N261" s="135">
        <v>4</v>
      </c>
      <c r="O261" s="100">
        <v>7</v>
      </c>
      <c r="P261" s="159">
        <v>4</v>
      </c>
      <c r="Q261" s="77">
        <v>10</v>
      </c>
      <c r="R261" s="105">
        <v>4</v>
      </c>
      <c r="S261" s="77">
        <v>7</v>
      </c>
      <c r="T261" s="163">
        <v>4</v>
      </c>
      <c r="U261" s="107">
        <v>6</v>
      </c>
    </row>
    <row r="262" spans="1:21" ht="15.75" thickBot="1" x14ac:dyDescent="0.3">
      <c r="B262" s="86">
        <v>13</v>
      </c>
      <c r="C262" s="80">
        <v>7</v>
      </c>
      <c r="D262" s="126">
        <v>15</v>
      </c>
      <c r="E262" s="127">
        <v>6</v>
      </c>
      <c r="F262" s="105">
        <v>56</v>
      </c>
      <c r="G262" s="74">
        <v>6</v>
      </c>
      <c r="H262" s="148">
        <v>9</v>
      </c>
      <c r="I262" s="94">
        <v>7</v>
      </c>
      <c r="J262" s="76">
        <v>4</v>
      </c>
      <c r="K262" s="77">
        <v>7</v>
      </c>
      <c r="L262" s="105">
        <v>4</v>
      </c>
      <c r="M262" s="74">
        <v>9</v>
      </c>
      <c r="N262" s="135">
        <v>5</v>
      </c>
      <c r="O262" s="100">
        <v>8</v>
      </c>
      <c r="P262" s="159">
        <v>6</v>
      </c>
      <c r="Q262" s="77">
        <v>11</v>
      </c>
      <c r="R262" s="112">
        <v>6</v>
      </c>
      <c r="S262" s="84">
        <v>8</v>
      </c>
      <c r="T262" s="138">
        <v>5</v>
      </c>
      <c r="U262" s="89">
        <v>12</v>
      </c>
    </row>
    <row r="263" spans="1:21" x14ac:dyDescent="0.25">
      <c r="B263" s="86">
        <v>12</v>
      </c>
      <c r="C263" s="80">
        <v>8</v>
      </c>
      <c r="D263" s="126">
        <v>14</v>
      </c>
      <c r="E263" s="127">
        <v>7</v>
      </c>
      <c r="F263" s="105">
        <v>49</v>
      </c>
      <c r="G263" s="74">
        <v>7</v>
      </c>
      <c r="H263" s="86">
        <v>7</v>
      </c>
      <c r="I263" s="80">
        <v>8</v>
      </c>
      <c r="J263" s="76">
        <v>5</v>
      </c>
      <c r="K263" s="77">
        <v>8</v>
      </c>
      <c r="L263" s="112">
        <v>5</v>
      </c>
      <c r="M263" s="94">
        <v>11</v>
      </c>
      <c r="N263" s="135">
        <v>6</v>
      </c>
      <c r="O263" s="100">
        <v>9</v>
      </c>
      <c r="P263" s="159">
        <v>8</v>
      </c>
      <c r="Q263" s="77">
        <v>12</v>
      </c>
      <c r="R263" s="105">
        <v>9</v>
      </c>
      <c r="S263" s="179">
        <v>9</v>
      </c>
    </row>
    <row r="264" spans="1:21" x14ac:dyDescent="0.25">
      <c r="B264" s="86">
        <v>11</v>
      </c>
      <c r="C264" s="80">
        <v>9</v>
      </c>
      <c r="D264" s="126">
        <v>13</v>
      </c>
      <c r="E264" s="127">
        <v>8</v>
      </c>
      <c r="F264" s="105">
        <v>40</v>
      </c>
      <c r="G264" s="74">
        <v>8</v>
      </c>
      <c r="H264" s="86">
        <v>5</v>
      </c>
      <c r="I264" s="80">
        <v>9</v>
      </c>
      <c r="J264" s="83">
        <v>6</v>
      </c>
      <c r="K264" s="84">
        <v>9</v>
      </c>
      <c r="L264" s="105">
        <v>6</v>
      </c>
      <c r="M264" s="74">
        <v>12</v>
      </c>
      <c r="N264" s="135">
        <v>8</v>
      </c>
      <c r="O264" s="100">
        <v>10</v>
      </c>
      <c r="P264" s="159">
        <v>11</v>
      </c>
      <c r="Q264" s="77">
        <v>13</v>
      </c>
      <c r="R264" s="72">
        <v>14</v>
      </c>
      <c r="S264" s="84">
        <v>10</v>
      </c>
    </row>
    <row r="265" spans="1:21" ht="15.75" thickBot="1" x14ac:dyDescent="0.3">
      <c r="B265" s="86">
        <v>10</v>
      </c>
      <c r="C265" s="80">
        <v>10</v>
      </c>
      <c r="D265" s="126">
        <v>12</v>
      </c>
      <c r="E265" s="127">
        <v>10</v>
      </c>
      <c r="F265" s="105">
        <v>37</v>
      </c>
      <c r="G265" s="74">
        <v>9</v>
      </c>
      <c r="H265" s="106">
        <v>3</v>
      </c>
      <c r="I265" s="164">
        <v>10</v>
      </c>
      <c r="J265" s="83">
        <v>7</v>
      </c>
      <c r="K265" s="84">
        <v>10</v>
      </c>
      <c r="L265" s="173">
        <v>7</v>
      </c>
      <c r="M265" s="71">
        <v>14</v>
      </c>
      <c r="N265" s="135">
        <v>9</v>
      </c>
      <c r="O265" s="100">
        <v>11</v>
      </c>
      <c r="P265" s="159">
        <v>13</v>
      </c>
      <c r="Q265" s="77">
        <v>14</v>
      </c>
      <c r="R265" s="109">
        <v>15</v>
      </c>
      <c r="S265" s="79">
        <v>13</v>
      </c>
    </row>
    <row r="266" spans="1:21" x14ac:dyDescent="0.25">
      <c r="B266" s="86">
        <v>9</v>
      </c>
      <c r="C266" s="80">
        <v>12</v>
      </c>
      <c r="D266" s="126">
        <v>11</v>
      </c>
      <c r="E266" s="127">
        <v>12</v>
      </c>
      <c r="F266" s="112">
        <v>32</v>
      </c>
      <c r="G266" s="94">
        <v>10</v>
      </c>
      <c r="H266" s="68">
        <v>2</v>
      </c>
      <c r="I266" s="80">
        <v>11</v>
      </c>
      <c r="J266" s="86">
        <v>8</v>
      </c>
      <c r="K266" s="87">
        <v>11</v>
      </c>
      <c r="L266" s="117">
        <v>8</v>
      </c>
      <c r="M266" s="156">
        <v>17</v>
      </c>
      <c r="N266" s="148">
        <v>11</v>
      </c>
      <c r="O266" s="184">
        <v>12</v>
      </c>
      <c r="P266" s="159">
        <v>18</v>
      </c>
      <c r="Q266" s="84">
        <v>15</v>
      </c>
      <c r="R266" s="71"/>
      <c r="S266" s="71"/>
    </row>
    <row r="267" spans="1:21" ht="15.75" thickBot="1" x14ac:dyDescent="0.3">
      <c r="B267" s="106">
        <v>8</v>
      </c>
      <c r="C267" s="164">
        <v>14</v>
      </c>
      <c r="D267" s="150">
        <v>10</v>
      </c>
      <c r="E267" s="151">
        <v>13</v>
      </c>
      <c r="F267" s="117">
        <v>30</v>
      </c>
      <c r="G267" s="80">
        <v>11</v>
      </c>
      <c r="H267" s="68">
        <v>1</v>
      </c>
      <c r="I267" s="80">
        <v>12</v>
      </c>
      <c r="J267" s="86">
        <v>9</v>
      </c>
      <c r="K267" s="87">
        <v>12</v>
      </c>
      <c r="L267" s="182">
        <v>10</v>
      </c>
      <c r="M267" s="157">
        <v>19</v>
      </c>
      <c r="N267" s="160">
        <v>15</v>
      </c>
      <c r="O267" s="185">
        <v>13</v>
      </c>
      <c r="P267" s="72">
        <v>24</v>
      </c>
      <c r="Q267" s="84">
        <v>17</v>
      </c>
    </row>
    <row r="268" spans="1:21" ht="15.75" thickBot="1" x14ac:dyDescent="0.3">
      <c r="B268" s="86">
        <v>7</v>
      </c>
      <c r="C268" s="80">
        <v>15</v>
      </c>
      <c r="D268" s="106">
        <v>9</v>
      </c>
      <c r="E268" s="176">
        <v>14</v>
      </c>
      <c r="F268" s="112">
        <v>27</v>
      </c>
      <c r="G268" s="94">
        <v>12</v>
      </c>
      <c r="H268" s="68">
        <v>0</v>
      </c>
      <c r="I268" s="80">
        <v>13</v>
      </c>
      <c r="J268" s="88">
        <v>10</v>
      </c>
      <c r="K268" s="89">
        <v>17</v>
      </c>
      <c r="L268" s="71"/>
      <c r="M268" s="71"/>
      <c r="N268" s="160">
        <v>19</v>
      </c>
      <c r="O268" s="185">
        <v>14</v>
      </c>
      <c r="P268" s="165">
        <v>30</v>
      </c>
      <c r="Q268" s="89">
        <v>19</v>
      </c>
    </row>
    <row r="269" spans="1:21" ht="15.75" thickBot="1" x14ac:dyDescent="0.3">
      <c r="B269" s="110" t="s">
        <v>107</v>
      </c>
      <c r="C269" s="90">
        <v>16</v>
      </c>
      <c r="D269" s="88" t="s">
        <v>109</v>
      </c>
      <c r="E269" s="89">
        <v>15</v>
      </c>
      <c r="F269" s="173">
        <v>25</v>
      </c>
      <c r="G269" s="107">
        <v>13</v>
      </c>
      <c r="N269" s="138">
        <v>30</v>
      </c>
      <c r="O269" s="186">
        <v>16</v>
      </c>
      <c r="P269" s="172"/>
      <c r="Q269" s="72"/>
    </row>
    <row r="270" spans="1:21" x14ac:dyDescent="0.25">
      <c r="B270" s="146"/>
      <c r="C270" s="71"/>
      <c r="D270" s="72"/>
      <c r="E270" s="71"/>
      <c r="F270" s="86">
        <v>22</v>
      </c>
      <c r="G270" s="87">
        <v>14</v>
      </c>
      <c r="P270" s="71"/>
      <c r="Q270" s="71"/>
    </row>
    <row r="271" spans="1:21" ht="15.75" thickBot="1" x14ac:dyDescent="0.3">
      <c r="B271" s="71"/>
      <c r="C271" s="71"/>
      <c r="D271" s="71"/>
      <c r="E271" s="71"/>
      <c r="F271" s="168" t="s">
        <v>58</v>
      </c>
      <c r="G271" s="92">
        <v>15</v>
      </c>
    </row>
    <row r="273" spans="1:21" ht="15.75" thickBot="1" x14ac:dyDescent="0.3"/>
    <row r="274" spans="1:21" ht="63.75" customHeight="1" thickBot="1" x14ac:dyDescent="0.3">
      <c r="A274" s="181" t="s">
        <v>117</v>
      </c>
      <c r="B274" s="194" t="s">
        <v>91</v>
      </c>
      <c r="C274" s="195"/>
      <c r="D274" s="192" t="s">
        <v>92</v>
      </c>
      <c r="E274" s="193"/>
      <c r="F274" s="196" t="s">
        <v>94</v>
      </c>
      <c r="G274" s="193"/>
      <c r="H274" s="197" t="s">
        <v>8</v>
      </c>
      <c r="I274" s="198"/>
      <c r="J274" s="196" t="s">
        <v>98</v>
      </c>
      <c r="K274" s="193"/>
      <c r="L274" s="196" t="s">
        <v>72</v>
      </c>
      <c r="M274" s="193"/>
      <c r="N274" s="196" t="s">
        <v>99</v>
      </c>
      <c r="O274" s="193"/>
      <c r="P274" s="196" t="s">
        <v>100</v>
      </c>
      <c r="Q274" s="193"/>
      <c r="R274" s="196" t="s">
        <v>101</v>
      </c>
      <c r="S274" s="193"/>
      <c r="T274" s="196" t="s">
        <v>102</v>
      </c>
      <c r="U274" s="193"/>
    </row>
    <row r="275" spans="1:21" x14ac:dyDescent="0.25">
      <c r="B275" s="130" t="s">
        <v>114</v>
      </c>
      <c r="C275" s="149">
        <v>1</v>
      </c>
      <c r="D275" s="124" t="s">
        <v>51</v>
      </c>
      <c r="E275" s="125">
        <v>1</v>
      </c>
      <c r="F275" s="96" t="s">
        <v>118</v>
      </c>
      <c r="G275" s="98">
        <v>1</v>
      </c>
      <c r="H275" s="134" t="s">
        <v>116</v>
      </c>
      <c r="I275" s="169">
        <v>1</v>
      </c>
      <c r="J275" s="96">
        <v>0</v>
      </c>
      <c r="K275" s="97">
        <v>3</v>
      </c>
      <c r="L275" s="104">
        <v>0</v>
      </c>
      <c r="M275" s="98">
        <v>5</v>
      </c>
      <c r="N275" s="96">
        <v>0</v>
      </c>
      <c r="O275" s="97">
        <v>4</v>
      </c>
      <c r="P275" s="177">
        <v>0</v>
      </c>
      <c r="Q275" s="97">
        <v>5</v>
      </c>
      <c r="R275" s="104">
        <v>0</v>
      </c>
      <c r="S275" s="98">
        <v>5</v>
      </c>
      <c r="T275" s="96">
        <v>0</v>
      </c>
      <c r="U275" s="97">
        <v>3</v>
      </c>
    </row>
    <row r="276" spans="1:21" x14ac:dyDescent="0.25">
      <c r="B276" s="86">
        <v>18</v>
      </c>
      <c r="C276" s="80">
        <v>4</v>
      </c>
      <c r="D276" s="126">
        <v>23</v>
      </c>
      <c r="E276" s="127">
        <v>3</v>
      </c>
      <c r="F276" s="76">
        <v>82</v>
      </c>
      <c r="G276" s="74">
        <v>4</v>
      </c>
      <c r="H276" s="135">
        <v>16</v>
      </c>
      <c r="I276" s="74">
        <v>4</v>
      </c>
      <c r="J276" s="76">
        <v>1</v>
      </c>
      <c r="K276" s="77">
        <v>4</v>
      </c>
      <c r="L276" s="105">
        <v>1</v>
      </c>
      <c r="M276" s="74">
        <v>7</v>
      </c>
      <c r="N276" s="76">
        <v>1</v>
      </c>
      <c r="O276" s="77">
        <v>6</v>
      </c>
      <c r="P276" s="159">
        <v>1</v>
      </c>
      <c r="Q276" s="77">
        <v>7</v>
      </c>
      <c r="R276" s="105">
        <v>3</v>
      </c>
      <c r="S276" s="74">
        <v>6</v>
      </c>
      <c r="T276" s="83">
        <v>1</v>
      </c>
      <c r="U276" s="84">
        <v>4</v>
      </c>
    </row>
    <row r="277" spans="1:21" x14ac:dyDescent="0.25">
      <c r="B277" s="86">
        <v>17</v>
      </c>
      <c r="C277" s="80">
        <v>5</v>
      </c>
      <c r="D277" s="126">
        <v>22</v>
      </c>
      <c r="E277" s="127">
        <v>4</v>
      </c>
      <c r="F277" s="76">
        <v>79</v>
      </c>
      <c r="G277" s="74">
        <v>5</v>
      </c>
      <c r="H277" s="135">
        <v>13</v>
      </c>
      <c r="I277" s="74">
        <v>5</v>
      </c>
      <c r="J277" s="76">
        <v>2</v>
      </c>
      <c r="K277" s="77">
        <v>5</v>
      </c>
      <c r="L277" s="105">
        <v>2</v>
      </c>
      <c r="M277" s="74">
        <v>8</v>
      </c>
      <c r="N277" s="76">
        <v>2</v>
      </c>
      <c r="O277" s="77">
        <v>7</v>
      </c>
      <c r="P277" s="159">
        <v>2</v>
      </c>
      <c r="Q277" s="77">
        <v>8</v>
      </c>
      <c r="R277" s="105">
        <v>4</v>
      </c>
      <c r="S277" s="74">
        <v>7</v>
      </c>
      <c r="T277" s="83">
        <v>2</v>
      </c>
      <c r="U277" s="178">
        <v>5</v>
      </c>
    </row>
    <row r="278" spans="1:21" x14ac:dyDescent="0.25">
      <c r="B278" s="86">
        <v>16</v>
      </c>
      <c r="C278" s="80">
        <v>6</v>
      </c>
      <c r="D278" s="126">
        <v>21</v>
      </c>
      <c r="E278" s="127">
        <v>5</v>
      </c>
      <c r="F278" s="76">
        <v>74</v>
      </c>
      <c r="G278" s="74">
        <v>6</v>
      </c>
      <c r="H278" s="93">
        <v>10</v>
      </c>
      <c r="I278" s="73">
        <v>6</v>
      </c>
      <c r="J278" s="76">
        <v>3</v>
      </c>
      <c r="K278" s="77">
        <v>6</v>
      </c>
      <c r="L278" s="105">
        <v>3</v>
      </c>
      <c r="M278" s="74">
        <v>9</v>
      </c>
      <c r="N278" s="76">
        <v>3</v>
      </c>
      <c r="O278" s="77">
        <v>8</v>
      </c>
      <c r="P278" s="159">
        <v>3</v>
      </c>
      <c r="Q278" s="77">
        <v>11</v>
      </c>
      <c r="R278" s="105">
        <v>6</v>
      </c>
      <c r="S278" s="74">
        <v>8</v>
      </c>
      <c r="T278" s="163">
        <v>3</v>
      </c>
      <c r="U278" s="107">
        <v>6</v>
      </c>
    </row>
    <row r="279" spans="1:21" x14ac:dyDescent="0.25">
      <c r="B279" s="86">
        <v>15</v>
      </c>
      <c r="C279" s="80">
        <v>7</v>
      </c>
      <c r="D279" s="126">
        <v>19</v>
      </c>
      <c r="E279" s="127">
        <v>6</v>
      </c>
      <c r="F279" s="76">
        <v>66</v>
      </c>
      <c r="G279" s="74">
        <v>7</v>
      </c>
      <c r="H279" s="148">
        <v>9</v>
      </c>
      <c r="I279" s="94">
        <v>7</v>
      </c>
      <c r="J279" s="76">
        <v>4</v>
      </c>
      <c r="K279" s="77">
        <v>7</v>
      </c>
      <c r="L279" s="105">
        <v>4</v>
      </c>
      <c r="M279" s="74">
        <v>11</v>
      </c>
      <c r="N279" s="76">
        <v>4</v>
      </c>
      <c r="O279" s="77">
        <v>10</v>
      </c>
      <c r="P279" s="159">
        <v>5</v>
      </c>
      <c r="Q279" s="77">
        <v>12</v>
      </c>
      <c r="R279" s="112">
        <v>7</v>
      </c>
      <c r="S279" s="94">
        <v>9</v>
      </c>
      <c r="T279" s="163">
        <v>4</v>
      </c>
      <c r="U279" s="107">
        <v>8</v>
      </c>
    </row>
    <row r="280" spans="1:21" ht="15.75" thickBot="1" x14ac:dyDescent="0.3">
      <c r="B280" s="86">
        <v>14</v>
      </c>
      <c r="C280" s="80">
        <v>8</v>
      </c>
      <c r="D280" s="126">
        <v>17</v>
      </c>
      <c r="E280" s="127">
        <v>7</v>
      </c>
      <c r="F280" s="76">
        <v>57</v>
      </c>
      <c r="G280" s="74">
        <v>8</v>
      </c>
      <c r="H280" s="86">
        <v>8</v>
      </c>
      <c r="I280" s="80">
        <v>8</v>
      </c>
      <c r="J280" s="76">
        <v>5</v>
      </c>
      <c r="K280" s="77">
        <v>8</v>
      </c>
      <c r="L280" s="112">
        <v>5</v>
      </c>
      <c r="M280" s="94">
        <v>12</v>
      </c>
      <c r="N280" s="76">
        <v>5</v>
      </c>
      <c r="O280" s="77">
        <v>11</v>
      </c>
      <c r="P280" s="159">
        <v>6</v>
      </c>
      <c r="Q280" s="77">
        <v>13</v>
      </c>
      <c r="R280" s="105">
        <v>12</v>
      </c>
      <c r="S280" s="159">
        <v>11</v>
      </c>
      <c r="T280" s="88">
        <v>5</v>
      </c>
      <c r="U280" s="89">
        <v>12</v>
      </c>
    </row>
    <row r="281" spans="1:21" x14ac:dyDescent="0.25">
      <c r="B281" s="86">
        <v>13</v>
      </c>
      <c r="C281" s="80">
        <v>9</v>
      </c>
      <c r="D281" s="126">
        <v>16</v>
      </c>
      <c r="E281" s="127">
        <v>8</v>
      </c>
      <c r="F281" s="76">
        <v>48</v>
      </c>
      <c r="G281" s="74">
        <v>9</v>
      </c>
      <c r="H281" s="86">
        <v>7</v>
      </c>
      <c r="I281" s="80">
        <v>9</v>
      </c>
      <c r="J281" s="83">
        <v>6</v>
      </c>
      <c r="K281" s="84">
        <v>10</v>
      </c>
      <c r="L281" s="105">
        <v>6</v>
      </c>
      <c r="M281" s="74">
        <v>14</v>
      </c>
      <c r="N281" s="76">
        <v>7</v>
      </c>
      <c r="O281" s="77">
        <v>12</v>
      </c>
      <c r="P281" s="159">
        <v>7</v>
      </c>
      <c r="Q281" s="77">
        <v>14</v>
      </c>
      <c r="R281" s="72">
        <v>14</v>
      </c>
      <c r="S281" s="84">
        <v>12</v>
      </c>
    </row>
    <row r="282" spans="1:21" ht="15.75" thickBot="1" x14ac:dyDescent="0.3">
      <c r="B282" s="86">
        <v>12</v>
      </c>
      <c r="C282" s="80">
        <v>10</v>
      </c>
      <c r="D282" s="126">
        <v>15</v>
      </c>
      <c r="E282" s="127">
        <v>9</v>
      </c>
      <c r="F282" s="76">
        <v>41</v>
      </c>
      <c r="G282" s="74">
        <v>10</v>
      </c>
      <c r="H282" s="106">
        <v>6</v>
      </c>
      <c r="I282" s="164">
        <v>10</v>
      </c>
      <c r="J282" s="83">
        <v>7</v>
      </c>
      <c r="K282" s="84">
        <v>12</v>
      </c>
      <c r="L282" s="173">
        <v>7</v>
      </c>
      <c r="M282" s="71">
        <v>15</v>
      </c>
      <c r="N282" s="76">
        <v>10</v>
      </c>
      <c r="O282" s="77">
        <v>13</v>
      </c>
      <c r="P282" s="159">
        <v>9</v>
      </c>
      <c r="Q282" s="77">
        <v>15</v>
      </c>
      <c r="R282" s="109">
        <v>15</v>
      </c>
      <c r="S282" s="79">
        <v>13</v>
      </c>
    </row>
    <row r="283" spans="1:21" x14ac:dyDescent="0.25">
      <c r="B283" s="86">
        <v>11</v>
      </c>
      <c r="C283" s="80">
        <v>11</v>
      </c>
      <c r="D283" s="126">
        <v>14</v>
      </c>
      <c r="E283" s="127">
        <v>10</v>
      </c>
      <c r="F283" s="83">
        <v>39</v>
      </c>
      <c r="G283" s="94">
        <v>11</v>
      </c>
      <c r="H283" s="86">
        <v>5</v>
      </c>
      <c r="I283" s="80">
        <v>11</v>
      </c>
      <c r="J283" s="86">
        <v>9</v>
      </c>
      <c r="K283" s="87">
        <v>15</v>
      </c>
      <c r="L283" s="117">
        <v>8</v>
      </c>
      <c r="M283" s="156">
        <v>17</v>
      </c>
      <c r="N283" s="83">
        <v>14</v>
      </c>
      <c r="O283" s="84">
        <v>14</v>
      </c>
      <c r="P283" s="159">
        <v>12</v>
      </c>
      <c r="Q283" s="84">
        <v>16</v>
      </c>
      <c r="R283" s="71"/>
      <c r="S283" s="71"/>
    </row>
    <row r="284" spans="1:21" ht="15.75" thickBot="1" x14ac:dyDescent="0.3">
      <c r="B284" s="106">
        <v>10</v>
      </c>
      <c r="C284" s="164">
        <v>12</v>
      </c>
      <c r="D284" s="150">
        <v>13</v>
      </c>
      <c r="E284" s="151">
        <v>11</v>
      </c>
      <c r="F284" s="86">
        <v>36</v>
      </c>
      <c r="G284" s="80">
        <v>12</v>
      </c>
      <c r="H284" s="86">
        <v>3</v>
      </c>
      <c r="I284" s="80">
        <v>12</v>
      </c>
      <c r="J284" s="88">
        <v>10</v>
      </c>
      <c r="K284" s="89">
        <v>19</v>
      </c>
      <c r="L284" s="182">
        <v>10</v>
      </c>
      <c r="M284" s="157">
        <v>19</v>
      </c>
      <c r="N284" s="86">
        <v>18</v>
      </c>
      <c r="O284" s="87">
        <v>15</v>
      </c>
      <c r="P284" s="72">
        <v>13</v>
      </c>
      <c r="Q284" s="84">
        <v>17</v>
      </c>
    </row>
    <row r="285" spans="1:21" ht="15.75" thickBot="1" x14ac:dyDescent="0.3">
      <c r="B285" s="86">
        <v>9</v>
      </c>
      <c r="C285" s="80">
        <v>13</v>
      </c>
      <c r="D285" s="106">
        <v>11</v>
      </c>
      <c r="E285" s="176">
        <v>12</v>
      </c>
      <c r="F285" s="83">
        <v>29</v>
      </c>
      <c r="G285" s="94">
        <v>13</v>
      </c>
      <c r="H285" s="86">
        <v>1</v>
      </c>
      <c r="I285" s="87">
        <v>13</v>
      </c>
      <c r="L285" s="71"/>
      <c r="M285" s="71"/>
      <c r="N285" s="86">
        <v>20</v>
      </c>
      <c r="O285" s="87">
        <v>16</v>
      </c>
      <c r="P285" s="165">
        <v>30</v>
      </c>
      <c r="Q285" s="89">
        <v>19</v>
      </c>
    </row>
    <row r="286" spans="1:21" ht="15.75" thickBot="1" x14ac:dyDescent="0.3">
      <c r="B286" s="85">
        <v>7</v>
      </c>
      <c r="C286" s="80">
        <v>15</v>
      </c>
      <c r="D286" s="86">
        <v>10</v>
      </c>
      <c r="E286" s="87">
        <v>13</v>
      </c>
      <c r="F286" s="106">
        <v>24</v>
      </c>
      <c r="G286" s="164">
        <v>14</v>
      </c>
      <c r="H286" s="88">
        <v>0</v>
      </c>
      <c r="I286" s="89">
        <v>14</v>
      </c>
      <c r="N286" s="106">
        <v>21</v>
      </c>
      <c r="O286" s="107">
        <v>17</v>
      </c>
      <c r="P286" s="72"/>
      <c r="Q286" s="72"/>
    </row>
    <row r="287" spans="1:21" ht="15.75" thickBot="1" x14ac:dyDescent="0.3">
      <c r="B287" s="110" t="s">
        <v>107</v>
      </c>
      <c r="C287" s="90">
        <v>16</v>
      </c>
      <c r="D287" s="78" t="s">
        <v>104</v>
      </c>
      <c r="E287" s="89">
        <v>15</v>
      </c>
      <c r="F287" s="88" t="s">
        <v>64</v>
      </c>
      <c r="G287" s="89">
        <v>15</v>
      </c>
      <c r="N287" s="88">
        <v>30</v>
      </c>
      <c r="O287" s="89">
        <v>19</v>
      </c>
      <c r="P287" s="71"/>
      <c r="Q287" s="71"/>
    </row>
    <row r="288" spans="1:21" x14ac:dyDescent="0.25">
      <c r="B288" s="71"/>
      <c r="C288" s="71"/>
      <c r="D288" s="71"/>
      <c r="E288" s="71"/>
      <c r="F288" s="71"/>
      <c r="G288" s="71"/>
    </row>
    <row r="289" spans="1:21" ht="15.75" thickBot="1" x14ac:dyDescent="0.3"/>
    <row r="290" spans="1:21" ht="42.75" thickBot="1" x14ac:dyDescent="0.3">
      <c r="A290" s="181" t="s">
        <v>119</v>
      </c>
      <c r="B290" s="194" t="s">
        <v>91</v>
      </c>
      <c r="C290" s="195"/>
      <c r="D290" s="192" t="s">
        <v>92</v>
      </c>
      <c r="E290" s="193"/>
      <c r="F290" s="196" t="s">
        <v>94</v>
      </c>
      <c r="G290" s="193"/>
      <c r="H290" s="197" t="s">
        <v>8</v>
      </c>
      <c r="I290" s="198"/>
      <c r="J290" s="196" t="s">
        <v>98</v>
      </c>
      <c r="K290" s="193"/>
      <c r="L290" s="196" t="s">
        <v>72</v>
      </c>
      <c r="M290" s="193"/>
      <c r="N290" s="196" t="s">
        <v>99</v>
      </c>
      <c r="O290" s="193"/>
      <c r="P290" s="196" t="s">
        <v>100</v>
      </c>
      <c r="Q290" s="193"/>
      <c r="R290" s="196" t="s">
        <v>101</v>
      </c>
      <c r="S290" s="193"/>
      <c r="T290" s="196" t="s">
        <v>102</v>
      </c>
      <c r="U290" s="193"/>
    </row>
    <row r="291" spans="1:21" x14ac:dyDescent="0.25">
      <c r="B291" s="130" t="s">
        <v>114</v>
      </c>
      <c r="C291" s="149">
        <v>1</v>
      </c>
      <c r="D291" s="124" t="s">
        <v>55</v>
      </c>
      <c r="E291" s="125">
        <v>1</v>
      </c>
      <c r="F291" s="104" t="s">
        <v>118</v>
      </c>
      <c r="G291" s="98">
        <v>1</v>
      </c>
      <c r="H291" s="134" t="s">
        <v>116</v>
      </c>
      <c r="I291" s="136">
        <v>1</v>
      </c>
      <c r="J291" s="96">
        <v>0</v>
      </c>
      <c r="K291" s="97">
        <v>5</v>
      </c>
      <c r="L291" s="104">
        <v>0</v>
      </c>
      <c r="M291" s="98">
        <v>6</v>
      </c>
      <c r="N291" s="170">
        <v>0</v>
      </c>
      <c r="O291" s="183">
        <v>4</v>
      </c>
      <c r="P291" s="177">
        <v>0</v>
      </c>
      <c r="Q291" s="97">
        <v>5</v>
      </c>
      <c r="R291" s="104">
        <v>0</v>
      </c>
      <c r="S291" s="98">
        <v>5</v>
      </c>
      <c r="T291" s="96">
        <v>0</v>
      </c>
      <c r="U291" s="97">
        <v>4</v>
      </c>
    </row>
    <row r="292" spans="1:21" x14ac:dyDescent="0.25">
      <c r="B292" s="86">
        <v>18</v>
      </c>
      <c r="C292" s="80">
        <v>4</v>
      </c>
      <c r="D292" s="126">
        <v>29</v>
      </c>
      <c r="E292" s="127">
        <v>4</v>
      </c>
      <c r="F292" s="105">
        <v>88</v>
      </c>
      <c r="G292" s="74">
        <v>4</v>
      </c>
      <c r="H292" s="135">
        <v>16</v>
      </c>
      <c r="I292" s="77">
        <v>4</v>
      </c>
      <c r="J292" s="76">
        <v>1</v>
      </c>
      <c r="K292" s="77">
        <v>6</v>
      </c>
      <c r="L292" s="105">
        <v>1</v>
      </c>
      <c r="M292" s="74">
        <v>7</v>
      </c>
      <c r="N292" s="135">
        <v>1</v>
      </c>
      <c r="O292" s="100">
        <v>6</v>
      </c>
      <c r="P292" s="159">
        <v>1</v>
      </c>
      <c r="Q292" s="77">
        <v>7</v>
      </c>
      <c r="R292" s="105">
        <v>2</v>
      </c>
      <c r="S292" s="74">
        <v>6</v>
      </c>
      <c r="T292" s="83">
        <v>1</v>
      </c>
      <c r="U292" s="84">
        <v>6</v>
      </c>
    </row>
    <row r="293" spans="1:21" x14ac:dyDescent="0.25">
      <c r="B293" s="86">
        <v>17</v>
      </c>
      <c r="C293" s="80">
        <v>6</v>
      </c>
      <c r="D293" s="126">
        <v>24</v>
      </c>
      <c r="E293" s="127">
        <v>5</v>
      </c>
      <c r="F293" s="105">
        <v>84</v>
      </c>
      <c r="G293" s="74">
        <v>5</v>
      </c>
      <c r="H293" s="135">
        <v>15</v>
      </c>
      <c r="I293" s="77">
        <v>5</v>
      </c>
      <c r="J293" s="76">
        <v>2</v>
      </c>
      <c r="K293" s="77">
        <v>7</v>
      </c>
      <c r="L293" s="105">
        <v>2</v>
      </c>
      <c r="M293" s="74">
        <v>8</v>
      </c>
      <c r="N293" s="135">
        <v>2</v>
      </c>
      <c r="O293" s="100">
        <v>7</v>
      </c>
      <c r="P293" s="159">
        <v>3</v>
      </c>
      <c r="Q293" s="77">
        <v>11</v>
      </c>
      <c r="R293" s="105">
        <v>4</v>
      </c>
      <c r="S293" s="74">
        <v>8</v>
      </c>
      <c r="T293" s="83">
        <v>2</v>
      </c>
      <c r="U293" s="178">
        <v>7</v>
      </c>
    </row>
    <row r="294" spans="1:21" x14ac:dyDescent="0.25">
      <c r="B294" s="86">
        <v>16</v>
      </c>
      <c r="C294" s="80">
        <v>8</v>
      </c>
      <c r="D294" s="126">
        <v>22</v>
      </c>
      <c r="E294" s="127">
        <v>6</v>
      </c>
      <c r="F294" s="105">
        <v>79</v>
      </c>
      <c r="G294" s="74">
        <v>6</v>
      </c>
      <c r="H294" s="93">
        <v>12</v>
      </c>
      <c r="I294" s="137">
        <v>6</v>
      </c>
      <c r="J294" s="76">
        <v>3</v>
      </c>
      <c r="K294" s="77">
        <v>8</v>
      </c>
      <c r="L294" s="105">
        <v>3</v>
      </c>
      <c r="M294" s="74">
        <v>9</v>
      </c>
      <c r="N294" s="135">
        <v>3</v>
      </c>
      <c r="O294" s="100">
        <v>8</v>
      </c>
      <c r="P294" s="159">
        <v>4</v>
      </c>
      <c r="Q294" s="77">
        <v>12</v>
      </c>
      <c r="R294" s="105">
        <v>6</v>
      </c>
      <c r="S294" s="74">
        <v>9</v>
      </c>
      <c r="T294" s="163">
        <v>3</v>
      </c>
      <c r="U294" s="107">
        <v>9</v>
      </c>
    </row>
    <row r="295" spans="1:21" x14ac:dyDescent="0.25">
      <c r="B295" s="86">
        <v>15</v>
      </c>
      <c r="C295" s="80">
        <v>9</v>
      </c>
      <c r="D295" s="126">
        <v>20</v>
      </c>
      <c r="E295" s="127">
        <v>7</v>
      </c>
      <c r="F295" s="105">
        <v>71</v>
      </c>
      <c r="G295" s="74">
        <v>7</v>
      </c>
      <c r="H295" s="148">
        <v>10</v>
      </c>
      <c r="I295" s="84">
        <v>7</v>
      </c>
      <c r="J295" s="76">
        <v>4</v>
      </c>
      <c r="K295" s="77">
        <v>9</v>
      </c>
      <c r="L295" s="105">
        <v>4</v>
      </c>
      <c r="M295" s="74">
        <v>11</v>
      </c>
      <c r="N295" s="135">
        <v>4</v>
      </c>
      <c r="O295" s="100">
        <v>10</v>
      </c>
      <c r="P295" s="159">
        <v>5</v>
      </c>
      <c r="Q295" s="77">
        <v>13</v>
      </c>
      <c r="R295" s="112">
        <v>8</v>
      </c>
      <c r="S295" s="94">
        <v>12</v>
      </c>
      <c r="T295" s="163">
        <v>4</v>
      </c>
      <c r="U295" s="107">
        <v>11</v>
      </c>
    </row>
    <row r="296" spans="1:21" ht="15.75" thickBot="1" x14ac:dyDescent="0.3">
      <c r="B296" s="86">
        <v>14</v>
      </c>
      <c r="C296" s="80">
        <v>10</v>
      </c>
      <c r="D296" s="126">
        <v>19</v>
      </c>
      <c r="E296" s="127">
        <v>8</v>
      </c>
      <c r="F296" s="105">
        <v>66</v>
      </c>
      <c r="G296" s="74">
        <v>8</v>
      </c>
      <c r="H296" s="86">
        <v>9</v>
      </c>
      <c r="I296" s="87">
        <v>8</v>
      </c>
      <c r="J296" s="76">
        <v>5</v>
      </c>
      <c r="K296" s="77">
        <v>11</v>
      </c>
      <c r="L296" s="112">
        <v>5</v>
      </c>
      <c r="M296" s="94">
        <v>14</v>
      </c>
      <c r="N296" s="135">
        <v>5</v>
      </c>
      <c r="O296" s="100">
        <v>11</v>
      </c>
      <c r="P296" s="159">
        <v>6</v>
      </c>
      <c r="Q296" s="77">
        <v>14</v>
      </c>
      <c r="R296" s="105">
        <v>10</v>
      </c>
      <c r="S296" s="159">
        <v>13</v>
      </c>
      <c r="T296" s="88">
        <v>5</v>
      </c>
      <c r="U296" s="89">
        <v>14</v>
      </c>
    </row>
    <row r="297" spans="1:21" x14ac:dyDescent="0.25">
      <c r="B297" s="86">
        <v>13</v>
      </c>
      <c r="C297" s="80">
        <v>11</v>
      </c>
      <c r="D297" s="126">
        <v>17</v>
      </c>
      <c r="E297" s="127">
        <v>9</v>
      </c>
      <c r="F297" s="105">
        <v>57</v>
      </c>
      <c r="G297" s="74">
        <v>9</v>
      </c>
      <c r="H297" s="86">
        <v>7</v>
      </c>
      <c r="I297" s="87">
        <v>9</v>
      </c>
      <c r="J297" s="83">
        <v>6</v>
      </c>
      <c r="K297" s="84">
        <v>12</v>
      </c>
      <c r="L297" s="105">
        <v>6</v>
      </c>
      <c r="M297" s="74">
        <v>15</v>
      </c>
      <c r="N297" s="135">
        <v>6</v>
      </c>
      <c r="O297" s="100">
        <v>12</v>
      </c>
      <c r="P297" s="159">
        <v>9</v>
      </c>
      <c r="Q297" s="77">
        <v>15</v>
      </c>
      <c r="R297" s="72">
        <v>12</v>
      </c>
      <c r="S297" s="84">
        <v>14</v>
      </c>
    </row>
    <row r="298" spans="1:21" ht="15.75" thickBot="1" x14ac:dyDescent="0.3">
      <c r="B298" s="86">
        <v>12</v>
      </c>
      <c r="C298" s="80">
        <v>12</v>
      </c>
      <c r="D298" s="126">
        <v>15</v>
      </c>
      <c r="E298" s="127">
        <v>10</v>
      </c>
      <c r="F298" s="105">
        <v>53</v>
      </c>
      <c r="G298" s="74">
        <v>10</v>
      </c>
      <c r="H298" s="106">
        <v>6</v>
      </c>
      <c r="I298" s="107">
        <v>10</v>
      </c>
      <c r="J298" s="83">
        <v>7</v>
      </c>
      <c r="K298" s="84">
        <v>15</v>
      </c>
      <c r="L298" s="165">
        <v>10</v>
      </c>
      <c r="M298" s="157">
        <v>19</v>
      </c>
      <c r="N298" s="135">
        <v>7</v>
      </c>
      <c r="O298" s="100">
        <v>13</v>
      </c>
      <c r="P298" s="159">
        <v>10</v>
      </c>
      <c r="Q298" s="77">
        <v>16</v>
      </c>
      <c r="R298" s="109">
        <v>15</v>
      </c>
      <c r="S298" s="79">
        <v>17</v>
      </c>
    </row>
    <row r="299" spans="1:21" ht="15.75" thickBot="1" x14ac:dyDescent="0.3">
      <c r="B299" s="86">
        <v>11</v>
      </c>
      <c r="C299" s="80">
        <v>13</v>
      </c>
      <c r="D299" s="126">
        <v>13</v>
      </c>
      <c r="E299" s="127">
        <v>11</v>
      </c>
      <c r="F299" s="112">
        <v>48</v>
      </c>
      <c r="G299" s="94">
        <v>11</v>
      </c>
      <c r="H299" s="86">
        <v>5</v>
      </c>
      <c r="I299" s="87">
        <v>11</v>
      </c>
      <c r="J299" s="88">
        <v>10</v>
      </c>
      <c r="K299" s="89">
        <v>19</v>
      </c>
      <c r="L299" s="71"/>
      <c r="M299" s="71"/>
      <c r="N299" s="148">
        <v>9</v>
      </c>
      <c r="O299" s="184">
        <v>14</v>
      </c>
      <c r="P299" s="140">
        <v>30</v>
      </c>
      <c r="Q299" s="79">
        <v>19</v>
      </c>
      <c r="R299" s="71"/>
      <c r="S299" s="71"/>
    </row>
    <row r="300" spans="1:21" x14ac:dyDescent="0.25">
      <c r="B300" s="106">
        <v>10</v>
      </c>
      <c r="C300" s="164">
        <v>14</v>
      </c>
      <c r="D300" s="150">
        <v>12</v>
      </c>
      <c r="E300" s="151">
        <v>12</v>
      </c>
      <c r="F300" s="117">
        <v>41</v>
      </c>
      <c r="G300" s="80">
        <v>12</v>
      </c>
      <c r="H300" s="86">
        <v>4</v>
      </c>
      <c r="I300" s="80">
        <v>12</v>
      </c>
      <c r="J300" s="71"/>
      <c r="K300" s="71"/>
      <c r="L300" s="71"/>
      <c r="M300" s="71"/>
      <c r="N300" s="160">
        <v>14</v>
      </c>
      <c r="O300" s="185">
        <v>15</v>
      </c>
      <c r="P300" s="72"/>
      <c r="Q300" s="72"/>
    </row>
    <row r="301" spans="1:21" ht="15.75" thickBot="1" x14ac:dyDescent="0.3">
      <c r="B301" s="88" t="s">
        <v>104</v>
      </c>
      <c r="C301" s="90">
        <v>16</v>
      </c>
      <c r="D301" s="106">
        <v>10</v>
      </c>
      <c r="E301" s="176">
        <v>14</v>
      </c>
      <c r="F301" s="112">
        <v>36</v>
      </c>
      <c r="G301" s="94">
        <v>13</v>
      </c>
      <c r="H301" s="86">
        <v>3</v>
      </c>
      <c r="I301" s="80">
        <v>13</v>
      </c>
      <c r="J301" s="71"/>
      <c r="K301" s="71"/>
      <c r="L301" s="71"/>
      <c r="M301" s="71"/>
      <c r="N301" s="160">
        <v>15</v>
      </c>
      <c r="O301" s="185">
        <v>16</v>
      </c>
      <c r="P301" s="71"/>
      <c r="Q301" s="71"/>
    </row>
    <row r="302" spans="1:21" ht="15.75" thickBot="1" x14ac:dyDescent="0.3">
      <c r="B302" s="146"/>
      <c r="C302" s="71"/>
      <c r="D302" s="88" t="s">
        <v>104</v>
      </c>
      <c r="E302" s="89">
        <v>15</v>
      </c>
      <c r="F302" s="173">
        <v>33</v>
      </c>
      <c r="G302" s="164">
        <v>14</v>
      </c>
      <c r="H302" s="86">
        <v>2</v>
      </c>
      <c r="I302" s="87">
        <v>14</v>
      </c>
      <c r="N302" s="138">
        <v>30</v>
      </c>
      <c r="O302" s="186">
        <v>19</v>
      </c>
      <c r="P302" s="172"/>
      <c r="Q302" s="72"/>
    </row>
    <row r="303" spans="1:21" ht="15.75" thickBot="1" x14ac:dyDescent="0.3">
      <c r="B303" s="146"/>
      <c r="C303" s="71"/>
      <c r="D303" s="72"/>
      <c r="E303" s="71"/>
      <c r="F303" s="86">
        <v>27</v>
      </c>
      <c r="G303" s="80">
        <v>15</v>
      </c>
      <c r="H303" s="88">
        <v>0</v>
      </c>
      <c r="I303" s="89">
        <v>16</v>
      </c>
      <c r="P303" s="71"/>
      <c r="Q303" s="71"/>
    </row>
    <row r="304" spans="1:21" ht="15.75" thickBot="1" x14ac:dyDescent="0.3">
      <c r="B304" s="71"/>
      <c r="C304" s="71"/>
      <c r="D304" s="71"/>
      <c r="E304" s="71"/>
      <c r="F304" s="168" t="s">
        <v>120</v>
      </c>
      <c r="G304" s="92">
        <v>16</v>
      </c>
    </row>
  </sheetData>
  <mergeCells count="165">
    <mergeCell ref="L290:M290"/>
    <mergeCell ref="N290:O290"/>
    <mergeCell ref="P290:Q290"/>
    <mergeCell ref="R290:S290"/>
    <mergeCell ref="T290:U290"/>
    <mergeCell ref="B290:C290"/>
    <mergeCell ref="D290:E290"/>
    <mergeCell ref="F290:G290"/>
    <mergeCell ref="H290:I290"/>
    <mergeCell ref="J290:K290"/>
    <mergeCell ref="L274:M274"/>
    <mergeCell ref="N274:O274"/>
    <mergeCell ref="P274:Q274"/>
    <mergeCell ref="R274:S274"/>
    <mergeCell ref="T274:U274"/>
    <mergeCell ref="B274:C274"/>
    <mergeCell ref="D274:E274"/>
    <mergeCell ref="F274:G274"/>
    <mergeCell ref="H274:I274"/>
    <mergeCell ref="J274:K274"/>
    <mergeCell ref="L257:M257"/>
    <mergeCell ref="N257:O257"/>
    <mergeCell ref="P257:Q257"/>
    <mergeCell ref="R257:S257"/>
    <mergeCell ref="T257:U257"/>
    <mergeCell ref="B257:C257"/>
    <mergeCell ref="D257:E257"/>
    <mergeCell ref="F257:G257"/>
    <mergeCell ref="H257:I257"/>
    <mergeCell ref="J257:K257"/>
    <mergeCell ref="L240:M240"/>
    <mergeCell ref="N240:O240"/>
    <mergeCell ref="P240:Q240"/>
    <mergeCell ref="R240:S240"/>
    <mergeCell ref="T240:U240"/>
    <mergeCell ref="B240:C240"/>
    <mergeCell ref="D240:E240"/>
    <mergeCell ref="F240:G240"/>
    <mergeCell ref="H240:I240"/>
    <mergeCell ref="J240:K240"/>
    <mergeCell ref="V202:W202"/>
    <mergeCell ref="B221:C221"/>
    <mergeCell ref="D221:E221"/>
    <mergeCell ref="F221:G221"/>
    <mergeCell ref="H221:I221"/>
    <mergeCell ref="J221:K221"/>
    <mergeCell ref="L221:M221"/>
    <mergeCell ref="N221:O221"/>
    <mergeCell ref="P221:Q221"/>
    <mergeCell ref="R221:S221"/>
    <mergeCell ref="T221:U221"/>
    <mergeCell ref="L202:M202"/>
    <mergeCell ref="N202:O202"/>
    <mergeCell ref="P202:Q202"/>
    <mergeCell ref="R202:S202"/>
    <mergeCell ref="T202:U202"/>
    <mergeCell ref="B202:C202"/>
    <mergeCell ref="D202:E202"/>
    <mergeCell ref="F202:G202"/>
    <mergeCell ref="H202:I202"/>
    <mergeCell ref="J202:K202"/>
    <mergeCell ref="J135:K135"/>
    <mergeCell ref="V169:W169"/>
    <mergeCell ref="B186:C186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T186:U186"/>
    <mergeCell ref="V186:W186"/>
    <mergeCell ref="L169:M169"/>
    <mergeCell ref="N169:O169"/>
    <mergeCell ref="P169:Q169"/>
    <mergeCell ref="R169:S169"/>
    <mergeCell ref="T169:U169"/>
    <mergeCell ref="B169:C169"/>
    <mergeCell ref="D169:E169"/>
    <mergeCell ref="F169:G169"/>
    <mergeCell ref="H169:I169"/>
    <mergeCell ref="J169:K169"/>
    <mergeCell ref="N116:O116"/>
    <mergeCell ref="P116:Q116"/>
    <mergeCell ref="R116:S116"/>
    <mergeCell ref="V135:W135"/>
    <mergeCell ref="B152:C152"/>
    <mergeCell ref="D152:E152"/>
    <mergeCell ref="F152:G152"/>
    <mergeCell ref="H152:I152"/>
    <mergeCell ref="J152:K152"/>
    <mergeCell ref="L152:M152"/>
    <mergeCell ref="N152:O152"/>
    <mergeCell ref="P152:Q152"/>
    <mergeCell ref="R152:S152"/>
    <mergeCell ref="T152:U152"/>
    <mergeCell ref="V152:W152"/>
    <mergeCell ref="L135:M135"/>
    <mergeCell ref="N135:O135"/>
    <mergeCell ref="P135:Q135"/>
    <mergeCell ref="R135:S135"/>
    <mergeCell ref="T135:U135"/>
    <mergeCell ref="B135:C135"/>
    <mergeCell ref="D135:E135"/>
    <mergeCell ref="F135:G135"/>
    <mergeCell ref="H135:I135"/>
    <mergeCell ref="F61:G61"/>
    <mergeCell ref="H61:I61"/>
    <mergeCell ref="J61:K61"/>
    <mergeCell ref="B116:C116"/>
    <mergeCell ref="D116:E116"/>
    <mergeCell ref="F116:G116"/>
    <mergeCell ref="H116:I116"/>
    <mergeCell ref="J116:K116"/>
    <mergeCell ref="L116:M116"/>
    <mergeCell ref="F24:G24"/>
    <mergeCell ref="H24:I24"/>
    <mergeCell ref="J24:K24"/>
    <mergeCell ref="T116:U116"/>
    <mergeCell ref="V116:W116"/>
    <mergeCell ref="V61:W61"/>
    <mergeCell ref="B79:C79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L61:M61"/>
    <mergeCell ref="N61:O61"/>
    <mergeCell ref="P61:Q61"/>
    <mergeCell ref="R61:S61"/>
    <mergeCell ref="T61:U61"/>
    <mergeCell ref="B61:C61"/>
    <mergeCell ref="D61:E61"/>
    <mergeCell ref="B2:C2"/>
    <mergeCell ref="E2:F2"/>
    <mergeCell ref="H2:I2"/>
    <mergeCell ref="K2:L2"/>
    <mergeCell ref="N2:O2"/>
    <mergeCell ref="V24:W24"/>
    <mergeCell ref="B43:C43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L24:M24"/>
    <mergeCell ref="N24:O24"/>
    <mergeCell ref="P24:Q24"/>
    <mergeCell ref="R24:S24"/>
    <mergeCell ref="T24:U24"/>
    <mergeCell ref="B24:C24"/>
    <mergeCell ref="D24:E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D3" sqref="D3"/>
    </sheetView>
  </sheetViews>
  <sheetFormatPr baseColWidth="10" defaultRowHeight="15" x14ac:dyDescent="0.25"/>
  <cols>
    <col min="2" max="2" width="23" customWidth="1"/>
    <col min="6" max="6" width="13.42578125" customWidth="1"/>
  </cols>
  <sheetData>
    <row r="1" spans="1:10" ht="30.75" thickBot="1" x14ac:dyDescent="0.3">
      <c r="A1" s="53" t="s">
        <v>0</v>
      </c>
      <c r="B1" s="54" t="s">
        <v>1</v>
      </c>
      <c r="C1" s="53" t="s">
        <v>2</v>
      </c>
      <c r="D1" s="55" t="s">
        <v>3</v>
      </c>
      <c r="E1" s="56"/>
      <c r="F1" s="57" t="s">
        <v>4</v>
      </c>
      <c r="H1" s="58" t="s">
        <v>0</v>
      </c>
      <c r="I1" s="53" t="s">
        <v>20</v>
      </c>
      <c r="J1" s="56" t="s">
        <v>21</v>
      </c>
    </row>
    <row r="2" spans="1:10" ht="30" x14ac:dyDescent="0.25">
      <c r="A2" s="32"/>
      <c r="B2" s="5" t="s">
        <v>5</v>
      </c>
      <c r="C2" s="15">
        <v>19</v>
      </c>
      <c r="D2" s="16">
        <f>VLOOKUP(C2,Paramètres!B25:C34,2,FALSE)</f>
        <v>8</v>
      </c>
      <c r="E2" s="9">
        <f>(D2+D3)/2</f>
        <v>12</v>
      </c>
      <c r="F2" s="10"/>
      <c r="G2" s="17"/>
      <c r="H2" s="39"/>
      <c r="I2" s="18"/>
      <c r="J2" s="18"/>
    </row>
    <row r="3" spans="1:10" ht="30" x14ac:dyDescent="0.25">
      <c r="A3" s="32" t="s">
        <v>11</v>
      </c>
      <c r="B3" s="6" t="s">
        <v>6</v>
      </c>
      <c r="C3" s="19">
        <v>13</v>
      </c>
      <c r="D3" s="20">
        <f>VLOOKUP(C3,Paramètres!D25:E37,2,TRUE)</f>
        <v>16</v>
      </c>
      <c r="E3" s="21"/>
      <c r="F3" s="11">
        <f>SUM(E2+D4+D5)</f>
        <v>27</v>
      </c>
      <c r="G3" s="17"/>
      <c r="H3" s="40" t="s">
        <v>11</v>
      </c>
      <c r="I3" s="14">
        <f>VLOOKUP(F3,Paramètres!$B$3:$C$21,2,TRUE)</f>
        <v>8</v>
      </c>
      <c r="J3" s="14">
        <f>VLOOKUP(I3,Paramètres!$K$3:$L$21,2,TRUE)</f>
        <v>25</v>
      </c>
    </row>
    <row r="4" spans="1:10" x14ac:dyDescent="0.25">
      <c r="A4" s="32"/>
      <c r="B4" s="4" t="s">
        <v>7</v>
      </c>
      <c r="C4" s="19">
        <v>22</v>
      </c>
      <c r="D4" s="19">
        <f>IF(C4&lt;=20,16,IF(C4=21,15,IF(AND(C4&gt;=22,C4&lt;=23),14,IF(C4=24,13,IF(AND(C4&gt;=25,C4&lt;=26),12,IF(AND(C4&gt;=27,C4&lt;=28),11,IF(AND(C4&gt;=29,C4&lt;=31),10,IF(AND(C4&gt;=32,C4&lt;=34),9,IF(AND(C4&gt;=35,C4&lt;=36),8,IF(AND(C4&gt;=37,C4&lt;=38),7,IF(AND(C4&gt;=39,C4&lt;=43),6,IF(AND(C4&gt;=44,C4&lt;=48),5,IF(AND(C4&gt;=49,C4&lt;=51),4,IF(AND(C4&gt;=52,C4&lt;=56),3,IF(C4&gt;=57,1,)))))))))))))))</f>
        <v>14</v>
      </c>
      <c r="E4" s="22"/>
      <c r="F4" s="10"/>
      <c r="G4" s="17"/>
      <c r="H4" s="41"/>
      <c r="I4" s="13"/>
      <c r="J4" s="13"/>
    </row>
    <row r="5" spans="1:10" ht="15.75" thickBot="1" x14ac:dyDescent="0.3">
      <c r="A5" s="32"/>
      <c r="B5" s="2" t="s">
        <v>8</v>
      </c>
      <c r="C5" s="15">
        <v>3</v>
      </c>
      <c r="D5" s="23">
        <f>IF(C5=0,12,IF(AND(C5&gt;=1,C5&lt;=2),6,IF(C5&gt;=3,1,)))</f>
        <v>1</v>
      </c>
      <c r="E5" s="24"/>
      <c r="F5" s="10"/>
      <c r="G5" s="17"/>
      <c r="H5" s="42"/>
      <c r="I5" s="25"/>
      <c r="J5" s="25"/>
    </row>
    <row r="6" spans="1:10" ht="30" x14ac:dyDescent="0.25">
      <c r="A6" s="33"/>
      <c r="B6" s="5" t="s">
        <v>9</v>
      </c>
      <c r="C6" s="26">
        <v>10</v>
      </c>
      <c r="D6" s="16">
        <f>IF(C6=10,13,IF(C6=9,9,IF(C6=8,8,IF(C6=7,7,IF(C6=6,5,IF(C6=5,4,IF(AND(C6&gt;=2,C6&lt;=4),3,IF(C6&lt;=1,2,))))))))</f>
        <v>13</v>
      </c>
      <c r="E6" s="9">
        <f>(D6+D7)/2</f>
        <v>13</v>
      </c>
      <c r="F6" s="27"/>
      <c r="G6" s="17"/>
      <c r="H6" s="41"/>
      <c r="I6" s="18"/>
      <c r="J6" s="18"/>
    </row>
    <row r="7" spans="1:10" ht="30" x14ac:dyDescent="0.25">
      <c r="A7" s="34" t="s">
        <v>12</v>
      </c>
      <c r="B7" s="4" t="s">
        <v>10</v>
      </c>
      <c r="C7" s="28">
        <v>10</v>
      </c>
      <c r="D7" s="20">
        <f>IF(C7=10,13,IF(C7=9,12,IF(C7=8,10,IF(AND(C7&gt;=6,C7&lt;=7),9,IF(C7=5,6,IF(AND(C7&gt;=3,C7&lt;=4),4,IF(C7&lt;=2,3,)))))))</f>
        <v>13</v>
      </c>
      <c r="E7" s="29"/>
      <c r="F7" s="11">
        <f>SUM(E6+D8)</f>
        <v>29</v>
      </c>
      <c r="G7" s="17"/>
      <c r="H7" s="43" t="s">
        <v>12</v>
      </c>
      <c r="I7" s="14">
        <f>VLOOKUP(F7,Paramètres!$E$3:$F$20,2,TRUE)</f>
        <v>15</v>
      </c>
      <c r="J7" s="14">
        <f>VLOOKUP(I7,Paramètres!$K$3:$L$21,2,TRUE)</f>
        <v>95</v>
      </c>
    </row>
    <row r="8" spans="1:10" ht="15.75" thickBot="1" x14ac:dyDescent="0.3">
      <c r="A8" s="35"/>
      <c r="B8" s="2" t="s">
        <v>13</v>
      </c>
      <c r="C8" s="30">
        <v>10</v>
      </c>
      <c r="D8" s="23">
        <f>IF(C8=10,16,IF(C8=9,15,IF(C8=8,13,IF(C8=7,11,IF(C8=6,10,IF(C8=5,8,IF(C8=4,6,IF(AND(C8&gt;=1,C8&lt;=3),3,IF(C8=0,3,)))))))))</f>
        <v>16</v>
      </c>
      <c r="E8" s="24"/>
      <c r="F8" s="24"/>
      <c r="G8" s="17"/>
      <c r="H8" s="41"/>
      <c r="I8" s="25"/>
      <c r="J8" s="25"/>
    </row>
    <row r="9" spans="1:10" x14ac:dyDescent="0.25">
      <c r="A9" s="36"/>
      <c r="B9" s="1" t="s">
        <v>14</v>
      </c>
      <c r="C9" s="16">
        <v>30</v>
      </c>
      <c r="D9" s="16">
        <f>IF(AND(C9&gt;=29,C9&lt;=30),13,IF(C9=28,11,IF(AND(C9&gt;=23,C9&lt;=27),10,IF(AND(C9&gt;=18,C9&lt;=22),9,IF(AND(C9&gt;=11,C9&lt;=17),8,IF(AND(C9&gt;=8,C9&lt;=10),7,IF(C9=7,6,IF(C9=6,5,IF(AND(C9&gt;=4,C9&lt;=5),4,IF(AND(C9&gt;=1,C9&lt;=3),3,IF(C9=0,2,)))))))))))</f>
        <v>13</v>
      </c>
      <c r="E9" s="27"/>
      <c r="F9" s="27"/>
      <c r="G9" s="17"/>
      <c r="H9" s="39"/>
      <c r="I9" s="18"/>
      <c r="J9" s="18"/>
    </row>
    <row r="10" spans="1:10" ht="30" x14ac:dyDescent="0.25">
      <c r="A10" s="37" t="s">
        <v>18</v>
      </c>
      <c r="B10" s="3" t="s">
        <v>15</v>
      </c>
      <c r="C10" s="19">
        <v>12</v>
      </c>
      <c r="D10" s="19">
        <f>IF(C10=15,11,IF(AND(C10&gt;=13,C10&lt;=14),8,IF(AND(C10&gt;=11,C10&lt;=12),7,IF(AND(C10&gt;=8,C10&lt;=10),6,IF(AND(C10&gt;=6,C10&lt;=7),5,IF(C10=5,4,IF(AND(C10&gt;=2,C10&lt;=4),3,IF(C10&lt;=1,2,))))))))</f>
        <v>7</v>
      </c>
      <c r="E10" s="22"/>
      <c r="F10" s="11">
        <f>SUM(D9+D10+E11)</f>
        <v>30</v>
      </c>
      <c r="G10" s="17"/>
      <c r="H10" s="40" t="s">
        <v>18</v>
      </c>
      <c r="I10" s="14">
        <f>VLOOKUP(F10,Paramètres!$H$3:$I$21,2,TRUE)</f>
        <v>9</v>
      </c>
      <c r="J10" s="14">
        <f>VLOOKUP(I10,Paramètres!$K$3:$L$21,2,TRUE)</f>
        <v>37</v>
      </c>
    </row>
    <row r="11" spans="1:10" ht="30" x14ac:dyDescent="0.25">
      <c r="A11" s="37"/>
      <c r="B11" s="3" t="s">
        <v>16</v>
      </c>
      <c r="C11" s="19">
        <v>5</v>
      </c>
      <c r="D11" s="20">
        <f>IF(C11=5,10,IF(C11&lt;=4,1,))</f>
        <v>10</v>
      </c>
      <c r="E11" s="8">
        <f>(D11+D12)/2</f>
        <v>10</v>
      </c>
      <c r="F11" s="10"/>
      <c r="G11" s="17"/>
      <c r="H11" s="41"/>
      <c r="I11" s="13"/>
      <c r="J11" s="13"/>
    </row>
    <row r="12" spans="1:10" ht="30.75" thickBot="1" x14ac:dyDescent="0.3">
      <c r="A12" s="38"/>
      <c r="B12" s="7" t="s">
        <v>17</v>
      </c>
      <c r="C12" s="23">
        <v>5</v>
      </c>
      <c r="D12" s="23">
        <f>IF(C12=5,10,IF(C12=4,4,IF(AND(C12&gt;=2,C12&lt;=3),2,IF(C12&lt;=1,1,))))</f>
        <v>10</v>
      </c>
      <c r="E12" s="31"/>
      <c r="F12" s="24"/>
      <c r="G12" s="17"/>
      <c r="H12" s="42"/>
      <c r="I12" s="25"/>
      <c r="J12" s="25"/>
    </row>
    <row r="13" spans="1:10" ht="30.75" thickBot="1" x14ac:dyDescent="0.3">
      <c r="A13" s="44" t="s">
        <v>19</v>
      </c>
      <c r="B13" s="45"/>
      <c r="C13" s="46"/>
      <c r="D13" s="47"/>
      <c r="E13" s="48"/>
      <c r="F13" s="49">
        <f>SUM(F3+F7+F10)</f>
        <v>86</v>
      </c>
      <c r="G13" s="17"/>
      <c r="H13" s="50" t="s">
        <v>19</v>
      </c>
      <c r="I13" s="51">
        <f>VLOOKUP(F13,Paramètres!N3:O21,2,TRUE)</f>
        <v>11</v>
      </c>
      <c r="J13" s="52">
        <f>VLOOKUP(I13,Paramètres!K3:L21,2,TRUE)</f>
        <v>63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Zeros="0" workbookViewId="0">
      <selection activeCell="E3" sqref="E3"/>
    </sheetView>
  </sheetViews>
  <sheetFormatPr baseColWidth="10" defaultRowHeight="15" x14ac:dyDescent="0.25"/>
  <cols>
    <col min="2" max="2" width="23.140625" customWidth="1"/>
    <col min="6" max="6" width="13" customWidth="1"/>
  </cols>
  <sheetData>
    <row r="1" spans="1:10" ht="41.25" customHeight="1" thickBot="1" x14ac:dyDescent="0.3">
      <c r="A1" s="53" t="s">
        <v>0</v>
      </c>
      <c r="B1" s="54" t="s">
        <v>1</v>
      </c>
      <c r="C1" s="53" t="s">
        <v>2</v>
      </c>
      <c r="D1" s="55" t="s">
        <v>3</v>
      </c>
      <c r="E1" s="56"/>
      <c r="F1" s="57" t="s">
        <v>4</v>
      </c>
      <c r="H1" s="58" t="s">
        <v>0</v>
      </c>
      <c r="I1" s="53" t="s">
        <v>20</v>
      </c>
      <c r="J1" s="56" t="s">
        <v>21</v>
      </c>
    </row>
    <row r="2" spans="1:10" ht="28.5" customHeight="1" x14ac:dyDescent="0.25">
      <c r="A2" s="32"/>
      <c r="B2" s="59" t="s">
        <v>5</v>
      </c>
      <c r="C2" s="15">
        <v>28</v>
      </c>
      <c r="D2" s="16">
        <f>IF(C2&lt;=13,16,IF(C2=14,14,IF(C2=15,13,IF(C2=16,12,IF(C2=17,11,IF(C2=18,10,IF(C2=19,9,IF(C2=20,8,IF(C2=21,7,IF(AND(C2&gt;=22,C2&lt;=23),6,IF(C2=24,5,IF(C2=25,4,IF(C2&gt;=26,1,)))))))))))))</f>
        <v>1</v>
      </c>
      <c r="E2" s="9">
        <f>(D2+D3)/2</f>
        <v>8.5</v>
      </c>
      <c r="F2" s="10"/>
      <c r="G2" s="17"/>
      <c r="H2" s="39"/>
      <c r="I2" s="64"/>
      <c r="J2" s="64"/>
    </row>
    <row r="3" spans="1:10" ht="32.25" customHeight="1" x14ac:dyDescent="0.25">
      <c r="A3" s="32" t="s">
        <v>11</v>
      </c>
      <c r="B3" s="60" t="s">
        <v>6</v>
      </c>
      <c r="C3" s="19">
        <v>13</v>
      </c>
      <c r="D3" s="20">
        <f>IF(C3&lt;=14,16,IF(C3=15,14,IF(AND(C3&gt;=16,C3&lt;=17),13,IF(AND(C3&gt;=18,C3&lt;=19),11,IF(AND(C3&gt;=20,C3&lt;=21),10,IF(C3=22,8,IF(AND(C3&gt;=23,C3&lt;=24),7,IF(AND(C3&gt;=25,C3&lt;=27),6,IF(C3=28,5,IF(C3=28,5,IF(C3&gt;=29,1,)))))))))))</f>
        <v>16</v>
      </c>
      <c r="E3" s="21"/>
      <c r="F3" s="11">
        <f>SUM(E2+D4+D5)</f>
        <v>26.5</v>
      </c>
      <c r="G3" s="13"/>
      <c r="H3" s="40" t="s">
        <v>11</v>
      </c>
      <c r="I3" s="14">
        <f>VLOOKUP(F3,Paramètres!$B$3:$C$21,2,TRUE)</f>
        <v>7</v>
      </c>
      <c r="J3" s="14">
        <f>VLOOKUP(I3,Paramètres!$K$3:$L$21,2,TRUE)</f>
        <v>16</v>
      </c>
    </row>
    <row r="4" spans="1:10" x14ac:dyDescent="0.25">
      <c r="A4" s="32"/>
      <c r="B4" s="61" t="s">
        <v>7</v>
      </c>
      <c r="C4" s="19">
        <v>22</v>
      </c>
      <c r="D4" s="19">
        <f>IF(C4&lt;=20,16,IF(C4=21,15,IF(AND(C4&gt;=22,C4&lt;=23),14,IF(C4=24,13,IF(AND(C4&gt;=25,C4&lt;=27),12,IF(AND(C4&gt;=28,C4&lt;=29),11,IF(AND(C4&gt;=30,C4&lt;=32),10,IF(AND(C4&gt;=33,C4&lt;=34),9,IF(AND(C4&gt;=35,C4&lt;=36),8,IF(AND(C4&gt;=37,C4&lt;=38),7,IF(AND(C4&gt;=39,C4&lt;=49),6,IF(AND(C4&gt;=50,C4&lt;=58),5,IF(AND(C4&gt;=59,C4&lt;=60),4,IF(AND(C4&gt;=61,C4&lt;=64),3,IF(C4&gt;=65,1,)))))))))))))))</f>
        <v>14</v>
      </c>
      <c r="E4" s="22"/>
      <c r="F4" s="10"/>
      <c r="G4" s="17"/>
      <c r="H4" s="41"/>
      <c r="I4" s="12"/>
      <c r="J4" s="12"/>
    </row>
    <row r="5" spans="1:10" ht="15.75" thickBot="1" x14ac:dyDescent="0.3">
      <c r="A5" s="32"/>
      <c r="B5" s="62" t="s">
        <v>8</v>
      </c>
      <c r="C5" s="15">
        <v>3</v>
      </c>
      <c r="D5" s="23">
        <f>IF(C5=0,12,IF(AND(C5&gt;=1,C5&lt;=2),7,IF(C5=3,4,IF(C5&gt;=4,1,))))</f>
        <v>4</v>
      </c>
      <c r="E5" s="24"/>
      <c r="F5" s="10"/>
      <c r="G5" s="17"/>
      <c r="H5" s="42"/>
      <c r="I5" s="65"/>
      <c r="J5" s="65"/>
    </row>
    <row r="6" spans="1:10" ht="28.5" customHeight="1" x14ac:dyDescent="0.25">
      <c r="A6" s="33"/>
      <c r="B6" s="59" t="s">
        <v>9</v>
      </c>
      <c r="C6" s="26">
        <v>10</v>
      </c>
      <c r="D6" s="16">
        <f>IF(C6=10,13,IF(C6=9,9,IF(C6=8,8,IF(C6=7,7,IF(AND(C6&gt;4,C6&lt;=6),6,IF(AND(C6&gt;=2,C6&lt;=3),4,IF(C6&lt;=1,2,)))))))</f>
        <v>13</v>
      </c>
      <c r="E6" s="9">
        <f>(D6+D7)/2</f>
        <v>13.5</v>
      </c>
      <c r="F6" s="27"/>
      <c r="G6" s="17"/>
      <c r="H6" s="41"/>
      <c r="I6" s="18"/>
      <c r="J6" s="18"/>
    </row>
    <row r="7" spans="1:10" ht="24.75" customHeight="1" x14ac:dyDescent="0.25">
      <c r="A7" s="34" t="s">
        <v>12</v>
      </c>
      <c r="B7" s="61" t="s">
        <v>10</v>
      </c>
      <c r="C7" s="28">
        <v>10</v>
      </c>
      <c r="D7" s="20">
        <f>IF(C7=10,14,IF(C7=9,12,IF(C7=8,11,IF(C7=7,10,IF(C7=6,9,IF(AND(C7&gt;=4,C7&lt;=5),6,IF(AND(C7&gt;=2,C7&lt;=3),5,IF(C7&lt;=1,3,))))))))</f>
        <v>14</v>
      </c>
      <c r="E7" s="29"/>
      <c r="F7" s="11">
        <f>SUM(E6+D8)</f>
        <v>30.5</v>
      </c>
      <c r="G7" s="13"/>
      <c r="H7" s="43" t="s">
        <v>12</v>
      </c>
      <c r="I7" s="14">
        <f>VLOOKUP(F7,Paramètres!$E$3:$F$20,2,TRUE)</f>
        <v>16</v>
      </c>
      <c r="J7" s="14">
        <f>VLOOKUP(I7,Paramètres!$K$3:$L$21,2,TRUE)</f>
        <v>98</v>
      </c>
    </row>
    <row r="8" spans="1:10" ht="15.75" thickBot="1" x14ac:dyDescent="0.3">
      <c r="A8" s="35"/>
      <c r="B8" s="62" t="s">
        <v>13</v>
      </c>
      <c r="C8" s="30">
        <v>10</v>
      </c>
      <c r="D8" s="23">
        <f>IF(C8=10,17,IF(C8=9,16,IF(C8=8,13,IF(C8=7,12,IF(C8=6,11,IF(C8=5,9,IF(C8=4,7,IF(C8=3,6,IF(AND(C8&gt;=1,C8&lt;=3),3,IF(C8=0,3,))))))))))</f>
        <v>17</v>
      </c>
      <c r="E8" s="24"/>
      <c r="F8" s="24"/>
      <c r="G8" s="17"/>
      <c r="H8" s="41"/>
      <c r="I8" s="25"/>
      <c r="J8" s="25"/>
    </row>
    <row r="9" spans="1:10" x14ac:dyDescent="0.25">
      <c r="A9" s="36"/>
      <c r="B9" s="63" t="s">
        <v>14</v>
      </c>
      <c r="C9" s="16">
        <v>30</v>
      </c>
      <c r="D9" s="16">
        <f>IF(AND(C9&gt;=29,C9&lt;=30),13,IF(C9=28,11,IF(AND(C9&gt;=23,C9&lt;=27),10,IF(AND(C9&gt;=18,C9&lt;=22),9,IF(AND(C9&gt;=11,C9&lt;=17),8,IF(AND(C9&gt;=8,C9&lt;=10),7,IF(C9=7,6,IF(C9=6,5,IF(AND(C9&gt;=4,C9&lt;=5),4,IF(AND(C9&gt;=1,C9&lt;=3),3,IF(C9=0,2,)))))))))))</f>
        <v>13</v>
      </c>
      <c r="E9" s="27"/>
      <c r="F9" s="27"/>
      <c r="G9" s="17"/>
      <c r="H9" s="39"/>
      <c r="I9" s="18"/>
      <c r="J9" s="18"/>
    </row>
    <row r="10" spans="1:10" ht="30" x14ac:dyDescent="0.25">
      <c r="A10" s="37" t="s">
        <v>18</v>
      </c>
      <c r="B10" s="7" t="s">
        <v>15</v>
      </c>
      <c r="C10" s="19">
        <v>12</v>
      </c>
      <c r="D10" s="19">
        <f>IF(C10=15,11,IF(AND(C10&gt;=13,C10&lt;=14),8,IF(AND(C10&gt;=11,C10&lt;=12),7,IF(AND(C10&gt;=8,C10&lt;=10),6,IF(AND(C10&gt;=6,C10&lt;=7),5,IF(C10=5,4,IF(AND(C10&gt;=2,C10&lt;=4),3,IF(C10&lt;=1,2,))))))))</f>
        <v>7</v>
      </c>
      <c r="E10" s="22"/>
      <c r="F10" s="11">
        <f>SUM(D9+D10+E11)</f>
        <v>30</v>
      </c>
      <c r="G10" s="14"/>
      <c r="H10" s="40" t="s">
        <v>18</v>
      </c>
      <c r="I10" s="14">
        <f>VLOOKUP(F10,Paramètres!$H$3:$I$21,2,TRUE)</f>
        <v>9</v>
      </c>
      <c r="J10" s="14">
        <f>VLOOKUP(I10,Paramètres!$K$3:$L$21,2,TRUE)</f>
        <v>37</v>
      </c>
    </row>
    <row r="11" spans="1:10" ht="30" x14ac:dyDescent="0.25">
      <c r="A11" s="37"/>
      <c r="B11" s="7" t="s">
        <v>16</v>
      </c>
      <c r="C11" s="19">
        <v>5</v>
      </c>
      <c r="D11" s="20">
        <f>IF(C11=5,10,IF(C11&lt;=4,1,))</f>
        <v>10</v>
      </c>
      <c r="E11" s="8">
        <f>(D11+D12)/2</f>
        <v>10</v>
      </c>
      <c r="F11" s="10"/>
      <c r="G11" s="17"/>
      <c r="H11" s="41"/>
      <c r="I11" s="13"/>
      <c r="J11" s="13"/>
    </row>
    <row r="12" spans="1:10" ht="30.75" thickBot="1" x14ac:dyDescent="0.3">
      <c r="A12" s="38"/>
      <c r="B12" s="7" t="s">
        <v>17</v>
      </c>
      <c r="C12" s="23">
        <v>5</v>
      </c>
      <c r="D12" s="23">
        <f>IF(C12=5,10,IF(C12=4,9,IF(C12=3,3,IF(C12=2,2,IF(C12&lt;=1,1,)))))</f>
        <v>10</v>
      </c>
      <c r="E12" s="31"/>
      <c r="F12" s="24"/>
      <c r="G12" s="17"/>
      <c r="H12" s="42"/>
      <c r="I12" s="25"/>
      <c r="J12" s="25"/>
    </row>
    <row r="13" spans="1:10" ht="30.75" thickBot="1" x14ac:dyDescent="0.3">
      <c r="A13" s="44" t="s">
        <v>19</v>
      </c>
      <c r="B13" s="45"/>
      <c r="C13" s="46"/>
      <c r="D13" s="47"/>
      <c r="E13" s="48"/>
      <c r="F13" s="49">
        <f>SUM(F3+F7+F10)</f>
        <v>87</v>
      </c>
      <c r="G13" s="17"/>
      <c r="H13" s="50" t="s">
        <v>19</v>
      </c>
      <c r="I13" s="51">
        <f>VLOOKUP(F13,Paramètres!N3:O21,2,TRUE)</f>
        <v>11</v>
      </c>
      <c r="J13" s="52">
        <f>VLOOKUP(I13,Paramètres!K3:L21,2,TRUE)</f>
        <v>63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16 ans</vt:lpstr>
      <vt:lpstr>15 ans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MAULDE</dc:creator>
  <cp:lastModifiedBy>Michel</cp:lastModifiedBy>
  <dcterms:created xsi:type="dcterms:W3CDTF">2021-07-22T09:52:15Z</dcterms:created>
  <dcterms:modified xsi:type="dcterms:W3CDTF">2021-07-25T14:37:18Z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