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990" windowHeight="11880" activeTab="1"/>
  </bookViews>
  <sheets>
    <sheet name="Parametres" sheetId="1" r:id="rId1"/>
    <sheet name="Calendrier" sheetId="2" r:id="rId2"/>
  </sheets>
  <definedNames>
    <definedName name="An">Parametres!$B$1</definedName>
    <definedName name="_xlnm.Print_Area" localSheetId="1">Calendrier!$B$2:$BH$34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Z33" i="2" l="1"/>
  <c r="AP33" i="2"/>
  <c r="AA33" i="2"/>
  <c r="Q33" i="2"/>
  <c r="A20" i="1"/>
  <c r="A19" i="1"/>
  <c r="A18" i="1"/>
  <c r="C3" i="2" l="1"/>
  <c r="A21" i="1"/>
  <c r="A17" i="1"/>
  <c r="A16" i="1"/>
  <c r="A15" i="1"/>
  <c r="A14" i="1"/>
  <c r="A13" i="1"/>
  <c r="A12" i="1"/>
  <c r="A7" i="1"/>
  <c r="A6" i="1" s="1"/>
  <c r="D2" i="1"/>
  <c r="A2" i="1"/>
  <c r="D3" i="1" l="1"/>
  <c r="A5" i="1"/>
  <c r="A4" i="1"/>
  <c r="A3" i="1" s="1"/>
  <c r="AB3" i="2"/>
  <c r="AA3" i="2" s="1"/>
  <c r="BA3" i="2"/>
  <c r="BF3" i="2"/>
  <c r="AV3" i="2"/>
  <c r="AQ3" i="2"/>
  <c r="AL3" i="2"/>
  <c r="AG3" i="2"/>
  <c r="B3" i="2"/>
  <c r="C4" i="2"/>
  <c r="R4" i="2" s="1"/>
  <c r="H3" i="2"/>
  <c r="R3" i="2"/>
  <c r="M3" i="2"/>
  <c r="W3" i="2"/>
  <c r="A10" i="1"/>
  <c r="A11" i="1" s="1"/>
  <c r="D4" i="1"/>
  <c r="F2" i="1"/>
  <c r="D3" i="2" s="1"/>
  <c r="A8" i="1"/>
  <c r="A9" i="1"/>
  <c r="B4" i="2" l="1"/>
  <c r="AB4" i="2"/>
  <c r="C5" i="2"/>
  <c r="AL5" i="2" s="1"/>
  <c r="H4" i="2"/>
  <c r="G4" i="2" s="1"/>
  <c r="M4" i="2"/>
  <c r="L4" i="2" s="1"/>
  <c r="AK3" i="2"/>
  <c r="AP3" i="2"/>
  <c r="AU3" i="2"/>
  <c r="BE3" i="2"/>
  <c r="AZ3" i="2"/>
  <c r="AF3" i="2"/>
  <c r="AV5" i="2"/>
  <c r="AG5" i="2"/>
  <c r="BA5" i="2"/>
  <c r="W4" i="2"/>
  <c r="V4" i="2" s="1"/>
  <c r="BF4" i="2"/>
  <c r="AQ4" i="2"/>
  <c r="AV4" i="2"/>
  <c r="AG4" i="2"/>
  <c r="BA4" i="2"/>
  <c r="AL4" i="2"/>
  <c r="F3" i="1"/>
  <c r="D4" i="2" s="1"/>
  <c r="L3" i="2"/>
  <c r="Q3" i="2"/>
  <c r="G3" i="2"/>
  <c r="V3" i="2"/>
  <c r="AA4" i="2"/>
  <c r="W5" i="2"/>
  <c r="H5" i="2"/>
  <c r="C6" i="2"/>
  <c r="AB5" i="2"/>
  <c r="M5" i="2"/>
  <c r="Q4" i="2"/>
  <c r="F4" i="1"/>
  <c r="D5" i="2" s="1"/>
  <c r="D5" i="1"/>
  <c r="AQ5" i="2" l="1"/>
  <c r="AP5" i="2" s="1"/>
  <c r="B5" i="2"/>
  <c r="BF5" i="2"/>
  <c r="R5" i="2"/>
  <c r="Q5" i="2" s="1"/>
  <c r="AZ4" i="2"/>
  <c r="AF5" i="2"/>
  <c r="AU4" i="2"/>
  <c r="AU5" i="2"/>
  <c r="AP4" i="2"/>
  <c r="BE5" i="2"/>
  <c r="BE4" i="2"/>
  <c r="AF4" i="2"/>
  <c r="AK5" i="2"/>
  <c r="AK4" i="2"/>
  <c r="AZ5" i="2"/>
  <c r="BA6" i="2"/>
  <c r="AL6" i="2"/>
  <c r="AQ6" i="2"/>
  <c r="BF6" i="2"/>
  <c r="AV6" i="2"/>
  <c r="AG6" i="2"/>
  <c r="AA5" i="2"/>
  <c r="C7" i="2"/>
  <c r="R6" i="2"/>
  <c r="AB6" i="2"/>
  <c r="B6" i="2"/>
  <c r="M6" i="2"/>
  <c r="H6" i="2"/>
  <c r="W6" i="2"/>
  <c r="G5" i="2"/>
  <c r="V5" i="2"/>
  <c r="L5" i="2"/>
  <c r="D6" i="1"/>
  <c r="F5" i="1"/>
  <c r="D6" i="2" s="1"/>
  <c r="AK6" i="2" l="1"/>
  <c r="AZ6" i="2"/>
  <c r="AF6" i="2"/>
  <c r="AU6" i="2"/>
  <c r="BE6" i="2"/>
  <c r="AP6" i="2"/>
  <c r="AQ7" i="2"/>
  <c r="BA7" i="2"/>
  <c r="AL7" i="2"/>
  <c r="BF7" i="2"/>
  <c r="AV7" i="2"/>
  <c r="AG7" i="2"/>
  <c r="AA6" i="2"/>
  <c r="V6" i="2"/>
  <c r="Q6" i="2"/>
  <c r="AB7" i="2"/>
  <c r="B7" i="2"/>
  <c r="M7" i="2"/>
  <c r="W7" i="2"/>
  <c r="H7" i="2"/>
  <c r="R7" i="2"/>
  <c r="C8" i="2"/>
  <c r="G6" i="2"/>
  <c r="L6" i="2"/>
  <c r="D7" i="1"/>
  <c r="F6" i="1"/>
  <c r="D7" i="2" s="1"/>
  <c r="AU7" i="2" l="1"/>
  <c r="AK7" i="2"/>
  <c r="AZ7" i="2"/>
  <c r="AP7" i="2"/>
  <c r="BE7" i="2"/>
  <c r="AF7" i="2"/>
  <c r="AG8" i="2"/>
  <c r="BA8" i="2"/>
  <c r="AL8" i="2"/>
  <c r="BF8" i="2"/>
  <c r="AQ8" i="2"/>
  <c r="AV8" i="2"/>
  <c r="AA7" i="2"/>
  <c r="Q7" i="2"/>
  <c r="M8" i="2"/>
  <c r="W8" i="2"/>
  <c r="H8" i="2"/>
  <c r="C9" i="2"/>
  <c r="R8" i="2"/>
  <c r="AB8" i="2"/>
  <c r="B8" i="2"/>
  <c r="G7" i="2"/>
  <c r="V7" i="2"/>
  <c r="L7" i="2"/>
  <c r="F7" i="1"/>
  <c r="D8" i="2" s="1"/>
  <c r="D8" i="1"/>
  <c r="AP8" i="2" l="1"/>
  <c r="AK8" i="2"/>
  <c r="AZ8" i="2"/>
  <c r="BE8" i="2"/>
  <c r="AF8" i="2"/>
  <c r="AU8" i="2"/>
  <c r="AV9" i="2"/>
  <c r="AG9" i="2"/>
  <c r="BA9" i="2"/>
  <c r="AL9" i="2"/>
  <c r="BF9" i="2"/>
  <c r="AQ9" i="2"/>
  <c r="W9" i="2"/>
  <c r="H9" i="2"/>
  <c r="C10" i="2"/>
  <c r="R9" i="2"/>
  <c r="B9" i="2"/>
  <c r="AB9" i="2"/>
  <c r="M9" i="2"/>
  <c r="V8" i="2"/>
  <c r="L8" i="2"/>
  <c r="AA8" i="2"/>
  <c r="G8" i="2"/>
  <c r="Q8" i="2"/>
  <c r="F8" i="1"/>
  <c r="D9" i="2" s="1"/>
  <c r="D9" i="1"/>
  <c r="BE9" i="2" l="1"/>
  <c r="AF9" i="2"/>
  <c r="AU9" i="2"/>
  <c r="AK9" i="2"/>
  <c r="AZ9" i="2"/>
  <c r="AP9" i="2"/>
  <c r="AL10" i="2"/>
  <c r="AV10" i="2"/>
  <c r="AG10" i="2"/>
  <c r="BA10" i="2"/>
  <c r="BF10" i="2"/>
  <c r="AQ10" i="2"/>
  <c r="L9" i="2"/>
  <c r="Q9" i="2"/>
  <c r="C11" i="2"/>
  <c r="R10" i="2"/>
  <c r="AB10" i="2"/>
  <c r="B10" i="2"/>
  <c r="M10" i="2"/>
  <c r="H10" i="2"/>
  <c r="W10" i="2"/>
  <c r="G9" i="2"/>
  <c r="AA9" i="2"/>
  <c r="V9" i="2"/>
  <c r="D10" i="1"/>
  <c r="F9" i="1"/>
  <c r="D10" i="2" s="1"/>
  <c r="AP10" i="2" l="1"/>
  <c r="AZ10" i="2"/>
  <c r="BE10" i="2"/>
  <c r="AF10" i="2"/>
  <c r="AU10" i="2"/>
  <c r="AK10" i="2"/>
  <c r="AQ11" i="2"/>
  <c r="AV11" i="2"/>
  <c r="AG11" i="2"/>
  <c r="BA11" i="2"/>
  <c r="AL11" i="2"/>
  <c r="BF11" i="2"/>
  <c r="B11" i="2"/>
  <c r="AB11" i="2"/>
  <c r="M11" i="2"/>
  <c r="W11" i="2"/>
  <c r="H11" i="2"/>
  <c r="R11" i="2"/>
  <c r="C12" i="2"/>
  <c r="V10" i="2"/>
  <c r="AA10" i="2"/>
  <c r="Q10" i="2"/>
  <c r="G10" i="2"/>
  <c r="L10" i="2"/>
  <c r="F10" i="1"/>
  <c r="D11" i="2" s="1"/>
  <c r="D11" i="1"/>
  <c r="AZ11" i="2" l="1"/>
  <c r="AF11" i="2"/>
  <c r="AU11" i="2"/>
  <c r="BE11" i="2"/>
  <c r="AP11" i="2"/>
  <c r="AK11" i="2"/>
  <c r="BF12" i="2"/>
  <c r="AQ12" i="2"/>
  <c r="AV12" i="2"/>
  <c r="AG12" i="2"/>
  <c r="BA12" i="2"/>
  <c r="AL12" i="2"/>
  <c r="M12" i="2"/>
  <c r="W12" i="2"/>
  <c r="H12" i="2"/>
  <c r="C13" i="2"/>
  <c r="R12" i="2"/>
  <c r="AB12" i="2"/>
  <c r="B12" i="2"/>
  <c r="G11" i="2"/>
  <c r="V11" i="2"/>
  <c r="L11" i="2"/>
  <c r="AA11" i="2"/>
  <c r="Q11" i="2"/>
  <c r="D12" i="1"/>
  <c r="F11" i="1"/>
  <c r="D12" i="2" s="1"/>
  <c r="AZ12" i="2" l="1"/>
  <c r="AU12" i="2"/>
  <c r="AF12" i="2"/>
  <c r="AP12" i="2"/>
  <c r="BE12" i="2"/>
  <c r="AK12" i="2"/>
  <c r="BF13" i="2"/>
  <c r="AV13" i="2"/>
  <c r="AQ13" i="2"/>
  <c r="AG13" i="2"/>
  <c r="BA13" i="2"/>
  <c r="AL13" i="2"/>
  <c r="Q12" i="2"/>
  <c r="W13" i="2"/>
  <c r="H13" i="2"/>
  <c r="C14" i="2"/>
  <c r="R13" i="2"/>
  <c r="AB13" i="2"/>
  <c r="B13" i="2"/>
  <c r="M13" i="2"/>
  <c r="G12" i="2"/>
  <c r="V12" i="2"/>
  <c r="AA12" i="2"/>
  <c r="L12" i="2"/>
  <c r="D13" i="1"/>
  <c r="F12" i="1"/>
  <c r="D13" i="2" s="1"/>
  <c r="AZ13" i="2" l="1"/>
  <c r="AU13" i="2"/>
  <c r="BE13" i="2"/>
  <c r="AF13" i="2"/>
  <c r="AP13" i="2"/>
  <c r="AK13" i="2"/>
  <c r="BA14" i="2"/>
  <c r="AL14" i="2"/>
  <c r="BF14" i="2"/>
  <c r="AQ14" i="2"/>
  <c r="AV14" i="2"/>
  <c r="AG14" i="2"/>
  <c r="Q13" i="2"/>
  <c r="C15" i="2"/>
  <c r="R14" i="2"/>
  <c r="AB14" i="2"/>
  <c r="B14" i="2"/>
  <c r="M14" i="2"/>
  <c r="H14" i="2"/>
  <c r="W14" i="2"/>
  <c r="G13" i="2"/>
  <c r="V13" i="2"/>
  <c r="AA13" i="2"/>
  <c r="L13" i="2"/>
  <c r="D14" i="1"/>
  <c r="F13" i="1"/>
  <c r="D14" i="2" s="1"/>
  <c r="AP14" i="2" l="1"/>
  <c r="BE14" i="2"/>
  <c r="AZ14" i="2"/>
  <c r="AF14" i="2"/>
  <c r="AK14" i="2"/>
  <c r="AU14" i="2"/>
  <c r="BA15" i="2"/>
  <c r="AL15" i="2"/>
  <c r="AQ15" i="2"/>
  <c r="BF15" i="2"/>
  <c r="AV15" i="2"/>
  <c r="AG15" i="2"/>
  <c r="G14" i="2"/>
  <c r="AA14" i="2"/>
  <c r="Q14" i="2"/>
  <c r="L14" i="2"/>
  <c r="AB15" i="2"/>
  <c r="B15" i="2"/>
  <c r="M15" i="2"/>
  <c r="W15" i="2"/>
  <c r="H15" i="2"/>
  <c r="R15" i="2"/>
  <c r="C16" i="2"/>
  <c r="V14" i="2"/>
  <c r="D15" i="1"/>
  <c r="F14" i="1"/>
  <c r="D15" i="2" s="1"/>
  <c r="AK15" i="2" l="1"/>
  <c r="AZ15" i="2"/>
  <c r="AF15" i="2"/>
  <c r="AU15" i="2"/>
  <c r="BE15" i="2"/>
  <c r="AP15" i="2"/>
  <c r="AG16" i="2"/>
  <c r="BA16" i="2"/>
  <c r="AL16" i="2"/>
  <c r="BF16" i="2"/>
  <c r="AQ16" i="2"/>
  <c r="AV16" i="2"/>
  <c r="M16" i="2"/>
  <c r="W16" i="2"/>
  <c r="H16" i="2"/>
  <c r="C17" i="2"/>
  <c r="R16" i="2"/>
  <c r="AB16" i="2"/>
  <c r="B16" i="2"/>
  <c r="V15" i="2"/>
  <c r="G15" i="2"/>
  <c r="Q15" i="2"/>
  <c r="L15" i="2"/>
  <c r="AA15" i="2"/>
  <c r="D16" i="1"/>
  <c r="F15" i="1"/>
  <c r="D16" i="2" s="1"/>
  <c r="AK16" i="2" l="1"/>
  <c r="AF16" i="2"/>
  <c r="AU16" i="2"/>
  <c r="AZ16" i="2"/>
  <c r="AP16" i="2"/>
  <c r="BE16" i="2"/>
  <c r="AV17" i="2"/>
  <c r="AG17" i="2"/>
  <c r="AL17" i="2"/>
  <c r="BA17" i="2"/>
  <c r="BF17" i="2"/>
  <c r="AQ17" i="2"/>
  <c r="Q16" i="2"/>
  <c r="AA16" i="2"/>
  <c r="W17" i="2"/>
  <c r="H17" i="2"/>
  <c r="C18" i="2"/>
  <c r="R17" i="2"/>
  <c r="AB17" i="2"/>
  <c r="B17" i="2"/>
  <c r="M17" i="2"/>
  <c r="G16" i="2"/>
  <c r="V16" i="2"/>
  <c r="L16" i="2"/>
  <c r="D17" i="1"/>
  <c r="F16" i="1"/>
  <c r="D17" i="2" s="1"/>
  <c r="AF17" i="2" l="1"/>
  <c r="AU17" i="2"/>
  <c r="AP17" i="2"/>
  <c r="BE17" i="2"/>
  <c r="AZ17" i="2"/>
  <c r="AK17" i="2"/>
  <c r="AV18" i="2"/>
  <c r="AL18" i="2"/>
  <c r="AG18" i="2"/>
  <c r="BA18" i="2"/>
  <c r="BF18" i="2"/>
  <c r="AQ18" i="2"/>
  <c r="Q17" i="2"/>
  <c r="G17" i="2"/>
  <c r="C19" i="2"/>
  <c r="R18" i="2"/>
  <c r="AB18" i="2"/>
  <c r="B18" i="2"/>
  <c r="M18" i="2"/>
  <c r="H18" i="2"/>
  <c r="W18" i="2"/>
  <c r="V17" i="2"/>
  <c r="L17" i="2"/>
  <c r="AA17" i="2"/>
  <c r="F17" i="1"/>
  <c r="D18" i="2" s="1"/>
  <c r="D18" i="1"/>
  <c r="AK18" i="2" l="1"/>
  <c r="AU18" i="2"/>
  <c r="AP18" i="2"/>
  <c r="BE18" i="2"/>
  <c r="AZ18" i="2"/>
  <c r="AF18" i="2"/>
  <c r="AQ19" i="2"/>
  <c r="AG19" i="2"/>
  <c r="AV19" i="2"/>
  <c r="BA19" i="2"/>
  <c r="AL19" i="2"/>
  <c r="BF19" i="2"/>
  <c r="Q18" i="2"/>
  <c r="AB19" i="2"/>
  <c r="B19" i="2"/>
  <c r="M19" i="2"/>
  <c r="W19" i="2"/>
  <c r="H19" i="2"/>
  <c r="R19" i="2"/>
  <c r="C20" i="2"/>
  <c r="AA18" i="2"/>
  <c r="V18" i="2"/>
  <c r="G18" i="2"/>
  <c r="L18" i="2"/>
  <c r="D19" i="1"/>
  <c r="F18" i="1"/>
  <c r="D19" i="2" s="1"/>
  <c r="AU19" i="2" l="1"/>
  <c r="AP19" i="2"/>
  <c r="AF19" i="2"/>
  <c r="BE19" i="2"/>
  <c r="AK19" i="2"/>
  <c r="AZ19" i="2"/>
  <c r="BF20" i="2"/>
  <c r="AG20" i="2"/>
  <c r="AQ20" i="2"/>
  <c r="AV20" i="2"/>
  <c r="BA20" i="2"/>
  <c r="AL20" i="2"/>
  <c r="Q19" i="2"/>
  <c r="L19" i="2"/>
  <c r="V19" i="2"/>
  <c r="AA19" i="2"/>
  <c r="G19" i="2"/>
  <c r="M20" i="2"/>
  <c r="W20" i="2"/>
  <c r="H20" i="2"/>
  <c r="C21" i="2"/>
  <c r="R20" i="2"/>
  <c r="AB20" i="2"/>
  <c r="B20" i="2"/>
  <c r="D20" i="1"/>
  <c r="F19" i="1"/>
  <c r="D20" i="2" s="1"/>
  <c r="AU20" i="2" l="1"/>
  <c r="BE20" i="2"/>
  <c r="AK20" i="2"/>
  <c r="AP20" i="2"/>
  <c r="AF20" i="2"/>
  <c r="AZ20" i="2"/>
  <c r="BF21" i="2"/>
  <c r="AQ21" i="2"/>
  <c r="AV21" i="2"/>
  <c r="AG21" i="2"/>
  <c r="BA21" i="2"/>
  <c r="AL21" i="2"/>
  <c r="W21" i="2"/>
  <c r="H21" i="2"/>
  <c r="C22" i="2"/>
  <c r="R21" i="2"/>
  <c r="AB21" i="2"/>
  <c r="B21" i="2"/>
  <c r="M21" i="2"/>
  <c r="V20" i="2"/>
  <c r="AA20" i="2"/>
  <c r="L20" i="2"/>
  <c r="Q20" i="2"/>
  <c r="G20" i="2"/>
  <c r="D21" i="1"/>
  <c r="F20" i="1"/>
  <c r="D21" i="2" s="1"/>
  <c r="AP21" i="2" l="1"/>
  <c r="AK21" i="2"/>
  <c r="AZ21" i="2"/>
  <c r="BE21" i="2"/>
  <c r="AF21" i="2"/>
  <c r="AU21" i="2"/>
  <c r="BA22" i="2"/>
  <c r="AL22" i="2"/>
  <c r="AQ22" i="2"/>
  <c r="BF22" i="2"/>
  <c r="AV22" i="2"/>
  <c r="AG22" i="2"/>
  <c r="AA21" i="2"/>
  <c r="L21" i="2"/>
  <c r="Q21" i="2"/>
  <c r="C23" i="2"/>
  <c r="R22" i="2"/>
  <c r="AB22" i="2"/>
  <c r="B22" i="2"/>
  <c r="M22" i="2"/>
  <c r="W22" i="2"/>
  <c r="H22" i="2"/>
  <c r="G21" i="2"/>
  <c r="V21" i="2"/>
  <c r="D22" i="1"/>
  <c r="F21" i="1"/>
  <c r="D22" i="2" s="1"/>
  <c r="AU22" i="2" l="1"/>
  <c r="AP22" i="2"/>
  <c r="BE22" i="2"/>
  <c r="AK22" i="2"/>
  <c r="AF22" i="2"/>
  <c r="AZ22" i="2"/>
  <c r="BA23" i="2"/>
  <c r="AL23" i="2"/>
  <c r="BF23" i="2"/>
  <c r="AQ23" i="2"/>
  <c r="AV23" i="2"/>
  <c r="AG23" i="2"/>
  <c r="Q22" i="2"/>
  <c r="V22" i="2"/>
  <c r="G22" i="2"/>
  <c r="L22" i="2"/>
  <c r="AB23" i="2"/>
  <c r="B23" i="2"/>
  <c r="M23" i="2"/>
  <c r="C24" i="2"/>
  <c r="W23" i="2"/>
  <c r="H23" i="2"/>
  <c r="R23" i="2"/>
  <c r="AA22" i="2"/>
  <c r="D23" i="1"/>
  <c r="F22" i="1"/>
  <c r="D23" i="2" s="1"/>
  <c r="AK23" i="2" l="1"/>
  <c r="AZ23" i="2"/>
  <c r="AF23" i="2"/>
  <c r="AU23" i="2"/>
  <c r="AP23" i="2"/>
  <c r="BE23" i="2"/>
  <c r="AG24" i="2"/>
  <c r="BA24" i="2"/>
  <c r="AL24" i="2"/>
  <c r="BF24" i="2"/>
  <c r="AQ24" i="2"/>
  <c r="AV24" i="2"/>
  <c r="Q23" i="2"/>
  <c r="M24" i="2"/>
  <c r="W24" i="2"/>
  <c r="H24" i="2"/>
  <c r="C25" i="2"/>
  <c r="R24" i="2"/>
  <c r="AB24" i="2"/>
  <c r="B24" i="2"/>
  <c r="V23" i="2"/>
  <c r="G23" i="2"/>
  <c r="L23" i="2"/>
  <c r="AA23" i="2"/>
  <c r="D24" i="1"/>
  <c r="F23" i="1"/>
  <c r="D24" i="2" s="1"/>
  <c r="AP24" i="2" l="1"/>
  <c r="AU24" i="2"/>
  <c r="BE24" i="2"/>
  <c r="AK24" i="2"/>
  <c r="AZ24" i="2"/>
  <c r="AF24" i="2"/>
  <c r="AV25" i="2"/>
  <c r="AG25" i="2"/>
  <c r="BA25" i="2"/>
  <c r="AL25" i="2"/>
  <c r="BF25" i="2"/>
  <c r="AQ25" i="2"/>
  <c r="AA24" i="2"/>
  <c r="W25" i="2"/>
  <c r="H25" i="2"/>
  <c r="C26" i="2"/>
  <c r="R25" i="2"/>
  <c r="M25" i="2"/>
  <c r="AB25" i="2"/>
  <c r="B25" i="2"/>
  <c r="G24" i="2"/>
  <c r="V24" i="2"/>
  <c r="Q24" i="2"/>
  <c r="L24" i="2"/>
  <c r="D25" i="1"/>
  <c r="F24" i="1"/>
  <c r="D25" i="2" s="1"/>
  <c r="AP25" i="2" l="1"/>
  <c r="AK25" i="2"/>
  <c r="AZ25" i="2"/>
  <c r="AF25" i="2"/>
  <c r="BE25" i="2"/>
  <c r="AU25" i="2"/>
  <c r="AV26" i="2"/>
  <c r="AG26" i="2"/>
  <c r="BA26" i="2"/>
  <c r="BF26" i="2"/>
  <c r="AQ26" i="2"/>
  <c r="AL26" i="2"/>
  <c r="AA25" i="2"/>
  <c r="Q25" i="2"/>
  <c r="L25" i="2"/>
  <c r="C27" i="2"/>
  <c r="W26" i="2"/>
  <c r="R26" i="2"/>
  <c r="AB26" i="2"/>
  <c r="B26" i="2"/>
  <c r="M26" i="2"/>
  <c r="H26" i="2"/>
  <c r="G25" i="2"/>
  <c r="V25" i="2"/>
  <c r="D26" i="1"/>
  <c r="F25" i="1"/>
  <c r="D26" i="2" s="1"/>
  <c r="BE26" i="2" l="1"/>
  <c r="AU26" i="2"/>
  <c r="AZ26" i="2"/>
  <c r="AF26" i="2"/>
  <c r="AK26" i="2"/>
  <c r="AP26" i="2"/>
  <c r="AQ27" i="2"/>
  <c r="AV27" i="2"/>
  <c r="AG27" i="2"/>
  <c r="BA27" i="2"/>
  <c r="AL27" i="2"/>
  <c r="BF27" i="2"/>
  <c r="V26" i="2"/>
  <c r="C28" i="2"/>
  <c r="AB27" i="2"/>
  <c r="B27" i="2"/>
  <c r="M27" i="2"/>
  <c r="W27" i="2"/>
  <c r="H27" i="2"/>
  <c r="R27" i="2"/>
  <c r="G26" i="2"/>
  <c r="L26" i="2"/>
  <c r="AA26" i="2"/>
  <c r="Q26" i="2"/>
  <c r="D27" i="1"/>
  <c r="F26" i="1"/>
  <c r="D27" i="2" s="1"/>
  <c r="AK27" i="2" l="1"/>
  <c r="AZ27" i="2"/>
  <c r="BE27" i="2"/>
  <c r="AF27" i="2"/>
  <c r="AU27" i="2"/>
  <c r="AP27" i="2"/>
  <c r="BF28" i="2"/>
  <c r="AQ28" i="2"/>
  <c r="AG28" i="2"/>
  <c r="AV28" i="2"/>
  <c r="BA28" i="2"/>
  <c r="AL28" i="2"/>
  <c r="G27" i="2"/>
  <c r="V27" i="2"/>
  <c r="AA27" i="2"/>
  <c r="L27" i="2"/>
  <c r="M28" i="2"/>
  <c r="W28" i="2"/>
  <c r="H28" i="2"/>
  <c r="C29" i="2"/>
  <c r="R28" i="2"/>
  <c r="AB28" i="2"/>
  <c r="B28" i="2"/>
  <c r="Q27" i="2"/>
  <c r="D28" i="1"/>
  <c r="F27" i="1"/>
  <c r="D28" i="2" s="1"/>
  <c r="AU28" i="2" l="1"/>
  <c r="AF28" i="2"/>
  <c r="BE28" i="2"/>
  <c r="AP28" i="2"/>
  <c r="AK28" i="2"/>
  <c r="AZ28" i="2"/>
  <c r="BF29" i="2"/>
  <c r="AQ29" i="2"/>
  <c r="AV29" i="2"/>
  <c r="AG29" i="2"/>
  <c r="BA29" i="2"/>
  <c r="AL29" i="2"/>
  <c r="Q28" i="2"/>
  <c r="W29" i="2"/>
  <c r="H29" i="2"/>
  <c r="C30" i="2"/>
  <c r="M29" i="2"/>
  <c r="R29" i="2"/>
  <c r="AB29" i="2"/>
  <c r="B29" i="2"/>
  <c r="G28" i="2"/>
  <c r="AA28" i="2"/>
  <c r="V28" i="2"/>
  <c r="L28" i="2"/>
  <c r="D29" i="1"/>
  <c r="F28" i="1"/>
  <c r="D29" i="2" s="1"/>
  <c r="AU29" i="2" l="1"/>
  <c r="BE29" i="2"/>
  <c r="AP29" i="2"/>
  <c r="AK29" i="2"/>
  <c r="AZ29" i="2"/>
  <c r="AF29" i="2"/>
  <c r="BA30" i="2"/>
  <c r="AL30" i="2"/>
  <c r="AQ30" i="2"/>
  <c r="BF30" i="2"/>
  <c r="AV30" i="2"/>
  <c r="AG30" i="2"/>
  <c r="AA29" i="2"/>
  <c r="C31" i="2"/>
  <c r="R30" i="2"/>
  <c r="AB30" i="2"/>
  <c r="B30" i="2"/>
  <c r="W30" i="2"/>
  <c r="M30" i="2"/>
  <c r="H30" i="2"/>
  <c r="G29" i="2"/>
  <c r="L29" i="2"/>
  <c r="V29" i="2"/>
  <c r="Q29" i="2"/>
  <c r="F29" i="1"/>
  <c r="D30" i="2" s="1"/>
  <c r="D30" i="1"/>
  <c r="AK30" i="2" l="1"/>
  <c r="AF30" i="2"/>
  <c r="AZ30" i="2"/>
  <c r="AU30" i="2"/>
  <c r="BE30" i="2"/>
  <c r="AP30" i="2"/>
  <c r="BA31" i="2"/>
  <c r="AL31" i="2"/>
  <c r="BF31" i="2"/>
  <c r="AQ31" i="2"/>
  <c r="AV31" i="2"/>
  <c r="AG31" i="2"/>
  <c r="L30" i="2"/>
  <c r="AA30" i="2"/>
  <c r="V30" i="2"/>
  <c r="Q30" i="2"/>
  <c r="AB31" i="2"/>
  <c r="B31" i="2"/>
  <c r="M31" i="2"/>
  <c r="C32" i="2"/>
  <c r="W31" i="2"/>
  <c r="R31" i="2"/>
  <c r="G30" i="2"/>
  <c r="H31" i="2"/>
  <c r="D31" i="1"/>
  <c r="F30" i="1"/>
  <c r="D31" i="2" s="1"/>
  <c r="AP31" i="2" l="1"/>
  <c r="AK31" i="2"/>
  <c r="AZ31" i="2"/>
  <c r="BE31" i="2"/>
  <c r="AF31" i="2"/>
  <c r="AU31" i="2"/>
  <c r="AG32" i="2"/>
  <c r="BA32" i="2"/>
  <c r="AL32" i="2"/>
  <c r="BF32" i="2"/>
  <c r="AQ32" i="2"/>
  <c r="AV32" i="2"/>
  <c r="V31" i="2"/>
  <c r="R32" i="2"/>
  <c r="AB32" i="2"/>
  <c r="M32" i="2"/>
  <c r="W32" i="2"/>
  <c r="C33" i="2"/>
  <c r="B32" i="2"/>
  <c r="Q31" i="2"/>
  <c r="L31" i="2"/>
  <c r="G31" i="2"/>
  <c r="AA31" i="2"/>
  <c r="D32" i="1"/>
  <c r="F31" i="1"/>
  <c r="D32" i="2" s="1"/>
  <c r="AK32" i="2" l="1"/>
  <c r="AZ32" i="2"/>
  <c r="AU32" i="2"/>
  <c r="AF32" i="2"/>
  <c r="AP32" i="2"/>
  <c r="BE32" i="2"/>
  <c r="AV33" i="2"/>
  <c r="AG33" i="2"/>
  <c r="AL33" i="2"/>
  <c r="BF33" i="2"/>
  <c r="V32" i="2"/>
  <c r="L32" i="2"/>
  <c r="AA32" i="2"/>
  <c r="B33" i="2"/>
  <c r="W33" i="2"/>
  <c r="M33" i="2"/>
  <c r="Q32" i="2"/>
  <c r="D33" i="1"/>
  <c r="F32" i="1"/>
  <c r="D33" i="2" s="1"/>
  <c r="AK33" i="2" l="1"/>
  <c r="AF33" i="2"/>
  <c r="AU33" i="2"/>
  <c r="BE33" i="2"/>
  <c r="V33" i="2"/>
  <c r="L33" i="2"/>
  <c r="F33" i="1"/>
  <c r="D34" i="1"/>
  <c r="D35" i="1" l="1"/>
  <c r="F34" i="1"/>
  <c r="D36" i="1" l="1"/>
  <c r="F35" i="1"/>
  <c r="D37" i="1" l="1"/>
  <c r="F36" i="1"/>
  <c r="D38" i="1" l="1"/>
  <c r="F37" i="1"/>
  <c r="D39" i="1" l="1"/>
  <c r="F38" i="1"/>
  <c r="D40" i="1" l="1"/>
  <c r="F39" i="1"/>
  <c r="D41" i="1" l="1"/>
  <c r="F40" i="1"/>
  <c r="D42" i="1" l="1"/>
  <c r="F41" i="1"/>
  <c r="D43" i="1" l="1"/>
  <c r="F42" i="1"/>
  <c r="D44" i="1" l="1"/>
  <c r="F43" i="1"/>
  <c r="D45" i="1" l="1"/>
  <c r="F44" i="1"/>
  <c r="D46" i="1" l="1"/>
  <c r="F45" i="1"/>
  <c r="D47" i="1" l="1"/>
  <c r="F46" i="1"/>
  <c r="D48" i="1" l="1"/>
  <c r="F47" i="1"/>
  <c r="D49" i="1" l="1"/>
  <c r="F48" i="1"/>
  <c r="D50" i="1" l="1"/>
  <c r="F49" i="1"/>
  <c r="D51" i="1" l="1"/>
  <c r="F50" i="1"/>
  <c r="F51" i="1" l="1"/>
  <c r="D52" i="1"/>
  <c r="D53" i="1" l="1"/>
  <c r="F52" i="1"/>
  <c r="D54" i="1" l="1"/>
  <c r="F53" i="1"/>
  <c r="D55" i="1" l="1"/>
  <c r="F54" i="1"/>
  <c r="D56" i="1" l="1"/>
  <c r="F55" i="1"/>
  <c r="D57" i="1" l="1"/>
  <c r="F56" i="1"/>
  <c r="D58" i="1" l="1"/>
  <c r="F57" i="1"/>
  <c r="D59" i="1" l="1"/>
  <c r="F58" i="1"/>
  <c r="D60" i="1" l="1"/>
  <c r="F59" i="1"/>
  <c r="F60" i="1" l="1"/>
  <c r="D61" i="1"/>
  <c r="D62" i="1" l="1"/>
  <c r="F61" i="1"/>
  <c r="F62" i="1" l="1"/>
  <c r="D63" i="1"/>
  <c r="D64" i="1" l="1"/>
  <c r="F63" i="1"/>
  <c r="D65" i="1" l="1"/>
  <c r="F64" i="1"/>
  <c r="D66" i="1" l="1"/>
  <c r="F65" i="1"/>
  <c r="D67" i="1" l="1"/>
  <c r="F66" i="1"/>
  <c r="D68" i="1" l="1"/>
  <c r="F67" i="1"/>
  <c r="D69" i="1" l="1"/>
  <c r="F68" i="1"/>
  <c r="D70" i="1" l="1"/>
  <c r="F69" i="1"/>
  <c r="D71" i="1" l="1"/>
  <c r="F70" i="1"/>
  <c r="D72" i="1" l="1"/>
  <c r="F71" i="1"/>
  <c r="D73" i="1" l="1"/>
  <c r="F72" i="1"/>
  <c r="D74" i="1" l="1"/>
  <c r="F73" i="1"/>
  <c r="D75" i="1" l="1"/>
  <c r="F74" i="1"/>
  <c r="D76" i="1" l="1"/>
  <c r="F75" i="1"/>
  <c r="D77" i="1" l="1"/>
  <c r="F76" i="1"/>
  <c r="F77" i="1" l="1"/>
  <c r="D78" i="1"/>
  <c r="D79" i="1" l="1"/>
  <c r="F78" i="1"/>
  <c r="D80" i="1" l="1"/>
  <c r="F79" i="1"/>
  <c r="D81" i="1" l="1"/>
  <c r="F80" i="1"/>
  <c r="D82" i="1" l="1"/>
  <c r="F81" i="1"/>
  <c r="D83" i="1" l="1"/>
  <c r="F82" i="1"/>
  <c r="D84" i="1" l="1"/>
  <c r="F83" i="1"/>
  <c r="D85" i="1" l="1"/>
  <c r="F84" i="1"/>
  <c r="D86" i="1" l="1"/>
  <c r="F85" i="1"/>
  <c r="D87" i="1" l="1"/>
  <c r="F86" i="1"/>
  <c r="F87" i="1" l="1"/>
  <c r="D88" i="1"/>
  <c r="D89" i="1" l="1"/>
  <c r="F88" i="1"/>
  <c r="F89" i="1" l="1"/>
  <c r="D90" i="1"/>
  <c r="D91" i="1" l="1"/>
  <c r="F90" i="1"/>
  <c r="F91" i="1" l="1"/>
  <c r="D92" i="1"/>
  <c r="D93" i="1" l="1"/>
  <c r="F92" i="1"/>
  <c r="D94" i="1" l="1"/>
  <c r="F93" i="1"/>
  <c r="D95" i="1" l="1"/>
  <c r="F94" i="1"/>
  <c r="F95" i="1" l="1"/>
  <c r="D96" i="1"/>
  <c r="F96" i="1" l="1"/>
  <c r="D97" i="1"/>
  <c r="D98" i="1" l="1"/>
  <c r="F97" i="1"/>
  <c r="D99" i="1" l="1"/>
  <c r="F98" i="1"/>
  <c r="F99" i="1" l="1"/>
  <c r="D100" i="1"/>
  <c r="D101" i="1" l="1"/>
  <c r="F100" i="1"/>
  <c r="D102" i="1" l="1"/>
  <c r="F101" i="1"/>
  <c r="D103" i="1" l="1"/>
  <c r="F102" i="1"/>
  <c r="F103" i="1" l="1"/>
  <c r="D104" i="1"/>
  <c r="D105" i="1" l="1"/>
  <c r="F104" i="1"/>
  <c r="D106" i="1" l="1"/>
  <c r="F105" i="1"/>
  <c r="D107" i="1" l="1"/>
  <c r="F106" i="1"/>
  <c r="F107" i="1" l="1"/>
  <c r="D108" i="1"/>
  <c r="D109" i="1" l="1"/>
  <c r="F108" i="1"/>
  <c r="D110" i="1" l="1"/>
  <c r="F109" i="1"/>
  <c r="D111" i="1" l="1"/>
  <c r="F110" i="1"/>
  <c r="F111" i="1" l="1"/>
  <c r="D112" i="1"/>
  <c r="D113" i="1" l="1"/>
  <c r="F112" i="1"/>
  <c r="D114" i="1" l="1"/>
  <c r="F113" i="1"/>
  <c r="D115" i="1" l="1"/>
  <c r="F114" i="1"/>
  <c r="F115" i="1" l="1"/>
  <c r="D116" i="1"/>
  <c r="F116" i="1" l="1"/>
  <c r="D117" i="1"/>
  <c r="D118" i="1" l="1"/>
  <c r="F117" i="1"/>
  <c r="D119" i="1" l="1"/>
  <c r="F118" i="1"/>
  <c r="F119" i="1" l="1"/>
  <c r="D120" i="1"/>
  <c r="D121" i="1" l="1"/>
  <c r="F120" i="1"/>
  <c r="D122" i="1" l="1"/>
  <c r="F121" i="1"/>
  <c r="D123" i="1" l="1"/>
  <c r="F122" i="1"/>
  <c r="F123" i="1" l="1"/>
  <c r="D124" i="1"/>
  <c r="D125" i="1" l="1"/>
  <c r="F124" i="1"/>
  <c r="D126" i="1" l="1"/>
  <c r="F125" i="1"/>
  <c r="D127" i="1" l="1"/>
  <c r="F126" i="1"/>
  <c r="F127" i="1" l="1"/>
  <c r="D128" i="1"/>
  <c r="D129" i="1" l="1"/>
  <c r="F128" i="1"/>
  <c r="D130" i="1" l="1"/>
  <c r="F129" i="1"/>
  <c r="D131" i="1" l="1"/>
  <c r="F130" i="1"/>
  <c r="F131" i="1" l="1"/>
  <c r="D132" i="1"/>
  <c r="D133" i="1" l="1"/>
  <c r="F132" i="1"/>
  <c r="F133" i="1" l="1"/>
  <c r="D134" i="1"/>
  <c r="D135" i="1" l="1"/>
  <c r="F134" i="1"/>
  <c r="F135" i="1" l="1"/>
  <c r="D136" i="1"/>
  <c r="D137" i="1" l="1"/>
  <c r="F136" i="1"/>
  <c r="D138" i="1" l="1"/>
  <c r="F137" i="1"/>
  <c r="D139" i="1" l="1"/>
  <c r="F138" i="1"/>
  <c r="F139" i="1" l="1"/>
  <c r="D140" i="1"/>
  <c r="D141" i="1" l="1"/>
  <c r="F140" i="1"/>
  <c r="F141" i="1" l="1"/>
  <c r="D142" i="1"/>
  <c r="D143" i="1" l="1"/>
  <c r="F142" i="1"/>
  <c r="F143" i="1" l="1"/>
  <c r="D144" i="1"/>
  <c r="D145" i="1" l="1"/>
  <c r="F144" i="1"/>
  <c r="D146" i="1" l="1"/>
  <c r="F145" i="1"/>
  <c r="D147" i="1" l="1"/>
  <c r="F146" i="1"/>
  <c r="F147" i="1" l="1"/>
  <c r="D148" i="1"/>
  <c r="F148" i="1" l="1"/>
  <c r="D149" i="1"/>
  <c r="D150" i="1" l="1"/>
  <c r="F149" i="1"/>
  <c r="D151" i="1" l="1"/>
  <c r="F150" i="1"/>
  <c r="F151" i="1" l="1"/>
  <c r="D152" i="1"/>
  <c r="D153" i="1" l="1"/>
  <c r="F152" i="1"/>
  <c r="D154" i="1" l="1"/>
  <c r="F153" i="1"/>
  <c r="D155" i="1" l="1"/>
  <c r="F154" i="1"/>
  <c r="F155" i="1" l="1"/>
  <c r="D156" i="1"/>
  <c r="D157" i="1" l="1"/>
  <c r="F156" i="1"/>
  <c r="D158" i="1" l="1"/>
  <c r="F157" i="1"/>
  <c r="D159" i="1" l="1"/>
  <c r="F158" i="1"/>
  <c r="F159" i="1" l="1"/>
  <c r="D160" i="1"/>
  <c r="D161" i="1" l="1"/>
  <c r="F160" i="1"/>
  <c r="D162" i="1" l="1"/>
  <c r="F161" i="1"/>
  <c r="D163" i="1" l="1"/>
  <c r="F162" i="1"/>
  <c r="F163" i="1" l="1"/>
  <c r="D164" i="1"/>
  <c r="D165" i="1" l="1"/>
  <c r="F164" i="1"/>
  <c r="F165" i="1" l="1"/>
  <c r="D166" i="1"/>
  <c r="D167" i="1" l="1"/>
  <c r="F166" i="1"/>
  <c r="F167" i="1" l="1"/>
  <c r="D168" i="1"/>
  <c r="D169" i="1" l="1"/>
  <c r="F168" i="1"/>
  <c r="D170" i="1" l="1"/>
  <c r="F169" i="1"/>
  <c r="D171" i="1" l="1"/>
  <c r="F170" i="1"/>
  <c r="F171" i="1" l="1"/>
  <c r="D172" i="1"/>
  <c r="D173" i="1" l="1"/>
  <c r="F172" i="1"/>
  <c r="D174" i="1" l="1"/>
  <c r="F173" i="1"/>
  <c r="D175" i="1" l="1"/>
  <c r="F174" i="1"/>
  <c r="F175" i="1" l="1"/>
  <c r="D176" i="1"/>
  <c r="D177" i="1" l="1"/>
  <c r="F176" i="1"/>
  <c r="D178" i="1" l="1"/>
  <c r="F177" i="1"/>
  <c r="D179" i="1" l="1"/>
  <c r="F178" i="1"/>
  <c r="F179" i="1" l="1"/>
  <c r="D180" i="1"/>
  <c r="D181" i="1" l="1"/>
  <c r="F180" i="1"/>
  <c r="D182" i="1" l="1"/>
  <c r="F181" i="1"/>
  <c r="D183" i="1" l="1"/>
  <c r="F182" i="1"/>
  <c r="F183" i="1" l="1"/>
  <c r="D184" i="1"/>
  <c r="D185" i="1" l="1"/>
  <c r="F184" i="1"/>
  <c r="D186" i="1" l="1"/>
  <c r="F185" i="1"/>
  <c r="D187" i="1" l="1"/>
  <c r="F186" i="1"/>
  <c r="F187" i="1" l="1"/>
  <c r="D188" i="1"/>
  <c r="F188" i="1" l="1"/>
  <c r="D189" i="1"/>
  <c r="F189" i="1" l="1"/>
  <c r="D190" i="1"/>
  <c r="D191" i="1" l="1"/>
  <c r="F190" i="1"/>
  <c r="F191" i="1" l="1"/>
  <c r="D192" i="1"/>
  <c r="D193" i="1" l="1"/>
  <c r="F192" i="1"/>
  <c r="D194" i="1" l="1"/>
  <c r="F193" i="1"/>
  <c r="D195" i="1" l="1"/>
  <c r="F194" i="1"/>
  <c r="F195" i="1" l="1"/>
  <c r="D196" i="1"/>
  <c r="D197" i="1" l="1"/>
  <c r="F196" i="1"/>
  <c r="D198" i="1" l="1"/>
  <c r="F197" i="1"/>
  <c r="D199" i="1" l="1"/>
  <c r="F198" i="1"/>
  <c r="F199" i="1" l="1"/>
  <c r="D200" i="1"/>
  <c r="D201" i="1" l="1"/>
  <c r="F200" i="1"/>
  <c r="D202" i="1" l="1"/>
  <c r="F201" i="1"/>
  <c r="D203" i="1" l="1"/>
  <c r="F202" i="1"/>
  <c r="F203" i="1" l="1"/>
  <c r="D204" i="1"/>
  <c r="D205" i="1" l="1"/>
  <c r="F204" i="1"/>
  <c r="D206" i="1" l="1"/>
  <c r="F205" i="1"/>
  <c r="D207" i="1" l="1"/>
  <c r="F206" i="1"/>
  <c r="F207" i="1" l="1"/>
  <c r="D208" i="1"/>
  <c r="D209" i="1" l="1"/>
  <c r="F208" i="1"/>
  <c r="D210" i="1" l="1"/>
  <c r="F209" i="1"/>
  <c r="D211" i="1" l="1"/>
  <c r="F210" i="1"/>
  <c r="F211" i="1" l="1"/>
  <c r="D212" i="1"/>
  <c r="F212" i="1" l="1"/>
  <c r="D213" i="1"/>
  <c r="D214" i="1" l="1"/>
  <c r="F213" i="1"/>
  <c r="D215" i="1" l="1"/>
  <c r="F214" i="1"/>
  <c r="F215" i="1" l="1"/>
  <c r="D216" i="1"/>
  <c r="F216" i="1" l="1"/>
  <c r="D217" i="1"/>
  <c r="D218" i="1" l="1"/>
  <c r="F217" i="1"/>
  <c r="D219" i="1" l="1"/>
  <c r="F218" i="1"/>
  <c r="F219" i="1" l="1"/>
  <c r="D220" i="1"/>
  <c r="F220" i="1" l="1"/>
  <c r="D221" i="1"/>
  <c r="F221" i="1" l="1"/>
  <c r="D222" i="1"/>
  <c r="D223" i="1" l="1"/>
  <c r="F222" i="1"/>
  <c r="F223" i="1" l="1"/>
  <c r="D224" i="1"/>
  <c r="F224" i="1" l="1"/>
  <c r="D225" i="1"/>
  <c r="D226" i="1" l="1"/>
  <c r="F225" i="1"/>
  <c r="D227" i="1" l="1"/>
  <c r="F226" i="1"/>
  <c r="F227" i="1" l="1"/>
  <c r="D228" i="1"/>
  <c r="F228" i="1" l="1"/>
  <c r="D229" i="1"/>
  <c r="D230" i="1" l="1"/>
  <c r="F229" i="1"/>
  <c r="D231" i="1" l="1"/>
  <c r="F230" i="1"/>
  <c r="F231" i="1" l="1"/>
  <c r="D232" i="1"/>
  <c r="F232" i="1" l="1"/>
  <c r="D233" i="1"/>
  <c r="F233" i="1" l="1"/>
  <c r="D234" i="1"/>
  <c r="D235" i="1" l="1"/>
  <c r="F234" i="1"/>
  <c r="F235" i="1" l="1"/>
  <c r="D236" i="1"/>
  <c r="F236" i="1" l="1"/>
  <c r="D237" i="1"/>
  <c r="D238" i="1" l="1"/>
  <c r="F237" i="1"/>
  <c r="D239" i="1" l="1"/>
  <c r="F238" i="1"/>
  <c r="F239" i="1" l="1"/>
  <c r="D240" i="1"/>
  <c r="F240" i="1" l="1"/>
  <c r="D241" i="1"/>
  <c r="D242" i="1" l="1"/>
  <c r="F241" i="1"/>
  <c r="D243" i="1" l="1"/>
  <c r="F242" i="1"/>
  <c r="F243" i="1" l="1"/>
  <c r="D244" i="1"/>
  <c r="F244" i="1" l="1"/>
  <c r="D245" i="1"/>
  <c r="D246" i="1" l="1"/>
  <c r="F245" i="1"/>
  <c r="D247" i="1" l="1"/>
  <c r="F246" i="1"/>
  <c r="F247" i="1" l="1"/>
  <c r="D248" i="1"/>
  <c r="F248" i="1" l="1"/>
  <c r="D249" i="1"/>
  <c r="D250" i="1" l="1"/>
  <c r="F249" i="1"/>
  <c r="D251" i="1" l="1"/>
  <c r="F250" i="1"/>
  <c r="F251" i="1" l="1"/>
  <c r="D252" i="1"/>
  <c r="F252" i="1" l="1"/>
  <c r="D253" i="1"/>
  <c r="F253" i="1" l="1"/>
  <c r="D254" i="1"/>
  <c r="D255" i="1" l="1"/>
  <c r="F254" i="1"/>
  <c r="F255" i="1" l="1"/>
  <c r="D256" i="1"/>
  <c r="F256" i="1" l="1"/>
  <c r="D257" i="1"/>
  <c r="D258" i="1" l="1"/>
  <c r="F257" i="1"/>
  <c r="D259" i="1" l="1"/>
  <c r="F258" i="1"/>
  <c r="F259" i="1" l="1"/>
  <c r="D260" i="1"/>
  <c r="F260" i="1" l="1"/>
  <c r="D261" i="1"/>
  <c r="D262" i="1" l="1"/>
  <c r="F261" i="1"/>
  <c r="D263" i="1" l="1"/>
  <c r="F262" i="1"/>
  <c r="F263" i="1" l="1"/>
  <c r="D264" i="1"/>
  <c r="F264" i="1" l="1"/>
  <c r="D265" i="1"/>
  <c r="D266" i="1" l="1"/>
  <c r="F265" i="1"/>
  <c r="D267" i="1" l="1"/>
  <c r="F266" i="1"/>
  <c r="F267" i="1" l="1"/>
  <c r="D268" i="1"/>
  <c r="F268" i="1" l="1"/>
  <c r="D269" i="1"/>
  <c r="F269" i="1" l="1"/>
  <c r="D270" i="1"/>
  <c r="D271" i="1" l="1"/>
  <c r="F270" i="1"/>
  <c r="F271" i="1" l="1"/>
  <c r="D272" i="1"/>
  <c r="F272" i="1" l="1"/>
  <c r="D273" i="1"/>
  <c r="D274" i="1" l="1"/>
  <c r="F273" i="1"/>
  <c r="D275" i="1" l="1"/>
  <c r="F274" i="1"/>
  <c r="F275" i="1" l="1"/>
  <c r="D276" i="1"/>
  <c r="F276" i="1" l="1"/>
  <c r="D277" i="1"/>
  <c r="D278" i="1" l="1"/>
  <c r="F277" i="1"/>
  <c r="D279" i="1" l="1"/>
  <c r="F278" i="1"/>
  <c r="F279" i="1" l="1"/>
  <c r="D280" i="1"/>
  <c r="F280" i="1" l="1"/>
  <c r="D281" i="1"/>
  <c r="D282" i="1" l="1"/>
  <c r="F281" i="1"/>
  <c r="D283" i="1" l="1"/>
  <c r="F282" i="1"/>
  <c r="F283" i="1" l="1"/>
  <c r="D284" i="1"/>
  <c r="F284" i="1" l="1"/>
  <c r="D285" i="1"/>
  <c r="D286" i="1" l="1"/>
  <c r="F285" i="1"/>
  <c r="D287" i="1" l="1"/>
  <c r="F286" i="1"/>
  <c r="F287" i="1" l="1"/>
  <c r="D288" i="1"/>
  <c r="F288" i="1" l="1"/>
  <c r="D289" i="1"/>
  <c r="D290" i="1" l="1"/>
  <c r="F289" i="1"/>
  <c r="D291" i="1" l="1"/>
  <c r="F290" i="1"/>
  <c r="F291" i="1" l="1"/>
  <c r="D292" i="1"/>
  <c r="F292" i="1" l="1"/>
  <c r="D293" i="1"/>
  <c r="D294" i="1" l="1"/>
  <c r="F293" i="1"/>
  <c r="D295" i="1" l="1"/>
  <c r="F294" i="1"/>
  <c r="F295" i="1" l="1"/>
  <c r="D296" i="1"/>
  <c r="F296" i="1" l="1"/>
  <c r="D297" i="1"/>
  <c r="D298" i="1" l="1"/>
  <c r="F297" i="1"/>
  <c r="D299" i="1" l="1"/>
  <c r="F298" i="1"/>
  <c r="F299" i="1" l="1"/>
  <c r="D300" i="1"/>
  <c r="F300" i="1" l="1"/>
  <c r="D301" i="1"/>
  <c r="D302" i="1" l="1"/>
  <c r="F301" i="1"/>
  <c r="D303" i="1" l="1"/>
  <c r="F302" i="1"/>
  <c r="F303" i="1" l="1"/>
  <c r="D304" i="1"/>
  <c r="F304" i="1" l="1"/>
  <c r="D305" i="1"/>
  <c r="D306" i="1" l="1"/>
  <c r="F305" i="1"/>
  <c r="D307" i="1" l="1"/>
  <c r="F306" i="1"/>
  <c r="F307" i="1" l="1"/>
  <c r="D308" i="1"/>
  <c r="F308" i="1" l="1"/>
  <c r="D309" i="1"/>
  <c r="D310" i="1" l="1"/>
  <c r="F309" i="1"/>
  <c r="D311" i="1" l="1"/>
  <c r="F310" i="1"/>
  <c r="F311" i="1" l="1"/>
  <c r="D312" i="1"/>
  <c r="F312" i="1" l="1"/>
  <c r="D313" i="1"/>
  <c r="D314" i="1" l="1"/>
  <c r="F313" i="1"/>
  <c r="D315" i="1" l="1"/>
  <c r="F314" i="1"/>
  <c r="F315" i="1" l="1"/>
  <c r="D316" i="1"/>
  <c r="F316" i="1" l="1"/>
  <c r="D317" i="1"/>
  <c r="D318" i="1" l="1"/>
  <c r="F317" i="1"/>
  <c r="D319" i="1" l="1"/>
  <c r="F318" i="1"/>
  <c r="F319" i="1" l="1"/>
  <c r="D320" i="1"/>
  <c r="F320" i="1" l="1"/>
  <c r="D321" i="1"/>
  <c r="D322" i="1" l="1"/>
  <c r="F321" i="1"/>
  <c r="D323" i="1" l="1"/>
  <c r="F322" i="1"/>
  <c r="F323" i="1" l="1"/>
  <c r="D324" i="1"/>
  <c r="F324" i="1" l="1"/>
  <c r="D325" i="1"/>
  <c r="D326" i="1" l="1"/>
  <c r="F325" i="1"/>
  <c r="D327" i="1" l="1"/>
  <c r="F326" i="1"/>
  <c r="F327" i="1" l="1"/>
  <c r="D328" i="1"/>
  <c r="F328" i="1" l="1"/>
  <c r="D329" i="1"/>
  <c r="D330" i="1" l="1"/>
  <c r="F329" i="1"/>
  <c r="D331" i="1" l="1"/>
  <c r="F330" i="1"/>
  <c r="F331" i="1" l="1"/>
  <c r="D332" i="1"/>
  <c r="F332" i="1" l="1"/>
  <c r="D333" i="1"/>
  <c r="D334" i="1" l="1"/>
  <c r="F333" i="1"/>
  <c r="D335" i="1" l="1"/>
  <c r="F334" i="1"/>
  <c r="F335" i="1" l="1"/>
  <c r="D336" i="1"/>
  <c r="F336" i="1" l="1"/>
  <c r="D337" i="1"/>
  <c r="D338" i="1" l="1"/>
  <c r="F337" i="1"/>
  <c r="D339" i="1" l="1"/>
  <c r="F338" i="1"/>
  <c r="F339" i="1" l="1"/>
  <c r="D340" i="1"/>
  <c r="F340" i="1" l="1"/>
  <c r="D341" i="1"/>
  <c r="D342" i="1" l="1"/>
  <c r="F341" i="1"/>
  <c r="D343" i="1" l="1"/>
  <c r="F342" i="1"/>
  <c r="F343" i="1" l="1"/>
  <c r="D344" i="1"/>
  <c r="F344" i="1" l="1"/>
  <c r="D345" i="1"/>
  <c r="D346" i="1" l="1"/>
  <c r="F345" i="1"/>
  <c r="D347" i="1" l="1"/>
  <c r="F346" i="1"/>
  <c r="F347" i="1" l="1"/>
  <c r="D348" i="1"/>
  <c r="F348" i="1" l="1"/>
  <c r="D349" i="1"/>
  <c r="D350" i="1" l="1"/>
  <c r="F349" i="1"/>
  <c r="D351" i="1" l="1"/>
  <c r="F350" i="1"/>
  <c r="F351" i="1" l="1"/>
  <c r="D352" i="1"/>
  <c r="F352" i="1" l="1"/>
  <c r="D353" i="1"/>
  <c r="D354" i="1" l="1"/>
  <c r="F353" i="1"/>
  <c r="D355" i="1" l="1"/>
  <c r="F354" i="1"/>
  <c r="F355" i="1" l="1"/>
  <c r="D356" i="1"/>
  <c r="F356" i="1" l="1"/>
  <c r="D357" i="1"/>
  <c r="D358" i="1" l="1"/>
  <c r="F357" i="1"/>
  <c r="D359" i="1" l="1"/>
  <c r="F358" i="1"/>
  <c r="F359" i="1" l="1"/>
  <c r="D360" i="1"/>
  <c r="F360" i="1" l="1"/>
  <c r="D361" i="1"/>
  <c r="D362" i="1" l="1"/>
  <c r="F361" i="1"/>
  <c r="D363" i="1" l="1"/>
  <c r="F362" i="1"/>
  <c r="F363" i="1" l="1"/>
  <c r="D364" i="1"/>
  <c r="F364" i="1" l="1"/>
  <c r="D365" i="1"/>
  <c r="D366" i="1" l="1"/>
  <c r="F365" i="1"/>
  <c r="D367" i="1" l="1"/>
  <c r="F366" i="1"/>
  <c r="AM3" i="2" l="1"/>
  <c r="AR3" i="2"/>
  <c r="BG3" i="2"/>
  <c r="AH3" i="2"/>
  <c r="BB3" i="2"/>
  <c r="AW3" i="2"/>
  <c r="AH6" i="2"/>
  <c r="AH5" i="2"/>
  <c r="AW4" i="2"/>
  <c r="BG5" i="2"/>
  <c r="AH4" i="2"/>
  <c r="BG4" i="2"/>
  <c r="AM5" i="2"/>
  <c r="AM4" i="2"/>
  <c r="BB4" i="2"/>
  <c r="AW7" i="2"/>
  <c r="AM6" i="2"/>
  <c r="AW6" i="2"/>
  <c r="AR4" i="2"/>
  <c r="AW5" i="2"/>
  <c r="AR5" i="2"/>
  <c r="BG6" i="2"/>
  <c r="BB5" i="2"/>
  <c r="BB6" i="2"/>
  <c r="AR6" i="2"/>
  <c r="AR7" i="2"/>
  <c r="BB7" i="2"/>
  <c r="AM9" i="2"/>
  <c r="AW8" i="2"/>
  <c r="AM7" i="2"/>
  <c r="AR8" i="2"/>
  <c r="AH7" i="2"/>
  <c r="AR9" i="2"/>
  <c r="BG9" i="2"/>
  <c r="BG8" i="2"/>
  <c r="AR10" i="2"/>
  <c r="BB8" i="2"/>
  <c r="AM8" i="2"/>
  <c r="AH8" i="2"/>
  <c r="BG7" i="2"/>
  <c r="BG10" i="2"/>
  <c r="AH10" i="2"/>
  <c r="AH9" i="2"/>
  <c r="AW9" i="2"/>
  <c r="BB9" i="2"/>
  <c r="BB13" i="2"/>
  <c r="AW11" i="2"/>
  <c r="BG11" i="2"/>
  <c r="AH11" i="2"/>
  <c r="BB10" i="2"/>
  <c r="AR11" i="2"/>
  <c r="AW10" i="2"/>
  <c r="AM11" i="2"/>
  <c r="AH12" i="2"/>
  <c r="BG12" i="2"/>
  <c r="AM10" i="2"/>
  <c r="AM12" i="2"/>
  <c r="AR12" i="2"/>
  <c r="BB12" i="2"/>
  <c r="AR13" i="2"/>
  <c r="BB11" i="2"/>
  <c r="AH13" i="2"/>
  <c r="BG13" i="2"/>
  <c r="AW12" i="2"/>
  <c r="AH14" i="2"/>
  <c r="AW14" i="2"/>
  <c r="AW13" i="2"/>
  <c r="AM14" i="2"/>
  <c r="BB14" i="2"/>
  <c r="AM13" i="2"/>
  <c r="BG15" i="2"/>
  <c r="AR14" i="2"/>
  <c r="AR15" i="2"/>
  <c r="BG14" i="2"/>
  <c r="AW15" i="2"/>
  <c r="AM15" i="2"/>
  <c r="AW16" i="2"/>
  <c r="BG16" i="2"/>
  <c r="BB15" i="2"/>
  <c r="BB16" i="2"/>
  <c r="AH15" i="2"/>
  <c r="AM16" i="2"/>
  <c r="AH17" i="2"/>
  <c r="AH18" i="2"/>
  <c r="BG17" i="2"/>
  <c r="AH16" i="2"/>
  <c r="AM17" i="2"/>
  <c r="AR16" i="2"/>
  <c r="AR17" i="2"/>
  <c r="AW17" i="2"/>
  <c r="BB17" i="2"/>
  <c r="BB18" i="2"/>
  <c r="AM18" i="2"/>
  <c r="BG18" i="2"/>
  <c r="BG19" i="2"/>
  <c r="BG20" i="2"/>
  <c r="AR18" i="2"/>
  <c r="AH19" i="2"/>
  <c r="AM19" i="2"/>
  <c r="AW18" i="2"/>
  <c r="BB21" i="2"/>
  <c r="BB19" i="2"/>
  <c r="AW19" i="2"/>
  <c r="AR19" i="2"/>
  <c r="AW20" i="2"/>
  <c r="BB20" i="2"/>
  <c r="AH21" i="2"/>
  <c r="AM20" i="2"/>
  <c r="AR21" i="2"/>
  <c r="AM21" i="2"/>
  <c r="AH20" i="2"/>
  <c r="AR20" i="2"/>
  <c r="AW21" i="2"/>
  <c r="AW24" i="2"/>
  <c r="AW22" i="2"/>
  <c r="AM22" i="2"/>
  <c r="BG22" i="2"/>
  <c r="BB22" i="2"/>
  <c r="BB23" i="2"/>
  <c r="AH22" i="2"/>
  <c r="AR22" i="2"/>
  <c r="AR23" i="2"/>
  <c r="AM23" i="2"/>
  <c r="AH23" i="2"/>
  <c r="BG21" i="2"/>
  <c r="AR24" i="2"/>
  <c r="BG24" i="2"/>
  <c r="AW23" i="2"/>
  <c r="BB24" i="2"/>
  <c r="BG23" i="2"/>
  <c r="BB25" i="2"/>
  <c r="AH24" i="2"/>
  <c r="AH25" i="2"/>
  <c r="AM24" i="2"/>
  <c r="AR25" i="2"/>
  <c r="AW26" i="2"/>
  <c r="AH26" i="2"/>
  <c r="AM26" i="2"/>
  <c r="AW25" i="2"/>
  <c r="AR26" i="2"/>
  <c r="BG25" i="2"/>
  <c r="BB26" i="2"/>
  <c r="AM25" i="2"/>
  <c r="AR27" i="2"/>
  <c r="BB27" i="2"/>
  <c r="BG27" i="2"/>
  <c r="BG26" i="2"/>
  <c r="AW27" i="2"/>
  <c r="AM27" i="2"/>
  <c r="AM28" i="2"/>
  <c r="AW28" i="2"/>
  <c r="AH27" i="2"/>
  <c r="BG28" i="2"/>
  <c r="AH28" i="2"/>
  <c r="AR28" i="2"/>
  <c r="BB28" i="2"/>
  <c r="BB30" i="2"/>
  <c r="AR29" i="2"/>
  <c r="AW29" i="2"/>
  <c r="AM29" i="2"/>
  <c r="BG29" i="2"/>
  <c r="AH29" i="2"/>
  <c r="BB29" i="2"/>
  <c r="AH30" i="2"/>
  <c r="AR30" i="2"/>
  <c r="AM30" i="2"/>
  <c r="BG30" i="2"/>
  <c r="AW30" i="2"/>
  <c r="AH31" i="2"/>
  <c r="BB31" i="2"/>
  <c r="AM33" i="2"/>
  <c r="AM31" i="2"/>
  <c r="AR31" i="2"/>
  <c r="AW33" i="2"/>
  <c r="AW31" i="2"/>
  <c r="AM32" i="2"/>
  <c r="BG31" i="2"/>
  <c r="AR32" i="2"/>
  <c r="BB32" i="2"/>
  <c r="BG32" i="2"/>
  <c r="AW32" i="2"/>
  <c r="AH32" i="2"/>
  <c r="AH33" i="2"/>
  <c r="F367" i="1"/>
  <c r="BG33" i="2" s="1"/>
  <c r="AC3" i="2"/>
  <c r="X4" i="2"/>
  <c r="AC4" i="2"/>
  <c r="N3" i="2"/>
  <c r="S4" i="2"/>
  <c r="N4" i="2"/>
  <c r="S5" i="2"/>
  <c r="S6" i="2"/>
  <c r="I4" i="2"/>
  <c r="X3" i="2"/>
  <c r="N6" i="2"/>
  <c r="I6" i="2"/>
  <c r="I5" i="2"/>
  <c r="AC5" i="2"/>
  <c r="N7" i="2"/>
  <c r="I3" i="2"/>
  <c r="AC7" i="2"/>
  <c r="S3" i="2"/>
  <c r="X6" i="2"/>
  <c r="X5" i="2"/>
  <c r="I9" i="2"/>
  <c r="I7" i="2"/>
  <c r="AC6" i="2"/>
  <c r="S8" i="2"/>
  <c r="I8" i="2"/>
  <c r="N5" i="2"/>
  <c r="N8" i="2"/>
  <c r="X7" i="2"/>
  <c r="S7" i="2"/>
  <c r="S9" i="2"/>
  <c r="X8" i="2"/>
  <c r="X9" i="2"/>
  <c r="AC8" i="2"/>
  <c r="N10" i="2"/>
  <c r="S10" i="2"/>
  <c r="N9" i="2"/>
  <c r="I10" i="2"/>
  <c r="X10" i="2"/>
  <c r="N11" i="2"/>
  <c r="AC12" i="2"/>
  <c r="S11" i="2"/>
  <c r="AC11" i="2"/>
  <c r="X11" i="2"/>
  <c r="AC10" i="2"/>
  <c r="AC9" i="2"/>
  <c r="I11" i="2"/>
  <c r="X12" i="2"/>
  <c r="X13" i="2"/>
  <c r="AC13" i="2"/>
  <c r="S14" i="2"/>
  <c r="I12" i="2"/>
  <c r="S15" i="2"/>
  <c r="I14" i="2"/>
  <c r="S13" i="2"/>
  <c r="I13" i="2"/>
  <c r="S12" i="2"/>
  <c r="N12" i="2"/>
  <c r="X14" i="2"/>
  <c r="X15" i="2"/>
  <c r="N15" i="2"/>
  <c r="N13" i="2"/>
  <c r="X16" i="2"/>
  <c r="N14" i="2"/>
  <c r="AC16" i="2"/>
  <c r="AC15" i="2"/>
  <c r="AC14" i="2"/>
  <c r="I15" i="2"/>
  <c r="S17" i="2"/>
  <c r="I16" i="2"/>
  <c r="AC17" i="2"/>
  <c r="AC18" i="2"/>
  <c r="X17" i="2"/>
  <c r="N16" i="2"/>
  <c r="AC19" i="2"/>
  <c r="N18" i="2"/>
  <c r="X18" i="2"/>
  <c r="S18" i="2"/>
  <c r="N17" i="2"/>
  <c r="X20" i="2"/>
  <c r="I17" i="2"/>
  <c r="N19" i="2"/>
  <c r="S16" i="2"/>
  <c r="AC20" i="2"/>
  <c r="X19" i="2"/>
  <c r="I18" i="2"/>
  <c r="I19" i="2"/>
  <c r="AC21" i="2"/>
  <c r="N21" i="2"/>
  <c r="X22" i="2"/>
  <c r="S19" i="2"/>
  <c r="N20" i="2"/>
  <c r="S22" i="2"/>
  <c r="I23" i="2"/>
  <c r="S20" i="2"/>
  <c r="S21" i="2"/>
  <c r="I22" i="2"/>
  <c r="I21" i="2"/>
  <c r="I20" i="2"/>
  <c r="X21" i="2"/>
  <c r="S23" i="2"/>
  <c r="AC22" i="2"/>
  <c r="X23" i="2"/>
  <c r="N22" i="2"/>
  <c r="AC24" i="2"/>
  <c r="I25" i="2"/>
  <c r="N23" i="2"/>
  <c r="AC23" i="2"/>
  <c r="I24" i="2"/>
  <c r="N25" i="2"/>
  <c r="N24" i="2"/>
  <c r="X24" i="2"/>
  <c r="X25" i="2"/>
  <c r="AC27" i="2"/>
  <c r="S25" i="2"/>
  <c r="N26" i="2"/>
  <c r="I26" i="2"/>
  <c r="X26" i="2"/>
  <c r="S24" i="2"/>
  <c r="AC25" i="2"/>
  <c r="S27" i="2"/>
  <c r="S26" i="2"/>
  <c r="AC26" i="2"/>
  <c r="X27" i="2"/>
  <c r="N27" i="2"/>
  <c r="I27" i="2"/>
  <c r="I28" i="2"/>
  <c r="X28" i="2"/>
  <c r="I29" i="2"/>
  <c r="AC29" i="2"/>
  <c r="S29" i="2"/>
  <c r="S28" i="2"/>
  <c r="N28" i="2"/>
  <c r="AC30" i="2"/>
  <c r="X29" i="2"/>
  <c r="S30" i="2"/>
  <c r="AC28" i="2"/>
  <c r="AC31" i="2"/>
  <c r="X30" i="2"/>
  <c r="X32" i="2"/>
  <c r="I30" i="2"/>
  <c r="N30" i="2"/>
  <c r="I31" i="2"/>
  <c r="N32" i="2"/>
  <c r="N29" i="2"/>
  <c r="S31" i="2"/>
  <c r="AC32" i="2"/>
  <c r="X33" i="2"/>
  <c r="X31" i="2"/>
  <c r="S32" i="2"/>
  <c r="N31" i="2"/>
  <c r="N33" i="2"/>
</calcChain>
</file>

<file path=xl/sharedStrings.xml><?xml version="1.0" encoding="utf-8"?>
<sst xmlns="http://schemas.openxmlformats.org/spreadsheetml/2006/main" count="409" uniqueCount="399">
  <si>
    <t>Année</t>
  </si>
  <si>
    <t>Date</t>
  </si>
  <si>
    <t>Fêtes</t>
  </si>
  <si>
    <t>Nouvel An</t>
  </si>
  <si>
    <t>Nouvel an</t>
  </si>
  <si>
    <t>Rameaux</t>
  </si>
  <si>
    <t>Basile</t>
  </si>
  <si>
    <t>Pâques</t>
  </si>
  <si>
    <t>Geneviève</t>
  </si>
  <si>
    <t>L. Pâques</t>
  </si>
  <si>
    <t>Odilon</t>
  </si>
  <si>
    <t>Ascension</t>
  </si>
  <si>
    <t>Edouard</t>
  </si>
  <si>
    <t>Pentecôte</t>
  </si>
  <si>
    <t>Mélaine</t>
  </si>
  <si>
    <t>L.Pentecôte</t>
  </si>
  <si>
    <t>Raymond</t>
  </si>
  <si>
    <t>F. Travail</t>
  </si>
  <si>
    <t>Epiphanie</t>
  </si>
  <si>
    <t>Victoire 1945</t>
  </si>
  <si>
    <t>Alix</t>
  </si>
  <si>
    <t>F. Nationale</t>
  </si>
  <si>
    <t>Guillaume</t>
  </si>
  <si>
    <t>Assomption</t>
  </si>
  <si>
    <t>Paulin</t>
  </si>
  <si>
    <t>Toussaint</t>
  </si>
  <si>
    <t>Tatiana</t>
  </si>
  <si>
    <t>Armistice</t>
  </si>
  <si>
    <t>Yvette</t>
  </si>
  <si>
    <t>Noël</t>
  </si>
  <si>
    <t>Nina</t>
  </si>
  <si>
    <t>Rémi</t>
  </si>
  <si>
    <t>Marcel</t>
  </si>
  <si>
    <t>Roseline</t>
  </si>
  <si>
    <t>Prisca</t>
  </si>
  <si>
    <t>Marius</t>
  </si>
  <si>
    <t>Sébastien</t>
  </si>
  <si>
    <t>Agnès</t>
  </si>
  <si>
    <t>Vincent</t>
  </si>
  <si>
    <t>Barnard</t>
  </si>
  <si>
    <t>Fr.de Sales</t>
  </si>
  <si>
    <t>Conv S.Paul</t>
  </si>
  <si>
    <t>Paule</t>
  </si>
  <si>
    <t>Angèle</t>
  </si>
  <si>
    <t>Thomas d'Aquin</t>
  </si>
  <si>
    <t>Gildas</t>
  </si>
  <si>
    <t>Martine</t>
  </si>
  <si>
    <t>Marcelle</t>
  </si>
  <si>
    <t>Ella</t>
  </si>
  <si>
    <t>Prés.du Seigneur</t>
  </si>
  <si>
    <t>Blaise</t>
  </si>
  <si>
    <t>Véronique</t>
  </si>
  <si>
    <t>Agathe</t>
  </si>
  <si>
    <t>Gaston</t>
  </si>
  <si>
    <t>Eugénie</t>
  </si>
  <si>
    <t>Jacqueline</t>
  </si>
  <si>
    <t>Apolline</t>
  </si>
  <si>
    <t>Arnaud</t>
  </si>
  <si>
    <t>ND de Lourdes</t>
  </si>
  <si>
    <t>Félix</t>
  </si>
  <si>
    <t>Béatrice</t>
  </si>
  <si>
    <t>Valentin</t>
  </si>
  <si>
    <t>Claude</t>
  </si>
  <si>
    <t>Julienne</t>
  </si>
  <si>
    <t>Alexis</t>
  </si>
  <si>
    <t>Bernadette</t>
  </si>
  <si>
    <t>Gabin</t>
  </si>
  <si>
    <t>Aimée</t>
  </si>
  <si>
    <t>Damien</t>
  </si>
  <si>
    <t>Isabelle</t>
  </si>
  <si>
    <t>Lazare</t>
  </si>
  <si>
    <t>Modeste</t>
  </si>
  <si>
    <t>Roméo</t>
  </si>
  <si>
    <t>Nestor</t>
  </si>
  <si>
    <t>Honorine</t>
  </si>
  <si>
    <t>Romain</t>
  </si>
  <si>
    <t>Auguste</t>
  </si>
  <si>
    <t>Charles</t>
  </si>
  <si>
    <t>Guénolé</t>
  </si>
  <si>
    <t>Casimir</t>
  </si>
  <si>
    <t>Olivia</t>
  </si>
  <si>
    <t>Colette</t>
  </si>
  <si>
    <t>Félicité</t>
  </si>
  <si>
    <t>Jean de Dieu</t>
  </si>
  <si>
    <t>Françoise</t>
  </si>
  <si>
    <t>Viviane</t>
  </si>
  <si>
    <t>Rosine</t>
  </si>
  <si>
    <t>Justine</t>
  </si>
  <si>
    <t>Rodrigue</t>
  </si>
  <si>
    <t>Mathilde</t>
  </si>
  <si>
    <t>Louise</t>
  </si>
  <si>
    <t>Bénédicte</t>
  </si>
  <si>
    <t>Patrice</t>
  </si>
  <si>
    <t>Cyrille</t>
  </si>
  <si>
    <t>Joseph</t>
  </si>
  <si>
    <t>Herbert</t>
  </si>
  <si>
    <t>Clémence</t>
  </si>
  <si>
    <t>Léa</t>
  </si>
  <si>
    <t>Victorien</t>
  </si>
  <si>
    <t>Cath.de Suède</t>
  </si>
  <si>
    <t>Annonciation</t>
  </si>
  <si>
    <t>Larissa</t>
  </si>
  <si>
    <t>Habid</t>
  </si>
  <si>
    <t>Gontran</t>
  </si>
  <si>
    <t>Gladys</t>
  </si>
  <si>
    <t>Amédée</t>
  </si>
  <si>
    <t>Benjamin</t>
  </si>
  <si>
    <t>Hugues</t>
  </si>
  <si>
    <t>Sandrine</t>
  </si>
  <si>
    <t>Richard</t>
  </si>
  <si>
    <t>Isidore</t>
  </si>
  <si>
    <t>Irène</t>
  </si>
  <si>
    <t>Marcellin</t>
  </si>
  <si>
    <t>JB de la Salle</t>
  </si>
  <si>
    <t>Julie</t>
  </si>
  <si>
    <t>Gautier</t>
  </si>
  <si>
    <t>Fulbert</t>
  </si>
  <si>
    <t>Stanislas</t>
  </si>
  <si>
    <t>Jules</t>
  </si>
  <si>
    <t>Ida</t>
  </si>
  <si>
    <t>Maxime</t>
  </si>
  <si>
    <t>Paterne</t>
  </si>
  <si>
    <t>Benoît</t>
  </si>
  <si>
    <t>Anicet</t>
  </si>
  <si>
    <t>Parfait</t>
  </si>
  <si>
    <t>Emma</t>
  </si>
  <si>
    <t>Odette</t>
  </si>
  <si>
    <t>Anselme</t>
  </si>
  <si>
    <t>Alexandre</t>
  </si>
  <si>
    <t>Georges</t>
  </si>
  <si>
    <t>Fidèle</t>
  </si>
  <si>
    <t>Marc</t>
  </si>
  <si>
    <t>Alida</t>
  </si>
  <si>
    <t>Zita</t>
  </si>
  <si>
    <t>Valérie</t>
  </si>
  <si>
    <t>Cath.de Sienne</t>
  </si>
  <si>
    <t>Robert</t>
  </si>
  <si>
    <t>Fête du travail</t>
  </si>
  <si>
    <t>Boris</t>
  </si>
  <si>
    <t>Phil. Jacq.</t>
  </si>
  <si>
    <t>Sylvain</t>
  </si>
  <si>
    <t>Judith</t>
  </si>
  <si>
    <t>Prudence</t>
  </si>
  <si>
    <t>Gisèle</t>
  </si>
  <si>
    <t>Pacôme</t>
  </si>
  <si>
    <t>Solande</t>
  </si>
  <si>
    <t>Estelle</t>
  </si>
  <si>
    <t>Achille</t>
  </si>
  <si>
    <t>Rolande</t>
  </si>
  <si>
    <t>Matthias</t>
  </si>
  <si>
    <t>Denise</t>
  </si>
  <si>
    <t>Honoré</t>
  </si>
  <si>
    <t>Pascal</t>
  </si>
  <si>
    <t>Eric</t>
  </si>
  <si>
    <t>Yves</t>
  </si>
  <si>
    <t>Bernardin</t>
  </si>
  <si>
    <t>Constantin</t>
  </si>
  <si>
    <t>Emile</t>
  </si>
  <si>
    <t>Didier</t>
  </si>
  <si>
    <t>Donatien</t>
  </si>
  <si>
    <t>Madeleine</t>
  </si>
  <si>
    <t>Béranger</t>
  </si>
  <si>
    <t>Augustin</t>
  </si>
  <si>
    <t>Aymar</t>
  </si>
  <si>
    <t>Ferdinand</t>
  </si>
  <si>
    <t>Pétronille</t>
  </si>
  <si>
    <t>Justin</t>
  </si>
  <si>
    <t>Blandine</t>
  </si>
  <si>
    <t>Kévin</t>
  </si>
  <si>
    <t>Clotilde</t>
  </si>
  <si>
    <t>Igor</t>
  </si>
  <si>
    <t>Norbert</t>
  </si>
  <si>
    <t>Gilbert</t>
  </si>
  <si>
    <t>Médard</t>
  </si>
  <si>
    <t>Diane</t>
  </si>
  <si>
    <t>Landry</t>
  </si>
  <si>
    <t>Barnabé</t>
  </si>
  <si>
    <t>Guy</t>
  </si>
  <si>
    <t>Antoine de P</t>
  </si>
  <si>
    <t>Elisée</t>
  </si>
  <si>
    <t>Germaine</t>
  </si>
  <si>
    <t>JF Régis</t>
  </si>
  <si>
    <t>Hervé</t>
  </si>
  <si>
    <t>Romuald</t>
  </si>
  <si>
    <t>Silvère</t>
  </si>
  <si>
    <t>Rodolphe</t>
  </si>
  <si>
    <t>Alban</t>
  </si>
  <si>
    <t>Audrey</t>
  </si>
  <si>
    <t>Jean-Baptiste</t>
  </si>
  <si>
    <t>Prosper</t>
  </si>
  <si>
    <t>Anthelme</t>
  </si>
  <si>
    <t>Fernand</t>
  </si>
  <si>
    <t>Irénée</t>
  </si>
  <si>
    <t>Pierre-Paul</t>
  </si>
  <si>
    <t>Martial</t>
  </si>
  <si>
    <t>Thierry</t>
  </si>
  <si>
    <t>Martinien</t>
  </si>
  <si>
    <t>Thomas</t>
  </si>
  <si>
    <t>Florent</t>
  </si>
  <si>
    <t>Antoine</t>
  </si>
  <si>
    <t>Mariette</t>
  </si>
  <si>
    <t>Raoul</t>
  </si>
  <si>
    <t>Thibault</t>
  </si>
  <si>
    <t>Amandine</t>
  </si>
  <si>
    <t>Ulrich</t>
  </si>
  <si>
    <t>Olivier</t>
  </si>
  <si>
    <t>Henri/Joël</t>
  </si>
  <si>
    <t>Fête Nationale</t>
  </si>
  <si>
    <t>Donald</t>
  </si>
  <si>
    <t>ND Mt Carmel</t>
  </si>
  <si>
    <t>Charlotte</t>
  </si>
  <si>
    <t>Frédéric</t>
  </si>
  <si>
    <t>Arsène</t>
  </si>
  <si>
    <t>Marina</t>
  </si>
  <si>
    <t>Victor</t>
  </si>
  <si>
    <t>Marie Madeleine</t>
  </si>
  <si>
    <t>Brigitte</t>
  </si>
  <si>
    <t>Christine</t>
  </si>
  <si>
    <t>Jacques</t>
  </si>
  <si>
    <t>Anne,Joachim</t>
  </si>
  <si>
    <t>Nathalie</t>
  </si>
  <si>
    <t>Samson</t>
  </si>
  <si>
    <t>Marthe</t>
  </si>
  <si>
    <t>Juliette</t>
  </si>
  <si>
    <t>Ignace de L.</t>
  </si>
  <si>
    <t>Alphonse</t>
  </si>
  <si>
    <t>Julien Eynard</t>
  </si>
  <si>
    <t>Lydie</t>
  </si>
  <si>
    <t>Jean-M Viannet</t>
  </si>
  <si>
    <t>Abel</t>
  </si>
  <si>
    <t>Transfiguration</t>
  </si>
  <si>
    <t>Gaétan</t>
  </si>
  <si>
    <t>Dominique</t>
  </si>
  <si>
    <t>Amour</t>
  </si>
  <si>
    <t>Laurent</t>
  </si>
  <si>
    <t>Claire</t>
  </si>
  <si>
    <t>JF de Chantal</t>
  </si>
  <si>
    <t>Hippolyte</t>
  </si>
  <si>
    <t>Evrard</t>
  </si>
  <si>
    <t>Armel</t>
  </si>
  <si>
    <t>Hyacinthe</t>
  </si>
  <si>
    <t>Hélène</t>
  </si>
  <si>
    <t>Jean Eudes</t>
  </si>
  <si>
    <t>Bernard</t>
  </si>
  <si>
    <t>Christophe</t>
  </si>
  <si>
    <t>Fabrice</t>
  </si>
  <si>
    <t>Rose de Lima</t>
  </si>
  <si>
    <t>Barthélemy</t>
  </si>
  <si>
    <t>Louis</t>
  </si>
  <si>
    <t>Natacha</t>
  </si>
  <si>
    <t>Monique</t>
  </si>
  <si>
    <t>Sabine</t>
  </si>
  <si>
    <t>Fiacre</t>
  </si>
  <si>
    <t>Aristide</t>
  </si>
  <si>
    <t>Gilles</t>
  </si>
  <si>
    <t>Ingrid</t>
  </si>
  <si>
    <t>Grégoire</t>
  </si>
  <si>
    <t>Rosalie</t>
  </si>
  <si>
    <t>Raïssa</t>
  </si>
  <si>
    <t>Bertrand</t>
  </si>
  <si>
    <t>Reine</t>
  </si>
  <si>
    <t>Nativité</t>
  </si>
  <si>
    <t>Alain</t>
  </si>
  <si>
    <t>Inès</t>
  </si>
  <si>
    <t>Adelphe</t>
  </si>
  <si>
    <t>Apollinaire</t>
  </si>
  <si>
    <t>Aimé</t>
  </si>
  <si>
    <t>Croix Glorieuse</t>
  </si>
  <si>
    <t>Roland</t>
  </si>
  <si>
    <t>Edith</t>
  </si>
  <si>
    <t>Renaud</t>
  </si>
  <si>
    <t>Nadège</t>
  </si>
  <si>
    <t>Emilie</t>
  </si>
  <si>
    <t>Davy</t>
  </si>
  <si>
    <t>Matthieu</t>
  </si>
  <si>
    <t>Maurice</t>
  </si>
  <si>
    <t>Constant</t>
  </si>
  <si>
    <t>Thècle</t>
  </si>
  <si>
    <t>Hermann</t>
  </si>
  <si>
    <t>Côme/Damien</t>
  </si>
  <si>
    <t>Vinc.de Paul</t>
  </si>
  <si>
    <t>Venceslas</t>
  </si>
  <si>
    <t>Michel/Gabriel</t>
  </si>
  <si>
    <t>Jérôme</t>
  </si>
  <si>
    <t>Thérèse/Enfant-Jésus</t>
  </si>
  <si>
    <t>Léger</t>
  </si>
  <si>
    <t>Gérard</t>
  </si>
  <si>
    <t>Fr.d'Assise</t>
  </si>
  <si>
    <t>Fleur</t>
  </si>
  <si>
    <t>Bruno</t>
  </si>
  <si>
    <t>Serge</t>
  </si>
  <si>
    <t>Pélagie</t>
  </si>
  <si>
    <t>Denis</t>
  </si>
  <si>
    <t>Ghislain</t>
  </si>
  <si>
    <t>Firmin</t>
  </si>
  <si>
    <t>Wilfried</t>
  </si>
  <si>
    <t>Géraud</t>
  </si>
  <si>
    <t>Juste</t>
  </si>
  <si>
    <t>Thérèse d'Avila</t>
  </si>
  <si>
    <t>Edwige</t>
  </si>
  <si>
    <t>Baudouin</t>
  </si>
  <si>
    <t>Luc</t>
  </si>
  <si>
    <t>René</t>
  </si>
  <si>
    <t>Adeline</t>
  </si>
  <si>
    <t>Céline</t>
  </si>
  <si>
    <t>Salomé</t>
  </si>
  <si>
    <t>Jean de Capist</t>
  </si>
  <si>
    <t>Florentin</t>
  </si>
  <si>
    <t>Crépin</t>
  </si>
  <si>
    <t>Dimitri</t>
  </si>
  <si>
    <t>Emeline</t>
  </si>
  <si>
    <t>Jude/Simon</t>
  </si>
  <si>
    <t>Narcisse</t>
  </si>
  <si>
    <t>Bienvenue</t>
  </si>
  <si>
    <t>Quentin</t>
  </si>
  <si>
    <t>Défunts</t>
  </si>
  <si>
    <t>Hubert</t>
  </si>
  <si>
    <t>Sylvie</t>
  </si>
  <si>
    <t>Léonard</t>
  </si>
  <si>
    <t>Carine</t>
  </si>
  <si>
    <t>Geoffroy</t>
  </si>
  <si>
    <t>Théodore</t>
  </si>
  <si>
    <t>Léon</t>
  </si>
  <si>
    <t>Armist, 1918</t>
  </si>
  <si>
    <t>Christian</t>
  </si>
  <si>
    <t>Brice</t>
  </si>
  <si>
    <t>Sidoine</t>
  </si>
  <si>
    <t>Albert</t>
  </si>
  <si>
    <t>Marguerite</t>
  </si>
  <si>
    <t>Elisabeth</t>
  </si>
  <si>
    <t>Aude</t>
  </si>
  <si>
    <t>Tanguy</t>
  </si>
  <si>
    <t>Edmond</t>
  </si>
  <si>
    <t>Prés.de Marie</t>
  </si>
  <si>
    <t>Cécile</t>
  </si>
  <si>
    <t>Clément</t>
  </si>
  <si>
    <t>Flora</t>
  </si>
  <si>
    <t>Catherine</t>
  </si>
  <si>
    <t>Séverin</t>
  </si>
  <si>
    <t>Jacq.de la M</t>
  </si>
  <si>
    <t>Saturnin</t>
  </si>
  <si>
    <t>André</t>
  </si>
  <si>
    <t>Florence</t>
  </si>
  <si>
    <t>François Xavier</t>
  </si>
  <si>
    <t>Barbara</t>
  </si>
  <si>
    <t>Gérarld</t>
  </si>
  <si>
    <t>Nicolas</t>
  </si>
  <si>
    <t>Ambroise</t>
  </si>
  <si>
    <t>Imm.Conception</t>
  </si>
  <si>
    <t>Pierre Fourier</t>
  </si>
  <si>
    <t>Romaric</t>
  </si>
  <si>
    <t>Daniel</t>
  </si>
  <si>
    <t>Corentin</t>
  </si>
  <si>
    <t>Lucie</t>
  </si>
  <si>
    <t>Odile</t>
  </si>
  <si>
    <t>Ninon</t>
  </si>
  <si>
    <t>Alice</t>
  </si>
  <si>
    <t>Gaël/Judicaël</t>
  </si>
  <si>
    <t>Gatien</t>
  </si>
  <si>
    <t>Urbain</t>
  </si>
  <si>
    <t>Théophile</t>
  </si>
  <si>
    <t>Pierre Canisius</t>
  </si>
  <si>
    <t>Françoise Xavi</t>
  </si>
  <si>
    <t>Armand</t>
  </si>
  <si>
    <t>Adèle</t>
  </si>
  <si>
    <t>Etienne</t>
  </si>
  <si>
    <t>Jean Apôtre</t>
  </si>
  <si>
    <t>Innocents</t>
  </si>
  <si>
    <t>David</t>
  </si>
  <si>
    <t>Roger</t>
  </si>
  <si>
    <t>Sylvestre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</si>
  <si>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</si>
  <si>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</si>
  <si>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</si>
  <si>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</si>
  <si>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</si>
  <si>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</si>
  <si>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</si>
  <si>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</si>
  <si>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</si>
  <si>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</si>
  <si>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</si>
  <si>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</si>
  <si>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_</t>
  </si>
  <si>
    <t>Cendres</t>
  </si>
  <si>
    <t>Albin</t>
  </si>
  <si>
    <t>Mardi Gras</t>
  </si>
  <si>
    <t>F des Mères</t>
  </si>
  <si>
    <t>Germain</t>
  </si>
  <si>
    <t>F des Pères</t>
  </si>
  <si>
    <t>Vend. Saint</t>
  </si>
  <si>
    <t>Léonce</t>
  </si>
  <si>
    <t>Christ Roi</t>
  </si>
  <si>
    <t>Delphine</t>
  </si>
  <si>
    <t>Printemps</t>
  </si>
  <si>
    <t>Eté</t>
  </si>
  <si>
    <t>Automne</t>
  </si>
  <si>
    <t>Hiver</t>
  </si>
  <si>
    <t>Date Fêtes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</si>
</sst>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\ dd\ mmm"/>
    <numFmt numFmtId="165" formatCode="0#"/>
    <numFmt numFmtId="166" formatCode="mmmm"/>
    <numFmt numFmtId="167" formatCode="d"/>
    <numFmt numFmtId="168" formatCode="ddd\ dd"/>
    <numFmt numFmtId="169" formatCode="ddd"/>
    <numFmt numFmtId="170" formatCode="dd\ mmm"/>
  </numFmts>
  <fonts count="24" x14ac:knownFonts="1"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1"/>
      <name val="Times New Roman"/>
      <family val="1"/>
    </font>
    <font>
      <sz val="11"/>
      <color indexed="23"/>
      <name val="Calibri"/>
      <family val="2"/>
    </font>
    <font>
      <sz val="10"/>
      <color indexed="23"/>
      <name val="Calibri"/>
      <family val="2"/>
    </font>
    <font>
      <sz val="11"/>
      <name val="Calibri"/>
      <family val="2"/>
    </font>
    <font>
      <b/>
      <sz val="10"/>
      <name val="Calibri"/>
      <family val="2"/>
    </font>
    <font>
      <b/>
      <sz val="14"/>
      <name val="Calibri"/>
      <family val="2"/>
    </font>
    <font>
      <sz val="10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b/>
      <sz val="11"/>
      <color indexed="56"/>
      <name val="Times New Roman"/>
      <family val="1"/>
    </font>
    <font>
      <b/>
      <sz val="11"/>
      <name val="Times New Roman"/>
      <family val="1"/>
    </font>
    <font>
      <sz val="10"/>
      <name val="Calibri"/>
      <family val="2"/>
    </font>
    <font>
      <sz val="10"/>
      <color theme="1"/>
      <name val="Calibri"/>
      <family val="2"/>
    </font>
    <font>
      <b/>
      <sz val="10"/>
      <color indexed="56"/>
      <name val="Times New Roman"/>
      <family val="1"/>
    </font>
    <font>
      <b/>
      <sz val="10"/>
      <color theme="1"/>
      <name val="Calibri"/>
      <family val="2"/>
    </font>
    <font>
      <sz val="10"/>
      <color indexed="56"/>
      <name val="Times New Roman"/>
      <family val="1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rgb="FF141414"/>
      <name val="Arial"/>
      <family val="2"/>
    </font>
    <font>
      <sz val="11"/>
      <color rgb="FF141414"/>
      <name val="Arial"/>
      <family val="2"/>
    </font>
    <font>
      <sz val="9.35"/>
      <color rgb="FF303030"/>
      <name val="Consolas"/>
      <family val="3"/>
    </font>
  </fonts>
  <fills count="8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gradientFill degree="90">
        <stop position="0">
          <color theme="0"/>
        </stop>
        <stop position="1">
          <color theme="0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theme="3" tint="0.39994506668294322"/>
      </left>
      <right/>
      <top style="medium">
        <color theme="3" tint="0.39994506668294322"/>
      </top>
      <bottom style="thin">
        <color indexed="22"/>
      </bottom>
      <diagonal/>
    </border>
    <border>
      <left/>
      <right/>
      <top style="medium">
        <color theme="3" tint="0.39994506668294322"/>
      </top>
      <bottom style="thin">
        <color indexed="22"/>
      </bottom>
      <diagonal/>
    </border>
    <border>
      <left style="thin">
        <color theme="0" tint="-0.34998626667073579"/>
      </left>
      <right/>
      <top style="medium">
        <color theme="3" tint="0.39994506668294322"/>
      </top>
      <bottom/>
      <diagonal/>
    </border>
    <border>
      <left style="thin">
        <color theme="0" tint="-0.34998626667073579"/>
      </left>
      <right/>
      <top style="medium">
        <color theme="3" tint="0.39994506668294322"/>
      </top>
      <bottom style="thin">
        <color theme="0" tint="-0.34998626667073579"/>
      </bottom>
      <diagonal/>
    </border>
    <border>
      <left/>
      <right/>
      <top style="medium">
        <color theme="3" tint="0.39994506668294322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medium">
        <color theme="3" tint="0.39994506668294322"/>
      </top>
      <bottom style="thin">
        <color theme="0" tint="-0.34998626667073579"/>
      </bottom>
      <diagonal/>
    </border>
    <border>
      <left/>
      <right/>
      <top style="medium">
        <color theme="3" tint="0.39994506668294322"/>
      </top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55"/>
      </top>
      <bottom style="thin">
        <color indexed="22"/>
      </bottom>
      <diagonal/>
    </border>
    <border>
      <left/>
      <right/>
      <top style="thin">
        <color indexed="55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/>
      <right/>
      <top style="medium">
        <color theme="4"/>
      </top>
      <bottom/>
      <diagonal/>
    </border>
    <border>
      <left style="thin">
        <color indexed="64"/>
      </left>
      <right/>
      <top/>
      <bottom style="thin">
        <color indexed="22"/>
      </bottom>
      <diagonal/>
    </border>
    <border>
      <left/>
      <right style="medium">
        <color theme="4"/>
      </right>
      <top style="medium">
        <color theme="3" tint="0.39994506668294322"/>
      </top>
      <bottom style="thin">
        <color theme="0" tint="-0.34998626667073579"/>
      </bottom>
      <diagonal/>
    </border>
    <border>
      <left/>
      <right style="medium">
        <color theme="4"/>
      </right>
      <top/>
      <bottom/>
      <diagonal/>
    </border>
    <border>
      <left/>
      <right/>
      <top style="thin">
        <color indexed="55"/>
      </top>
      <bottom style="medium">
        <color theme="4"/>
      </bottom>
      <diagonal/>
    </border>
    <border>
      <left/>
      <right/>
      <top style="thin">
        <color indexed="22"/>
      </top>
      <bottom style="medium">
        <color theme="4"/>
      </bottom>
      <diagonal/>
    </border>
    <border>
      <left/>
      <right style="medium">
        <color theme="4"/>
      </right>
      <top/>
      <bottom style="medium">
        <color theme="4"/>
      </bottom>
      <diagonal/>
    </border>
    <border>
      <left style="medium">
        <color theme="4"/>
      </left>
      <right/>
      <top style="thin">
        <color indexed="22"/>
      </top>
      <bottom style="medium">
        <color theme="4"/>
      </bottom>
      <diagonal/>
    </border>
    <border>
      <left/>
      <right/>
      <top/>
      <bottom style="medium">
        <color theme="4"/>
      </bottom>
      <diagonal/>
    </border>
    <border>
      <left style="medium">
        <color theme="4"/>
      </left>
      <right/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Fill="1"/>
    <xf numFmtId="0" fontId="4" fillId="4" borderId="0" xfId="0" applyFont="1" applyFill="1"/>
    <xf numFmtId="0" fontId="5" fillId="4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left"/>
    </xf>
    <xf numFmtId="165" fontId="7" fillId="4" borderId="0" xfId="0" applyNumberFormat="1" applyFont="1" applyFill="1" applyAlignment="1">
      <alignment horizontal="left"/>
    </xf>
    <xf numFmtId="0" fontId="4" fillId="4" borderId="0" xfId="0" applyFont="1" applyFill="1" applyBorder="1"/>
    <xf numFmtId="0" fontId="7" fillId="4" borderId="0" xfId="0" applyFont="1" applyFill="1" applyAlignment="1">
      <alignment horizontal="left"/>
    </xf>
    <xf numFmtId="0" fontId="5" fillId="4" borderId="0" xfId="0" applyFont="1" applyFill="1"/>
    <xf numFmtId="0" fontId="8" fillId="4" borderId="0" xfId="0" applyFont="1" applyFill="1"/>
    <xf numFmtId="0" fontId="8" fillId="4" borderId="5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0" xfId="0" applyFont="1" applyFill="1" applyBorder="1"/>
    <xf numFmtId="168" fontId="10" fillId="0" borderId="10" xfId="0" applyNumberFormat="1" applyFont="1" applyFill="1" applyBorder="1" applyAlignment="1">
      <alignment horizontal="left" vertical="center"/>
    </xf>
    <xf numFmtId="165" fontId="11" fillId="0" borderId="10" xfId="0" applyNumberFormat="1" applyFont="1" applyFill="1" applyBorder="1" applyAlignment="1">
      <alignment horizontal="left" vertical="center"/>
    </xf>
    <xf numFmtId="167" fontId="10" fillId="0" borderId="0" xfId="0" quotePrefix="1" applyNumberFormat="1" applyFont="1" applyFill="1" applyBorder="1" applyAlignment="1">
      <alignment horizontal="right" vertical="center"/>
    </xf>
    <xf numFmtId="169" fontId="9" fillId="0" borderId="11" xfId="0" applyNumberFormat="1" applyFont="1" applyFill="1" applyBorder="1" applyAlignment="1">
      <alignment horizontal="center" vertical="center"/>
    </xf>
    <xf numFmtId="168" fontId="10" fillId="0" borderId="11" xfId="0" applyNumberFormat="1" applyFont="1" applyFill="1" applyBorder="1" applyAlignment="1">
      <alignment horizontal="left" vertical="center"/>
    </xf>
    <xf numFmtId="165" fontId="11" fillId="0" borderId="11" xfId="0" applyNumberFormat="1" applyFont="1" applyFill="1" applyBorder="1" applyAlignment="1">
      <alignment horizontal="left" vertical="center"/>
    </xf>
    <xf numFmtId="169" fontId="9" fillId="0" borderId="12" xfId="0" applyNumberFormat="1" applyFont="1" applyFill="1" applyBorder="1" applyAlignment="1">
      <alignment horizontal="left" vertical="center"/>
    </xf>
    <xf numFmtId="167" fontId="10" fillId="0" borderId="0" xfId="0" applyNumberFormat="1" applyFont="1" applyFill="1" applyBorder="1" applyAlignment="1">
      <alignment horizontal="right" vertical="center"/>
    </xf>
    <xf numFmtId="169" fontId="9" fillId="0" borderId="12" xfId="0" applyNumberFormat="1" applyFont="1" applyFill="1" applyBorder="1" applyAlignment="1">
      <alignment horizontal="center" vertical="center"/>
    </xf>
    <xf numFmtId="168" fontId="9" fillId="0" borderId="10" xfId="0" applyNumberFormat="1" applyFont="1" applyFill="1" applyBorder="1" applyAlignment="1">
      <alignment horizontal="left" vertical="center"/>
    </xf>
    <xf numFmtId="169" fontId="9" fillId="0" borderId="13" xfId="0" applyNumberFormat="1" applyFont="1" applyFill="1" applyBorder="1" applyAlignment="1">
      <alignment horizontal="center" vertical="center"/>
    </xf>
    <xf numFmtId="169" fontId="9" fillId="0" borderId="0" xfId="0" applyNumberFormat="1" applyFont="1" applyFill="1" applyBorder="1" applyAlignment="1">
      <alignment horizontal="center" vertical="center"/>
    </xf>
    <xf numFmtId="168" fontId="10" fillId="0" borderId="14" xfId="0" applyNumberFormat="1" applyFont="1" applyFill="1" applyBorder="1" applyAlignment="1">
      <alignment horizontal="left" vertical="center"/>
    </xf>
    <xf numFmtId="168" fontId="11" fillId="0" borderId="0" xfId="0" applyNumberFormat="1" applyFont="1" applyFill="1" applyBorder="1" applyAlignment="1">
      <alignment horizontal="left" vertical="center"/>
    </xf>
    <xf numFmtId="169" fontId="14" fillId="5" borderId="15" xfId="0" applyNumberFormat="1" applyFont="1" applyFill="1" applyBorder="1" applyAlignment="1">
      <alignment horizontal="center" vertical="center"/>
    </xf>
    <xf numFmtId="0" fontId="4" fillId="4" borderId="15" xfId="0" applyFont="1" applyFill="1" applyBorder="1"/>
    <xf numFmtId="0" fontId="6" fillId="4" borderId="15" xfId="0" applyFont="1" applyFill="1" applyBorder="1" applyAlignment="1">
      <alignment horizontal="left"/>
    </xf>
    <xf numFmtId="0" fontId="7" fillId="4" borderId="15" xfId="0" applyFont="1" applyFill="1" applyBorder="1" applyAlignment="1">
      <alignment horizontal="left"/>
    </xf>
    <xf numFmtId="0" fontId="5" fillId="4" borderId="15" xfId="0" applyFont="1" applyFill="1" applyBorder="1" applyAlignment="1">
      <alignment horizontal="center" vertical="center"/>
    </xf>
    <xf numFmtId="0" fontId="5" fillId="4" borderId="15" xfId="0" applyFont="1" applyFill="1" applyBorder="1"/>
    <xf numFmtId="169" fontId="14" fillId="5" borderId="16" xfId="0" applyNumberFormat="1" applyFont="1" applyFill="1" applyBorder="1" applyAlignment="1">
      <alignment horizontal="center" vertical="center"/>
    </xf>
    <xf numFmtId="168" fontId="9" fillId="0" borderId="11" xfId="0" applyNumberFormat="1" applyFont="1" applyFill="1" applyBorder="1" applyAlignment="1">
      <alignment horizontal="left" vertical="center"/>
    </xf>
    <xf numFmtId="0" fontId="6" fillId="4" borderId="0" xfId="0" applyFont="1" applyFill="1" applyBorder="1" applyAlignment="1">
      <alignment horizontal="right"/>
    </xf>
    <xf numFmtId="0" fontId="15" fillId="0" borderId="0" xfId="0" applyFont="1"/>
    <xf numFmtId="167" fontId="9" fillId="0" borderId="11" xfId="0" quotePrefix="1" applyNumberFormat="1" applyFont="1" applyFill="1" applyBorder="1" applyAlignment="1">
      <alignment horizontal="right" vertical="center"/>
    </xf>
    <xf numFmtId="167" fontId="9" fillId="0" borderId="10" xfId="0" applyNumberFormat="1" applyFont="1" applyFill="1" applyBorder="1" applyAlignment="1">
      <alignment horizontal="right" vertical="center"/>
    </xf>
    <xf numFmtId="167" fontId="9" fillId="0" borderId="0" xfId="0" applyNumberFormat="1" applyFont="1" applyFill="1" applyBorder="1" applyAlignment="1">
      <alignment horizontal="right" vertical="center"/>
    </xf>
    <xf numFmtId="0" fontId="0" fillId="0" borderId="0" xfId="0" applyFont="1"/>
    <xf numFmtId="0" fontId="5" fillId="4" borderId="0" xfId="0" applyFont="1" applyFill="1" applyBorder="1"/>
    <xf numFmtId="169" fontId="9" fillId="0" borderId="19" xfId="0" applyNumberFormat="1" applyFont="1" applyFill="1" applyBorder="1" applyAlignment="1">
      <alignment horizontal="left" vertical="center"/>
    </xf>
    <xf numFmtId="167" fontId="9" fillId="0" borderId="20" xfId="0" applyNumberFormat="1" applyFont="1" applyFill="1" applyBorder="1" applyAlignment="1">
      <alignment horizontal="right" vertical="center"/>
    </xf>
    <xf numFmtId="168" fontId="10" fillId="0" borderId="20" xfId="0" applyNumberFormat="1" applyFont="1" applyFill="1" applyBorder="1" applyAlignment="1">
      <alignment horizontal="left" vertical="center"/>
    </xf>
    <xf numFmtId="0" fontId="9" fillId="0" borderId="22" xfId="0" applyNumberFormat="1" applyFont="1" applyFill="1" applyBorder="1" applyAlignment="1">
      <alignment horizontal="center" vertical="center"/>
    </xf>
    <xf numFmtId="0" fontId="11" fillId="0" borderId="23" xfId="0" applyNumberFormat="1" applyFont="1" applyFill="1" applyBorder="1" applyAlignment="1">
      <alignment horizontal="center" vertical="center"/>
    </xf>
    <xf numFmtId="167" fontId="10" fillId="0" borderId="23" xfId="0" applyNumberFormat="1" applyFont="1" applyFill="1" applyBorder="1" applyAlignment="1">
      <alignment horizontal="right" vertical="center"/>
    </xf>
    <xf numFmtId="169" fontId="9" fillId="0" borderId="23" xfId="0" applyNumberFormat="1" applyFont="1" applyFill="1" applyBorder="1" applyAlignment="1">
      <alignment horizontal="center" vertical="center"/>
    </xf>
    <xf numFmtId="167" fontId="9" fillId="0" borderId="23" xfId="0" applyNumberFormat="1" applyFont="1" applyFill="1" applyBorder="1" applyAlignment="1">
      <alignment horizontal="right" vertical="center"/>
    </xf>
    <xf numFmtId="168" fontId="10" fillId="0" borderId="23" xfId="0" applyNumberFormat="1" applyFont="1" applyFill="1" applyBorder="1" applyAlignment="1">
      <alignment horizontal="left" vertical="center"/>
    </xf>
    <xf numFmtId="168" fontId="11" fillId="0" borderId="23" xfId="0" applyNumberFormat="1" applyFont="1" applyFill="1" applyBorder="1" applyAlignment="1">
      <alignment horizontal="left" vertical="center"/>
    </xf>
    <xf numFmtId="167" fontId="9" fillId="0" borderId="23" xfId="0" quotePrefix="1" applyNumberFormat="1" applyFont="1" applyFill="1" applyBorder="1" applyAlignment="1">
      <alignment horizontal="right" vertical="center"/>
    </xf>
    <xf numFmtId="165" fontId="11" fillId="0" borderId="20" xfId="0" applyNumberFormat="1" applyFont="1" applyFill="1" applyBorder="1" applyAlignment="1">
      <alignment horizontal="left" vertical="center"/>
    </xf>
    <xf numFmtId="167" fontId="12" fillId="0" borderId="23" xfId="0" applyNumberFormat="1" applyFont="1" applyFill="1" applyBorder="1" applyAlignment="1">
      <alignment horizontal="centerContinuous" vertical="center"/>
    </xf>
    <xf numFmtId="167" fontId="18" fillId="0" borderId="23" xfId="0" applyNumberFormat="1" applyFont="1" applyFill="1" applyBorder="1" applyAlignment="1">
      <alignment horizontal="centerContinuous" vertical="center"/>
    </xf>
    <xf numFmtId="168" fontId="12" fillId="0" borderId="23" xfId="0" applyNumberFormat="1" applyFont="1" applyFill="1" applyBorder="1" applyAlignment="1">
      <alignment horizontal="centerContinuous" vertical="center"/>
    </xf>
    <xf numFmtId="165" fontId="13" fillId="0" borderId="20" xfId="0" applyNumberFormat="1" applyFont="1" applyFill="1" applyBorder="1" applyAlignment="1">
      <alignment horizontal="centerContinuous" vertical="center"/>
    </xf>
    <xf numFmtId="169" fontId="12" fillId="0" borderId="23" xfId="0" applyNumberFormat="1" applyFont="1" applyFill="1" applyBorder="1" applyAlignment="1">
      <alignment horizontal="centerContinuous" vertical="center"/>
    </xf>
    <xf numFmtId="0" fontId="11" fillId="0" borderId="23" xfId="0" applyNumberFormat="1" applyFont="1" applyFill="1" applyBorder="1" applyAlignment="1">
      <alignment horizontal="centerContinuous" vertical="center"/>
    </xf>
    <xf numFmtId="0" fontId="9" fillId="0" borderId="24" xfId="0" applyNumberFormat="1" applyFont="1" applyFill="1" applyBorder="1" applyAlignment="1">
      <alignment horizontal="center" vertical="center"/>
    </xf>
    <xf numFmtId="0" fontId="16" fillId="0" borderId="23" xfId="0" applyNumberFormat="1" applyFont="1" applyFill="1" applyBorder="1" applyAlignment="1">
      <alignment horizontal="centerContinuous" vertical="center"/>
    </xf>
    <xf numFmtId="0" fontId="7" fillId="4" borderId="0" xfId="0" applyNumberFormat="1" applyFont="1" applyFill="1" applyAlignment="1">
      <alignment horizontal="left"/>
    </xf>
    <xf numFmtId="0" fontId="11" fillId="0" borderId="0" xfId="0" applyNumberFormat="1" applyFont="1" applyFill="1" applyBorder="1" applyAlignment="1">
      <alignment horizontal="left" vertical="center"/>
    </xf>
    <xf numFmtId="0" fontId="11" fillId="0" borderId="23" xfId="0" applyNumberFormat="1" applyFont="1" applyFill="1" applyBorder="1" applyAlignment="1">
      <alignment horizontal="left" vertical="center"/>
    </xf>
    <xf numFmtId="0" fontId="7" fillId="4" borderId="15" xfId="0" applyNumberFormat="1" applyFont="1" applyFill="1" applyBorder="1" applyAlignment="1">
      <alignment horizontal="left"/>
    </xf>
    <xf numFmtId="0" fontId="17" fillId="0" borderId="0" xfId="0" applyNumberFormat="1" applyFont="1"/>
    <xf numFmtId="0" fontId="11" fillId="0" borderId="0" xfId="0" applyNumberFormat="1" applyFont="1" applyFill="1" applyBorder="1" applyAlignment="1">
      <alignment horizontal="left"/>
    </xf>
    <xf numFmtId="0" fontId="11" fillId="0" borderId="18" xfId="0" applyNumberFormat="1" applyFont="1" applyFill="1" applyBorder="1" applyAlignment="1">
      <alignment horizontal="left" vertical="center"/>
    </xf>
    <xf numFmtId="0" fontId="11" fillId="0" borderId="21" xfId="0" applyNumberFormat="1" applyFont="1" applyFill="1" applyBorder="1" applyAlignment="1">
      <alignment horizontal="left" vertical="center"/>
    </xf>
    <xf numFmtId="0" fontId="7" fillId="4" borderId="0" xfId="0" applyNumberFormat="1" applyFont="1" applyFill="1" applyBorder="1" applyAlignment="1">
      <alignment horizontal="right"/>
    </xf>
    <xf numFmtId="0" fontId="2" fillId="2" borderId="1" xfId="0" applyFont="1" applyFill="1" applyBorder="1" applyAlignment="1" applyProtection="1">
      <alignment horizontal="center"/>
    </xf>
    <xf numFmtId="0" fontId="0" fillId="0" borderId="0" xfId="0" applyFill="1" applyProtection="1"/>
    <xf numFmtId="0" fontId="2" fillId="2" borderId="26" xfId="0" applyFont="1" applyFill="1" applyBorder="1" applyAlignment="1" applyProtection="1">
      <alignment horizontal="center"/>
    </xf>
    <xf numFmtId="0" fontId="2" fillId="2" borderId="2" xfId="0" applyFont="1" applyFill="1" applyBorder="1" applyAlignment="1" applyProtection="1">
      <alignment horizontal="center"/>
    </xf>
    <xf numFmtId="14" fontId="0" fillId="3" borderId="1" xfId="0" applyNumberFormat="1" applyFill="1" applyBorder="1" applyProtection="1"/>
    <xf numFmtId="0" fontId="0" fillId="3" borderId="1" xfId="0" applyFill="1" applyBorder="1" applyProtection="1"/>
    <xf numFmtId="164" fontId="19" fillId="6" borderId="25" xfId="0" applyNumberFormat="1" applyFont="1" applyFill="1" applyBorder="1" applyAlignment="1" applyProtection="1">
      <alignment horizontal="center"/>
    </xf>
    <xf numFmtId="0" fontId="3" fillId="6" borderId="25" xfId="0" applyFont="1" applyFill="1" applyBorder="1" applyProtection="1"/>
    <xf numFmtId="0" fontId="0" fillId="6" borderId="25" xfId="0" applyFont="1" applyFill="1" applyBorder="1" applyProtection="1"/>
    <xf numFmtId="0" fontId="2" fillId="2" borderId="1" xfId="0" applyFont="1" applyFill="1" applyBorder="1" applyAlignment="1" applyProtection="1">
      <alignment horizontal="centerContinuous"/>
    </xf>
    <xf numFmtId="0" fontId="19" fillId="6" borderId="25" xfId="0" applyFont="1" applyFill="1" applyBorder="1" applyProtection="1"/>
    <xf numFmtId="0" fontId="0" fillId="0" borderId="0" xfId="0" applyFill="1" applyAlignment="1" applyProtection="1">
      <alignment horizontal="center"/>
    </xf>
    <xf numFmtId="0" fontId="0" fillId="0" borderId="0" xfId="0" quotePrefix="1" applyFill="1" applyProtection="1"/>
    <xf numFmtId="0" fontId="0" fillId="0" borderId="0" xfId="0" quotePrefix="1" applyFill="1" applyAlignment="1" applyProtection="1">
      <alignment horizontal="center"/>
    </xf>
    <xf numFmtId="0" fontId="19" fillId="0" borderId="0" xfId="0" applyFont="1" applyFill="1" applyAlignment="1" applyProtection="1">
      <alignment horizontal="center"/>
    </xf>
    <xf numFmtId="0" fontId="3" fillId="0" borderId="0" xfId="0" applyFont="1" applyFill="1" applyProtection="1"/>
    <xf numFmtId="0" fontId="0" fillId="0" borderId="0" xfId="0" applyFont="1" applyFill="1" applyProtection="1"/>
    <xf numFmtId="14" fontId="1" fillId="7" borderId="1" xfId="0" applyNumberFormat="1" applyFont="1" applyFill="1" applyBorder="1" applyProtection="1">
      <protection locked="0"/>
    </xf>
    <xf numFmtId="0" fontId="20" fillId="7" borderId="1" xfId="0" applyFont="1" applyFill="1" applyBorder="1" applyAlignment="1" applyProtection="1">
      <alignment horizontal="center"/>
      <protection locked="0"/>
    </xf>
    <xf numFmtId="14" fontId="0" fillId="0" borderId="0" xfId="0" applyNumberFormat="1" applyFill="1" applyAlignment="1" applyProtection="1">
      <alignment horizontal="center"/>
    </xf>
    <xf numFmtId="14" fontId="0" fillId="3" borderId="27" xfId="0" applyNumberFormat="1" applyFill="1" applyBorder="1" applyProtection="1"/>
    <xf numFmtId="0" fontId="0" fillId="3" borderId="27" xfId="0" applyFill="1" applyBorder="1" applyProtection="1"/>
    <xf numFmtId="14" fontId="0" fillId="0" borderId="0" xfId="0" applyNumberFormat="1" applyFill="1" applyProtection="1"/>
    <xf numFmtId="0" fontId="2" fillId="2" borderId="27" xfId="0" applyFont="1" applyFill="1" applyBorder="1" applyAlignment="1" applyProtection="1">
      <alignment horizontal="center"/>
    </xf>
    <xf numFmtId="0" fontId="2" fillId="2" borderId="27" xfId="0" applyFont="1" applyFill="1" applyBorder="1" applyAlignment="1" applyProtection="1">
      <alignment horizontal="center" vertical="center"/>
    </xf>
    <xf numFmtId="0" fontId="0" fillId="6" borderId="27" xfId="0" applyFill="1" applyBorder="1" applyAlignment="1" applyProtection="1">
      <alignment horizontal="center"/>
    </xf>
    <xf numFmtId="170" fontId="0" fillId="0" borderId="27" xfId="0" applyNumberFormat="1" applyFill="1" applyBorder="1" applyAlignment="1" applyProtection="1">
      <alignment horizontal="center"/>
    </xf>
    <xf numFmtId="170" fontId="23" fillId="0" borderId="27" xfId="0" applyNumberFormat="1" applyFont="1" applyBorder="1" applyAlignment="1">
      <alignment horizontal="center" vertical="center"/>
    </xf>
    <xf numFmtId="170" fontId="21" fillId="0" borderId="27" xfId="0" applyNumberFormat="1" applyFont="1" applyBorder="1" applyAlignment="1">
      <alignment horizontal="center"/>
    </xf>
    <xf numFmtId="170" fontId="22" fillId="0" borderId="27" xfId="0" applyNumberFormat="1" applyFont="1" applyBorder="1" applyAlignment="1">
      <alignment horizontal="center"/>
    </xf>
    <xf numFmtId="166" fontId="8" fillId="4" borderId="6" xfId="0" quotePrefix="1" applyNumberFormat="1" applyFont="1" applyFill="1" applyBorder="1" applyAlignment="1">
      <alignment horizontal="center" vertical="center"/>
    </xf>
    <xf numFmtId="166" fontId="8" fillId="4" borderId="7" xfId="0" quotePrefix="1" applyNumberFormat="1" applyFont="1" applyFill="1" applyBorder="1" applyAlignment="1">
      <alignment horizontal="center" vertical="center"/>
    </xf>
    <xf numFmtId="166" fontId="8" fillId="4" borderId="8" xfId="0" quotePrefix="1" applyNumberFormat="1" applyFont="1" applyFill="1" applyBorder="1" applyAlignment="1">
      <alignment horizontal="center" vertical="center"/>
    </xf>
    <xf numFmtId="166" fontId="8" fillId="4" borderId="17" xfId="0" quotePrefix="1" applyNumberFormat="1" applyFont="1" applyFill="1" applyBorder="1" applyAlignment="1">
      <alignment horizontal="center" vertical="center"/>
    </xf>
    <xf numFmtId="166" fontId="8" fillId="4" borderId="3" xfId="0" quotePrefix="1" applyNumberFormat="1" applyFont="1" applyFill="1" applyBorder="1" applyAlignment="1">
      <alignment horizontal="center" vertical="center"/>
    </xf>
    <xf numFmtId="166" fontId="8" fillId="4" borderId="4" xfId="0" quotePrefix="1" applyNumberFormat="1" applyFont="1" applyFill="1" applyBorder="1" applyAlignment="1">
      <alignment horizontal="center" vertical="center"/>
    </xf>
  </cellXfs>
  <cellStyles count="1">
    <cellStyle name="Normal" xfId="0" builtinId="0"/>
  </cellStyles>
  <dxfs count="26"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ont>
        <b/>
        <i val="0"/>
        <color rgb="FFFF0000"/>
      </font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38100</xdr:colOff>
      <xdr:row>4</xdr:row>
      <xdr:rowOff>1</xdr:rowOff>
    </xdr:from>
    <xdr:to>
      <xdr:col>24</xdr:col>
      <xdr:colOff>123825</xdr:colOff>
      <xdr:row>31</xdr:row>
      <xdr:rowOff>1</xdr:rowOff>
    </xdr:to>
    <xdr:sp macro="" textlink="">
      <xdr:nvSpPr>
        <xdr:cNvPr id="2" name="Rectangle à coins arrondis 1"/>
        <xdr:cNvSpPr/>
      </xdr:nvSpPr>
      <xdr:spPr>
        <a:xfrm>
          <a:off x="7467600" y="809626"/>
          <a:ext cx="8467725" cy="5143500"/>
        </a:xfrm>
        <a:prstGeom prst="roundRect">
          <a:avLst/>
        </a:prstGeom>
        <a:solidFill>
          <a:srgbClr val="FCD5B4"/>
        </a:solidFill>
        <a:ln w="762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 b="1" u="sng">
              <a:solidFill>
                <a:schemeClr val="tx1"/>
              </a:solidFill>
            </a:rPr>
            <a:t>MARCHE A SUIVRE</a:t>
          </a:r>
        </a:p>
        <a:p>
          <a:pPr algn="ctr"/>
          <a:endParaRPr lang="fr-FR" sz="2400" b="1" u="sng">
            <a:solidFill>
              <a:schemeClr val="tx1"/>
            </a:solidFill>
          </a:endParaRPr>
        </a:p>
        <a:p>
          <a:pPr algn="ctr"/>
          <a:r>
            <a:rPr lang="fr-FR" sz="2400" b="1" u="none">
              <a:solidFill>
                <a:schemeClr val="tx1"/>
              </a:solidFill>
            </a:rPr>
            <a:t>Il faut remplir uniquement les cases de couleur rouge et le calendrier se met à jour lors du changement d'onglet</a:t>
          </a:r>
        </a:p>
        <a:p>
          <a:pPr algn="ctr"/>
          <a:endParaRPr lang="fr-FR" sz="2400" b="1" u="none">
            <a:solidFill>
              <a:schemeClr val="tx1"/>
            </a:solidFill>
          </a:endParaRPr>
        </a:p>
        <a:p>
          <a:pPr algn="ctr"/>
          <a:r>
            <a:rPr lang="fr-FR" sz="2400" b="1" u="none">
              <a:solidFill>
                <a:schemeClr val="tx1"/>
              </a:solidFill>
            </a:rPr>
            <a:t>Les Dimanches - Jours fériés sont calculés automatiquement Les années bissextiles également</a:t>
          </a:r>
        </a:p>
        <a:p>
          <a:pPr algn="ctr"/>
          <a:endParaRPr lang="fr-FR" sz="2400" b="1" u="none">
            <a:solidFill>
              <a:schemeClr val="tx1"/>
            </a:solidFill>
          </a:endParaRPr>
        </a:p>
        <a:p>
          <a:pPr algn="ctr"/>
          <a:r>
            <a:rPr lang="fr-FR" sz="2400" b="1" u="none">
              <a:solidFill>
                <a:schemeClr val="tx1"/>
              </a:solidFill>
            </a:rPr>
            <a:t>Les dates pour "Don</a:t>
          </a:r>
          <a:r>
            <a:rPr lang="fr-FR" sz="2400" b="1" u="none" baseline="0">
              <a:solidFill>
                <a:schemeClr val="tx1"/>
              </a:solidFill>
            </a:rPr>
            <a:t> du Sang" se colorisent en rouge et remplacent les jours de fêtes</a:t>
          </a:r>
        </a:p>
        <a:p>
          <a:pPr algn="ctr"/>
          <a:endParaRPr lang="fr-FR" sz="2400" b="1" u="none" baseline="0">
            <a:solidFill>
              <a:schemeClr val="tx1"/>
            </a:solidFill>
          </a:endParaRPr>
        </a:p>
        <a:p>
          <a:pPr algn="ctr"/>
          <a:r>
            <a:rPr lang="fr-FR" sz="2400" b="1" u="none" baseline="0">
              <a:solidFill>
                <a:schemeClr val="tx1"/>
              </a:solidFill>
            </a:rPr>
            <a:t>Les cellules sont protégées contre l'effacement</a:t>
          </a:r>
          <a:endParaRPr lang="fr-FR" sz="2400" b="1" u="none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31</xdr:row>
      <xdr:rowOff>28575</xdr:rowOff>
    </xdr:from>
    <xdr:to>
      <xdr:col>8</xdr:col>
      <xdr:colOff>657225</xdr:colOff>
      <xdr:row>32</xdr:row>
      <xdr:rowOff>161925</xdr:rowOff>
    </xdr:to>
    <xdr:sp macro="" textlink="An">
      <xdr:nvSpPr>
        <xdr:cNvPr id="30" name="Rectangle à coins arrondis 29"/>
        <xdr:cNvSpPr/>
      </xdr:nvSpPr>
      <xdr:spPr>
        <a:xfrm>
          <a:off x="1619250" y="5991225"/>
          <a:ext cx="914400" cy="32385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A2C0D797-DF5E-4BF5-8AE8-1EB96D62975B}" type="TxLink">
            <a:rPr lang="en-US" sz="2000" b="1" i="0" u="none" strike="noStrike">
              <a:solidFill>
                <a:schemeClr val="tx1"/>
              </a:solidFill>
              <a:latin typeface="Calibri"/>
              <a:cs typeface="Calibri"/>
            </a:rPr>
            <a:pPr algn="ctr"/>
            <a:t>2021</a:t>
          </a:fld>
          <a:endParaRPr lang="fr-FR" sz="20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67"/>
  <sheetViews>
    <sheetView showGridLines="0" workbookViewId="0">
      <selection activeCell="A22" sqref="A22"/>
    </sheetView>
  </sheetViews>
  <sheetFormatPr baseColWidth="10" defaultRowHeight="15" x14ac:dyDescent="0.25"/>
  <cols>
    <col min="1" max="1" width="11.42578125" style="72"/>
    <col min="2" max="2" width="15.85546875" style="72" customWidth="1"/>
    <col min="3" max="3" width="5.140625" style="72" customWidth="1"/>
    <col min="4" max="4" width="11.7109375" style="85" bestFit="1" customWidth="1"/>
    <col min="5" max="5" width="19.42578125" style="86" hidden="1" customWidth="1"/>
    <col min="6" max="6" width="20.28515625" style="87" bestFit="1" customWidth="1"/>
    <col min="7" max="7" width="4.7109375" style="72" customWidth="1"/>
    <col min="8" max="8" width="11.42578125" style="82"/>
    <col min="9" max="12" width="0" style="82" hidden="1" customWidth="1"/>
    <col min="13" max="16384" width="11.42578125" style="72"/>
  </cols>
  <sheetData>
    <row r="1" spans="1:12" ht="18.75" x14ac:dyDescent="0.3">
      <c r="A1" s="71" t="s">
        <v>0</v>
      </c>
      <c r="B1" s="89">
        <v>2021</v>
      </c>
      <c r="D1" s="73" t="s">
        <v>1</v>
      </c>
      <c r="E1" s="73" t="s">
        <v>2</v>
      </c>
      <c r="F1" s="74" t="s">
        <v>2</v>
      </c>
      <c r="H1" s="94" t="s">
        <v>0</v>
      </c>
      <c r="I1" s="95" t="s">
        <v>394</v>
      </c>
      <c r="J1" s="95" t="s">
        <v>395</v>
      </c>
      <c r="K1" s="95" t="s">
        <v>396</v>
      </c>
      <c r="L1" s="95" t="s">
        <v>397</v>
      </c>
    </row>
    <row r="2" spans="1:12" x14ac:dyDescent="0.25">
      <c r="A2" s="75">
        <f>DATE(An,1,1)</f>
        <v>44197</v>
      </c>
      <c r="B2" s="76" t="s">
        <v>3</v>
      </c>
      <c r="D2" s="77">
        <f>DATE(An,1,1)</f>
        <v>44197</v>
      </c>
      <c r="E2" s="78" t="s">
        <v>4</v>
      </c>
      <c r="F2" s="79" t="str">
        <f t="shared" ref="F2:F33" si="0">IFERROR(INDEX($B:$B,MATCH(D2,$A:$A,0)),E2)</f>
        <v>Nouvel An</v>
      </c>
      <c r="H2" s="96">
        <v>2000</v>
      </c>
      <c r="I2" s="97">
        <v>36605.316319444442</v>
      </c>
      <c r="J2" s="97">
        <v>36698.074872685182</v>
      </c>
      <c r="K2" s="97">
        <v>36791.727685185186</v>
      </c>
      <c r="L2" s="97">
        <v>36881.568148148152</v>
      </c>
    </row>
    <row r="3" spans="1:12" x14ac:dyDescent="0.25">
      <c r="A3" s="91">
        <f>A4-1</f>
        <v>44243</v>
      </c>
      <c r="B3" s="92" t="s">
        <v>386</v>
      </c>
      <c r="D3" s="77">
        <f>D2+1</f>
        <v>44198</v>
      </c>
      <c r="E3" s="78" t="s">
        <v>6</v>
      </c>
      <c r="F3" s="79" t="str">
        <f t="shared" si="0"/>
        <v>Basile</v>
      </c>
      <c r="H3" s="96">
        <v>2001</v>
      </c>
      <c r="I3" s="97">
        <v>36970.563321759262</v>
      </c>
      <c r="J3" s="97">
        <v>37063.317986111113</v>
      </c>
      <c r="K3" s="97">
        <v>37156.961435185185</v>
      </c>
      <c r="L3" s="97">
        <v>37246.806828703702</v>
      </c>
    </row>
    <row r="4" spans="1:12" x14ac:dyDescent="0.25">
      <c r="A4" s="91">
        <f>A7-46</f>
        <v>44244</v>
      </c>
      <c r="B4" s="92" t="s">
        <v>384</v>
      </c>
      <c r="D4" s="77">
        <f t="shared" ref="D4:D67" si="1">D3+1</f>
        <v>44199</v>
      </c>
      <c r="E4" s="78" t="s">
        <v>8</v>
      </c>
      <c r="F4" s="79" t="str">
        <f t="shared" si="0"/>
        <v>Geneviève</v>
      </c>
      <c r="H4" s="96">
        <v>2002</v>
      </c>
      <c r="I4" s="97">
        <v>37335.802974537037</v>
      </c>
      <c r="J4" s="97">
        <v>37428.559120370373</v>
      </c>
      <c r="K4" s="97">
        <v>37522.205300925925</v>
      </c>
      <c r="L4" s="97">
        <v>37612.052222222221</v>
      </c>
    </row>
    <row r="5" spans="1:12" x14ac:dyDescent="0.25">
      <c r="A5" s="75">
        <f>A7-7</f>
        <v>44283</v>
      </c>
      <c r="B5" s="76" t="s">
        <v>5</v>
      </c>
      <c r="D5" s="77">
        <f t="shared" si="1"/>
        <v>44200</v>
      </c>
      <c r="E5" s="78" t="s">
        <v>10</v>
      </c>
      <c r="F5" s="79" t="str">
        <f t="shared" si="0"/>
        <v>Odilon</v>
      </c>
      <c r="H5" s="96">
        <v>2003</v>
      </c>
      <c r="I5" s="97">
        <v>37701.042071759257</v>
      </c>
      <c r="J5" s="97">
        <v>37793.799039351848</v>
      </c>
      <c r="K5" s="97">
        <v>37887.449293981481</v>
      </c>
      <c r="L5" s="97">
        <v>37977.29446759259</v>
      </c>
    </row>
    <row r="6" spans="1:12" x14ac:dyDescent="0.25">
      <c r="A6" s="91">
        <f>A7-2</f>
        <v>44288</v>
      </c>
      <c r="B6" s="92" t="s">
        <v>390</v>
      </c>
      <c r="D6" s="77">
        <f t="shared" si="1"/>
        <v>44201</v>
      </c>
      <c r="E6" s="78" t="s">
        <v>12</v>
      </c>
      <c r="F6" s="79" t="str">
        <f t="shared" si="0"/>
        <v>Edouard</v>
      </c>
      <c r="H6" s="96">
        <v>2004</v>
      </c>
      <c r="I6" s="97">
        <v>38066.284004629626</v>
      </c>
      <c r="J6" s="97">
        <v>38159.039594907408</v>
      </c>
      <c r="K6" s="97">
        <v>38252.687685185185</v>
      </c>
      <c r="L6" s="97">
        <v>38342.529004629629</v>
      </c>
    </row>
    <row r="7" spans="1:12" x14ac:dyDescent="0.25">
      <c r="A7" s="75">
        <f>IF(MOD(19*MOD(An,19)+24,30)+MOD(2*MOD(An,4)+4*MOD(An,7)+6*MOD(19*MOD(An,19)+24,30)+5,7)-9&lt;=0,DATE(An,3,22+MOD(19*MOD(An,19)+24,30)+MOD(2*MOD(An,4)+4*MOD(An,7)+6*MOD(19*MOD(An,19)+24,30)+5,7)),DATE(An,4,MOD(19*MOD(An,19)+24,30)+MOD(2*MOD(An,4)+4*MOD(An,7)+6*MOD(19*MOD(An,19)+24,30)+5,7)-9))</f>
        <v>44290</v>
      </c>
      <c r="B7" s="76" t="s">
        <v>7</v>
      </c>
      <c r="D7" s="77">
        <f t="shared" si="1"/>
        <v>44202</v>
      </c>
      <c r="E7" s="78" t="s">
        <v>14</v>
      </c>
      <c r="F7" s="79" t="str">
        <f t="shared" si="0"/>
        <v>Mélaine</v>
      </c>
      <c r="H7" s="96">
        <v>2005</v>
      </c>
      <c r="I7" s="97">
        <v>38431.523240740738</v>
      </c>
      <c r="J7" s="97">
        <v>38524.282025462962</v>
      </c>
      <c r="K7" s="97">
        <v>38617.932986111111</v>
      </c>
      <c r="L7" s="97">
        <v>38707.774502314816</v>
      </c>
    </row>
    <row r="8" spans="1:12" x14ac:dyDescent="0.25">
      <c r="A8" s="75">
        <f>A7+1</f>
        <v>44291</v>
      </c>
      <c r="B8" s="76" t="s">
        <v>9</v>
      </c>
      <c r="D8" s="77">
        <f t="shared" si="1"/>
        <v>44203</v>
      </c>
      <c r="E8" s="78" t="s">
        <v>16</v>
      </c>
      <c r="F8" s="79" t="str">
        <f t="shared" si="0"/>
        <v>Raymond</v>
      </c>
      <c r="H8" s="96">
        <v>2006</v>
      </c>
      <c r="I8" s="97">
        <v>38796.767685185187</v>
      </c>
      <c r="J8" s="97">
        <v>38889.517951388887</v>
      </c>
      <c r="K8" s="97">
        <v>38983.168923611112</v>
      </c>
      <c r="L8" s="97">
        <v>39073.015243055554</v>
      </c>
    </row>
    <row r="9" spans="1:12" x14ac:dyDescent="0.25">
      <c r="A9" s="75">
        <f>A7+39</f>
        <v>44329</v>
      </c>
      <c r="B9" s="76" t="s">
        <v>11</v>
      </c>
      <c r="D9" s="77">
        <f t="shared" si="1"/>
        <v>44204</v>
      </c>
      <c r="E9" s="78" t="s">
        <v>18</v>
      </c>
      <c r="F9" s="79" t="str">
        <f t="shared" si="0"/>
        <v>Epiphanie</v>
      </c>
      <c r="H9" s="96">
        <v>2007</v>
      </c>
      <c r="I9" s="97">
        <v>39162.005150462966</v>
      </c>
      <c r="J9" s="97">
        <v>39254.754710648151</v>
      </c>
      <c r="K9" s="97">
        <v>39348.410277777781</v>
      </c>
      <c r="L9" s="97">
        <v>39438.255439814813</v>
      </c>
    </row>
    <row r="10" spans="1:12" x14ac:dyDescent="0.25">
      <c r="A10" s="75">
        <f>A7+49</f>
        <v>44339</v>
      </c>
      <c r="B10" s="76" t="s">
        <v>13</v>
      </c>
      <c r="D10" s="77">
        <f t="shared" si="1"/>
        <v>44205</v>
      </c>
      <c r="E10" s="78" t="s">
        <v>20</v>
      </c>
      <c r="F10" s="79" t="str">
        <f t="shared" si="0"/>
        <v>Alix</v>
      </c>
      <c r="H10" s="96">
        <v>2008</v>
      </c>
      <c r="I10" s="97">
        <v>39527.241793981484</v>
      </c>
      <c r="J10" s="97">
        <v>39619.999791666669</v>
      </c>
      <c r="K10" s="97">
        <v>39713.655972222223</v>
      </c>
      <c r="L10" s="97">
        <v>39803.502662037034</v>
      </c>
    </row>
    <row r="11" spans="1:12" x14ac:dyDescent="0.25">
      <c r="A11" s="75">
        <f>A10+1</f>
        <v>44340</v>
      </c>
      <c r="B11" s="76" t="s">
        <v>15</v>
      </c>
      <c r="D11" s="77">
        <f t="shared" si="1"/>
        <v>44206</v>
      </c>
      <c r="E11" s="78" t="s">
        <v>22</v>
      </c>
      <c r="F11" s="79" t="str">
        <f t="shared" si="0"/>
        <v>Guillaume</v>
      </c>
      <c r="H11" s="96">
        <v>2009</v>
      </c>
      <c r="I11" s="97">
        <v>39892.488749999997</v>
      </c>
      <c r="J11" s="97">
        <v>39985.240127314813</v>
      </c>
      <c r="K11" s="97">
        <v>40078.887962962966</v>
      </c>
      <c r="L11" s="97">
        <v>40168.740486111114</v>
      </c>
    </row>
    <row r="12" spans="1:12" x14ac:dyDescent="0.25">
      <c r="A12" s="75">
        <f>DATE(An,5,1)</f>
        <v>44317</v>
      </c>
      <c r="B12" s="76" t="s">
        <v>17</v>
      </c>
      <c r="D12" s="77">
        <f t="shared" si="1"/>
        <v>44207</v>
      </c>
      <c r="E12" s="78" t="s">
        <v>24</v>
      </c>
      <c r="F12" s="79" t="str">
        <f t="shared" si="0"/>
        <v>Paulin</v>
      </c>
      <c r="H12" s="96">
        <v>2010</v>
      </c>
      <c r="I12" s="97">
        <v>40257.730474537035</v>
      </c>
      <c r="J12" s="97">
        <v>40350.47861111111</v>
      </c>
      <c r="K12" s="97">
        <v>40444.131574074076</v>
      </c>
      <c r="L12" s="97">
        <v>40533.984965277778</v>
      </c>
    </row>
    <row r="13" spans="1:12" x14ac:dyDescent="0.25">
      <c r="A13" s="75">
        <f>DATE(An,5,8)</f>
        <v>44324</v>
      </c>
      <c r="B13" s="76" t="s">
        <v>19</v>
      </c>
      <c r="D13" s="77">
        <f t="shared" si="1"/>
        <v>44208</v>
      </c>
      <c r="E13" s="78" t="s">
        <v>26</v>
      </c>
      <c r="F13" s="79" t="str">
        <f t="shared" si="0"/>
        <v>Tatiana</v>
      </c>
      <c r="H13" s="96">
        <v>2011</v>
      </c>
      <c r="I13" s="97">
        <v>40622.972766203704</v>
      </c>
      <c r="J13" s="97">
        <v>40715.719988425924</v>
      </c>
      <c r="K13" s="97">
        <v>40809.37809027778</v>
      </c>
      <c r="L13" s="97">
        <v>40899.228993055556</v>
      </c>
    </row>
    <row r="14" spans="1:12" x14ac:dyDescent="0.25">
      <c r="A14" s="75">
        <f>DATE(An,7,14)</f>
        <v>44391</v>
      </c>
      <c r="B14" s="76" t="s">
        <v>21</v>
      </c>
      <c r="D14" s="77">
        <f t="shared" si="1"/>
        <v>44209</v>
      </c>
      <c r="E14" s="78" t="s">
        <v>28</v>
      </c>
      <c r="F14" s="79" t="str">
        <f t="shared" si="0"/>
        <v>Yvette</v>
      </c>
      <c r="H14" s="96">
        <v>2012</v>
      </c>
      <c r="I14" s="97">
        <v>40988.218368055554</v>
      </c>
      <c r="J14" s="97">
        <v>41080.964513888888</v>
      </c>
      <c r="K14" s="97">
        <v>41174.617268518516</v>
      </c>
      <c r="L14" s="97">
        <v>41264.466377314813</v>
      </c>
    </row>
    <row r="15" spans="1:12" x14ac:dyDescent="0.25">
      <c r="A15" s="75">
        <f>DATE(An,8,15)</f>
        <v>44423</v>
      </c>
      <c r="B15" s="76" t="s">
        <v>23</v>
      </c>
      <c r="D15" s="77">
        <f t="shared" si="1"/>
        <v>44210</v>
      </c>
      <c r="E15" s="78" t="s">
        <v>30</v>
      </c>
      <c r="F15" s="79" t="str">
        <f t="shared" si="0"/>
        <v>Nina</v>
      </c>
      <c r="H15" s="96">
        <v>2013</v>
      </c>
      <c r="I15" s="97">
        <v>41353.459456018521</v>
      </c>
      <c r="J15" s="97">
        <v>41446.211226851854</v>
      </c>
      <c r="K15" s="97">
        <v>41539.864062499997</v>
      </c>
      <c r="L15" s="97">
        <v>41629.716064814813</v>
      </c>
    </row>
    <row r="16" spans="1:12" x14ac:dyDescent="0.25">
      <c r="A16" s="75">
        <f>DATE(An,11,1)</f>
        <v>44501</v>
      </c>
      <c r="B16" s="76" t="s">
        <v>25</v>
      </c>
      <c r="D16" s="77">
        <f t="shared" si="1"/>
        <v>44211</v>
      </c>
      <c r="E16" s="78" t="s">
        <v>31</v>
      </c>
      <c r="F16" s="79" t="str">
        <f t="shared" si="0"/>
        <v>Rémi</v>
      </c>
      <c r="H16" s="96">
        <v>2014</v>
      </c>
      <c r="I16" s="97">
        <v>41718.706180555557</v>
      </c>
      <c r="J16" s="97">
        <v>41811.452534722222</v>
      </c>
      <c r="K16" s="97">
        <v>41905.103402777779</v>
      </c>
      <c r="L16" s="97">
        <v>41994.960277777776</v>
      </c>
    </row>
    <row r="17" spans="1:12" x14ac:dyDescent="0.25">
      <c r="A17" s="75">
        <f>DATE(An,11,11)</f>
        <v>44511</v>
      </c>
      <c r="B17" s="76" t="s">
        <v>27</v>
      </c>
      <c r="D17" s="77">
        <f t="shared" si="1"/>
        <v>44212</v>
      </c>
      <c r="E17" s="78" t="s">
        <v>32</v>
      </c>
      <c r="F17" s="79" t="str">
        <f t="shared" si="0"/>
        <v>Marcel</v>
      </c>
      <c r="H17" s="96">
        <v>2015</v>
      </c>
      <c r="I17" s="97">
        <v>42083.94804398148</v>
      </c>
      <c r="J17" s="97">
        <v>42176.693113425928</v>
      </c>
      <c r="K17" s="97">
        <v>42270.34747685185</v>
      </c>
      <c r="L17" s="97">
        <v>42360.200069444443</v>
      </c>
    </row>
    <row r="18" spans="1:12" x14ac:dyDescent="0.25">
      <c r="A18" s="75">
        <f>DATE(An,6,-MOD(DATE(An,6,)-1,7))</f>
        <v>44346</v>
      </c>
      <c r="B18" s="76" t="s">
        <v>387</v>
      </c>
      <c r="D18" s="77">
        <f t="shared" si="1"/>
        <v>44213</v>
      </c>
      <c r="E18" s="78" t="s">
        <v>33</v>
      </c>
      <c r="F18" s="79" t="str">
        <f t="shared" si="0"/>
        <v>Roseline</v>
      </c>
      <c r="H18" s="96">
        <v>2016</v>
      </c>
      <c r="I18" s="97">
        <v>42449.1875</v>
      </c>
      <c r="J18" s="97">
        <v>42541.940405092595</v>
      </c>
      <c r="K18" s="97">
        <v>42635.598229166666</v>
      </c>
      <c r="L18" s="97">
        <v>42725.447488425925</v>
      </c>
    </row>
    <row r="19" spans="1:12" x14ac:dyDescent="0.25">
      <c r="A19" s="91">
        <f>DATE(B1,6,1)-WEEKDAY(DATE(B1,6,1),2)+21</f>
        <v>44367</v>
      </c>
      <c r="B19" s="92" t="s">
        <v>389</v>
      </c>
      <c r="D19" s="77">
        <f t="shared" si="1"/>
        <v>44214</v>
      </c>
      <c r="E19" s="78" t="s">
        <v>34</v>
      </c>
      <c r="F19" s="79" t="str">
        <f t="shared" si="0"/>
        <v>Prisca</v>
      </c>
      <c r="H19" s="96">
        <v>2017</v>
      </c>
      <c r="I19" s="97">
        <v>42814.436608796299</v>
      </c>
      <c r="J19" s="97">
        <v>42907.183055555557</v>
      </c>
      <c r="K19" s="97">
        <v>43000.834340277775</v>
      </c>
      <c r="L19" s="97">
        <v>43090.685972222222</v>
      </c>
    </row>
    <row r="20" spans="1:12" x14ac:dyDescent="0.25">
      <c r="A20" s="91">
        <f>DATE(B1,12,25)-WEEKDAY(DATE(B1,12,25),2)-28</f>
        <v>44521</v>
      </c>
      <c r="B20" s="92" t="s">
        <v>392</v>
      </c>
      <c r="D20" s="77">
        <f t="shared" si="1"/>
        <v>44215</v>
      </c>
      <c r="E20" s="78" t="s">
        <v>35</v>
      </c>
      <c r="F20" s="79" t="str">
        <f t="shared" si="0"/>
        <v>Marius</v>
      </c>
      <c r="H20" s="96">
        <v>2018</v>
      </c>
      <c r="I20" s="97">
        <v>43179.677025462966</v>
      </c>
      <c r="J20" s="97">
        <v>43272.421643518515</v>
      </c>
      <c r="K20" s="97">
        <v>43366.079027777778</v>
      </c>
      <c r="L20" s="97">
        <v>43455.932430555556</v>
      </c>
    </row>
    <row r="21" spans="1:12" x14ac:dyDescent="0.25">
      <c r="A21" s="75">
        <f>DATE(An,12,25)</f>
        <v>44555</v>
      </c>
      <c r="B21" s="76" t="s">
        <v>29</v>
      </c>
      <c r="D21" s="77">
        <f t="shared" si="1"/>
        <v>44216</v>
      </c>
      <c r="E21" s="78" t="s">
        <v>36</v>
      </c>
      <c r="F21" s="79" t="str">
        <f t="shared" si="0"/>
        <v>Sébastien</v>
      </c>
      <c r="H21" s="96">
        <v>2019</v>
      </c>
      <c r="I21" s="97">
        <v>43544.915590277778</v>
      </c>
      <c r="J21" s="97">
        <v>43637.662534722222</v>
      </c>
      <c r="K21" s="97">
        <v>43731.326041666667</v>
      </c>
      <c r="L21" s="97">
        <v>43821.180289351854</v>
      </c>
    </row>
    <row r="22" spans="1:12" x14ac:dyDescent="0.25">
      <c r="A22" s="80" t="s">
        <v>398</v>
      </c>
      <c r="B22" s="80"/>
      <c r="D22" s="77">
        <f t="shared" si="1"/>
        <v>44217</v>
      </c>
      <c r="E22" s="78" t="s">
        <v>37</v>
      </c>
      <c r="F22" s="79" t="str">
        <f t="shared" si="0"/>
        <v>Agnès</v>
      </c>
      <c r="H22" s="96">
        <v>2020</v>
      </c>
      <c r="I22" s="97">
        <v>43910.159618055557</v>
      </c>
      <c r="J22" s="97">
        <v>44002.904999999999</v>
      </c>
      <c r="K22" s="97">
        <v>44096.562615740739</v>
      </c>
      <c r="L22" s="97">
        <v>44186.418726851851</v>
      </c>
    </row>
    <row r="23" spans="1:12" x14ac:dyDescent="0.25">
      <c r="A23" s="88"/>
      <c r="B23" s="76"/>
      <c r="D23" s="77">
        <f t="shared" si="1"/>
        <v>44218</v>
      </c>
      <c r="E23" s="78" t="s">
        <v>38</v>
      </c>
      <c r="F23" s="79" t="str">
        <f t="shared" si="0"/>
        <v>Vincent</v>
      </c>
      <c r="H23" s="96">
        <v>2021</v>
      </c>
      <c r="I23" s="97">
        <v>44275.400775462964</v>
      </c>
      <c r="J23" s="97">
        <v>44368.14707175926</v>
      </c>
      <c r="K23" s="97">
        <v>44461.806354166663</v>
      </c>
      <c r="L23" s="97">
        <v>44551.666400462964</v>
      </c>
    </row>
    <row r="24" spans="1:12" x14ac:dyDescent="0.25">
      <c r="A24" s="88"/>
      <c r="B24" s="76"/>
      <c r="D24" s="77">
        <f t="shared" si="1"/>
        <v>44219</v>
      </c>
      <c r="E24" s="78" t="s">
        <v>39</v>
      </c>
      <c r="F24" s="79" t="str">
        <f t="shared" si="0"/>
        <v>Barnard</v>
      </c>
      <c r="H24" s="96">
        <v>2022</v>
      </c>
      <c r="I24" s="97">
        <v>44640.648194444446</v>
      </c>
      <c r="J24" s="97">
        <v>44733.384583333333</v>
      </c>
      <c r="K24" s="97">
        <v>44827.044074074074</v>
      </c>
      <c r="L24" s="97">
        <v>44916.908148148148</v>
      </c>
    </row>
    <row r="25" spans="1:12" x14ac:dyDescent="0.25">
      <c r="A25" s="88"/>
      <c r="B25" s="76"/>
      <c r="D25" s="77">
        <f t="shared" si="1"/>
        <v>44220</v>
      </c>
      <c r="E25" s="78" t="s">
        <v>40</v>
      </c>
      <c r="F25" s="81" t="str">
        <f t="shared" si="0"/>
        <v>Fr.de Sales</v>
      </c>
      <c r="H25" s="96">
        <v>2023</v>
      </c>
      <c r="I25" s="97">
        <v>45005.892106481479</v>
      </c>
      <c r="J25" s="97">
        <v>45098.623460648145</v>
      </c>
      <c r="K25" s="97">
        <v>45192.284282407411</v>
      </c>
      <c r="L25" s="97">
        <v>45282.143935185188</v>
      </c>
    </row>
    <row r="26" spans="1:12" x14ac:dyDescent="0.25">
      <c r="A26" s="88"/>
      <c r="B26" s="76"/>
      <c r="D26" s="77">
        <f t="shared" si="1"/>
        <v>44221</v>
      </c>
      <c r="E26" s="78" t="s">
        <v>41</v>
      </c>
      <c r="F26" s="81" t="str">
        <f t="shared" si="0"/>
        <v>Conv S.Paul</v>
      </c>
      <c r="H26" s="96">
        <v>2024</v>
      </c>
      <c r="I26" s="97">
        <v>45371.129305555558</v>
      </c>
      <c r="J26" s="97">
        <v>45463.868854166663</v>
      </c>
      <c r="K26" s="97">
        <v>45557.530347222222</v>
      </c>
      <c r="L26" s="97">
        <v>45647.38921296296</v>
      </c>
    </row>
    <row r="27" spans="1:12" x14ac:dyDescent="0.25">
      <c r="A27" s="88"/>
      <c r="B27" s="76"/>
      <c r="D27" s="77">
        <f t="shared" si="1"/>
        <v>44222</v>
      </c>
      <c r="E27" s="78" t="s">
        <v>42</v>
      </c>
      <c r="F27" s="79" t="str">
        <f t="shared" si="0"/>
        <v>Paule</v>
      </c>
      <c r="H27" s="96">
        <v>2025</v>
      </c>
      <c r="I27" s="97">
        <v>45736.375972222224</v>
      </c>
      <c r="J27" s="97">
        <v>45829.112673611111</v>
      </c>
      <c r="K27" s="97">
        <v>45922.763391203705</v>
      </c>
      <c r="L27" s="97">
        <v>46012.62667824074</v>
      </c>
    </row>
    <row r="28" spans="1:12" x14ac:dyDescent="0.25">
      <c r="A28" s="88"/>
      <c r="B28" s="76"/>
      <c r="D28" s="77">
        <f t="shared" si="1"/>
        <v>44223</v>
      </c>
      <c r="E28" s="78" t="s">
        <v>43</v>
      </c>
      <c r="F28" s="79" t="str">
        <f t="shared" si="0"/>
        <v>Angèle</v>
      </c>
      <c r="H28" s="96">
        <v>2026</v>
      </c>
      <c r="I28" s="97">
        <v>46101.614710648151</v>
      </c>
      <c r="J28" s="97">
        <v>46194.350775462961</v>
      </c>
      <c r="K28" s="97">
        <v>46288.003541666665</v>
      </c>
      <c r="L28" s="97">
        <v>46377.867951388886</v>
      </c>
    </row>
    <row r="29" spans="1:12" x14ac:dyDescent="0.25">
      <c r="A29" s="88"/>
      <c r="B29" s="76"/>
      <c r="D29" s="77">
        <f t="shared" si="1"/>
        <v>44224</v>
      </c>
      <c r="E29" s="78" t="s">
        <v>44</v>
      </c>
      <c r="F29" s="81" t="str">
        <f t="shared" si="0"/>
        <v>Thomas d'Aquin</v>
      </c>
      <c r="H29" s="96">
        <v>2027</v>
      </c>
      <c r="I29" s="97">
        <v>46466.850405092591</v>
      </c>
      <c r="J29" s="97">
        <v>46559.590833333335</v>
      </c>
      <c r="K29" s="97">
        <v>46653.251064814816</v>
      </c>
      <c r="L29" s="97">
        <v>46743.112326388888</v>
      </c>
    </row>
    <row r="30" spans="1:12" x14ac:dyDescent="0.25">
      <c r="D30" s="77">
        <f t="shared" si="1"/>
        <v>44225</v>
      </c>
      <c r="E30" s="78" t="s">
        <v>45</v>
      </c>
      <c r="F30" s="79" t="str">
        <f t="shared" si="0"/>
        <v>Gildas</v>
      </c>
      <c r="H30" s="96">
        <v>2028</v>
      </c>
      <c r="I30" s="97">
        <v>46832.095069444447</v>
      </c>
      <c r="J30" s="97">
        <v>46924.834340277775</v>
      </c>
      <c r="K30" s="97">
        <v>47018.489652777775</v>
      </c>
      <c r="L30" s="97">
        <v>47108.346678240741</v>
      </c>
    </row>
    <row r="31" spans="1:12" x14ac:dyDescent="0.25">
      <c r="D31" s="77">
        <f t="shared" si="1"/>
        <v>44226</v>
      </c>
      <c r="E31" s="78" t="s">
        <v>46</v>
      </c>
      <c r="F31" s="79" t="str">
        <f t="shared" si="0"/>
        <v>Martine</v>
      </c>
      <c r="H31" s="96">
        <v>2029</v>
      </c>
      <c r="I31" s="97">
        <v>47197.334027777775</v>
      </c>
      <c r="J31" s="97">
        <v>47290.07508101852</v>
      </c>
      <c r="K31" s="97">
        <v>47383.734930555554</v>
      </c>
      <c r="L31" s="97">
        <v>47473.592986111114</v>
      </c>
    </row>
    <row r="32" spans="1:12" x14ac:dyDescent="0.25">
      <c r="A32" s="93"/>
      <c r="D32" s="77">
        <f t="shared" si="1"/>
        <v>44227</v>
      </c>
      <c r="E32" s="78" t="s">
        <v>47</v>
      </c>
      <c r="F32" s="79" t="str">
        <f t="shared" si="0"/>
        <v>Marcelle</v>
      </c>
      <c r="H32" s="96">
        <v>2030</v>
      </c>
      <c r="I32" s="97">
        <v>47562.577476851853</v>
      </c>
      <c r="J32" s="97">
        <v>47655.31354166667</v>
      </c>
      <c r="K32" s="97">
        <v>47748.97693287037</v>
      </c>
      <c r="L32" s="97">
        <v>47838.839699074073</v>
      </c>
    </row>
    <row r="33" spans="4:12" x14ac:dyDescent="0.25">
      <c r="D33" s="77">
        <f t="shared" si="1"/>
        <v>44228</v>
      </c>
      <c r="E33" s="78" t="s">
        <v>48</v>
      </c>
      <c r="F33" s="79" t="str">
        <f t="shared" si="0"/>
        <v>Ella</v>
      </c>
      <c r="H33" s="96">
        <v>2031</v>
      </c>
      <c r="I33" s="97">
        <v>47927.8200462963</v>
      </c>
      <c r="J33" s="97">
        <v>48020.553668981483</v>
      </c>
      <c r="K33" s="97">
        <v>48114.218449074076</v>
      </c>
      <c r="L33" s="97">
        <v>48204.080324074072</v>
      </c>
    </row>
    <row r="34" spans="4:12" x14ac:dyDescent="0.25">
      <c r="D34" s="77">
        <f t="shared" si="1"/>
        <v>44229</v>
      </c>
      <c r="E34" s="78" t="s">
        <v>49</v>
      </c>
      <c r="F34" s="81" t="str">
        <f t="shared" ref="F34:F65" si="2">IFERROR(INDEX($B:$B,MATCH(D34,$A:$A,0)),E34)</f>
        <v>Prés.du Seigneur</v>
      </c>
      <c r="H34" s="96">
        <v>2032</v>
      </c>
      <c r="I34" s="97">
        <v>48293.056562500002</v>
      </c>
      <c r="J34" s="98">
        <v>48385.797708333332</v>
      </c>
      <c r="K34" s="99">
        <v>48479.465613425928</v>
      </c>
      <c r="L34" s="97">
        <v>48569.330740740741</v>
      </c>
    </row>
    <row r="35" spans="4:12" x14ac:dyDescent="0.25">
      <c r="D35" s="77">
        <f t="shared" si="1"/>
        <v>44230</v>
      </c>
      <c r="E35" s="78" t="s">
        <v>50</v>
      </c>
      <c r="F35" s="79" t="str">
        <f t="shared" si="2"/>
        <v>Blaise</v>
      </c>
      <c r="H35" s="96">
        <v>2033</v>
      </c>
      <c r="I35" s="97">
        <v>48658.30740740741</v>
      </c>
      <c r="J35" s="97">
        <v>48751.042175925926</v>
      </c>
      <c r="K35" s="97">
        <v>48844.702430555553</v>
      </c>
      <c r="L35" s="97">
        <v>48934.573020833333</v>
      </c>
    </row>
    <row r="36" spans="4:12" x14ac:dyDescent="0.25">
      <c r="D36" s="77">
        <f t="shared" si="1"/>
        <v>44231</v>
      </c>
      <c r="E36" s="78" t="s">
        <v>51</v>
      </c>
      <c r="F36" s="79" t="str">
        <f t="shared" si="2"/>
        <v>Véronique</v>
      </c>
      <c r="H36" s="96">
        <v>2034</v>
      </c>
      <c r="I36" s="100">
        <v>49023.553715277776</v>
      </c>
      <c r="J36" s="97">
        <v>49116.280972222223</v>
      </c>
      <c r="K36" s="97">
        <v>49209.943680555552</v>
      </c>
      <c r="L36" s="97">
        <v>49299.815046296295</v>
      </c>
    </row>
    <row r="37" spans="4:12" x14ac:dyDescent="0.25">
      <c r="D37" s="77">
        <f t="shared" si="1"/>
        <v>44232</v>
      </c>
      <c r="E37" s="78" t="s">
        <v>52</v>
      </c>
      <c r="F37" s="79" t="str">
        <f t="shared" si="2"/>
        <v>Agathe</v>
      </c>
      <c r="H37" s="96">
        <v>2035</v>
      </c>
      <c r="I37" s="97">
        <v>49388.793761574074</v>
      </c>
      <c r="J37" s="97">
        <v>49481.522800925923</v>
      </c>
      <c r="K37" s="97">
        <v>49575.193310185183</v>
      </c>
      <c r="L37" s="97">
        <v>49665.063020833331</v>
      </c>
    </row>
    <row r="38" spans="4:12" x14ac:dyDescent="0.25">
      <c r="D38" s="77">
        <f t="shared" si="1"/>
        <v>44233</v>
      </c>
      <c r="E38" s="78" t="s">
        <v>53</v>
      </c>
      <c r="F38" s="79" t="str">
        <f t="shared" si="2"/>
        <v>Gaston</v>
      </c>
    </row>
    <row r="39" spans="4:12" x14ac:dyDescent="0.25">
      <c r="D39" s="77">
        <f t="shared" si="1"/>
        <v>44234</v>
      </c>
      <c r="E39" s="78" t="s">
        <v>54</v>
      </c>
      <c r="F39" s="79" t="str">
        <f t="shared" si="2"/>
        <v>Eugénie</v>
      </c>
    </row>
    <row r="40" spans="4:12" x14ac:dyDescent="0.25">
      <c r="D40" s="77">
        <f t="shared" si="1"/>
        <v>44235</v>
      </c>
      <c r="E40" s="78" t="s">
        <v>55</v>
      </c>
      <c r="F40" s="81" t="str">
        <f t="shared" si="2"/>
        <v>Jacqueline</v>
      </c>
    </row>
    <row r="41" spans="4:12" x14ac:dyDescent="0.25">
      <c r="D41" s="77">
        <f t="shared" si="1"/>
        <v>44236</v>
      </c>
      <c r="E41" s="78" t="s">
        <v>56</v>
      </c>
      <c r="F41" s="79" t="str">
        <f t="shared" si="2"/>
        <v>Apolline</v>
      </c>
    </row>
    <row r="42" spans="4:12" x14ac:dyDescent="0.25">
      <c r="D42" s="77">
        <f t="shared" si="1"/>
        <v>44237</v>
      </c>
      <c r="E42" s="78" t="s">
        <v>57</v>
      </c>
      <c r="F42" s="79" t="str">
        <f t="shared" si="2"/>
        <v>Arnaud</v>
      </c>
    </row>
    <row r="43" spans="4:12" x14ac:dyDescent="0.25">
      <c r="D43" s="77">
        <f t="shared" si="1"/>
        <v>44238</v>
      </c>
      <c r="E43" s="78" t="s">
        <v>58</v>
      </c>
      <c r="F43" s="81" t="str">
        <f t="shared" si="2"/>
        <v>ND de Lourdes</v>
      </c>
    </row>
    <row r="44" spans="4:12" x14ac:dyDescent="0.25">
      <c r="D44" s="77">
        <f t="shared" si="1"/>
        <v>44239</v>
      </c>
      <c r="E44" s="78" t="s">
        <v>59</v>
      </c>
      <c r="F44" s="79" t="str">
        <f t="shared" si="2"/>
        <v>Félix</v>
      </c>
    </row>
    <row r="45" spans="4:12" x14ac:dyDescent="0.25">
      <c r="D45" s="77">
        <f t="shared" si="1"/>
        <v>44240</v>
      </c>
      <c r="E45" s="78" t="s">
        <v>60</v>
      </c>
      <c r="F45" s="79" t="str">
        <f t="shared" si="2"/>
        <v>Béatrice</v>
      </c>
    </row>
    <row r="46" spans="4:12" x14ac:dyDescent="0.25">
      <c r="D46" s="77">
        <f t="shared" si="1"/>
        <v>44241</v>
      </c>
      <c r="E46" s="78" t="s">
        <v>61</v>
      </c>
      <c r="F46" s="79" t="str">
        <f t="shared" si="2"/>
        <v>Valentin</v>
      </c>
    </row>
    <row r="47" spans="4:12" x14ac:dyDescent="0.25">
      <c r="D47" s="77">
        <f t="shared" si="1"/>
        <v>44242</v>
      </c>
      <c r="E47" s="78" t="s">
        <v>62</v>
      </c>
      <c r="F47" s="79" t="str">
        <f t="shared" si="2"/>
        <v>Claude</v>
      </c>
    </row>
    <row r="48" spans="4:12" x14ac:dyDescent="0.25">
      <c r="D48" s="77">
        <f t="shared" si="1"/>
        <v>44243</v>
      </c>
      <c r="E48" s="78" t="s">
        <v>63</v>
      </c>
      <c r="F48" s="79" t="str">
        <f t="shared" si="2"/>
        <v>Mardi Gras</v>
      </c>
    </row>
    <row r="49" spans="4:11" x14ac:dyDescent="0.25">
      <c r="D49" s="77">
        <f t="shared" si="1"/>
        <v>44244</v>
      </c>
      <c r="E49" s="78" t="s">
        <v>64</v>
      </c>
      <c r="F49" s="79" t="str">
        <f t="shared" si="2"/>
        <v>Cendres</v>
      </c>
    </row>
    <row r="50" spans="4:11" x14ac:dyDescent="0.25">
      <c r="D50" s="77">
        <f t="shared" si="1"/>
        <v>44245</v>
      </c>
      <c r="E50" s="78" t="s">
        <v>65</v>
      </c>
      <c r="F50" s="81" t="str">
        <f t="shared" si="2"/>
        <v>Bernadette</v>
      </c>
    </row>
    <row r="51" spans="4:11" x14ac:dyDescent="0.25">
      <c r="D51" s="77">
        <f t="shared" si="1"/>
        <v>44246</v>
      </c>
      <c r="E51" s="78" t="s">
        <v>66</v>
      </c>
      <c r="F51" s="79" t="str">
        <f t="shared" si="2"/>
        <v>Gabin</v>
      </c>
    </row>
    <row r="52" spans="4:11" x14ac:dyDescent="0.25">
      <c r="D52" s="77">
        <f t="shared" si="1"/>
        <v>44247</v>
      </c>
      <c r="E52" s="78" t="s">
        <v>67</v>
      </c>
      <c r="F52" s="79" t="str">
        <f t="shared" si="2"/>
        <v>Aimée</v>
      </c>
    </row>
    <row r="53" spans="4:11" x14ac:dyDescent="0.25">
      <c r="D53" s="77">
        <f t="shared" si="1"/>
        <v>44248</v>
      </c>
      <c r="E53" s="78" t="s">
        <v>68</v>
      </c>
      <c r="F53" s="79" t="str">
        <f t="shared" si="2"/>
        <v>Damien</v>
      </c>
    </row>
    <row r="54" spans="4:11" x14ac:dyDescent="0.25">
      <c r="D54" s="77">
        <f t="shared" si="1"/>
        <v>44249</v>
      </c>
      <c r="E54" s="78" t="s">
        <v>69</v>
      </c>
      <c r="F54" s="79" t="str">
        <f t="shared" si="2"/>
        <v>Isabelle</v>
      </c>
    </row>
    <row r="55" spans="4:11" x14ac:dyDescent="0.25">
      <c r="D55" s="77">
        <f t="shared" si="1"/>
        <v>44250</v>
      </c>
      <c r="E55" s="78" t="s">
        <v>70</v>
      </c>
      <c r="F55" s="79" t="str">
        <f t="shared" si="2"/>
        <v>Lazare</v>
      </c>
    </row>
    <row r="56" spans="4:11" x14ac:dyDescent="0.25">
      <c r="D56" s="77">
        <f t="shared" si="1"/>
        <v>44251</v>
      </c>
      <c r="E56" s="78" t="s">
        <v>71</v>
      </c>
      <c r="F56" s="79" t="str">
        <f t="shared" si="2"/>
        <v>Modeste</v>
      </c>
    </row>
    <row r="57" spans="4:11" x14ac:dyDescent="0.25">
      <c r="D57" s="77">
        <f t="shared" si="1"/>
        <v>44252</v>
      </c>
      <c r="E57" s="78" t="s">
        <v>72</v>
      </c>
      <c r="F57" s="79" t="str">
        <f t="shared" si="2"/>
        <v>Roméo</v>
      </c>
    </row>
    <row r="58" spans="4:11" x14ac:dyDescent="0.25">
      <c r="D58" s="77">
        <f t="shared" si="1"/>
        <v>44253</v>
      </c>
      <c r="E58" s="78" t="s">
        <v>73</v>
      </c>
      <c r="F58" s="79" t="str">
        <f t="shared" si="2"/>
        <v>Nestor</v>
      </c>
    </row>
    <row r="59" spans="4:11" x14ac:dyDescent="0.25">
      <c r="D59" s="77">
        <f t="shared" si="1"/>
        <v>44254</v>
      </c>
      <c r="E59" s="78" t="s">
        <v>74</v>
      </c>
      <c r="F59" s="79" t="str">
        <f t="shared" si="2"/>
        <v>Honorine</v>
      </c>
    </row>
    <row r="60" spans="4:11" x14ac:dyDescent="0.25">
      <c r="D60" s="77">
        <f t="shared" si="1"/>
        <v>44255</v>
      </c>
      <c r="E60" s="78" t="s">
        <v>75</v>
      </c>
      <c r="F60" s="79" t="str">
        <f t="shared" si="2"/>
        <v>Romain</v>
      </c>
    </row>
    <row r="61" spans="4:11" x14ac:dyDescent="0.25">
      <c r="D61" s="77" t="str">
        <f>IF(DAY(D60+1)&lt;DAY(D60),"",D60+1)</f>
        <v/>
      </c>
      <c r="E61" s="78" t="s">
        <v>76</v>
      </c>
      <c r="F61" s="79" t="str">
        <f>IFERROR(IF(D61="","",INDEX($B:$B,MATCH(D61,$A:$A,0))),E61)</f>
        <v/>
      </c>
      <c r="G61" s="83"/>
      <c r="H61" s="84"/>
      <c r="I61" s="84"/>
      <c r="J61" s="84"/>
      <c r="K61" s="84"/>
    </row>
    <row r="62" spans="4:11" x14ac:dyDescent="0.25">
      <c r="D62" s="77">
        <f>IF(D61="",D60+1,D61+1)</f>
        <v>44256</v>
      </c>
      <c r="E62" s="78" t="s">
        <v>385</v>
      </c>
      <c r="F62" s="79" t="str">
        <f t="shared" ref="F62:F125" si="3">IFERROR(INDEX($B:$B,MATCH(D62,$A:$A,0)),E62)</f>
        <v>Albin</v>
      </c>
    </row>
    <row r="63" spans="4:11" x14ac:dyDescent="0.25">
      <c r="D63" s="77">
        <f t="shared" si="1"/>
        <v>44257</v>
      </c>
      <c r="E63" s="78" t="s">
        <v>77</v>
      </c>
      <c r="F63" s="79" t="str">
        <f t="shared" si="3"/>
        <v>Charles</v>
      </c>
    </row>
    <row r="64" spans="4:11" x14ac:dyDescent="0.25">
      <c r="D64" s="77">
        <f t="shared" si="1"/>
        <v>44258</v>
      </c>
      <c r="E64" s="78" t="s">
        <v>78</v>
      </c>
      <c r="F64" s="79" t="str">
        <f t="shared" si="3"/>
        <v>Guénolé</v>
      </c>
    </row>
    <row r="65" spans="4:6" x14ac:dyDescent="0.25">
      <c r="D65" s="77">
        <f t="shared" si="1"/>
        <v>44259</v>
      </c>
      <c r="E65" s="78" t="s">
        <v>79</v>
      </c>
      <c r="F65" s="79" t="str">
        <f t="shared" si="3"/>
        <v>Casimir</v>
      </c>
    </row>
    <row r="66" spans="4:6" x14ac:dyDescent="0.25">
      <c r="D66" s="77">
        <f t="shared" si="1"/>
        <v>44260</v>
      </c>
      <c r="E66" s="78" t="s">
        <v>80</v>
      </c>
      <c r="F66" s="79" t="str">
        <f t="shared" si="3"/>
        <v>Olivia</v>
      </c>
    </row>
    <row r="67" spans="4:6" x14ac:dyDescent="0.25">
      <c r="D67" s="77">
        <f t="shared" si="1"/>
        <v>44261</v>
      </c>
      <c r="E67" s="78" t="s">
        <v>81</v>
      </c>
      <c r="F67" s="79" t="str">
        <f t="shared" si="3"/>
        <v>Colette</v>
      </c>
    </row>
    <row r="68" spans="4:6" x14ac:dyDescent="0.25">
      <c r="D68" s="77">
        <f t="shared" ref="D68:D131" si="4">D67+1</f>
        <v>44262</v>
      </c>
      <c r="E68" s="78" t="s">
        <v>82</v>
      </c>
      <c r="F68" s="79" t="str">
        <f t="shared" si="3"/>
        <v>Félicité</v>
      </c>
    </row>
    <row r="69" spans="4:6" x14ac:dyDescent="0.25">
      <c r="D69" s="77">
        <f t="shared" si="4"/>
        <v>44263</v>
      </c>
      <c r="E69" s="78" t="s">
        <v>83</v>
      </c>
      <c r="F69" s="81" t="str">
        <f t="shared" si="3"/>
        <v>Jean de Dieu</v>
      </c>
    </row>
    <row r="70" spans="4:6" x14ac:dyDescent="0.25">
      <c r="D70" s="77">
        <f t="shared" si="4"/>
        <v>44264</v>
      </c>
      <c r="E70" s="78" t="s">
        <v>84</v>
      </c>
      <c r="F70" s="79" t="str">
        <f t="shared" si="3"/>
        <v>Françoise</v>
      </c>
    </row>
    <row r="71" spans="4:6" x14ac:dyDescent="0.25">
      <c r="D71" s="77">
        <f t="shared" si="4"/>
        <v>44265</v>
      </c>
      <c r="E71" s="78" t="s">
        <v>85</v>
      </c>
      <c r="F71" s="79" t="str">
        <f t="shared" si="3"/>
        <v>Viviane</v>
      </c>
    </row>
    <row r="72" spans="4:6" x14ac:dyDescent="0.25">
      <c r="D72" s="77">
        <f t="shared" si="4"/>
        <v>44266</v>
      </c>
      <c r="E72" s="78" t="s">
        <v>86</v>
      </c>
      <c r="F72" s="79" t="str">
        <f t="shared" si="3"/>
        <v>Rosine</v>
      </c>
    </row>
    <row r="73" spans="4:6" x14ac:dyDescent="0.25">
      <c r="D73" s="77">
        <f t="shared" si="4"/>
        <v>44267</v>
      </c>
      <c r="E73" s="78" t="s">
        <v>87</v>
      </c>
      <c r="F73" s="79" t="str">
        <f t="shared" si="3"/>
        <v>Justine</v>
      </c>
    </row>
    <row r="74" spans="4:6" x14ac:dyDescent="0.25">
      <c r="D74" s="77">
        <f t="shared" si="4"/>
        <v>44268</v>
      </c>
      <c r="E74" s="78" t="s">
        <v>88</v>
      </c>
      <c r="F74" s="79" t="str">
        <f t="shared" si="3"/>
        <v>Rodrigue</v>
      </c>
    </row>
    <row r="75" spans="4:6" x14ac:dyDescent="0.25">
      <c r="D75" s="77">
        <f t="shared" si="4"/>
        <v>44269</v>
      </c>
      <c r="E75" s="78" t="s">
        <v>89</v>
      </c>
      <c r="F75" s="79" t="str">
        <f t="shared" si="3"/>
        <v>Mathilde</v>
      </c>
    </row>
    <row r="76" spans="4:6" x14ac:dyDescent="0.25">
      <c r="D76" s="77">
        <f t="shared" si="4"/>
        <v>44270</v>
      </c>
      <c r="E76" s="78" t="s">
        <v>90</v>
      </c>
      <c r="F76" s="79" t="str">
        <f t="shared" si="3"/>
        <v>Louise</v>
      </c>
    </row>
    <row r="77" spans="4:6" x14ac:dyDescent="0.25">
      <c r="D77" s="77">
        <f t="shared" si="4"/>
        <v>44271</v>
      </c>
      <c r="E77" s="78" t="s">
        <v>91</v>
      </c>
      <c r="F77" s="79" t="str">
        <f t="shared" si="3"/>
        <v>Bénédicte</v>
      </c>
    </row>
    <row r="78" spans="4:6" x14ac:dyDescent="0.25">
      <c r="D78" s="77">
        <f t="shared" si="4"/>
        <v>44272</v>
      </c>
      <c r="E78" s="78" t="s">
        <v>92</v>
      </c>
      <c r="F78" s="79" t="str">
        <f t="shared" si="3"/>
        <v>Patrice</v>
      </c>
    </row>
    <row r="79" spans="4:6" x14ac:dyDescent="0.25">
      <c r="D79" s="77">
        <f t="shared" si="4"/>
        <v>44273</v>
      </c>
      <c r="E79" s="78" t="s">
        <v>93</v>
      </c>
      <c r="F79" s="79" t="str">
        <f t="shared" si="3"/>
        <v>Cyrille</v>
      </c>
    </row>
    <row r="80" spans="4:6" x14ac:dyDescent="0.25">
      <c r="D80" s="77">
        <f t="shared" si="4"/>
        <v>44274</v>
      </c>
      <c r="E80" s="78" t="s">
        <v>94</v>
      </c>
      <c r="F80" s="79" t="str">
        <f t="shared" si="3"/>
        <v>Joseph</v>
      </c>
    </row>
    <row r="81" spans="4:6" x14ac:dyDescent="0.25">
      <c r="D81" s="77">
        <f t="shared" si="4"/>
        <v>44275</v>
      </c>
      <c r="E81" s="78" t="s">
        <v>95</v>
      </c>
      <c r="F81" s="79" t="str">
        <f t="shared" si="3"/>
        <v>Herbert</v>
      </c>
    </row>
    <row r="82" spans="4:6" x14ac:dyDescent="0.25">
      <c r="D82" s="77">
        <f t="shared" si="4"/>
        <v>44276</v>
      </c>
      <c r="E82" s="78" t="s">
        <v>96</v>
      </c>
      <c r="F82" s="79" t="str">
        <f t="shared" si="3"/>
        <v>Clémence</v>
      </c>
    </row>
    <row r="83" spans="4:6" x14ac:dyDescent="0.25">
      <c r="D83" s="77">
        <f t="shared" si="4"/>
        <v>44277</v>
      </c>
      <c r="E83" s="78" t="s">
        <v>97</v>
      </c>
      <c r="F83" s="79" t="str">
        <f t="shared" si="3"/>
        <v>Léa</v>
      </c>
    </row>
    <row r="84" spans="4:6" x14ac:dyDescent="0.25">
      <c r="D84" s="77">
        <f t="shared" si="4"/>
        <v>44278</v>
      </c>
      <c r="E84" s="78" t="s">
        <v>98</v>
      </c>
      <c r="F84" s="79" t="str">
        <f t="shared" si="3"/>
        <v>Victorien</v>
      </c>
    </row>
    <row r="85" spans="4:6" x14ac:dyDescent="0.25">
      <c r="D85" s="77">
        <f t="shared" si="4"/>
        <v>44279</v>
      </c>
      <c r="E85" s="78" t="s">
        <v>99</v>
      </c>
      <c r="F85" s="81" t="str">
        <f t="shared" si="3"/>
        <v>Cath.de Suède</v>
      </c>
    </row>
    <row r="86" spans="4:6" x14ac:dyDescent="0.25">
      <c r="D86" s="77">
        <f t="shared" si="4"/>
        <v>44280</v>
      </c>
      <c r="E86" s="78" t="s">
        <v>100</v>
      </c>
      <c r="F86" s="81" t="str">
        <f t="shared" si="3"/>
        <v>Annonciation</v>
      </c>
    </row>
    <row r="87" spans="4:6" x14ac:dyDescent="0.25">
      <c r="D87" s="77">
        <f t="shared" si="4"/>
        <v>44281</v>
      </c>
      <c r="E87" s="78" t="s">
        <v>101</v>
      </c>
      <c r="F87" s="79" t="str">
        <f t="shared" si="3"/>
        <v>Larissa</v>
      </c>
    </row>
    <row r="88" spans="4:6" x14ac:dyDescent="0.25">
      <c r="D88" s="77">
        <f t="shared" si="4"/>
        <v>44282</v>
      </c>
      <c r="E88" s="78" t="s">
        <v>102</v>
      </c>
      <c r="F88" s="79" t="str">
        <f t="shared" si="3"/>
        <v>Habid</v>
      </c>
    </row>
    <row r="89" spans="4:6" x14ac:dyDescent="0.25">
      <c r="D89" s="77">
        <f t="shared" si="4"/>
        <v>44283</v>
      </c>
      <c r="E89" s="78" t="s">
        <v>103</v>
      </c>
      <c r="F89" s="79" t="str">
        <f t="shared" si="3"/>
        <v>Rameaux</v>
      </c>
    </row>
    <row r="90" spans="4:6" x14ac:dyDescent="0.25">
      <c r="D90" s="77">
        <f t="shared" si="4"/>
        <v>44284</v>
      </c>
      <c r="E90" s="78" t="s">
        <v>104</v>
      </c>
      <c r="F90" s="79" t="str">
        <f t="shared" si="3"/>
        <v>Gladys</v>
      </c>
    </row>
    <row r="91" spans="4:6" x14ac:dyDescent="0.25">
      <c r="D91" s="77">
        <f t="shared" si="4"/>
        <v>44285</v>
      </c>
      <c r="E91" s="78" t="s">
        <v>105</v>
      </c>
      <c r="F91" s="79" t="str">
        <f t="shared" si="3"/>
        <v>Amédée</v>
      </c>
    </row>
    <row r="92" spans="4:6" x14ac:dyDescent="0.25">
      <c r="D92" s="77">
        <f t="shared" si="4"/>
        <v>44286</v>
      </c>
      <c r="E92" s="78" t="s">
        <v>106</v>
      </c>
      <c r="F92" s="79" t="str">
        <f t="shared" si="3"/>
        <v>Benjamin</v>
      </c>
    </row>
    <row r="93" spans="4:6" x14ac:dyDescent="0.25">
      <c r="D93" s="77">
        <f t="shared" si="4"/>
        <v>44287</v>
      </c>
      <c r="E93" s="78" t="s">
        <v>107</v>
      </c>
      <c r="F93" s="79" t="str">
        <f t="shared" si="3"/>
        <v>Hugues</v>
      </c>
    </row>
    <row r="94" spans="4:6" x14ac:dyDescent="0.25">
      <c r="D94" s="77">
        <f t="shared" si="4"/>
        <v>44288</v>
      </c>
      <c r="E94" s="78" t="s">
        <v>108</v>
      </c>
      <c r="F94" s="79" t="str">
        <f t="shared" si="3"/>
        <v>Vend. Saint</v>
      </c>
    </row>
    <row r="95" spans="4:6" x14ac:dyDescent="0.25">
      <c r="D95" s="77">
        <f t="shared" si="4"/>
        <v>44289</v>
      </c>
      <c r="E95" s="78" t="s">
        <v>109</v>
      </c>
      <c r="F95" s="79" t="str">
        <f t="shared" si="3"/>
        <v>Richard</v>
      </c>
    </row>
    <row r="96" spans="4:6" x14ac:dyDescent="0.25">
      <c r="D96" s="77">
        <f t="shared" si="4"/>
        <v>44290</v>
      </c>
      <c r="E96" s="78" t="s">
        <v>110</v>
      </c>
      <c r="F96" s="79" t="str">
        <f t="shared" si="3"/>
        <v>Pâques</v>
      </c>
    </row>
    <row r="97" spans="4:6" x14ac:dyDescent="0.25">
      <c r="D97" s="77">
        <f t="shared" si="4"/>
        <v>44291</v>
      </c>
      <c r="E97" s="78" t="s">
        <v>111</v>
      </c>
      <c r="F97" s="79" t="str">
        <f t="shared" si="3"/>
        <v>L. Pâques</v>
      </c>
    </row>
    <row r="98" spans="4:6" x14ac:dyDescent="0.25">
      <c r="D98" s="77">
        <f t="shared" si="4"/>
        <v>44292</v>
      </c>
      <c r="E98" s="78" t="s">
        <v>112</v>
      </c>
      <c r="F98" s="79" t="str">
        <f t="shared" si="3"/>
        <v>Marcellin</v>
      </c>
    </row>
    <row r="99" spans="4:6" x14ac:dyDescent="0.25">
      <c r="D99" s="77">
        <f t="shared" si="4"/>
        <v>44293</v>
      </c>
      <c r="E99" s="78" t="s">
        <v>113</v>
      </c>
      <c r="F99" s="81" t="str">
        <f t="shared" si="3"/>
        <v>JB de la Salle</v>
      </c>
    </row>
    <row r="100" spans="4:6" x14ac:dyDescent="0.25">
      <c r="D100" s="77">
        <f t="shared" si="4"/>
        <v>44294</v>
      </c>
      <c r="E100" s="78" t="s">
        <v>114</v>
      </c>
      <c r="F100" s="79" t="str">
        <f t="shared" si="3"/>
        <v>Julie</v>
      </c>
    </row>
    <row r="101" spans="4:6" x14ac:dyDescent="0.25">
      <c r="D101" s="77">
        <f t="shared" si="4"/>
        <v>44295</v>
      </c>
      <c r="E101" s="78" t="s">
        <v>115</v>
      </c>
      <c r="F101" s="79" t="str">
        <f t="shared" si="3"/>
        <v>Gautier</v>
      </c>
    </row>
    <row r="102" spans="4:6" x14ac:dyDescent="0.25">
      <c r="D102" s="77">
        <f t="shared" si="4"/>
        <v>44296</v>
      </c>
      <c r="E102" s="78" t="s">
        <v>116</v>
      </c>
      <c r="F102" s="79" t="str">
        <f t="shared" si="3"/>
        <v>Fulbert</v>
      </c>
    </row>
    <row r="103" spans="4:6" x14ac:dyDescent="0.25">
      <c r="D103" s="77">
        <f t="shared" si="4"/>
        <v>44297</v>
      </c>
      <c r="E103" s="78" t="s">
        <v>117</v>
      </c>
      <c r="F103" s="79" t="str">
        <f t="shared" si="3"/>
        <v>Stanislas</v>
      </c>
    </row>
    <row r="104" spans="4:6" x14ac:dyDescent="0.25">
      <c r="D104" s="77">
        <f t="shared" si="4"/>
        <v>44298</v>
      </c>
      <c r="E104" s="78" t="s">
        <v>118</v>
      </c>
      <c r="F104" s="79" t="str">
        <f t="shared" si="3"/>
        <v>Jules</v>
      </c>
    </row>
    <row r="105" spans="4:6" x14ac:dyDescent="0.25">
      <c r="D105" s="77">
        <f t="shared" si="4"/>
        <v>44299</v>
      </c>
      <c r="E105" s="78" t="s">
        <v>119</v>
      </c>
      <c r="F105" s="79" t="str">
        <f t="shared" si="3"/>
        <v>Ida</v>
      </c>
    </row>
    <row r="106" spans="4:6" x14ac:dyDescent="0.25">
      <c r="D106" s="77">
        <f t="shared" si="4"/>
        <v>44300</v>
      </c>
      <c r="E106" s="78" t="s">
        <v>120</v>
      </c>
      <c r="F106" s="79" t="str">
        <f t="shared" si="3"/>
        <v>Maxime</v>
      </c>
    </row>
    <row r="107" spans="4:6" x14ac:dyDescent="0.25">
      <c r="D107" s="77">
        <f t="shared" si="4"/>
        <v>44301</v>
      </c>
      <c r="E107" s="78" t="s">
        <v>121</v>
      </c>
      <c r="F107" s="79" t="str">
        <f t="shared" si="3"/>
        <v>Paterne</v>
      </c>
    </row>
    <row r="108" spans="4:6" x14ac:dyDescent="0.25">
      <c r="D108" s="77">
        <f t="shared" si="4"/>
        <v>44302</v>
      </c>
      <c r="E108" s="78" t="s">
        <v>122</v>
      </c>
      <c r="F108" s="79" t="str">
        <f t="shared" si="3"/>
        <v>Benoît</v>
      </c>
    </row>
    <row r="109" spans="4:6" x14ac:dyDescent="0.25">
      <c r="D109" s="77">
        <f t="shared" si="4"/>
        <v>44303</v>
      </c>
      <c r="E109" s="78" t="s">
        <v>123</v>
      </c>
      <c r="F109" s="79" t="str">
        <f t="shared" si="3"/>
        <v>Anicet</v>
      </c>
    </row>
    <row r="110" spans="4:6" x14ac:dyDescent="0.25">
      <c r="D110" s="77">
        <f t="shared" si="4"/>
        <v>44304</v>
      </c>
      <c r="E110" s="78" t="s">
        <v>124</v>
      </c>
      <c r="F110" s="79" t="str">
        <f t="shared" si="3"/>
        <v>Parfait</v>
      </c>
    </row>
    <row r="111" spans="4:6" x14ac:dyDescent="0.25">
      <c r="D111" s="77">
        <f t="shared" si="4"/>
        <v>44305</v>
      </c>
      <c r="E111" s="78" t="s">
        <v>125</v>
      </c>
      <c r="F111" s="79" t="str">
        <f t="shared" si="3"/>
        <v>Emma</v>
      </c>
    </row>
    <row r="112" spans="4:6" x14ac:dyDescent="0.25">
      <c r="D112" s="77">
        <f t="shared" si="4"/>
        <v>44306</v>
      </c>
      <c r="E112" s="78" t="s">
        <v>126</v>
      </c>
      <c r="F112" s="79" t="str">
        <f t="shared" si="3"/>
        <v>Odette</v>
      </c>
    </row>
    <row r="113" spans="4:6" x14ac:dyDescent="0.25">
      <c r="D113" s="77">
        <f t="shared" si="4"/>
        <v>44307</v>
      </c>
      <c r="E113" s="78" t="s">
        <v>127</v>
      </c>
      <c r="F113" s="79" t="str">
        <f t="shared" si="3"/>
        <v>Anselme</v>
      </c>
    </row>
    <row r="114" spans="4:6" x14ac:dyDescent="0.25">
      <c r="D114" s="77">
        <f t="shared" si="4"/>
        <v>44308</v>
      </c>
      <c r="E114" s="78" t="s">
        <v>128</v>
      </c>
      <c r="F114" s="79" t="str">
        <f t="shared" si="3"/>
        <v>Alexandre</v>
      </c>
    </row>
    <row r="115" spans="4:6" x14ac:dyDescent="0.25">
      <c r="D115" s="77">
        <f t="shared" si="4"/>
        <v>44309</v>
      </c>
      <c r="E115" s="78" t="s">
        <v>129</v>
      </c>
      <c r="F115" s="79" t="str">
        <f t="shared" si="3"/>
        <v>Georges</v>
      </c>
    </row>
    <row r="116" spans="4:6" x14ac:dyDescent="0.25">
      <c r="D116" s="77">
        <f t="shared" si="4"/>
        <v>44310</v>
      </c>
      <c r="E116" s="78" t="s">
        <v>130</v>
      </c>
      <c r="F116" s="79" t="str">
        <f t="shared" si="3"/>
        <v>Fidèle</v>
      </c>
    </row>
    <row r="117" spans="4:6" x14ac:dyDescent="0.25">
      <c r="D117" s="77">
        <f t="shared" si="4"/>
        <v>44311</v>
      </c>
      <c r="E117" s="78" t="s">
        <v>131</v>
      </c>
      <c r="F117" s="79" t="str">
        <f t="shared" si="3"/>
        <v>Marc</v>
      </c>
    </row>
    <row r="118" spans="4:6" x14ac:dyDescent="0.25">
      <c r="D118" s="77">
        <f t="shared" si="4"/>
        <v>44312</v>
      </c>
      <c r="E118" s="78" t="s">
        <v>132</v>
      </c>
      <c r="F118" s="79" t="str">
        <f t="shared" si="3"/>
        <v>Alida</v>
      </c>
    </row>
    <row r="119" spans="4:6" x14ac:dyDescent="0.25">
      <c r="D119" s="77">
        <f t="shared" si="4"/>
        <v>44313</v>
      </c>
      <c r="E119" s="78" t="s">
        <v>133</v>
      </c>
      <c r="F119" s="79" t="str">
        <f t="shared" si="3"/>
        <v>Zita</v>
      </c>
    </row>
    <row r="120" spans="4:6" x14ac:dyDescent="0.25">
      <c r="D120" s="77">
        <f t="shared" si="4"/>
        <v>44314</v>
      </c>
      <c r="E120" s="78" t="s">
        <v>134</v>
      </c>
      <c r="F120" s="79" t="str">
        <f t="shared" si="3"/>
        <v>Valérie</v>
      </c>
    </row>
    <row r="121" spans="4:6" x14ac:dyDescent="0.25">
      <c r="D121" s="77">
        <f t="shared" si="4"/>
        <v>44315</v>
      </c>
      <c r="E121" s="78" t="s">
        <v>135</v>
      </c>
      <c r="F121" s="81" t="str">
        <f t="shared" si="3"/>
        <v>Cath.de Sienne</v>
      </c>
    </row>
    <row r="122" spans="4:6" x14ac:dyDescent="0.25">
      <c r="D122" s="77">
        <f t="shared" si="4"/>
        <v>44316</v>
      </c>
      <c r="E122" s="78" t="s">
        <v>136</v>
      </c>
      <c r="F122" s="79" t="str">
        <f t="shared" si="3"/>
        <v>Robert</v>
      </c>
    </row>
    <row r="123" spans="4:6" x14ac:dyDescent="0.25">
      <c r="D123" s="77">
        <f t="shared" si="4"/>
        <v>44317</v>
      </c>
      <c r="E123" s="78" t="s">
        <v>137</v>
      </c>
      <c r="F123" s="81" t="str">
        <f t="shared" si="3"/>
        <v>F. Travail</v>
      </c>
    </row>
    <row r="124" spans="4:6" x14ac:dyDescent="0.25">
      <c r="D124" s="77">
        <f t="shared" si="4"/>
        <v>44318</v>
      </c>
      <c r="E124" s="78" t="s">
        <v>138</v>
      </c>
      <c r="F124" s="79" t="str">
        <f t="shared" si="3"/>
        <v>Boris</v>
      </c>
    </row>
    <row r="125" spans="4:6" x14ac:dyDescent="0.25">
      <c r="D125" s="77">
        <f t="shared" si="4"/>
        <v>44319</v>
      </c>
      <c r="E125" s="78" t="s">
        <v>139</v>
      </c>
      <c r="F125" s="81" t="str">
        <f t="shared" si="3"/>
        <v>Phil. Jacq.</v>
      </c>
    </row>
    <row r="126" spans="4:6" x14ac:dyDescent="0.25">
      <c r="D126" s="77">
        <f t="shared" si="4"/>
        <v>44320</v>
      </c>
      <c r="E126" s="78" t="s">
        <v>140</v>
      </c>
      <c r="F126" s="79" t="str">
        <f t="shared" ref="F126:F189" si="5">IFERROR(INDEX($B:$B,MATCH(D126,$A:$A,0)),E126)</f>
        <v>Sylvain</v>
      </c>
    </row>
    <row r="127" spans="4:6" x14ac:dyDescent="0.25">
      <c r="D127" s="77">
        <f t="shared" si="4"/>
        <v>44321</v>
      </c>
      <c r="E127" s="78" t="s">
        <v>141</v>
      </c>
      <c r="F127" s="79" t="str">
        <f t="shared" si="5"/>
        <v>Judith</v>
      </c>
    </row>
    <row r="128" spans="4:6" x14ac:dyDescent="0.25">
      <c r="D128" s="77">
        <f t="shared" si="4"/>
        <v>44322</v>
      </c>
      <c r="E128" s="78" t="s">
        <v>142</v>
      </c>
      <c r="F128" s="79" t="str">
        <f t="shared" si="5"/>
        <v>Prudence</v>
      </c>
    </row>
    <row r="129" spans="4:6" x14ac:dyDescent="0.25">
      <c r="D129" s="77">
        <f t="shared" si="4"/>
        <v>44323</v>
      </c>
      <c r="E129" s="78" t="s">
        <v>143</v>
      </c>
      <c r="F129" s="79" t="str">
        <f t="shared" si="5"/>
        <v>Gisèle</v>
      </c>
    </row>
    <row r="130" spans="4:6" x14ac:dyDescent="0.25">
      <c r="D130" s="77">
        <f t="shared" si="4"/>
        <v>44324</v>
      </c>
      <c r="E130" s="78" t="s">
        <v>19</v>
      </c>
      <c r="F130" s="81" t="str">
        <f t="shared" si="5"/>
        <v>Victoire 1945</v>
      </c>
    </row>
    <row r="131" spans="4:6" x14ac:dyDescent="0.25">
      <c r="D131" s="77">
        <f t="shared" si="4"/>
        <v>44325</v>
      </c>
      <c r="E131" s="78" t="s">
        <v>144</v>
      </c>
      <c r="F131" s="79" t="str">
        <f t="shared" si="5"/>
        <v>Pacôme</v>
      </c>
    </row>
    <row r="132" spans="4:6" x14ac:dyDescent="0.25">
      <c r="D132" s="77">
        <f t="shared" ref="D132:D195" si="6">D131+1</f>
        <v>44326</v>
      </c>
      <c r="E132" s="78" t="s">
        <v>145</v>
      </c>
      <c r="F132" s="79" t="str">
        <f t="shared" si="5"/>
        <v>Solande</v>
      </c>
    </row>
    <row r="133" spans="4:6" x14ac:dyDescent="0.25">
      <c r="D133" s="77">
        <f t="shared" si="6"/>
        <v>44327</v>
      </c>
      <c r="E133" s="78" t="s">
        <v>146</v>
      </c>
      <c r="F133" s="79" t="str">
        <f t="shared" si="5"/>
        <v>Estelle</v>
      </c>
    </row>
    <row r="134" spans="4:6" x14ac:dyDescent="0.25">
      <c r="D134" s="77">
        <f t="shared" si="6"/>
        <v>44328</v>
      </c>
      <c r="E134" s="78" t="s">
        <v>147</v>
      </c>
      <c r="F134" s="79" t="str">
        <f t="shared" si="5"/>
        <v>Achille</v>
      </c>
    </row>
    <row r="135" spans="4:6" x14ac:dyDescent="0.25">
      <c r="D135" s="77">
        <f t="shared" si="6"/>
        <v>44329</v>
      </c>
      <c r="E135" s="78" t="s">
        <v>148</v>
      </c>
      <c r="F135" s="79" t="str">
        <f t="shared" si="5"/>
        <v>Ascension</v>
      </c>
    </row>
    <row r="136" spans="4:6" x14ac:dyDescent="0.25">
      <c r="D136" s="77">
        <f t="shared" si="6"/>
        <v>44330</v>
      </c>
      <c r="E136" s="78" t="s">
        <v>149</v>
      </c>
      <c r="F136" s="79" t="str">
        <f t="shared" si="5"/>
        <v>Matthias</v>
      </c>
    </row>
    <row r="137" spans="4:6" x14ac:dyDescent="0.25">
      <c r="D137" s="77">
        <f t="shared" si="6"/>
        <v>44331</v>
      </c>
      <c r="E137" s="78" t="s">
        <v>150</v>
      </c>
      <c r="F137" s="79" t="str">
        <f t="shared" si="5"/>
        <v>Denise</v>
      </c>
    </row>
    <row r="138" spans="4:6" x14ac:dyDescent="0.25">
      <c r="D138" s="77">
        <f t="shared" si="6"/>
        <v>44332</v>
      </c>
      <c r="E138" s="78" t="s">
        <v>151</v>
      </c>
      <c r="F138" s="79" t="str">
        <f t="shared" si="5"/>
        <v>Honoré</v>
      </c>
    </row>
    <row r="139" spans="4:6" x14ac:dyDescent="0.25">
      <c r="D139" s="77">
        <f t="shared" si="6"/>
        <v>44333</v>
      </c>
      <c r="E139" s="78" t="s">
        <v>152</v>
      </c>
      <c r="F139" s="79" t="str">
        <f t="shared" si="5"/>
        <v>Pascal</v>
      </c>
    </row>
    <row r="140" spans="4:6" x14ac:dyDescent="0.25">
      <c r="D140" s="77">
        <f t="shared" si="6"/>
        <v>44334</v>
      </c>
      <c r="E140" s="78" t="s">
        <v>153</v>
      </c>
      <c r="F140" s="79" t="str">
        <f t="shared" si="5"/>
        <v>Eric</v>
      </c>
    </row>
    <row r="141" spans="4:6" x14ac:dyDescent="0.25">
      <c r="D141" s="77">
        <f t="shared" si="6"/>
        <v>44335</v>
      </c>
      <c r="E141" s="78" t="s">
        <v>154</v>
      </c>
      <c r="F141" s="79" t="str">
        <f t="shared" si="5"/>
        <v>Yves</v>
      </c>
    </row>
    <row r="142" spans="4:6" x14ac:dyDescent="0.25">
      <c r="D142" s="77">
        <f t="shared" si="6"/>
        <v>44336</v>
      </c>
      <c r="E142" s="78" t="s">
        <v>155</v>
      </c>
      <c r="F142" s="79" t="str">
        <f t="shared" si="5"/>
        <v>Bernardin</v>
      </c>
    </row>
    <row r="143" spans="4:6" x14ac:dyDescent="0.25">
      <c r="D143" s="77">
        <f t="shared" si="6"/>
        <v>44337</v>
      </c>
      <c r="E143" s="78" t="s">
        <v>156</v>
      </c>
      <c r="F143" s="81" t="str">
        <f t="shared" si="5"/>
        <v>Constantin</v>
      </c>
    </row>
    <row r="144" spans="4:6" x14ac:dyDescent="0.25">
      <c r="D144" s="77">
        <f t="shared" si="6"/>
        <v>44338</v>
      </c>
      <c r="E144" s="78" t="s">
        <v>157</v>
      </c>
      <c r="F144" s="79" t="str">
        <f t="shared" si="5"/>
        <v>Emile</v>
      </c>
    </row>
    <row r="145" spans="4:6" x14ac:dyDescent="0.25">
      <c r="D145" s="77">
        <f t="shared" si="6"/>
        <v>44339</v>
      </c>
      <c r="E145" s="78" t="s">
        <v>158</v>
      </c>
      <c r="F145" s="79" t="str">
        <f t="shared" si="5"/>
        <v>Pentecôte</v>
      </c>
    </row>
    <row r="146" spans="4:6" x14ac:dyDescent="0.25">
      <c r="D146" s="77">
        <f t="shared" si="6"/>
        <v>44340</v>
      </c>
      <c r="E146" s="78" t="s">
        <v>159</v>
      </c>
      <c r="F146" s="79" t="str">
        <f t="shared" si="5"/>
        <v>L.Pentecôte</v>
      </c>
    </row>
    <row r="147" spans="4:6" x14ac:dyDescent="0.25">
      <c r="D147" s="77">
        <f t="shared" si="6"/>
        <v>44341</v>
      </c>
      <c r="E147" s="78" t="s">
        <v>160</v>
      </c>
      <c r="F147" s="79" t="str">
        <f t="shared" si="5"/>
        <v>Madeleine</v>
      </c>
    </row>
    <row r="148" spans="4:6" x14ac:dyDescent="0.25">
      <c r="D148" s="77">
        <f t="shared" si="6"/>
        <v>44342</v>
      </c>
      <c r="E148" s="78" t="s">
        <v>161</v>
      </c>
      <c r="F148" s="79" t="str">
        <f t="shared" si="5"/>
        <v>Béranger</v>
      </c>
    </row>
    <row r="149" spans="4:6" x14ac:dyDescent="0.25">
      <c r="D149" s="77">
        <f t="shared" si="6"/>
        <v>44343</v>
      </c>
      <c r="E149" s="78" t="s">
        <v>162</v>
      </c>
      <c r="F149" s="79" t="str">
        <f t="shared" si="5"/>
        <v>Augustin</v>
      </c>
    </row>
    <row r="150" spans="4:6" x14ac:dyDescent="0.25">
      <c r="D150" s="77">
        <f t="shared" si="6"/>
        <v>44344</v>
      </c>
      <c r="E150" s="78" t="s">
        <v>388</v>
      </c>
      <c r="F150" s="81" t="str">
        <f t="shared" si="5"/>
        <v>Germain</v>
      </c>
    </row>
    <row r="151" spans="4:6" x14ac:dyDescent="0.25">
      <c r="D151" s="77">
        <f t="shared" si="6"/>
        <v>44345</v>
      </c>
      <c r="E151" s="78" t="s">
        <v>163</v>
      </c>
      <c r="F151" s="79" t="str">
        <f t="shared" si="5"/>
        <v>Aymar</v>
      </c>
    </row>
    <row r="152" spans="4:6" x14ac:dyDescent="0.25">
      <c r="D152" s="77">
        <f t="shared" si="6"/>
        <v>44346</v>
      </c>
      <c r="E152" s="78" t="s">
        <v>164</v>
      </c>
      <c r="F152" s="79" t="str">
        <f t="shared" si="5"/>
        <v>F des Mères</v>
      </c>
    </row>
    <row r="153" spans="4:6" x14ac:dyDescent="0.25">
      <c r="D153" s="77">
        <f t="shared" si="6"/>
        <v>44347</v>
      </c>
      <c r="E153" s="78" t="s">
        <v>165</v>
      </c>
      <c r="F153" s="81" t="str">
        <f t="shared" si="5"/>
        <v>Pétronille</v>
      </c>
    </row>
    <row r="154" spans="4:6" x14ac:dyDescent="0.25">
      <c r="D154" s="77">
        <f t="shared" si="6"/>
        <v>44348</v>
      </c>
      <c r="E154" s="78" t="s">
        <v>166</v>
      </c>
      <c r="F154" s="79" t="str">
        <f t="shared" si="5"/>
        <v>Justin</v>
      </c>
    </row>
    <row r="155" spans="4:6" x14ac:dyDescent="0.25">
      <c r="D155" s="77">
        <f t="shared" si="6"/>
        <v>44349</v>
      </c>
      <c r="E155" s="78" t="s">
        <v>167</v>
      </c>
      <c r="F155" s="79" t="str">
        <f t="shared" si="5"/>
        <v>Blandine</v>
      </c>
    </row>
    <row r="156" spans="4:6" x14ac:dyDescent="0.25">
      <c r="D156" s="77">
        <f t="shared" si="6"/>
        <v>44350</v>
      </c>
      <c r="E156" s="78" t="s">
        <v>168</v>
      </c>
      <c r="F156" s="79" t="str">
        <f t="shared" si="5"/>
        <v>Kévin</v>
      </c>
    </row>
    <row r="157" spans="4:6" x14ac:dyDescent="0.25">
      <c r="D157" s="77">
        <f t="shared" si="6"/>
        <v>44351</v>
      </c>
      <c r="E157" s="78" t="s">
        <v>169</v>
      </c>
      <c r="F157" s="79" t="str">
        <f t="shared" si="5"/>
        <v>Clotilde</v>
      </c>
    </row>
    <row r="158" spans="4:6" x14ac:dyDescent="0.25">
      <c r="D158" s="77">
        <f t="shared" si="6"/>
        <v>44352</v>
      </c>
      <c r="E158" s="78" t="s">
        <v>170</v>
      </c>
      <c r="F158" s="81" t="str">
        <f t="shared" si="5"/>
        <v>Igor</v>
      </c>
    </row>
    <row r="159" spans="4:6" x14ac:dyDescent="0.25">
      <c r="D159" s="77">
        <f t="shared" si="6"/>
        <v>44353</v>
      </c>
      <c r="E159" s="78" t="s">
        <v>171</v>
      </c>
      <c r="F159" s="79" t="str">
        <f t="shared" si="5"/>
        <v>Norbert</v>
      </c>
    </row>
    <row r="160" spans="4:6" x14ac:dyDescent="0.25">
      <c r="D160" s="77">
        <f t="shared" si="6"/>
        <v>44354</v>
      </c>
      <c r="E160" s="78" t="s">
        <v>172</v>
      </c>
      <c r="F160" s="79" t="str">
        <f t="shared" si="5"/>
        <v>Gilbert</v>
      </c>
    </row>
    <row r="161" spans="4:6" x14ac:dyDescent="0.25">
      <c r="D161" s="77">
        <f t="shared" si="6"/>
        <v>44355</v>
      </c>
      <c r="E161" s="78" t="s">
        <v>173</v>
      </c>
      <c r="F161" s="79" t="str">
        <f t="shared" si="5"/>
        <v>Médard</v>
      </c>
    </row>
    <row r="162" spans="4:6" x14ac:dyDescent="0.25">
      <c r="D162" s="77">
        <f t="shared" si="6"/>
        <v>44356</v>
      </c>
      <c r="E162" s="78" t="s">
        <v>174</v>
      </c>
      <c r="F162" s="79" t="str">
        <f t="shared" si="5"/>
        <v>Diane</v>
      </c>
    </row>
    <row r="163" spans="4:6" x14ac:dyDescent="0.25">
      <c r="D163" s="77">
        <f t="shared" si="6"/>
        <v>44357</v>
      </c>
      <c r="E163" s="78" t="s">
        <v>175</v>
      </c>
      <c r="F163" s="79" t="str">
        <f t="shared" si="5"/>
        <v>Landry</v>
      </c>
    </row>
    <row r="164" spans="4:6" x14ac:dyDescent="0.25">
      <c r="D164" s="77">
        <f t="shared" si="6"/>
        <v>44358</v>
      </c>
      <c r="E164" s="78" t="s">
        <v>176</v>
      </c>
      <c r="F164" s="79" t="str">
        <f t="shared" si="5"/>
        <v>Barnabé</v>
      </c>
    </row>
    <row r="165" spans="4:6" x14ac:dyDescent="0.25">
      <c r="D165" s="77">
        <f t="shared" si="6"/>
        <v>44359</v>
      </c>
      <c r="E165" s="78" t="s">
        <v>177</v>
      </c>
      <c r="F165" s="79" t="str">
        <f t="shared" si="5"/>
        <v>Guy</v>
      </c>
    </row>
    <row r="166" spans="4:6" x14ac:dyDescent="0.25">
      <c r="D166" s="77">
        <f t="shared" si="6"/>
        <v>44360</v>
      </c>
      <c r="E166" s="78" t="s">
        <v>178</v>
      </c>
      <c r="F166" s="81" t="str">
        <f t="shared" si="5"/>
        <v>Antoine de P</v>
      </c>
    </row>
    <row r="167" spans="4:6" x14ac:dyDescent="0.25">
      <c r="D167" s="77">
        <f t="shared" si="6"/>
        <v>44361</v>
      </c>
      <c r="E167" s="78" t="s">
        <v>179</v>
      </c>
      <c r="F167" s="79" t="str">
        <f t="shared" si="5"/>
        <v>Elisée</v>
      </c>
    </row>
    <row r="168" spans="4:6" x14ac:dyDescent="0.25">
      <c r="D168" s="77">
        <f t="shared" si="6"/>
        <v>44362</v>
      </c>
      <c r="E168" s="78" t="s">
        <v>180</v>
      </c>
      <c r="F168" s="79" t="str">
        <f t="shared" si="5"/>
        <v>Germaine</v>
      </c>
    </row>
    <row r="169" spans="4:6" x14ac:dyDescent="0.25">
      <c r="D169" s="77">
        <f t="shared" si="6"/>
        <v>44363</v>
      </c>
      <c r="E169" s="78" t="s">
        <v>181</v>
      </c>
      <c r="F169" s="79" t="str">
        <f t="shared" si="5"/>
        <v>JF Régis</v>
      </c>
    </row>
    <row r="170" spans="4:6" x14ac:dyDescent="0.25">
      <c r="D170" s="77">
        <f t="shared" si="6"/>
        <v>44364</v>
      </c>
      <c r="E170" s="78" t="s">
        <v>182</v>
      </c>
      <c r="F170" s="79" t="str">
        <f t="shared" si="5"/>
        <v>Hervé</v>
      </c>
    </row>
    <row r="171" spans="4:6" x14ac:dyDescent="0.25">
      <c r="D171" s="77">
        <f t="shared" si="6"/>
        <v>44365</v>
      </c>
      <c r="E171" s="78" t="s">
        <v>391</v>
      </c>
      <c r="F171" s="81" t="str">
        <f t="shared" si="5"/>
        <v>Léonce</v>
      </c>
    </row>
    <row r="172" spans="4:6" x14ac:dyDescent="0.25">
      <c r="D172" s="77">
        <f t="shared" si="6"/>
        <v>44366</v>
      </c>
      <c r="E172" s="78" t="s">
        <v>183</v>
      </c>
      <c r="F172" s="79" t="str">
        <f t="shared" si="5"/>
        <v>Romuald</v>
      </c>
    </row>
    <row r="173" spans="4:6" x14ac:dyDescent="0.25">
      <c r="D173" s="77">
        <f t="shared" si="6"/>
        <v>44367</v>
      </c>
      <c r="E173" s="78" t="s">
        <v>184</v>
      </c>
      <c r="F173" s="79" t="str">
        <f t="shared" si="5"/>
        <v>F des Pères</v>
      </c>
    </row>
    <row r="174" spans="4:6" x14ac:dyDescent="0.25">
      <c r="D174" s="77">
        <f t="shared" si="6"/>
        <v>44368</v>
      </c>
      <c r="E174" s="78" t="s">
        <v>185</v>
      </c>
      <c r="F174" s="79" t="str">
        <f t="shared" si="5"/>
        <v>Rodolphe</v>
      </c>
    </row>
    <row r="175" spans="4:6" x14ac:dyDescent="0.25">
      <c r="D175" s="77">
        <f t="shared" si="6"/>
        <v>44369</v>
      </c>
      <c r="E175" s="78" t="s">
        <v>186</v>
      </c>
      <c r="F175" s="79" t="str">
        <f t="shared" si="5"/>
        <v>Alban</v>
      </c>
    </row>
    <row r="176" spans="4:6" x14ac:dyDescent="0.25">
      <c r="D176" s="77">
        <f t="shared" si="6"/>
        <v>44370</v>
      </c>
      <c r="E176" s="78" t="s">
        <v>187</v>
      </c>
      <c r="F176" s="79" t="str">
        <f t="shared" si="5"/>
        <v>Audrey</v>
      </c>
    </row>
    <row r="177" spans="4:6" x14ac:dyDescent="0.25">
      <c r="D177" s="77">
        <f t="shared" si="6"/>
        <v>44371</v>
      </c>
      <c r="E177" s="78" t="s">
        <v>188</v>
      </c>
      <c r="F177" s="81" t="str">
        <f t="shared" si="5"/>
        <v>Jean-Baptiste</v>
      </c>
    </row>
    <row r="178" spans="4:6" x14ac:dyDescent="0.25">
      <c r="D178" s="77">
        <f t="shared" si="6"/>
        <v>44372</v>
      </c>
      <c r="E178" s="78" t="s">
        <v>189</v>
      </c>
      <c r="F178" s="79" t="str">
        <f t="shared" si="5"/>
        <v>Prosper</v>
      </c>
    </row>
    <row r="179" spans="4:6" x14ac:dyDescent="0.25">
      <c r="D179" s="77">
        <f t="shared" si="6"/>
        <v>44373</v>
      </c>
      <c r="E179" s="78" t="s">
        <v>190</v>
      </c>
      <c r="F179" s="79" t="str">
        <f t="shared" si="5"/>
        <v>Anthelme</v>
      </c>
    </row>
    <row r="180" spans="4:6" x14ac:dyDescent="0.25">
      <c r="D180" s="77">
        <f t="shared" si="6"/>
        <v>44374</v>
      </c>
      <c r="E180" s="78" t="s">
        <v>191</v>
      </c>
      <c r="F180" s="79" t="str">
        <f t="shared" si="5"/>
        <v>Fernand</v>
      </c>
    </row>
    <row r="181" spans="4:6" x14ac:dyDescent="0.25">
      <c r="D181" s="77">
        <f t="shared" si="6"/>
        <v>44375</v>
      </c>
      <c r="E181" s="78" t="s">
        <v>192</v>
      </c>
      <c r="F181" s="79" t="str">
        <f t="shared" si="5"/>
        <v>Irénée</v>
      </c>
    </row>
    <row r="182" spans="4:6" x14ac:dyDescent="0.25">
      <c r="D182" s="77">
        <f t="shared" si="6"/>
        <v>44376</v>
      </c>
      <c r="E182" s="78" t="s">
        <v>193</v>
      </c>
      <c r="F182" s="81" t="str">
        <f t="shared" si="5"/>
        <v>Pierre-Paul</v>
      </c>
    </row>
    <row r="183" spans="4:6" x14ac:dyDescent="0.25">
      <c r="D183" s="77">
        <f t="shared" si="6"/>
        <v>44377</v>
      </c>
      <c r="E183" s="78" t="s">
        <v>194</v>
      </c>
      <c r="F183" s="79" t="str">
        <f t="shared" si="5"/>
        <v>Martial</v>
      </c>
    </row>
    <row r="184" spans="4:6" x14ac:dyDescent="0.25">
      <c r="D184" s="77">
        <f t="shared" si="6"/>
        <v>44378</v>
      </c>
      <c r="E184" s="78" t="s">
        <v>195</v>
      </c>
      <c r="F184" s="79" t="str">
        <f t="shared" si="5"/>
        <v>Thierry</v>
      </c>
    </row>
    <row r="185" spans="4:6" x14ac:dyDescent="0.25">
      <c r="D185" s="77">
        <f t="shared" si="6"/>
        <v>44379</v>
      </c>
      <c r="E185" s="78" t="s">
        <v>196</v>
      </c>
      <c r="F185" s="79" t="str">
        <f t="shared" si="5"/>
        <v>Martinien</v>
      </c>
    </row>
    <row r="186" spans="4:6" x14ac:dyDescent="0.25">
      <c r="D186" s="77">
        <f t="shared" si="6"/>
        <v>44380</v>
      </c>
      <c r="E186" s="78" t="s">
        <v>197</v>
      </c>
      <c r="F186" s="79" t="str">
        <f t="shared" si="5"/>
        <v>Thomas</v>
      </c>
    </row>
    <row r="187" spans="4:6" x14ac:dyDescent="0.25">
      <c r="D187" s="77">
        <f t="shared" si="6"/>
        <v>44381</v>
      </c>
      <c r="E187" s="78" t="s">
        <v>198</v>
      </c>
      <c r="F187" s="79" t="str">
        <f t="shared" si="5"/>
        <v>Florent</v>
      </c>
    </row>
    <row r="188" spans="4:6" x14ac:dyDescent="0.25">
      <c r="D188" s="77">
        <f t="shared" si="6"/>
        <v>44382</v>
      </c>
      <c r="E188" s="78" t="s">
        <v>199</v>
      </c>
      <c r="F188" s="79" t="str">
        <f t="shared" si="5"/>
        <v>Antoine</v>
      </c>
    </row>
    <row r="189" spans="4:6" x14ac:dyDescent="0.25">
      <c r="D189" s="77">
        <f t="shared" si="6"/>
        <v>44383</v>
      </c>
      <c r="E189" s="78" t="s">
        <v>200</v>
      </c>
      <c r="F189" s="79" t="str">
        <f t="shared" si="5"/>
        <v>Mariette</v>
      </c>
    </row>
    <row r="190" spans="4:6" x14ac:dyDescent="0.25">
      <c r="D190" s="77">
        <f t="shared" si="6"/>
        <v>44384</v>
      </c>
      <c r="E190" s="78" t="s">
        <v>201</v>
      </c>
      <c r="F190" s="79" t="str">
        <f t="shared" ref="F190:F253" si="7">IFERROR(INDEX($B:$B,MATCH(D190,$A:$A,0)),E190)</f>
        <v>Raoul</v>
      </c>
    </row>
    <row r="191" spans="4:6" x14ac:dyDescent="0.25">
      <c r="D191" s="77">
        <f t="shared" si="6"/>
        <v>44385</v>
      </c>
      <c r="E191" s="78" t="s">
        <v>202</v>
      </c>
      <c r="F191" s="79" t="str">
        <f t="shared" si="7"/>
        <v>Thibault</v>
      </c>
    </row>
    <row r="192" spans="4:6" x14ac:dyDescent="0.25">
      <c r="D192" s="77">
        <f t="shared" si="6"/>
        <v>44386</v>
      </c>
      <c r="E192" s="78" t="s">
        <v>203</v>
      </c>
      <c r="F192" s="79" t="str">
        <f t="shared" si="7"/>
        <v>Amandine</v>
      </c>
    </row>
    <row r="193" spans="4:6" x14ac:dyDescent="0.25">
      <c r="D193" s="77">
        <f t="shared" si="6"/>
        <v>44387</v>
      </c>
      <c r="E193" s="78" t="s">
        <v>204</v>
      </c>
      <c r="F193" s="79" t="str">
        <f t="shared" si="7"/>
        <v>Ulrich</v>
      </c>
    </row>
    <row r="194" spans="4:6" x14ac:dyDescent="0.25">
      <c r="D194" s="77">
        <f t="shared" si="6"/>
        <v>44388</v>
      </c>
      <c r="E194" s="78" t="s">
        <v>122</v>
      </c>
      <c r="F194" s="79" t="str">
        <f t="shared" si="7"/>
        <v>Benoît</v>
      </c>
    </row>
    <row r="195" spans="4:6" x14ac:dyDescent="0.25">
      <c r="D195" s="77">
        <f t="shared" si="6"/>
        <v>44389</v>
      </c>
      <c r="E195" s="78" t="s">
        <v>205</v>
      </c>
      <c r="F195" s="79" t="str">
        <f t="shared" si="7"/>
        <v>Olivier</v>
      </c>
    </row>
    <row r="196" spans="4:6" x14ac:dyDescent="0.25">
      <c r="D196" s="77">
        <f t="shared" ref="D196:D259" si="8">D195+1</f>
        <v>44390</v>
      </c>
      <c r="E196" s="78" t="s">
        <v>206</v>
      </c>
      <c r="F196" s="81" t="str">
        <f t="shared" si="7"/>
        <v>Henri/Joël</v>
      </c>
    </row>
    <row r="197" spans="4:6" x14ac:dyDescent="0.25">
      <c r="D197" s="77">
        <f t="shared" si="8"/>
        <v>44391</v>
      </c>
      <c r="E197" s="78" t="s">
        <v>207</v>
      </c>
      <c r="F197" s="81" t="str">
        <f t="shared" si="7"/>
        <v>F. Nationale</v>
      </c>
    </row>
    <row r="198" spans="4:6" x14ac:dyDescent="0.25">
      <c r="D198" s="77">
        <f t="shared" si="8"/>
        <v>44392</v>
      </c>
      <c r="E198" s="78" t="s">
        <v>208</v>
      </c>
      <c r="F198" s="79" t="str">
        <f t="shared" si="7"/>
        <v>Donald</v>
      </c>
    </row>
    <row r="199" spans="4:6" x14ac:dyDescent="0.25">
      <c r="D199" s="77">
        <f t="shared" si="8"/>
        <v>44393</v>
      </c>
      <c r="E199" s="78" t="s">
        <v>209</v>
      </c>
      <c r="F199" s="81" t="str">
        <f t="shared" si="7"/>
        <v>ND Mt Carmel</v>
      </c>
    </row>
    <row r="200" spans="4:6" x14ac:dyDescent="0.25">
      <c r="D200" s="77">
        <f t="shared" si="8"/>
        <v>44394</v>
      </c>
      <c r="E200" s="78" t="s">
        <v>210</v>
      </c>
      <c r="F200" s="79" t="str">
        <f t="shared" si="7"/>
        <v>Charlotte</v>
      </c>
    </row>
    <row r="201" spans="4:6" x14ac:dyDescent="0.25">
      <c r="D201" s="77">
        <f t="shared" si="8"/>
        <v>44395</v>
      </c>
      <c r="E201" s="78" t="s">
        <v>211</v>
      </c>
      <c r="F201" s="79" t="str">
        <f t="shared" si="7"/>
        <v>Frédéric</v>
      </c>
    </row>
    <row r="202" spans="4:6" x14ac:dyDescent="0.25">
      <c r="D202" s="77">
        <f t="shared" si="8"/>
        <v>44396</v>
      </c>
      <c r="E202" s="78" t="s">
        <v>212</v>
      </c>
      <c r="F202" s="79" t="str">
        <f t="shared" si="7"/>
        <v>Arsène</v>
      </c>
    </row>
    <row r="203" spans="4:6" x14ac:dyDescent="0.25">
      <c r="D203" s="77">
        <f t="shared" si="8"/>
        <v>44397</v>
      </c>
      <c r="E203" s="78" t="s">
        <v>213</v>
      </c>
      <c r="F203" s="79" t="str">
        <f t="shared" si="7"/>
        <v>Marina</v>
      </c>
    </row>
    <row r="204" spans="4:6" x14ac:dyDescent="0.25">
      <c r="D204" s="77">
        <f t="shared" si="8"/>
        <v>44398</v>
      </c>
      <c r="E204" s="78" t="s">
        <v>214</v>
      </c>
      <c r="F204" s="79" t="str">
        <f t="shared" si="7"/>
        <v>Victor</v>
      </c>
    </row>
    <row r="205" spans="4:6" x14ac:dyDescent="0.25">
      <c r="D205" s="77">
        <f t="shared" si="8"/>
        <v>44399</v>
      </c>
      <c r="E205" s="78" t="s">
        <v>215</v>
      </c>
      <c r="F205" s="81" t="str">
        <f t="shared" si="7"/>
        <v>Marie Madeleine</v>
      </c>
    </row>
    <row r="206" spans="4:6" x14ac:dyDescent="0.25">
      <c r="D206" s="77">
        <f t="shared" si="8"/>
        <v>44400</v>
      </c>
      <c r="E206" s="78" t="s">
        <v>216</v>
      </c>
      <c r="F206" s="79" t="str">
        <f t="shared" si="7"/>
        <v>Brigitte</v>
      </c>
    </row>
    <row r="207" spans="4:6" x14ac:dyDescent="0.25">
      <c r="D207" s="77">
        <f t="shared" si="8"/>
        <v>44401</v>
      </c>
      <c r="E207" s="78" t="s">
        <v>217</v>
      </c>
      <c r="F207" s="79" t="str">
        <f t="shared" si="7"/>
        <v>Christine</v>
      </c>
    </row>
    <row r="208" spans="4:6" x14ac:dyDescent="0.25">
      <c r="D208" s="77">
        <f t="shared" si="8"/>
        <v>44402</v>
      </c>
      <c r="E208" s="78" t="s">
        <v>218</v>
      </c>
      <c r="F208" s="79" t="str">
        <f t="shared" si="7"/>
        <v>Jacques</v>
      </c>
    </row>
    <row r="209" spans="4:6" x14ac:dyDescent="0.25">
      <c r="D209" s="77">
        <f t="shared" si="8"/>
        <v>44403</v>
      </c>
      <c r="E209" s="78" t="s">
        <v>219</v>
      </c>
      <c r="F209" s="81" t="str">
        <f t="shared" si="7"/>
        <v>Anne,Joachim</v>
      </c>
    </row>
    <row r="210" spans="4:6" x14ac:dyDescent="0.25">
      <c r="D210" s="77">
        <f t="shared" si="8"/>
        <v>44404</v>
      </c>
      <c r="E210" s="78" t="s">
        <v>220</v>
      </c>
      <c r="F210" s="79" t="str">
        <f t="shared" si="7"/>
        <v>Nathalie</v>
      </c>
    </row>
    <row r="211" spans="4:6" x14ac:dyDescent="0.25">
      <c r="D211" s="77">
        <f t="shared" si="8"/>
        <v>44405</v>
      </c>
      <c r="E211" s="78" t="s">
        <v>221</v>
      </c>
      <c r="F211" s="79" t="str">
        <f t="shared" si="7"/>
        <v>Samson</v>
      </c>
    </row>
    <row r="212" spans="4:6" x14ac:dyDescent="0.25">
      <c r="D212" s="77">
        <f t="shared" si="8"/>
        <v>44406</v>
      </c>
      <c r="E212" s="78" t="s">
        <v>222</v>
      </c>
      <c r="F212" s="79" t="str">
        <f t="shared" si="7"/>
        <v>Marthe</v>
      </c>
    </row>
    <row r="213" spans="4:6" x14ac:dyDescent="0.25">
      <c r="D213" s="77">
        <f t="shared" si="8"/>
        <v>44407</v>
      </c>
      <c r="E213" s="78" t="s">
        <v>223</v>
      </c>
      <c r="F213" s="79" t="str">
        <f t="shared" si="7"/>
        <v>Juliette</v>
      </c>
    </row>
    <row r="214" spans="4:6" x14ac:dyDescent="0.25">
      <c r="D214" s="77">
        <f t="shared" si="8"/>
        <v>44408</v>
      </c>
      <c r="E214" s="78" t="s">
        <v>224</v>
      </c>
      <c r="F214" s="81" t="str">
        <f t="shared" si="7"/>
        <v>Ignace de L.</v>
      </c>
    </row>
    <row r="215" spans="4:6" x14ac:dyDescent="0.25">
      <c r="D215" s="77">
        <f t="shared" si="8"/>
        <v>44409</v>
      </c>
      <c r="E215" s="78" t="s">
        <v>225</v>
      </c>
      <c r="F215" s="79" t="str">
        <f t="shared" si="7"/>
        <v>Alphonse</v>
      </c>
    </row>
    <row r="216" spans="4:6" x14ac:dyDescent="0.25">
      <c r="D216" s="77">
        <f t="shared" si="8"/>
        <v>44410</v>
      </c>
      <c r="E216" s="78" t="s">
        <v>226</v>
      </c>
      <c r="F216" s="81" t="str">
        <f t="shared" si="7"/>
        <v>Julien Eynard</v>
      </c>
    </row>
    <row r="217" spans="4:6" x14ac:dyDescent="0.25">
      <c r="D217" s="77">
        <f t="shared" si="8"/>
        <v>44411</v>
      </c>
      <c r="E217" s="78" t="s">
        <v>227</v>
      </c>
      <c r="F217" s="79" t="str">
        <f t="shared" si="7"/>
        <v>Lydie</v>
      </c>
    </row>
    <row r="218" spans="4:6" x14ac:dyDescent="0.25">
      <c r="D218" s="77">
        <f t="shared" si="8"/>
        <v>44412</v>
      </c>
      <c r="E218" s="78" t="s">
        <v>228</v>
      </c>
      <c r="F218" s="81" t="str">
        <f t="shared" si="7"/>
        <v>Jean-M Viannet</v>
      </c>
    </row>
    <row r="219" spans="4:6" x14ac:dyDescent="0.25">
      <c r="D219" s="77">
        <f t="shared" si="8"/>
        <v>44413</v>
      </c>
      <c r="E219" s="78" t="s">
        <v>229</v>
      </c>
      <c r="F219" s="79" t="str">
        <f t="shared" si="7"/>
        <v>Abel</v>
      </c>
    </row>
    <row r="220" spans="4:6" x14ac:dyDescent="0.25">
      <c r="D220" s="77">
        <f t="shared" si="8"/>
        <v>44414</v>
      </c>
      <c r="E220" s="78" t="s">
        <v>230</v>
      </c>
      <c r="F220" s="81" t="str">
        <f t="shared" si="7"/>
        <v>Transfiguration</v>
      </c>
    </row>
    <row r="221" spans="4:6" x14ac:dyDescent="0.25">
      <c r="D221" s="77">
        <f t="shared" si="8"/>
        <v>44415</v>
      </c>
      <c r="E221" s="78" t="s">
        <v>231</v>
      </c>
      <c r="F221" s="79" t="str">
        <f t="shared" si="7"/>
        <v>Gaétan</v>
      </c>
    </row>
    <row r="222" spans="4:6" x14ac:dyDescent="0.25">
      <c r="D222" s="77">
        <f t="shared" si="8"/>
        <v>44416</v>
      </c>
      <c r="E222" s="78" t="s">
        <v>232</v>
      </c>
      <c r="F222" s="79" t="str">
        <f t="shared" si="7"/>
        <v>Dominique</v>
      </c>
    </row>
    <row r="223" spans="4:6" x14ac:dyDescent="0.25">
      <c r="D223" s="77">
        <f t="shared" si="8"/>
        <v>44417</v>
      </c>
      <c r="E223" s="78" t="s">
        <v>233</v>
      </c>
      <c r="F223" s="79" t="str">
        <f t="shared" si="7"/>
        <v>Amour</v>
      </c>
    </row>
    <row r="224" spans="4:6" x14ac:dyDescent="0.25">
      <c r="D224" s="77">
        <f t="shared" si="8"/>
        <v>44418</v>
      </c>
      <c r="E224" s="78" t="s">
        <v>234</v>
      </c>
      <c r="F224" s="79" t="str">
        <f t="shared" si="7"/>
        <v>Laurent</v>
      </c>
    </row>
    <row r="225" spans="4:6" x14ac:dyDescent="0.25">
      <c r="D225" s="77">
        <f t="shared" si="8"/>
        <v>44419</v>
      </c>
      <c r="E225" s="78" t="s">
        <v>235</v>
      </c>
      <c r="F225" s="79" t="str">
        <f t="shared" si="7"/>
        <v>Claire</v>
      </c>
    </row>
    <row r="226" spans="4:6" x14ac:dyDescent="0.25">
      <c r="D226" s="77">
        <f t="shared" si="8"/>
        <v>44420</v>
      </c>
      <c r="E226" s="78" t="s">
        <v>236</v>
      </c>
      <c r="F226" s="81" t="str">
        <f t="shared" si="7"/>
        <v>JF de Chantal</v>
      </c>
    </row>
    <row r="227" spans="4:6" x14ac:dyDescent="0.25">
      <c r="D227" s="77">
        <f t="shared" si="8"/>
        <v>44421</v>
      </c>
      <c r="E227" s="78" t="s">
        <v>237</v>
      </c>
      <c r="F227" s="79" t="str">
        <f t="shared" si="7"/>
        <v>Hippolyte</v>
      </c>
    </row>
    <row r="228" spans="4:6" x14ac:dyDescent="0.25">
      <c r="D228" s="77">
        <f t="shared" si="8"/>
        <v>44422</v>
      </c>
      <c r="E228" s="78" t="s">
        <v>238</v>
      </c>
      <c r="F228" s="79" t="str">
        <f t="shared" si="7"/>
        <v>Evrard</v>
      </c>
    </row>
    <row r="229" spans="4:6" x14ac:dyDescent="0.25">
      <c r="D229" s="77">
        <f t="shared" si="8"/>
        <v>44423</v>
      </c>
      <c r="E229" s="78" t="s">
        <v>23</v>
      </c>
      <c r="F229" s="81" t="str">
        <f t="shared" si="7"/>
        <v>Assomption</v>
      </c>
    </row>
    <row r="230" spans="4:6" x14ac:dyDescent="0.25">
      <c r="D230" s="77">
        <f t="shared" si="8"/>
        <v>44424</v>
      </c>
      <c r="E230" s="78" t="s">
        <v>239</v>
      </c>
      <c r="F230" s="79" t="str">
        <f t="shared" si="7"/>
        <v>Armel</v>
      </c>
    </row>
    <row r="231" spans="4:6" x14ac:dyDescent="0.25">
      <c r="D231" s="77">
        <f t="shared" si="8"/>
        <v>44425</v>
      </c>
      <c r="E231" s="78" t="s">
        <v>240</v>
      </c>
      <c r="F231" s="79" t="str">
        <f t="shared" si="7"/>
        <v>Hyacinthe</v>
      </c>
    </row>
    <row r="232" spans="4:6" x14ac:dyDescent="0.25">
      <c r="D232" s="77">
        <f t="shared" si="8"/>
        <v>44426</v>
      </c>
      <c r="E232" s="78" t="s">
        <v>241</v>
      </c>
      <c r="F232" s="79" t="str">
        <f t="shared" si="7"/>
        <v>Hélène</v>
      </c>
    </row>
    <row r="233" spans="4:6" x14ac:dyDescent="0.25">
      <c r="D233" s="77">
        <f t="shared" si="8"/>
        <v>44427</v>
      </c>
      <c r="E233" s="78" t="s">
        <v>242</v>
      </c>
      <c r="F233" s="81" t="str">
        <f t="shared" si="7"/>
        <v>Jean Eudes</v>
      </c>
    </row>
    <row r="234" spans="4:6" x14ac:dyDescent="0.25">
      <c r="D234" s="77">
        <f t="shared" si="8"/>
        <v>44428</v>
      </c>
      <c r="E234" s="78" t="s">
        <v>243</v>
      </c>
      <c r="F234" s="79" t="str">
        <f t="shared" si="7"/>
        <v>Bernard</v>
      </c>
    </row>
    <row r="235" spans="4:6" x14ac:dyDescent="0.25">
      <c r="D235" s="77">
        <f t="shared" si="8"/>
        <v>44429</v>
      </c>
      <c r="E235" s="78" t="s">
        <v>244</v>
      </c>
      <c r="F235" s="81" t="str">
        <f t="shared" si="7"/>
        <v>Christophe</v>
      </c>
    </row>
    <row r="236" spans="4:6" x14ac:dyDescent="0.25">
      <c r="D236" s="77">
        <f t="shared" si="8"/>
        <v>44430</v>
      </c>
      <c r="E236" s="78" t="s">
        <v>245</v>
      </c>
      <c r="F236" s="79" t="str">
        <f t="shared" si="7"/>
        <v>Fabrice</v>
      </c>
    </row>
    <row r="237" spans="4:6" x14ac:dyDescent="0.25">
      <c r="D237" s="77">
        <f t="shared" si="8"/>
        <v>44431</v>
      </c>
      <c r="E237" s="78" t="s">
        <v>246</v>
      </c>
      <c r="F237" s="81" t="str">
        <f t="shared" si="7"/>
        <v>Rose de Lima</v>
      </c>
    </row>
    <row r="238" spans="4:6" x14ac:dyDescent="0.25">
      <c r="D238" s="77">
        <f t="shared" si="8"/>
        <v>44432</v>
      </c>
      <c r="E238" s="78" t="s">
        <v>247</v>
      </c>
      <c r="F238" s="81" t="str">
        <f t="shared" si="7"/>
        <v>Barthélemy</v>
      </c>
    </row>
    <row r="239" spans="4:6" x14ac:dyDescent="0.25">
      <c r="D239" s="77">
        <f t="shared" si="8"/>
        <v>44433</v>
      </c>
      <c r="E239" s="78" t="s">
        <v>248</v>
      </c>
      <c r="F239" s="79" t="str">
        <f t="shared" si="7"/>
        <v>Louis</v>
      </c>
    </row>
    <row r="240" spans="4:6" x14ac:dyDescent="0.25">
      <c r="D240" s="77">
        <f t="shared" si="8"/>
        <v>44434</v>
      </c>
      <c r="E240" s="78" t="s">
        <v>249</v>
      </c>
      <c r="F240" s="79" t="str">
        <f t="shared" si="7"/>
        <v>Natacha</v>
      </c>
    </row>
    <row r="241" spans="4:6" x14ac:dyDescent="0.25">
      <c r="D241" s="77">
        <f t="shared" si="8"/>
        <v>44435</v>
      </c>
      <c r="E241" s="78" t="s">
        <v>250</v>
      </c>
      <c r="F241" s="79" t="str">
        <f t="shared" si="7"/>
        <v>Monique</v>
      </c>
    </row>
    <row r="242" spans="4:6" x14ac:dyDescent="0.25">
      <c r="D242" s="77">
        <f t="shared" si="8"/>
        <v>44436</v>
      </c>
      <c r="E242" s="78" t="s">
        <v>162</v>
      </c>
      <c r="F242" s="79" t="str">
        <f t="shared" si="7"/>
        <v>Augustin</v>
      </c>
    </row>
    <row r="243" spans="4:6" x14ac:dyDescent="0.25">
      <c r="D243" s="77">
        <f t="shared" si="8"/>
        <v>44437</v>
      </c>
      <c r="E243" s="78" t="s">
        <v>251</v>
      </c>
      <c r="F243" s="79" t="str">
        <f t="shared" si="7"/>
        <v>Sabine</v>
      </c>
    </row>
    <row r="244" spans="4:6" x14ac:dyDescent="0.25">
      <c r="D244" s="77">
        <f t="shared" si="8"/>
        <v>44438</v>
      </c>
      <c r="E244" s="78" t="s">
        <v>252</v>
      </c>
      <c r="F244" s="79" t="str">
        <f t="shared" si="7"/>
        <v>Fiacre</v>
      </c>
    </row>
    <row r="245" spans="4:6" x14ac:dyDescent="0.25">
      <c r="D245" s="77">
        <f t="shared" si="8"/>
        <v>44439</v>
      </c>
      <c r="E245" s="78" t="s">
        <v>253</v>
      </c>
      <c r="F245" s="79" t="str">
        <f t="shared" si="7"/>
        <v>Aristide</v>
      </c>
    </row>
    <row r="246" spans="4:6" x14ac:dyDescent="0.25">
      <c r="D246" s="77">
        <f t="shared" si="8"/>
        <v>44440</v>
      </c>
      <c r="E246" s="78" t="s">
        <v>254</v>
      </c>
      <c r="F246" s="79" t="str">
        <f t="shared" si="7"/>
        <v>Gilles</v>
      </c>
    </row>
    <row r="247" spans="4:6" x14ac:dyDescent="0.25">
      <c r="D247" s="77">
        <f t="shared" si="8"/>
        <v>44441</v>
      </c>
      <c r="E247" s="78" t="s">
        <v>255</v>
      </c>
      <c r="F247" s="79" t="str">
        <f t="shared" si="7"/>
        <v>Ingrid</v>
      </c>
    </row>
    <row r="248" spans="4:6" x14ac:dyDescent="0.25">
      <c r="D248" s="77">
        <f t="shared" si="8"/>
        <v>44442</v>
      </c>
      <c r="E248" s="78" t="s">
        <v>256</v>
      </c>
      <c r="F248" s="79" t="str">
        <f t="shared" si="7"/>
        <v>Grégoire</v>
      </c>
    </row>
    <row r="249" spans="4:6" x14ac:dyDescent="0.25">
      <c r="D249" s="77">
        <f t="shared" si="8"/>
        <v>44443</v>
      </c>
      <c r="E249" s="78" t="s">
        <v>257</v>
      </c>
      <c r="F249" s="79" t="str">
        <f t="shared" si="7"/>
        <v>Rosalie</v>
      </c>
    </row>
    <row r="250" spans="4:6" x14ac:dyDescent="0.25">
      <c r="D250" s="77">
        <f t="shared" si="8"/>
        <v>44444</v>
      </c>
      <c r="E250" s="78" t="s">
        <v>258</v>
      </c>
      <c r="F250" s="79" t="str">
        <f t="shared" si="7"/>
        <v>Raïssa</v>
      </c>
    </row>
    <row r="251" spans="4:6" x14ac:dyDescent="0.25">
      <c r="D251" s="77">
        <f t="shared" si="8"/>
        <v>44445</v>
      </c>
      <c r="E251" s="78" t="s">
        <v>259</v>
      </c>
      <c r="F251" s="79" t="str">
        <f t="shared" si="7"/>
        <v>Bertrand</v>
      </c>
    </row>
    <row r="252" spans="4:6" x14ac:dyDescent="0.25">
      <c r="D252" s="77">
        <f t="shared" si="8"/>
        <v>44446</v>
      </c>
      <c r="E252" s="78" t="s">
        <v>260</v>
      </c>
      <c r="F252" s="79" t="str">
        <f t="shared" si="7"/>
        <v>Reine</v>
      </c>
    </row>
    <row r="253" spans="4:6" x14ac:dyDescent="0.25">
      <c r="D253" s="77">
        <f t="shared" si="8"/>
        <v>44447</v>
      </c>
      <c r="E253" s="78" t="s">
        <v>261</v>
      </c>
      <c r="F253" s="79" t="str">
        <f t="shared" si="7"/>
        <v>Nativité</v>
      </c>
    </row>
    <row r="254" spans="4:6" x14ac:dyDescent="0.25">
      <c r="D254" s="77">
        <f t="shared" si="8"/>
        <v>44448</v>
      </c>
      <c r="E254" s="78" t="s">
        <v>262</v>
      </c>
      <c r="F254" s="79" t="str">
        <f t="shared" ref="F254:F317" si="9">IFERROR(INDEX($B:$B,MATCH(D254,$A:$A,0)),E254)</f>
        <v>Alain</v>
      </c>
    </row>
    <row r="255" spans="4:6" x14ac:dyDescent="0.25">
      <c r="D255" s="77">
        <f t="shared" si="8"/>
        <v>44449</v>
      </c>
      <c r="E255" s="78" t="s">
        <v>263</v>
      </c>
      <c r="F255" s="79" t="str">
        <f t="shared" si="9"/>
        <v>Inès</v>
      </c>
    </row>
    <row r="256" spans="4:6" x14ac:dyDescent="0.25">
      <c r="D256" s="77">
        <f t="shared" si="8"/>
        <v>44450</v>
      </c>
      <c r="E256" s="78" t="s">
        <v>264</v>
      </c>
      <c r="F256" s="79" t="str">
        <f t="shared" si="9"/>
        <v>Adelphe</v>
      </c>
    </row>
    <row r="257" spans="4:6" x14ac:dyDescent="0.25">
      <c r="D257" s="77">
        <f t="shared" si="8"/>
        <v>44451</v>
      </c>
      <c r="E257" s="78" t="s">
        <v>265</v>
      </c>
      <c r="F257" s="81" t="str">
        <f t="shared" si="9"/>
        <v>Apollinaire</v>
      </c>
    </row>
    <row r="258" spans="4:6" x14ac:dyDescent="0.25">
      <c r="D258" s="77">
        <f t="shared" si="8"/>
        <v>44452</v>
      </c>
      <c r="E258" s="78" t="s">
        <v>266</v>
      </c>
      <c r="F258" s="79" t="str">
        <f t="shared" si="9"/>
        <v>Aimé</v>
      </c>
    </row>
    <row r="259" spans="4:6" x14ac:dyDescent="0.25">
      <c r="D259" s="77">
        <f t="shared" si="8"/>
        <v>44453</v>
      </c>
      <c r="E259" s="78" t="s">
        <v>267</v>
      </c>
      <c r="F259" s="81" t="str">
        <f t="shared" si="9"/>
        <v>Croix Glorieuse</v>
      </c>
    </row>
    <row r="260" spans="4:6" x14ac:dyDescent="0.25">
      <c r="D260" s="77">
        <f t="shared" ref="D260:D323" si="10">D259+1</f>
        <v>44454</v>
      </c>
      <c r="E260" s="78" t="s">
        <v>268</v>
      </c>
      <c r="F260" s="79" t="str">
        <f t="shared" si="9"/>
        <v>Roland</v>
      </c>
    </row>
    <row r="261" spans="4:6" x14ac:dyDescent="0.25">
      <c r="D261" s="77">
        <f t="shared" si="10"/>
        <v>44455</v>
      </c>
      <c r="E261" s="78" t="s">
        <v>269</v>
      </c>
      <c r="F261" s="79" t="str">
        <f t="shared" si="9"/>
        <v>Edith</v>
      </c>
    </row>
    <row r="262" spans="4:6" x14ac:dyDescent="0.25">
      <c r="D262" s="77">
        <f t="shared" si="10"/>
        <v>44456</v>
      </c>
      <c r="E262" s="78" t="s">
        <v>270</v>
      </c>
      <c r="F262" s="79" t="str">
        <f t="shared" si="9"/>
        <v>Renaud</v>
      </c>
    </row>
    <row r="263" spans="4:6" x14ac:dyDescent="0.25">
      <c r="D263" s="77">
        <f t="shared" si="10"/>
        <v>44457</v>
      </c>
      <c r="E263" s="78" t="s">
        <v>271</v>
      </c>
      <c r="F263" s="79" t="str">
        <f t="shared" si="9"/>
        <v>Nadège</v>
      </c>
    </row>
    <row r="264" spans="4:6" x14ac:dyDescent="0.25">
      <c r="D264" s="77">
        <f t="shared" si="10"/>
        <v>44458</v>
      </c>
      <c r="E264" s="78" t="s">
        <v>272</v>
      </c>
      <c r="F264" s="79" t="str">
        <f t="shared" si="9"/>
        <v>Emilie</v>
      </c>
    </row>
    <row r="265" spans="4:6" x14ac:dyDescent="0.25">
      <c r="D265" s="77">
        <f t="shared" si="10"/>
        <v>44459</v>
      </c>
      <c r="E265" s="78" t="s">
        <v>273</v>
      </c>
      <c r="F265" s="79" t="str">
        <f t="shared" si="9"/>
        <v>Davy</v>
      </c>
    </row>
    <row r="266" spans="4:6" x14ac:dyDescent="0.25">
      <c r="D266" s="77">
        <f t="shared" si="10"/>
        <v>44460</v>
      </c>
      <c r="E266" s="78" t="s">
        <v>274</v>
      </c>
      <c r="F266" s="79" t="str">
        <f t="shared" si="9"/>
        <v>Matthieu</v>
      </c>
    </row>
    <row r="267" spans="4:6" x14ac:dyDescent="0.25">
      <c r="D267" s="77">
        <f t="shared" si="10"/>
        <v>44461</v>
      </c>
      <c r="E267" s="78" t="s">
        <v>275</v>
      </c>
      <c r="F267" s="79" t="str">
        <f t="shared" si="9"/>
        <v>Maurice</v>
      </c>
    </row>
    <row r="268" spans="4:6" x14ac:dyDescent="0.25">
      <c r="D268" s="77">
        <f t="shared" si="10"/>
        <v>44462</v>
      </c>
      <c r="E268" s="78" t="s">
        <v>276</v>
      </c>
      <c r="F268" s="79" t="str">
        <f t="shared" si="9"/>
        <v>Constant</v>
      </c>
    </row>
    <row r="269" spans="4:6" x14ac:dyDescent="0.25">
      <c r="D269" s="77">
        <f t="shared" si="10"/>
        <v>44463</v>
      </c>
      <c r="E269" s="78" t="s">
        <v>277</v>
      </c>
      <c r="F269" s="79" t="str">
        <f t="shared" si="9"/>
        <v>Thècle</v>
      </c>
    </row>
    <row r="270" spans="4:6" x14ac:dyDescent="0.25">
      <c r="D270" s="77">
        <f t="shared" si="10"/>
        <v>44464</v>
      </c>
      <c r="E270" s="78" t="s">
        <v>278</v>
      </c>
      <c r="F270" s="79" t="str">
        <f t="shared" si="9"/>
        <v>Hermann</v>
      </c>
    </row>
    <row r="271" spans="4:6" x14ac:dyDescent="0.25">
      <c r="D271" s="77">
        <f t="shared" si="10"/>
        <v>44465</v>
      </c>
      <c r="E271" s="78" t="s">
        <v>279</v>
      </c>
      <c r="F271" s="81" t="str">
        <f t="shared" si="9"/>
        <v>Côme/Damien</v>
      </c>
    </row>
    <row r="272" spans="4:6" x14ac:dyDescent="0.25">
      <c r="D272" s="77">
        <f t="shared" si="10"/>
        <v>44466</v>
      </c>
      <c r="E272" s="78" t="s">
        <v>280</v>
      </c>
      <c r="F272" s="81" t="str">
        <f t="shared" si="9"/>
        <v>Vinc.de Paul</v>
      </c>
    </row>
    <row r="273" spans="4:6" x14ac:dyDescent="0.25">
      <c r="D273" s="77">
        <f t="shared" si="10"/>
        <v>44467</v>
      </c>
      <c r="E273" s="78" t="s">
        <v>281</v>
      </c>
      <c r="F273" s="79" t="str">
        <f t="shared" si="9"/>
        <v>Venceslas</v>
      </c>
    </row>
    <row r="274" spans="4:6" x14ac:dyDescent="0.25">
      <c r="D274" s="77">
        <f t="shared" si="10"/>
        <v>44468</v>
      </c>
      <c r="E274" s="78" t="s">
        <v>282</v>
      </c>
      <c r="F274" s="81" t="str">
        <f t="shared" si="9"/>
        <v>Michel/Gabriel</v>
      </c>
    </row>
    <row r="275" spans="4:6" x14ac:dyDescent="0.25">
      <c r="D275" s="77">
        <f t="shared" si="10"/>
        <v>44469</v>
      </c>
      <c r="E275" s="78" t="s">
        <v>283</v>
      </c>
      <c r="F275" s="79" t="str">
        <f t="shared" si="9"/>
        <v>Jérôme</v>
      </c>
    </row>
    <row r="276" spans="4:6" x14ac:dyDescent="0.25">
      <c r="D276" s="77">
        <f t="shared" si="10"/>
        <v>44470</v>
      </c>
      <c r="E276" s="78" t="s">
        <v>284</v>
      </c>
      <c r="F276" s="81" t="str">
        <f t="shared" si="9"/>
        <v>Thérèse/Enfant-Jésus</v>
      </c>
    </row>
    <row r="277" spans="4:6" x14ac:dyDescent="0.25">
      <c r="D277" s="77">
        <f t="shared" si="10"/>
        <v>44471</v>
      </c>
      <c r="E277" s="78" t="s">
        <v>285</v>
      </c>
      <c r="F277" s="79" t="str">
        <f t="shared" si="9"/>
        <v>Léger</v>
      </c>
    </row>
    <row r="278" spans="4:6" x14ac:dyDescent="0.25">
      <c r="D278" s="77">
        <f t="shared" si="10"/>
        <v>44472</v>
      </c>
      <c r="E278" s="78" t="s">
        <v>286</v>
      </c>
      <c r="F278" s="79" t="str">
        <f t="shared" si="9"/>
        <v>Gérard</v>
      </c>
    </row>
    <row r="279" spans="4:6" x14ac:dyDescent="0.25">
      <c r="D279" s="77">
        <f t="shared" si="10"/>
        <v>44473</v>
      </c>
      <c r="E279" s="78" t="s">
        <v>287</v>
      </c>
      <c r="F279" s="81" t="str">
        <f t="shared" si="9"/>
        <v>Fr.d'Assise</v>
      </c>
    </row>
    <row r="280" spans="4:6" x14ac:dyDescent="0.25">
      <c r="D280" s="77">
        <f t="shared" si="10"/>
        <v>44474</v>
      </c>
      <c r="E280" s="78" t="s">
        <v>288</v>
      </c>
      <c r="F280" s="79" t="str">
        <f t="shared" si="9"/>
        <v>Fleur</v>
      </c>
    </row>
    <row r="281" spans="4:6" x14ac:dyDescent="0.25">
      <c r="D281" s="77">
        <f t="shared" si="10"/>
        <v>44475</v>
      </c>
      <c r="E281" s="78" t="s">
        <v>289</v>
      </c>
      <c r="F281" s="79" t="str">
        <f t="shared" si="9"/>
        <v>Bruno</v>
      </c>
    </row>
    <row r="282" spans="4:6" x14ac:dyDescent="0.25">
      <c r="D282" s="77">
        <f t="shared" si="10"/>
        <v>44476</v>
      </c>
      <c r="E282" s="78" t="s">
        <v>290</v>
      </c>
      <c r="F282" s="79" t="str">
        <f t="shared" si="9"/>
        <v>Serge</v>
      </c>
    </row>
    <row r="283" spans="4:6" x14ac:dyDescent="0.25">
      <c r="D283" s="77">
        <f t="shared" si="10"/>
        <v>44477</v>
      </c>
      <c r="E283" s="78" t="s">
        <v>291</v>
      </c>
      <c r="F283" s="79" t="str">
        <f t="shared" si="9"/>
        <v>Pélagie</v>
      </c>
    </row>
    <row r="284" spans="4:6" x14ac:dyDescent="0.25">
      <c r="D284" s="77">
        <f t="shared" si="10"/>
        <v>44478</v>
      </c>
      <c r="E284" s="78" t="s">
        <v>292</v>
      </c>
      <c r="F284" s="79" t="str">
        <f t="shared" si="9"/>
        <v>Denis</v>
      </c>
    </row>
    <row r="285" spans="4:6" x14ac:dyDescent="0.25">
      <c r="D285" s="77">
        <f t="shared" si="10"/>
        <v>44479</v>
      </c>
      <c r="E285" s="78" t="s">
        <v>293</v>
      </c>
      <c r="F285" s="79" t="str">
        <f t="shared" si="9"/>
        <v>Ghislain</v>
      </c>
    </row>
    <row r="286" spans="4:6" x14ac:dyDescent="0.25">
      <c r="D286" s="77">
        <f t="shared" si="10"/>
        <v>44480</v>
      </c>
      <c r="E286" s="78" t="s">
        <v>294</v>
      </c>
      <c r="F286" s="79" t="str">
        <f t="shared" si="9"/>
        <v>Firmin</v>
      </c>
    </row>
    <row r="287" spans="4:6" x14ac:dyDescent="0.25">
      <c r="D287" s="77">
        <f t="shared" si="10"/>
        <v>44481</v>
      </c>
      <c r="E287" s="78" t="s">
        <v>295</v>
      </c>
      <c r="F287" s="79" t="str">
        <f t="shared" si="9"/>
        <v>Wilfried</v>
      </c>
    </row>
    <row r="288" spans="4:6" x14ac:dyDescent="0.25">
      <c r="D288" s="77">
        <f t="shared" si="10"/>
        <v>44482</v>
      </c>
      <c r="E288" s="78" t="s">
        <v>296</v>
      </c>
      <c r="F288" s="79" t="str">
        <f t="shared" si="9"/>
        <v>Géraud</v>
      </c>
    </row>
    <row r="289" spans="4:6" x14ac:dyDescent="0.25">
      <c r="D289" s="77">
        <f t="shared" si="10"/>
        <v>44483</v>
      </c>
      <c r="E289" s="78" t="s">
        <v>297</v>
      </c>
      <c r="F289" s="79" t="str">
        <f t="shared" si="9"/>
        <v>Juste</v>
      </c>
    </row>
    <row r="290" spans="4:6" x14ac:dyDescent="0.25">
      <c r="D290" s="77">
        <f t="shared" si="10"/>
        <v>44484</v>
      </c>
      <c r="E290" s="78" t="s">
        <v>298</v>
      </c>
      <c r="F290" s="81" t="str">
        <f t="shared" si="9"/>
        <v>Thérèse d'Avila</v>
      </c>
    </row>
    <row r="291" spans="4:6" x14ac:dyDescent="0.25">
      <c r="D291" s="77">
        <f t="shared" si="10"/>
        <v>44485</v>
      </c>
      <c r="E291" s="78" t="s">
        <v>299</v>
      </c>
      <c r="F291" s="79" t="str">
        <f t="shared" si="9"/>
        <v>Edwige</v>
      </c>
    </row>
    <row r="292" spans="4:6" x14ac:dyDescent="0.25">
      <c r="D292" s="77">
        <f t="shared" si="10"/>
        <v>44486</v>
      </c>
      <c r="E292" s="78" t="s">
        <v>300</v>
      </c>
      <c r="F292" s="79" t="str">
        <f t="shared" si="9"/>
        <v>Baudouin</v>
      </c>
    </row>
    <row r="293" spans="4:6" x14ac:dyDescent="0.25">
      <c r="D293" s="77">
        <f t="shared" si="10"/>
        <v>44487</v>
      </c>
      <c r="E293" s="78" t="s">
        <v>301</v>
      </c>
      <c r="F293" s="79" t="str">
        <f t="shared" si="9"/>
        <v>Luc</v>
      </c>
    </row>
    <row r="294" spans="4:6" x14ac:dyDescent="0.25">
      <c r="D294" s="77">
        <f t="shared" si="10"/>
        <v>44488</v>
      </c>
      <c r="E294" s="78" t="s">
        <v>302</v>
      </c>
      <c r="F294" s="79" t="str">
        <f t="shared" si="9"/>
        <v>René</v>
      </c>
    </row>
    <row r="295" spans="4:6" x14ac:dyDescent="0.25">
      <c r="D295" s="77">
        <f t="shared" si="10"/>
        <v>44489</v>
      </c>
      <c r="E295" s="78" t="s">
        <v>303</v>
      </c>
      <c r="F295" s="79" t="str">
        <f t="shared" si="9"/>
        <v>Adeline</v>
      </c>
    </row>
    <row r="296" spans="4:6" x14ac:dyDescent="0.25">
      <c r="D296" s="77">
        <f t="shared" si="10"/>
        <v>44490</v>
      </c>
      <c r="E296" s="78" t="s">
        <v>304</v>
      </c>
      <c r="F296" s="79" t="str">
        <f t="shared" si="9"/>
        <v>Céline</v>
      </c>
    </row>
    <row r="297" spans="4:6" x14ac:dyDescent="0.25">
      <c r="D297" s="77">
        <f t="shared" si="10"/>
        <v>44491</v>
      </c>
      <c r="E297" s="78" t="s">
        <v>305</v>
      </c>
      <c r="F297" s="79" t="str">
        <f t="shared" si="9"/>
        <v>Salomé</v>
      </c>
    </row>
    <row r="298" spans="4:6" x14ac:dyDescent="0.25">
      <c r="D298" s="77">
        <f t="shared" si="10"/>
        <v>44492</v>
      </c>
      <c r="E298" s="78" t="s">
        <v>306</v>
      </c>
      <c r="F298" s="81" t="str">
        <f t="shared" si="9"/>
        <v>Jean de Capist</v>
      </c>
    </row>
    <row r="299" spans="4:6" x14ac:dyDescent="0.25">
      <c r="D299" s="77">
        <f t="shared" si="10"/>
        <v>44493</v>
      </c>
      <c r="E299" s="78" t="s">
        <v>307</v>
      </c>
      <c r="F299" s="79" t="str">
        <f t="shared" si="9"/>
        <v>Florentin</v>
      </c>
    </row>
    <row r="300" spans="4:6" x14ac:dyDescent="0.25">
      <c r="D300" s="77">
        <f t="shared" si="10"/>
        <v>44494</v>
      </c>
      <c r="E300" s="78" t="s">
        <v>308</v>
      </c>
      <c r="F300" s="79" t="str">
        <f t="shared" si="9"/>
        <v>Crépin</v>
      </c>
    </row>
    <row r="301" spans="4:6" x14ac:dyDescent="0.25">
      <c r="D301" s="77">
        <f t="shared" si="10"/>
        <v>44495</v>
      </c>
      <c r="E301" s="78" t="s">
        <v>309</v>
      </c>
      <c r="F301" s="79" t="str">
        <f t="shared" si="9"/>
        <v>Dimitri</v>
      </c>
    </row>
    <row r="302" spans="4:6" x14ac:dyDescent="0.25">
      <c r="D302" s="77">
        <f t="shared" si="10"/>
        <v>44496</v>
      </c>
      <c r="E302" s="78" t="s">
        <v>310</v>
      </c>
      <c r="F302" s="79" t="str">
        <f t="shared" si="9"/>
        <v>Emeline</v>
      </c>
    </row>
    <row r="303" spans="4:6" x14ac:dyDescent="0.25">
      <c r="D303" s="77">
        <f t="shared" si="10"/>
        <v>44497</v>
      </c>
      <c r="E303" s="78" t="s">
        <v>311</v>
      </c>
      <c r="F303" s="81" t="str">
        <f t="shared" si="9"/>
        <v>Jude/Simon</v>
      </c>
    </row>
    <row r="304" spans="4:6" x14ac:dyDescent="0.25">
      <c r="D304" s="77">
        <f t="shared" si="10"/>
        <v>44498</v>
      </c>
      <c r="E304" s="78" t="s">
        <v>312</v>
      </c>
      <c r="F304" s="79" t="str">
        <f t="shared" si="9"/>
        <v>Narcisse</v>
      </c>
    </row>
    <row r="305" spans="4:8" x14ac:dyDescent="0.25">
      <c r="D305" s="77">
        <f t="shared" si="10"/>
        <v>44499</v>
      </c>
      <c r="E305" s="78" t="s">
        <v>313</v>
      </c>
      <c r="F305" s="79" t="str">
        <f t="shared" si="9"/>
        <v>Bienvenue</v>
      </c>
    </row>
    <row r="306" spans="4:8" x14ac:dyDescent="0.25">
      <c r="D306" s="77">
        <f t="shared" si="10"/>
        <v>44500</v>
      </c>
      <c r="E306" s="78" t="s">
        <v>314</v>
      </c>
      <c r="F306" s="79" t="str">
        <f t="shared" si="9"/>
        <v>Quentin</v>
      </c>
    </row>
    <row r="307" spans="4:8" x14ac:dyDescent="0.25">
      <c r="D307" s="77">
        <f t="shared" si="10"/>
        <v>44501</v>
      </c>
      <c r="E307" s="78" t="s">
        <v>25</v>
      </c>
      <c r="F307" s="79" t="str">
        <f t="shared" si="9"/>
        <v>Toussaint</v>
      </c>
    </row>
    <row r="308" spans="4:8" x14ac:dyDescent="0.25">
      <c r="D308" s="77">
        <f t="shared" si="10"/>
        <v>44502</v>
      </c>
      <c r="E308" s="78" t="s">
        <v>315</v>
      </c>
      <c r="F308" s="79" t="str">
        <f t="shared" si="9"/>
        <v>Défunts</v>
      </c>
    </row>
    <row r="309" spans="4:8" x14ac:dyDescent="0.25">
      <c r="D309" s="77">
        <f t="shared" si="10"/>
        <v>44503</v>
      </c>
      <c r="E309" s="78" t="s">
        <v>316</v>
      </c>
      <c r="F309" s="79" t="str">
        <f t="shared" si="9"/>
        <v>Hubert</v>
      </c>
    </row>
    <row r="310" spans="4:8" x14ac:dyDescent="0.25">
      <c r="D310" s="77">
        <f t="shared" si="10"/>
        <v>44504</v>
      </c>
      <c r="E310" s="78" t="s">
        <v>77</v>
      </c>
      <c r="F310" s="79" t="str">
        <f t="shared" si="9"/>
        <v>Charles</v>
      </c>
    </row>
    <row r="311" spans="4:8" x14ac:dyDescent="0.25">
      <c r="D311" s="77">
        <f t="shared" si="10"/>
        <v>44505</v>
      </c>
      <c r="E311" s="78" t="s">
        <v>317</v>
      </c>
      <c r="F311" s="79" t="str">
        <f t="shared" si="9"/>
        <v>Sylvie</v>
      </c>
    </row>
    <row r="312" spans="4:8" x14ac:dyDescent="0.25">
      <c r="D312" s="77">
        <f t="shared" si="10"/>
        <v>44506</v>
      </c>
      <c r="E312" s="78" t="s">
        <v>318</v>
      </c>
      <c r="F312" s="79" t="str">
        <f t="shared" si="9"/>
        <v>Léonard</v>
      </c>
    </row>
    <row r="313" spans="4:8" x14ac:dyDescent="0.25">
      <c r="D313" s="77">
        <f t="shared" si="10"/>
        <v>44507</v>
      </c>
      <c r="E313" s="78" t="s">
        <v>319</v>
      </c>
      <c r="F313" s="79" t="str">
        <f t="shared" si="9"/>
        <v>Carine</v>
      </c>
    </row>
    <row r="314" spans="4:8" x14ac:dyDescent="0.25">
      <c r="D314" s="77">
        <f t="shared" si="10"/>
        <v>44508</v>
      </c>
      <c r="E314" s="78" t="s">
        <v>320</v>
      </c>
      <c r="F314" s="79" t="str">
        <f t="shared" si="9"/>
        <v>Geoffroy</v>
      </c>
    </row>
    <row r="315" spans="4:8" x14ac:dyDescent="0.25">
      <c r="D315" s="77">
        <f t="shared" si="10"/>
        <v>44509</v>
      </c>
      <c r="E315" s="78" t="s">
        <v>321</v>
      </c>
      <c r="F315" s="79" t="str">
        <f t="shared" si="9"/>
        <v>Théodore</v>
      </c>
    </row>
    <row r="316" spans="4:8" x14ac:dyDescent="0.25">
      <c r="D316" s="77">
        <f t="shared" si="10"/>
        <v>44510</v>
      </c>
      <c r="E316" s="78" t="s">
        <v>322</v>
      </c>
      <c r="F316" s="79" t="str">
        <f t="shared" si="9"/>
        <v>Léon</v>
      </c>
    </row>
    <row r="317" spans="4:8" x14ac:dyDescent="0.25">
      <c r="D317" s="77">
        <f t="shared" si="10"/>
        <v>44511</v>
      </c>
      <c r="E317" s="78" t="s">
        <v>323</v>
      </c>
      <c r="F317" s="79" t="str">
        <f t="shared" si="9"/>
        <v>Armistice</v>
      </c>
    </row>
    <row r="318" spans="4:8" x14ac:dyDescent="0.25">
      <c r="D318" s="77">
        <f t="shared" si="10"/>
        <v>44512</v>
      </c>
      <c r="E318" s="78" t="s">
        <v>324</v>
      </c>
      <c r="F318" s="79" t="str">
        <f t="shared" ref="F318:F381" si="11">IFERROR(INDEX($B:$B,MATCH(D318,$A:$A,0)),E318)</f>
        <v>Christian</v>
      </c>
      <c r="H318" s="90"/>
    </row>
    <row r="319" spans="4:8" x14ac:dyDescent="0.25">
      <c r="D319" s="77">
        <f t="shared" si="10"/>
        <v>44513</v>
      </c>
      <c r="E319" s="78" t="s">
        <v>325</v>
      </c>
      <c r="F319" s="79" t="str">
        <f t="shared" si="11"/>
        <v>Brice</v>
      </c>
    </row>
    <row r="320" spans="4:8" x14ac:dyDescent="0.25">
      <c r="D320" s="77">
        <f t="shared" si="10"/>
        <v>44514</v>
      </c>
      <c r="E320" s="78" t="s">
        <v>326</v>
      </c>
      <c r="F320" s="79" t="str">
        <f t="shared" si="11"/>
        <v>Sidoine</v>
      </c>
    </row>
    <row r="321" spans="4:6" x14ac:dyDescent="0.25">
      <c r="D321" s="77">
        <f t="shared" si="10"/>
        <v>44515</v>
      </c>
      <c r="E321" s="78" t="s">
        <v>327</v>
      </c>
      <c r="F321" s="79" t="str">
        <f t="shared" si="11"/>
        <v>Albert</v>
      </c>
    </row>
    <row r="322" spans="4:6" x14ac:dyDescent="0.25">
      <c r="D322" s="77">
        <f t="shared" si="10"/>
        <v>44516</v>
      </c>
      <c r="E322" s="78" t="s">
        <v>328</v>
      </c>
      <c r="F322" s="81" t="str">
        <f t="shared" si="11"/>
        <v>Marguerite</v>
      </c>
    </row>
    <row r="323" spans="4:6" x14ac:dyDescent="0.25">
      <c r="D323" s="77">
        <f t="shared" si="10"/>
        <v>44517</v>
      </c>
      <c r="E323" s="78" t="s">
        <v>329</v>
      </c>
      <c r="F323" s="79" t="str">
        <f t="shared" si="11"/>
        <v>Elisabeth</v>
      </c>
    </row>
    <row r="324" spans="4:6" x14ac:dyDescent="0.25">
      <c r="D324" s="77">
        <f t="shared" ref="D324:D367" si="12">D323+1</f>
        <v>44518</v>
      </c>
      <c r="E324" s="78" t="s">
        <v>330</v>
      </c>
      <c r="F324" s="79" t="str">
        <f t="shared" si="11"/>
        <v>Aude</v>
      </c>
    </row>
    <row r="325" spans="4:6" x14ac:dyDescent="0.25">
      <c r="D325" s="77">
        <f t="shared" si="12"/>
        <v>44519</v>
      </c>
      <c r="E325" s="78" t="s">
        <v>331</v>
      </c>
      <c r="F325" s="79" t="str">
        <f t="shared" si="11"/>
        <v>Tanguy</v>
      </c>
    </row>
    <row r="326" spans="4:6" x14ac:dyDescent="0.25">
      <c r="D326" s="77">
        <f t="shared" si="12"/>
        <v>44520</v>
      </c>
      <c r="E326" s="78" t="s">
        <v>332</v>
      </c>
      <c r="F326" s="79" t="str">
        <f t="shared" si="11"/>
        <v>Edmond</v>
      </c>
    </row>
    <row r="327" spans="4:6" x14ac:dyDescent="0.25">
      <c r="D327" s="77">
        <f t="shared" si="12"/>
        <v>44521</v>
      </c>
      <c r="E327" s="78" t="s">
        <v>333</v>
      </c>
      <c r="F327" s="81" t="str">
        <f t="shared" si="11"/>
        <v>Christ Roi</v>
      </c>
    </row>
    <row r="328" spans="4:6" x14ac:dyDescent="0.25">
      <c r="D328" s="77">
        <f t="shared" si="12"/>
        <v>44522</v>
      </c>
      <c r="E328" s="78" t="s">
        <v>334</v>
      </c>
      <c r="F328" s="79" t="str">
        <f t="shared" si="11"/>
        <v>Cécile</v>
      </c>
    </row>
    <row r="329" spans="4:6" x14ac:dyDescent="0.25">
      <c r="D329" s="77">
        <f t="shared" si="12"/>
        <v>44523</v>
      </c>
      <c r="E329" s="78" t="s">
        <v>335</v>
      </c>
      <c r="F329" s="79" t="str">
        <f t="shared" si="11"/>
        <v>Clément</v>
      </c>
    </row>
    <row r="330" spans="4:6" x14ac:dyDescent="0.25">
      <c r="D330" s="77">
        <f t="shared" si="12"/>
        <v>44524</v>
      </c>
      <c r="E330" s="78" t="s">
        <v>336</v>
      </c>
      <c r="F330" s="79" t="str">
        <f t="shared" si="11"/>
        <v>Flora</v>
      </c>
    </row>
    <row r="331" spans="4:6" x14ac:dyDescent="0.25">
      <c r="D331" s="77">
        <f t="shared" si="12"/>
        <v>44525</v>
      </c>
      <c r="E331" s="78" t="s">
        <v>337</v>
      </c>
      <c r="F331" s="79" t="str">
        <f t="shared" si="11"/>
        <v>Catherine</v>
      </c>
    </row>
    <row r="332" spans="4:6" x14ac:dyDescent="0.25">
      <c r="D332" s="77">
        <f t="shared" si="12"/>
        <v>44526</v>
      </c>
      <c r="E332" s="78" t="s">
        <v>393</v>
      </c>
      <c r="F332" s="81" t="str">
        <f t="shared" si="11"/>
        <v>Delphine</v>
      </c>
    </row>
    <row r="333" spans="4:6" x14ac:dyDescent="0.25">
      <c r="D333" s="77">
        <f t="shared" si="12"/>
        <v>44527</v>
      </c>
      <c r="E333" s="78" t="s">
        <v>338</v>
      </c>
      <c r="F333" s="79" t="str">
        <f t="shared" si="11"/>
        <v>Séverin</v>
      </c>
    </row>
    <row r="334" spans="4:6" x14ac:dyDescent="0.25">
      <c r="D334" s="77">
        <f t="shared" si="12"/>
        <v>44528</v>
      </c>
      <c r="E334" s="78" t="s">
        <v>339</v>
      </c>
      <c r="F334" s="81" t="str">
        <f t="shared" si="11"/>
        <v>Jacq.de la M</v>
      </c>
    </row>
    <row r="335" spans="4:6" x14ac:dyDescent="0.25">
      <c r="D335" s="77">
        <f t="shared" si="12"/>
        <v>44529</v>
      </c>
      <c r="E335" s="78" t="s">
        <v>340</v>
      </c>
      <c r="F335" s="79" t="str">
        <f t="shared" si="11"/>
        <v>Saturnin</v>
      </c>
    </row>
    <row r="336" spans="4:6" x14ac:dyDescent="0.25">
      <c r="D336" s="77">
        <f t="shared" si="12"/>
        <v>44530</v>
      </c>
      <c r="E336" s="78" t="s">
        <v>341</v>
      </c>
      <c r="F336" s="79" t="str">
        <f t="shared" si="11"/>
        <v>André</v>
      </c>
    </row>
    <row r="337" spans="4:6" x14ac:dyDescent="0.25">
      <c r="D337" s="77">
        <f t="shared" si="12"/>
        <v>44531</v>
      </c>
      <c r="E337" s="78" t="s">
        <v>342</v>
      </c>
      <c r="F337" s="79" t="str">
        <f t="shared" si="11"/>
        <v>Florence</v>
      </c>
    </row>
    <row r="338" spans="4:6" x14ac:dyDescent="0.25">
      <c r="D338" s="77">
        <f t="shared" si="12"/>
        <v>44532</v>
      </c>
      <c r="E338" s="78" t="s">
        <v>85</v>
      </c>
      <c r="F338" s="79" t="str">
        <f t="shared" si="11"/>
        <v>Viviane</v>
      </c>
    </row>
    <row r="339" spans="4:6" x14ac:dyDescent="0.25">
      <c r="D339" s="77">
        <f t="shared" si="12"/>
        <v>44533</v>
      </c>
      <c r="E339" s="78" t="s">
        <v>343</v>
      </c>
      <c r="F339" s="81" t="str">
        <f t="shared" si="11"/>
        <v>François Xavier</v>
      </c>
    </row>
    <row r="340" spans="4:6" x14ac:dyDescent="0.25">
      <c r="D340" s="77">
        <f t="shared" si="12"/>
        <v>44534</v>
      </c>
      <c r="E340" s="78" t="s">
        <v>344</v>
      </c>
      <c r="F340" s="79" t="str">
        <f t="shared" si="11"/>
        <v>Barbara</v>
      </c>
    </row>
    <row r="341" spans="4:6" x14ac:dyDescent="0.25">
      <c r="D341" s="77">
        <f t="shared" si="12"/>
        <v>44535</v>
      </c>
      <c r="E341" s="78" t="s">
        <v>345</v>
      </c>
      <c r="F341" s="79" t="str">
        <f t="shared" si="11"/>
        <v>Gérarld</v>
      </c>
    </row>
    <row r="342" spans="4:6" x14ac:dyDescent="0.25">
      <c r="D342" s="77">
        <f t="shared" si="12"/>
        <v>44536</v>
      </c>
      <c r="E342" s="78" t="s">
        <v>346</v>
      </c>
      <c r="F342" s="79" t="str">
        <f t="shared" si="11"/>
        <v>Nicolas</v>
      </c>
    </row>
    <row r="343" spans="4:6" x14ac:dyDescent="0.25">
      <c r="D343" s="77">
        <f t="shared" si="12"/>
        <v>44537</v>
      </c>
      <c r="E343" s="78" t="s">
        <v>347</v>
      </c>
      <c r="F343" s="79" t="str">
        <f t="shared" si="11"/>
        <v>Ambroise</v>
      </c>
    </row>
    <row r="344" spans="4:6" x14ac:dyDescent="0.25">
      <c r="D344" s="77">
        <f t="shared" si="12"/>
        <v>44538</v>
      </c>
      <c r="E344" s="78" t="s">
        <v>348</v>
      </c>
      <c r="F344" s="81" t="str">
        <f t="shared" si="11"/>
        <v>Imm.Conception</v>
      </c>
    </row>
    <row r="345" spans="4:6" x14ac:dyDescent="0.25">
      <c r="D345" s="77">
        <f t="shared" si="12"/>
        <v>44539</v>
      </c>
      <c r="E345" s="78" t="s">
        <v>349</v>
      </c>
      <c r="F345" s="81" t="str">
        <f t="shared" si="11"/>
        <v>Pierre Fourier</v>
      </c>
    </row>
    <row r="346" spans="4:6" x14ac:dyDescent="0.25">
      <c r="D346" s="77">
        <f t="shared" si="12"/>
        <v>44540</v>
      </c>
      <c r="E346" s="78" t="s">
        <v>350</v>
      </c>
      <c r="F346" s="79" t="str">
        <f t="shared" si="11"/>
        <v>Romaric</v>
      </c>
    </row>
    <row r="347" spans="4:6" x14ac:dyDescent="0.25">
      <c r="D347" s="77">
        <f t="shared" si="12"/>
        <v>44541</v>
      </c>
      <c r="E347" s="78" t="s">
        <v>351</v>
      </c>
      <c r="F347" s="79" t="str">
        <f t="shared" si="11"/>
        <v>Daniel</v>
      </c>
    </row>
    <row r="348" spans="4:6" x14ac:dyDescent="0.25">
      <c r="D348" s="77">
        <f t="shared" si="12"/>
        <v>44542</v>
      </c>
      <c r="E348" s="78" t="s">
        <v>352</v>
      </c>
      <c r="F348" s="79" t="str">
        <f t="shared" si="11"/>
        <v>Corentin</v>
      </c>
    </row>
    <row r="349" spans="4:6" x14ac:dyDescent="0.25">
      <c r="D349" s="77">
        <f t="shared" si="12"/>
        <v>44543</v>
      </c>
      <c r="E349" s="78" t="s">
        <v>353</v>
      </c>
      <c r="F349" s="79" t="str">
        <f t="shared" si="11"/>
        <v>Lucie</v>
      </c>
    </row>
    <row r="350" spans="4:6" x14ac:dyDescent="0.25">
      <c r="D350" s="77">
        <f t="shared" si="12"/>
        <v>44544</v>
      </c>
      <c r="E350" s="78" t="s">
        <v>354</v>
      </c>
      <c r="F350" s="79" t="str">
        <f t="shared" si="11"/>
        <v>Odile</v>
      </c>
    </row>
    <row r="351" spans="4:6" x14ac:dyDescent="0.25">
      <c r="D351" s="77">
        <f t="shared" si="12"/>
        <v>44545</v>
      </c>
      <c r="E351" s="78" t="s">
        <v>355</v>
      </c>
      <c r="F351" s="79" t="str">
        <f t="shared" si="11"/>
        <v>Ninon</v>
      </c>
    </row>
    <row r="352" spans="4:6" x14ac:dyDescent="0.25">
      <c r="D352" s="77">
        <f t="shared" si="12"/>
        <v>44546</v>
      </c>
      <c r="E352" s="78" t="s">
        <v>356</v>
      </c>
      <c r="F352" s="79" t="str">
        <f t="shared" si="11"/>
        <v>Alice</v>
      </c>
    </row>
    <row r="353" spans="4:6" x14ac:dyDescent="0.25">
      <c r="D353" s="77">
        <f t="shared" si="12"/>
        <v>44547</v>
      </c>
      <c r="E353" s="78" t="s">
        <v>357</v>
      </c>
      <c r="F353" s="81" t="str">
        <f t="shared" si="11"/>
        <v>Gaël/Judicaël</v>
      </c>
    </row>
    <row r="354" spans="4:6" x14ac:dyDescent="0.25">
      <c r="D354" s="77">
        <f t="shared" si="12"/>
        <v>44548</v>
      </c>
      <c r="E354" s="78" t="s">
        <v>358</v>
      </c>
      <c r="F354" s="79" t="str">
        <f t="shared" si="11"/>
        <v>Gatien</v>
      </c>
    </row>
    <row r="355" spans="4:6" x14ac:dyDescent="0.25">
      <c r="D355" s="77">
        <f t="shared" si="12"/>
        <v>44549</v>
      </c>
      <c r="E355" s="78" t="s">
        <v>359</v>
      </c>
      <c r="F355" s="79" t="str">
        <f t="shared" si="11"/>
        <v>Urbain</v>
      </c>
    </row>
    <row r="356" spans="4:6" x14ac:dyDescent="0.25">
      <c r="D356" s="77">
        <f t="shared" si="12"/>
        <v>44550</v>
      </c>
      <c r="E356" s="78" t="s">
        <v>360</v>
      </c>
      <c r="F356" s="79" t="str">
        <f t="shared" si="11"/>
        <v>Théophile</v>
      </c>
    </row>
    <row r="357" spans="4:6" x14ac:dyDescent="0.25">
      <c r="D357" s="77">
        <f t="shared" si="12"/>
        <v>44551</v>
      </c>
      <c r="E357" s="78" t="s">
        <v>361</v>
      </c>
      <c r="F357" s="81" t="str">
        <f t="shared" si="11"/>
        <v>Pierre Canisius</v>
      </c>
    </row>
    <row r="358" spans="4:6" x14ac:dyDescent="0.25">
      <c r="D358" s="77">
        <f t="shared" si="12"/>
        <v>44552</v>
      </c>
      <c r="E358" s="78" t="s">
        <v>362</v>
      </c>
      <c r="F358" s="81" t="str">
        <f t="shared" si="11"/>
        <v>Françoise Xavi</v>
      </c>
    </row>
    <row r="359" spans="4:6" x14ac:dyDescent="0.25">
      <c r="D359" s="77">
        <f t="shared" si="12"/>
        <v>44553</v>
      </c>
      <c r="E359" s="78" t="s">
        <v>363</v>
      </c>
      <c r="F359" s="79" t="str">
        <f t="shared" si="11"/>
        <v>Armand</v>
      </c>
    </row>
    <row r="360" spans="4:6" x14ac:dyDescent="0.25">
      <c r="D360" s="77">
        <f t="shared" si="12"/>
        <v>44554</v>
      </c>
      <c r="E360" s="78" t="s">
        <v>364</v>
      </c>
      <c r="F360" s="79" t="str">
        <f t="shared" si="11"/>
        <v>Adèle</v>
      </c>
    </row>
    <row r="361" spans="4:6" x14ac:dyDescent="0.25">
      <c r="D361" s="77">
        <f t="shared" si="12"/>
        <v>44555</v>
      </c>
      <c r="E361" s="78" t="s">
        <v>29</v>
      </c>
      <c r="F361" s="79" t="str">
        <f t="shared" si="11"/>
        <v>Noël</v>
      </c>
    </row>
    <row r="362" spans="4:6" x14ac:dyDescent="0.25">
      <c r="D362" s="77">
        <f t="shared" si="12"/>
        <v>44556</v>
      </c>
      <c r="E362" s="78" t="s">
        <v>365</v>
      </c>
      <c r="F362" s="79" t="str">
        <f t="shared" si="11"/>
        <v>Etienne</v>
      </c>
    </row>
    <row r="363" spans="4:6" x14ac:dyDescent="0.25">
      <c r="D363" s="77">
        <f t="shared" si="12"/>
        <v>44557</v>
      </c>
      <c r="E363" s="78" t="s">
        <v>366</v>
      </c>
      <c r="F363" s="81" t="str">
        <f t="shared" si="11"/>
        <v>Jean Apôtre</v>
      </c>
    </row>
    <row r="364" spans="4:6" x14ac:dyDescent="0.25">
      <c r="D364" s="77">
        <f t="shared" si="12"/>
        <v>44558</v>
      </c>
      <c r="E364" s="78" t="s">
        <v>367</v>
      </c>
      <c r="F364" s="79" t="str">
        <f t="shared" si="11"/>
        <v>Innocents</v>
      </c>
    </row>
    <row r="365" spans="4:6" x14ac:dyDescent="0.25">
      <c r="D365" s="77">
        <f t="shared" si="12"/>
        <v>44559</v>
      </c>
      <c r="E365" s="78" t="s">
        <v>368</v>
      </c>
      <c r="F365" s="79" t="str">
        <f t="shared" si="11"/>
        <v>David</v>
      </c>
    </row>
    <row r="366" spans="4:6" x14ac:dyDescent="0.25">
      <c r="D366" s="77">
        <f t="shared" si="12"/>
        <v>44560</v>
      </c>
      <c r="E366" s="78" t="s">
        <v>369</v>
      </c>
      <c r="F366" s="79" t="str">
        <f t="shared" si="11"/>
        <v>Roger</v>
      </c>
    </row>
    <row r="367" spans="4:6" x14ac:dyDescent="0.25">
      <c r="D367" s="77">
        <f t="shared" si="12"/>
        <v>44561</v>
      </c>
      <c r="E367" s="78" t="s">
        <v>370</v>
      </c>
      <c r="F367" s="79" t="str">
        <f t="shared" si="11"/>
        <v>Sylvestre</v>
      </c>
    </row>
  </sheetData>
  <sheetProtection selectLockedCells="1"/>
  <conditionalFormatting sqref="D2:E367">
    <cfRule type="expression" dxfId="25" priority="1">
      <formula>$D2=TODAY()</formula>
    </cfRule>
  </conditionalFormatting>
  <conditionalFormatting sqref="H2:H37">
    <cfRule type="expression" dxfId="24" priority="27">
      <formula>$H2=$B$1</formula>
    </cfRule>
  </conditionalFormatting>
  <dataValidations count="1">
    <dataValidation type="list" allowBlank="1" showInputMessage="1" showErrorMessage="1" sqref="B1">
      <formula1>$H$2:$H$32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BM60"/>
  <sheetViews>
    <sheetView showGridLines="0" tabSelected="1" workbookViewId="0">
      <selection activeCell="N36" sqref="N36"/>
    </sheetView>
  </sheetViews>
  <sheetFormatPr baseColWidth="10" defaultRowHeight="15" x14ac:dyDescent="0.25"/>
  <cols>
    <col min="1" max="1" width="1.85546875" customWidth="1"/>
    <col min="2" max="2" width="3.42578125" customWidth="1"/>
    <col min="3" max="3" width="2.7109375" style="36" customWidth="1"/>
    <col min="4" max="4" width="10.28515625" customWidth="1"/>
    <col min="5" max="5" width="2.7109375" customWidth="1"/>
    <col min="6" max="6" width="0.7109375" customWidth="1"/>
    <col min="7" max="7" width="3.42578125" customWidth="1"/>
    <col min="8" max="8" width="2.7109375" style="36" customWidth="1"/>
    <col min="9" max="9" width="10.28515625" customWidth="1"/>
    <col min="10" max="10" width="2.7109375" customWidth="1"/>
    <col min="11" max="11" width="0.7109375" customWidth="1"/>
    <col min="12" max="12" width="3.42578125" customWidth="1"/>
    <col min="13" max="13" width="2.7109375" style="36" customWidth="1"/>
    <col min="14" max="14" width="10.28515625" customWidth="1"/>
    <col min="15" max="15" width="2.7109375" customWidth="1"/>
    <col min="16" max="16" width="0.7109375" customWidth="1"/>
    <col min="17" max="17" width="3.42578125" customWidth="1"/>
    <col min="18" max="18" width="2.7109375" style="36" customWidth="1"/>
    <col min="19" max="19" width="10.28515625" customWidth="1"/>
    <col min="20" max="20" width="2.7109375" customWidth="1"/>
    <col min="21" max="21" width="0.7109375" customWidth="1"/>
    <col min="22" max="22" width="3.42578125" customWidth="1"/>
    <col min="23" max="23" width="2.7109375" style="36" customWidth="1"/>
    <col min="24" max="24" width="10.28515625" customWidth="1"/>
    <col min="25" max="25" width="2.7109375" customWidth="1"/>
    <col min="26" max="26" width="0.7109375" customWidth="1"/>
    <col min="27" max="27" width="3.42578125" customWidth="1"/>
    <col min="28" max="28" width="2.7109375" style="36" customWidth="1"/>
    <col min="29" max="29" width="10.28515625" customWidth="1"/>
    <col min="30" max="30" width="2.7109375" customWidth="1"/>
    <col min="31" max="31" width="4.7109375" customWidth="1"/>
    <col min="32" max="32" width="3.42578125" style="36" customWidth="1"/>
    <col min="33" max="33" width="2.7109375" style="36" customWidth="1"/>
    <col min="34" max="34" width="10.28515625" customWidth="1"/>
    <col min="35" max="35" width="2.7109375" style="66" customWidth="1"/>
    <col min="36" max="36" width="0.7109375" customWidth="1"/>
    <col min="37" max="37" width="3.42578125" style="36" customWidth="1"/>
    <col min="38" max="38" width="2.7109375" style="36" customWidth="1"/>
    <col min="39" max="39" width="10.28515625" customWidth="1"/>
    <col min="40" max="40" width="2.7109375" style="66" customWidth="1"/>
    <col min="41" max="41" width="0.7109375" customWidth="1"/>
    <col min="42" max="42" width="3.42578125" style="36" customWidth="1"/>
    <col min="43" max="43" width="2.7109375" style="36" customWidth="1"/>
    <col min="44" max="44" width="10.28515625" customWidth="1"/>
    <col min="45" max="45" width="2.7109375" style="66" customWidth="1"/>
    <col min="46" max="46" width="0.7109375" customWidth="1"/>
    <col min="47" max="47" width="3.42578125" style="36" customWidth="1"/>
    <col min="48" max="48" width="2.7109375" style="36" customWidth="1"/>
    <col min="49" max="49" width="10.28515625" customWidth="1"/>
    <col min="50" max="50" width="2.7109375" style="66" customWidth="1"/>
    <col min="51" max="51" width="0.7109375" customWidth="1"/>
    <col min="52" max="52" width="3.42578125" style="36" customWidth="1"/>
    <col min="53" max="53" width="2.7109375" style="36" customWidth="1"/>
    <col min="54" max="54" width="10.28515625" customWidth="1"/>
    <col min="55" max="55" width="2.7109375" style="66" customWidth="1"/>
    <col min="56" max="56" width="0.7109375" customWidth="1"/>
    <col min="57" max="57" width="3.42578125" style="36" customWidth="1"/>
    <col min="58" max="58" width="2.7109375" style="36" customWidth="1"/>
    <col min="59" max="59" width="10.28515625" customWidth="1"/>
    <col min="60" max="60" width="2.7109375" style="66" customWidth="1"/>
  </cols>
  <sheetData>
    <row r="1" spans="1:65" ht="15.75" thickBot="1" x14ac:dyDescent="0.3">
      <c r="A1" s="2"/>
      <c r="B1" s="3"/>
      <c r="C1" s="8"/>
      <c r="D1" s="4"/>
      <c r="E1" s="5"/>
      <c r="F1" s="6"/>
      <c r="G1" s="3"/>
      <c r="H1" s="8"/>
      <c r="I1" s="4"/>
      <c r="J1" s="7"/>
      <c r="K1" s="6"/>
      <c r="L1" s="8"/>
      <c r="M1" s="8"/>
      <c r="N1" s="4"/>
      <c r="O1" s="7"/>
      <c r="P1" s="6"/>
      <c r="Q1" s="8"/>
      <c r="R1" s="8"/>
      <c r="S1" s="4"/>
      <c r="T1" s="7"/>
      <c r="U1" s="6"/>
      <c r="V1" s="8"/>
      <c r="W1" s="8"/>
      <c r="X1" s="4"/>
      <c r="Y1" s="7"/>
      <c r="Z1" s="6"/>
      <c r="AA1" s="8"/>
      <c r="AB1" s="8"/>
      <c r="AC1" s="4"/>
      <c r="AD1" s="7"/>
      <c r="AE1" s="6"/>
      <c r="AF1" s="8"/>
      <c r="AG1" s="8"/>
      <c r="AH1" s="4"/>
      <c r="AI1" s="62"/>
      <c r="AJ1" s="6"/>
      <c r="AK1" s="8"/>
      <c r="AL1" s="8"/>
      <c r="AM1" s="4"/>
      <c r="AN1" s="62"/>
      <c r="AO1" s="6"/>
      <c r="AP1" s="8"/>
      <c r="AQ1" s="8"/>
      <c r="AR1" s="4"/>
      <c r="AS1" s="62"/>
      <c r="AT1" s="6"/>
      <c r="AU1" s="8"/>
      <c r="AV1" s="8"/>
      <c r="AW1" s="4"/>
      <c r="AX1" s="62"/>
      <c r="AY1" s="6"/>
      <c r="AZ1" s="8"/>
      <c r="BA1" s="8"/>
      <c r="BB1" s="4"/>
      <c r="BC1" s="62"/>
      <c r="BD1" s="6"/>
      <c r="BE1" s="8"/>
      <c r="BF1" s="8"/>
      <c r="BG1" s="4"/>
      <c r="BH1" s="62"/>
      <c r="BI1" s="6"/>
    </row>
    <row r="2" spans="1:65" ht="18.75" x14ac:dyDescent="0.3">
      <c r="A2" s="9"/>
      <c r="B2" s="105" t="s">
        <v>371</v>
      </c>
      <c r="C2" s="106"/>
      <c r="D2" s="106"/>
      <c r="E2" s="106"/>
      <c r="F2" s="10"/>
      <c r="G2" s="101" t="s">
        <v>372</v>
      </c>
      <c r="H2" s="102"/>
      <c r="I2" s="102"/>
      <c r="J2" s="103"/>
      <c r="K2" s="11"/>
      <c r="L2" s="101" t="s">
        <v>373</v>
      </c>
      <c r="M2" s="102"/>
      <c r="N2" s="102"/>
      <c r="O2" s="103"/>
      <c r="P2" s="11"/>
      <c r="Q2" s="101" t="s">
        <v>374</v>
      </c>
      <c r="R2" s="102"/>
      <c r="S2" s="102"/>
      <c r="T2" s="103"/>
      <c r="U2" s="11"/>
      <c r="V2" s="101" t="s">
        <v>375</v>
      </c>
      <c r="W2" s="102"/>
      <c r="X2" s="102"/>
      <c r="Y2" s="103"/>
      <c r="Z2" s="11"/>
      <c r="AA2" s="101" t="s">
        <v>376</v>
      </c>
      <c r="AB2" s="102"/>
      <c r="AC2" s="102"/>
      <c r="AD2" s="103"/>
      <c r="AE2" s="11"/>
      <c r="AF2" s="101" t="s">
        <v>377</v>
      </c>
      <c r="AG2" s="102"/>
      <c r="AH2" s="102"/>
      <c r="AI2" s="103"/>
      <c r="AJ2" s="11"/>
      <c r="AK2" s="101" t="s">
        <v>378</v>
      </c>
      <c r="AL2" s="102"/>
      <c r="AM2" s="102"/>
      <c r="AN2" s="103"/>
      <c r="AO2" s="11"/>
      <c r="AP2" s="101" t="s">
        <v>379</v>
      </c>
      <c r="AQ2" s="102"/>
      <c r="AR2" s="102"/>
      <c r="AS2" s="103"/>
      <c r="AT2" s="11"/>
      <c r="AU2" s="101" t="s">
        <v>380</v>
      </c>
      <c r="AV2" s="102"/>
      <c r="AW2" s="102"/>
      <c r="AX2" s="103"/>
      <c r="AY2" s="11"/>
      <c r="AZ2" s="101" t="s">
        <v>381</v>
      </c>
      <c r="BA2" s="102"/>
      <c r="BB2" s="102"/>
      <c r="BC2" s="103"/>
      <c r="BD2" s="11"/>
      <c r="BE2" s="101" t="s">
        <v>382</v>
      </c>
      <c r="BF2" s="102"/>
      <c r="BG2" s="102"/>
      <c r="BH2" s="104"/>
      <c r="BI2" s="12"/>
    </row>
    <row r="3" spans="1:65" x14ac:dyDescent="0.25">
      <c r="A3" s="2"/>
      <c r="B3" s="60" t="str">
        <f xml:space="preserve"> CHOOSE(WEEKDAY(C3,2),"LU","MA","ME","JE","VE","SA","DI")</f>
        <v>VE</v>
      </c>
      <c r="C3" s="38">
        <f>DATE(Parametres!B1,1,1)</f>
        <v>44197</v>
      </c>
      <c r="D3" s="13" t="str">
        <f>IFERROR(INDEX(Parametres!F:F,MATCH(Calendrier!C3,Parametres!D:D,0)),"")</f>
        <v>Nouvel An</v>
      </c>
      <c r="E3" s="14"/>
      <c r="F3" s="15"/>
      <c r="G3" s="16" t="str">
        <f xml:space="preserve"> CHOOSE(WEEKDAY(H3,2),"LU","MA","ME","JE","VE","SA","DI")</f>
        <v>LU</v>
      </c>
      <c r="H3" s="37">
        <f>EDATE(C3,1)</f>
        <v>44228</v>
      </c>
      <c r="I3" s="17" t="str">
        <f>IFERROR(INDEX(Parametres!F:F,MATCH(H3,Parametres!D:D,0)),"")</f>
        <v>Ella</v>
      </c>
      <c r="J3" s="18">
        <v>5</v>
      </c>
      <c r="K3" s="15"/>
      <c r="L3" s="19" t="str">
        <f xml:space="preserve"> CHOOSE(WEEKDAY(M3,2),"LU","MA","ME","JE","VE","SA","DI")</f>
        <v>LU</v>
      </c>
      <c r="M3" s="37">
        <f>EDATE(C3,2)</f>
        <v>44256</v>
      </c>
      <c r="N3" s="17" t="str">
        <f>IFERROR(INDEX(Parametres!F:F,MATCH(M3,Parametres!D:D,0)),"")</f>
        <v>Albin</v>
      </c>
      <c r="O3" s="14">
        <v>9</v>
      </c>
      <c r="P3" s="15"/>
      <c r="Q3" s="19" t="str">
        <f xml:space="preserve"> CHOOSE(WEEKDAY(R3,2),"LU","MA","ME","JE","VE","SA","DI")</f>
        <v>JE</v>
      </c>
      <c r="R3" s="37">
        <f>EDATE(C3,3)</f>
        <v>44287</v>
      </c>
      <c r="S3" s="17" t="str">
        <f>IFERROR(INDEX(Parametres!F:F,MATCH(R3,Parametres!D:D,0)),"")</f>
        <v>Hugues</v>
      </c>
      <c r="T3" s="14"/>
      <c r="U3" s="15"/>
      <c r="V3" s="19" t="str">
        <f xml:space="preserve"> CHOOSE(WEEKDAY(W3,2),"LU","MA","ME","JE","VE","SA","DI")</f>
        <v>SA</v>
      </c>
      <c r="W3" s="38">
        <f>EDATE(C3,4)</f>
        <v>44317</v>
      </c>
      <c r="X3" s="13" t="str">
        <f>IFERROR(INDEX(Parametres!F:F,MATCH(W3,Parametres!D:D,0)),"")</f>
        <v>F. Travail</v>
      </c>
      <c r="Y3" s="14"/>
      <c r="Z3" s="15"/>
      <c r="AA3" s="19" t="str">
        <f xml:space="preserve"> CHOOSE(WEEKDAY(AB3,2),"LU","MA","ME","JE","VE","SA","DI")</f>
        <v>MA</v>
      </c>
      <c r="AB3" s="37">
        <f>EDATE(C3,5)</f>
        <v>44348</v>
      </c>
      <c r="AC3" s="17" t="str">
        <f>IFERROR(INDEX(Parametres!F:F,MATCH(AB3,Parametres!D:D,0)),"")</f>
        <v>Justin</v>
      </c>
      <c r="AD3" s="14"/>
      <c r="AE3" s="15"/>
      <c r="AF3" s="19" t="str">
        <f xml:space="preserve"> CHOOSE(WEEKDAY(AG3,2),"LU","MA","ME","JE","VE","SA","DI")</f>
        <v>JE</v>
      </c>
      <c r="AG3" s="37">
        <f>EDATE(C3,6)</f>
        <v>44378</v>
      </c>
      <c r="AH3" s="17" t="str">
        <f>IFERROR(INDEX(Parametres!F:F,MATCH(AG3,Parametres!D:D,0)),"")</f>
        <v>Thierry</v>
      </c>
      <c r="AI3" s="63"/>
      <c r="AJ3" s="15"/>
      <c r="AK3" s="19" t="str">
        <f xml:space="preserve"> CHOOSE(WEEKDAY(AL3,2),"LU","MA","ME","JE","VE","SA","DI")</f>
        <v>DI</v>
      </c>
      <c r="AL3" s="37">
        <f>EDATE(C3,7)</f>
        <v>44409</v>
      </c>
      <c r="AM3" s="17" t="str">
        <f>IFERROR(INDEX(Parametres!F:F,MATCH(AL3,Parametres!D:D,0)),"")</f>
        <v>Alphonse</v>
      </c>
      <c r="AN3" s="63"/>
      <c r="AO3" s="15"/>
      <c r="AP3" s="19" t="str">
        <f xml:space="preserve"> CHOOSE(WEEKDAY(AQ3,2),"LU","MA","ME","JE","VE","SA","DI")</f>
        <v>ME</v>
      </c>
      <c r="AQ3" s="37">
        <f>EDATE(C3,8)</f>
        <v>44440</v>
      </c>
      <c r="AR3" s="17" t="str">
        <f>IFERROR(INDEX(Parametres!F:F,MATCH(AQ3,Parametres!D:D,0)),"")</f>
        <v>Gilles</v>
      </c>
      <c r="AS3" s="63"/>
      <c r="AT3" s="15"/>
      <c r="AU3" s="19" t="str">
        <f xml:space="preserve"> CHOOSE(WEEKDAY(AV3,2),"LU","MA","ME","JE","VE","SA","DI")</f>
        <v>VE</v>
      </c>
      <c r="AV3" s="38">
        <f>EDATE(C3,9)</f>
        <v>44470</v>
      </c>
      <c r="AW3" s="22" t="str">
        <f>IFERROR(INDEX(Parametres!F:F,MATCH(AV3,Parametres!D:D,0)),"")</f>
        <v>Thérèse/Enfant-Jésus</v>
      </c>
      <c r="AX3" s="63"/>
      <c r="AY3" s="15"/>
      <c r="AZ3" s="19" t="str">
        <f xml:space="preserve"> CHOOSE(WEEKDAY(BA3,2),"LU","MA","ME","JE","VE","SA","DI")</f>
        <v>LU</v>
      </c>
      <c r="BA3" s="38">
        <f>EDATE(C3,10)</f>
        <v>44501</v>
      </c>
      <c r="BB3" s="13" t="str">
        <f>IFERROR(INDEX(Parametres!F:F,MATCH(BA3,Parametres!D:D,0)),"")</f>
        <v>Toussaint</v>
      </c>
      <c r="BC3" s="63">
        <v>44</v>
      </c>
      <c r="BD3" s="15"/>
      <c r="BE3" s="19" t="str">
        <f xml:space="preserve"> CHOOSE(WEEKDAY(BF3,2),"LU","MA","ME","JE","VE","SA","DI")</f>
        <v>ME</v>
      </c>
      <c r="BF3" s="38">
        <f>EDATE(C3,11)</f>
        <v>44531</v>
      </c>
      <c r="BG3" s="13" t="str">
        <f>IFERROR(INDEX(Parametres!F:F,MATCH(BF3,Parametres!D:D,0)),"")</f>
        <v>Florence</v>
      </c>
      <c r="BH3" s="68"/>
      <c r="BI3" s="6"/>
    </row>
    <row r="4" spans="1:65" x14ac:dyDescent="0.25">
      <c r="A4" s="2"/>
      <c r="B4" s="60" t="str">
        <f t="shared" ref="B4:B33" si="0" xml:space="preserve"> CHOOSE(WEEKDAY(C4,2),"LU","MA","ME","JE","VE","SA","DI")</f>
        <v>SA</v>
      </c>
      <c r="C4" s="38">
        <f t="shared" ref="C4:C33" si="1">C3+1</f>
        <v>44198</v>
      </c>
      <c r="D4" s="13" t="str">
        <f>IFERROR(INDEX(Parametres!F:F,MATCH(Calendrier!C4,Parametres!D:D,0)),"")</f>
        <v>Basile</v>
      </c>
      <c r="E4" s="14"/>
      <c r="F4" s="20"/>
      <c r="G4" s="21" t="str">
        <f t="shared" ref="G4:G30" si="2" xml:space="preserve"> CHOOSE(WEEKDAY(H4,2),"LU","MA","ME","JE","VE","SA","DI")</f>
        <v>MA</v>
      </c>
      <c r="H4" s="37">
        <f t="shared" ref="H4:H30" si="3">EDATE(C4,1)</f>
        <v>44229</v>
      </c>
      <c r="I4" s="34" t="str">
        <f>IFERROR(INDEX(Parametres!F:F,MATCH(H4,Parametres!D:D,0)),"")</f>
        <v>Prés.du Seigneur</v>
      </c>
      <c r="J4" s="14"/>
      <c r="K4" s="20"/>
      <c r="L4" s="19" t="str">
        <f t="shared" ref="L4:L33" si="4" xml:space="preserve"> CHOOSE(WEEKDAY(M4,2),"LU","MA","ME","JE","VE","SA","DI")</f>
        <v>MA</v>
      </c>
      <c r="M4" s="37">
        <f t="shared" ref="M4:M33" si="5">EDATE(C4,2)</f>
        <v>44257</v>
      </c>
      <c r="N4" s="17" t="str">
        <f>IFERROR(INDEX(Parametres!F:F,MATCH(M4,Parametres!D:D,0)),"")</f>
        <v>Charles</v>
      </c>
      <c r="O4" s="14"/>
      <c r="P4" s="20"/>
      <c r="Q4" s="19" t="str">
        <f t="shared" ref="Q4:Q32" si="6" xml:space="preserve"> CHOOSE(WEEKDAY(R4,2),"LU","MA","ME","JE","VE","SA","DI")</f>
        <v>VE</v>
      </c>
      <c r="R4" s="37">
        <f t="shared" ref="R4:R32" si="7">EDATE(C4,3)</f>
        <v>44288</v>
      </c>
      <c r="S4" s="17" t="str">
        <f>IFERROR(INDEX(Parametres!F:F,MATCH(R4,Parametres!D:D,0)),"")</f>
        <v>Vend. Saint</v>
      </c>
      <c r="T4" s="14"/>
      <c r="U4" s="20"/>
      <c r="V4" s="19" t="str">
        <f t="shared" ref="V4:V33" si="8" xml:space="preserve"> CHOOSE(WEEKDAY(W4,2),"LU","MA","ME","JE","VE","SA","DI")</f>
        <v>DI</v>
      </c>
      <c r="W4" s="38">
        <f t="shared" ref="W4:W33" si="9">EDATE(C4,4)</f>
        <v>44318</v>
      </c>
      <c r="X4" s="13" t="str">
        <f>IFERROR(INDEX(Parametres!F:F,MATCH(W4,Parametres!D:D,0)),"")</f>
        <v>Boris</v>
      </c>
      <c r="Y4" s="14"/>
      <c r="Z4" s="20"/>
      <c r="AA4" s="19" t="str">
        <f t="shared" ref="AA4:AA32" si="10" xml:space="preserve"> CHOOSE(WEEKDAY(AB4,2),"LU","MA","ME","JE","VE","SA","DI")</f>
        <v>ME</v>
      </c>
      <c r="AB4" s="37">
        <f t="shared" ref="AB4:AB32" si="11">EDATE(C4,5)</f>
        <v>44349</v>
      </c>
      <c r="AC4" s="17" t="str">
        <f>IFERROR(INDEX(Parametres!F:F,MATCH(AB4,Parametres!D:D,0)),"")</f>
        <v>Blandine</v>
      </c>
      <c r="AD4" s="14"/>
      <c r="AE4" s="20"/>
      <c r="AF4" s="19" t="str">
        <f t="shared" ref="AF4:AF33" si="12" xml:space="preserve"> CHOOSE(WEEKDAY(AG4,2),"LU","MA","ME","JE","VE","SA","DI")</f>
        <v>VE</v>
      </c>
      <c r="AG4" s="37">
        <f t="shared" ref="AG4:AG33" si="13">EDATE(C4,6)</f>
        <v>44379</v>
      </c>
      <c r="AH4" s="17" t="str">
        <f>IFERROR(INDEX(Parametres!F:F,MATCH(AG4,Parametres!D:D,0)),"")</f>
        <v>Martinien</v>
      </c>
      <c r="AI4" s="63"/>
      <c r="AJ4" s="20"/>
      <c r="AK4" s="19" t="str">
        <f t="shared" ref="AK4:AK33" si="14" xml:space="preserve"> CHOOSE(WEEKDAY(AL4,2),"LU","MA","ME","JE","VE","SA","DI")</f>
        <v>LU</v>
      </c>
      <c r="AL4" s="37">
        <f t="shared" ref="AL4:AL33" si="15">EDATE(C4,7)</f>
        <v>44410</v>
      </c>
      <c r="AM4" s="34" t="str">
        <f>IFERROR(INDEX(Parametres!F:F,MATCH(AL4,Parametres!D:D,0)),"")</f>
        <v>Julien Eynard</v>
      </c>
      <c r="AN4" s="67">
        <v>31</v>
      </c>
      <c r="AO4" s="20"/>
      <c r="AP4" s="19" t="str">
        <f t="shared" ref="AP4:AP32" si="16" xml:space="preserve"> CHOOSE(WEEKDAY(AQ4,2),"LU","MA","ME","JE","VE","SA","DI")</f>
        <v>JE</v>
      </c>
      <c r="AQ4" s="37">
        <f t="shared" ref="AQ4:AQ32" si="17">EDATE(C4,8)</f>
        <v>44441</v>
      </c>
      <c r="AR4" s="17" t="str">
        <f>IFERROR(INDEX(Parametres!F:F,MATCH(AQ4,Parametres!D:D,0)),"")</f>
        <v>Ingrid</v>
      </c>
      <c r="AS4" s="63"/>
      <c r="AT4" s="20"/>
      <c r="AU4" s="19" t="str">
        <f t="shared" ref="AU4:AU33" si="18" xml:space="preserve"> CHOOSE(WEEKDAY(AV4,2),"LU","MA","ME","JE","VE","SA","DI")</f>
        <v>SA</v>
      </c>
      <c r="AV4" s="38">
        <f t="shared" ref="AV4:AV33" si="19">EDATE(C4,9)</f>
        <v>44471</v>
      </c>
      <c r="AW4" s="13" t="str">
        <f>IFERROR(INDEX(Parametres!F:F,MATCH(AV4,Parametres!D:D,0)),"")</f>
        <v>Léger</v>
      </c>
      <c r="AX4" s="63"/>
      <c r="AY4" s="20"/>
      <c r="AZ4" s="19" t="str">
        <f t="shared" ref="AZ4:AZ32" si="20" xml:space="preserve"> CHOOSE(WEEKDAY(BA4,2),"LU","MA","ME","JE","VE","SA","DI")</f>
        <v>MA</v>
      </c>
      <c r="BA4" s="38">
        <f t="shared" ref="BA4:BA32" si="21">EDATE(C4,10)</f>
        <v>44502</v>
      </c>
      <c r="BB4" s="13" t="str">
        <f>IFERROR(INDEX(Parametres!F:F,MATCH(BA4,Parametres!D:D,0)),"")</f>
        <v>Défunts</v>
      </c>
      <c r="BC4" s="63"/>
      <c r="BD4" s="20"/>
      <c r="BE4" s="19" t="str">
        <f t="shared" ref="BE4:BE33" si="22" xml:space="preserve"> CHOOSE(WEEKDAY(BF4,2),"LU","MA","ME","JE","VE","SA","DI")</f>
        <v>JE</v>
      </c>
      <c r="BF4" s="38">
        <f t="shared" ref="BF4:BF33" si="23">EDATE(C4,11)</f>
        <v>44532</v>
      </c>
      <c r="BG4" s="13" t="str">
        <f>IFERROR(INDEX(Parametres!F:F,MATCH(BF4,Parametres!D:D,0)),"")</f>
        <v>Viviane</v>
      </c>
      <c r="BH4" s="68"/>
      <c r="BI4" s="6"/>
    </row>
    <row r="5" spans="1:65" x14ac:dyDescent="0.25">
      <c r="A5" s="2"/>
      <c r="B5" s="60" t="str">
        <f t="shared" si="0"/>
        <v>DI</v>
      </c>
      <c r="C5" s="38">
        <f t="shared" si="1"/>
        <v>44199</v>
      </c>
      <c r="D5" s="13" t="str">
        <f>IFERROR(INDEX(Parametres!F:F,MATCH(Calendrier!C5,Parametres!D:D,0)),"")</f>
        <v>Geneviève</v>
      </c>
      <c r="E5" s="14"/>
      <c r="F5" s="20"/>
      <c r="G5" s="21" t="str">
        <f t="shared" si="2"/>
        <v>ME</v>
      </c>
      <c r="H5" s="37">
        <f t="shared" si="3"/>
        <v>44230</v>
      </c>
      <c r="I5" s="17" t="str">
        <f>IFERROR(INDEX(Parametres!F:F,MATCH(H5,Parametres!D:D,0)),"")</f>
        <v>Blaise</v>
      </c>
      <c r="J5" s="14"/>
      <c r="K5" s="20"/>
      <c r="L5" s="19" t="str">
        <f t="shared" si="4"/>
        <v>ME</v>
      </c>
      <c r="M5" s="37">
        <f t="shared" si="5"/>
        <v>44258</v>
      </c>
      <c r="N5" s="17" t="str">
        <f>IFERROR(INDEX(Parametres!F:F,MATCH(M5,Parametres!D:D,0)),"")</f>
        <v>Guénolé</v>
      </c>
      <c r="O5" s="14"/>
      <c r="P5" s="20"/>
      <c r="Q5" s="19" t="str">
        <f t="shared" si="6"/>
        <v>SA</v>
      </c>
      <c r="R5" s="37">
        <f t="shared" si="7"/>
        <v>44289</v>
      </c>
      <c r="S5" s="17" t="str">
        <f>IFERROR(INDEX(Parametres!F:F,MATCH(R5,Parametres!D:D,0)),"")</f>
        <v>Richard</v>
      </c>
      <c r="T5" s="14"/>
      <c r="U5" s="20"/>
      <c r="V5" s="19" t="str">
        <f t="shared" si="8"/>
        <v>LU</v>
      </c>
      <c r="W5" s="38">
        <f t="shared" si="9"/>
        <v>44319</v>
      </c>
      <c r="X5" s="13" t="str">
        <f>IFERROR(INDEX(Parametres!F:F,MATCH(W5,Parametres!D:D,0)),"")</f>
        <v>Phil. Jacq.</v>
      </c>
      <c r="Y5" s="14">
        <v>18</v>
      </c>
      <c r="Z5" s="20"/>
      <c r="AA5" s="19" t="str">
        <f t="shared" si="10"/>
        <v>JE</v>
      </c>
      <c r="AB5" s="37">
        <f t="shared" si="11"/>
        <v>44350</v>
      </c>
      <c r="AC5" s="17" t="str">
        <f>IFERROR(INDEX(Parametres!F:F,MATCH(AB5,Parametres!D:D,0)),"")</f>
        <v>Kévin</v>
      </c>
      <c r="AD5" s="14"/>
      <c r="AE5" s="20"/>
      <c r="AF5" s="19" t="str">
        <f t="shared" si="12"/>
        <v>SA</v>
      </c>
      <c r="AG5" s="37">
        <f t="shared" si="13"/>
        <v>44380</v>
      </c>
      <c r="AH5" s="17" t="str">
        <f>IFERROR(INDEX(Parametres!F:F,MATCH(AG5,Parametres!D:D,0)),"")</f>
        <v>Thomas</v>
      </c>
      <c r="AI5" s="63"/>
      <c r="AJ5" s="20"/>
      <c r="AK5" s="19" t="str">
        <f t="shared" si="14"/>
        <v>MA</v>
      </c>
      <c r="AL5" s="37">
        <f t="shared" si="15"/>
        <v>44411</v>
      </c>
      <c r="AM5" s="17" t="str">
        <f>IFERROR(INDEX(Parametres!F:F,MATCH(AL5,Parametres!D:D,0)),"")</f>
        <v>Lydie</v>
      </c>
      <c r="AN5" s="63"/>
      <c r="AO5" s="20"/>
      <c r="AP5" s="19" t="str">
        <f t="shared" si="16"/>
        <v>VE</v>
      </c>
      <c r="AQ5" s="37">
        <f t="shared" si="17"/>
        <v>44442</v>
      </c>
      <c r="AR5" s="17" t="str">
        <f>IFERROR(INDEX(Parametres!F:F,MATCH(AQ5,Parametres!D:D,0)),"")</f>
        <v>Grégoire</v>
      </c>
      <c r="AS5" s="63"/>
      <c r="AT5" s="20"/>
      <c r="AU5" s="19" t="str">
        <f t="shared" si="18"/>
        <v>DI</v>
      </c>
      <c r="AV5" s="38">
        <f t="shared" si="19"/>
        <v>44472</v>
      </c>
      <c r="AW5" s="13" t="str">
        <f>IFERROR(INDEX(Parametres!F:F,MATCH(AV5,Parametres!D:D,0)),"")</f>
        <v>Gérard</v>
      </c>
      <c r="AX5" s="63"/>
      <c r="AY5" s="20"/>
      <c r="AZ5" s="19" t="str">
        <f t="shared" si="20"/>
        <v>ME</v>
      </c>
      <c r="BA5" s="38">
        <f t="shared" si="21"/>
        <v>44503</v>
      </c>
      <c r="BB5" s="13" t="str">
        <f>IFERROR(INDEX(Parametres!F:F,MATCH(BA5,Parametres!D:D,0)),"")</f>
        <v>Hubert</v>
      </c>
      <c r="BC5" s="63"/>
      <c r="BD5" s="20"/>
      <c r="BE5" s="19" t="str">
        <f t="shared" si="22"/>
        <v>VE</v>
      </c>
      <c r="BF5" s="38">
        <f t="shared" si="23"/>
        <v>44533</v>
      </c>
      <c r="BG5" s="22" t="str">
        <f>IFERROR(INDEX(Parametres!F:F,MATCH(BF5,Parametres!D:D,0)),"")</f>
        <v>François Xavier</v>
      </c>
      <c r="BH5" s="68"/>
      <c r="BI5" s="6"/>
    </row>
    <row r="6" spans="1:65" x14ac:dyDescent="0.25">
      <c r="A6" s="2"/>
      <c r="B6" s="60" t="str">
        <f t="shared" si="0"/>
        <v>LU</v>
      </c>
      <c r="C6" s="38">
        <f t="shared" si="1"/>
        <v>44200</v>
      </c>
      <c r="D6" s="13" t="str">
        <f>IFERROR(INDEX(Parametres!F:F,MATCH(Calendrier!C6,Parametres!D:D,0)),"")</f>
        <v>Odilon</v>
      </c>
      <c r="E6" s="14">
        <v>1</v>
      </c>
      <c r="F6" s="20"/>
      <c r="G6" s="21" t="str">
        <f t="shared" si="2"/>
        <v>JE</v>
      </c>
      <c r="H6" s="37">
        <f t="shared" si="3"/>
        <v>44231</v>
      </c>
      <c r="I6" s="17" t="str">
        <f>IFERROR(INDEX(Parametres!F:F,MATCH(H6,Parametres!D:D,0)),"")</f>
        <v>Véronique</v>
      </c>
      <c r="J6" s="14"/>
      <c r="K6" s="20"/>
      <c r="L6" s="19" t="str">
        <f t="shared" si="4"/>
        <v>JE</v>
      </c>
      <c r="M6" s="37">
        <f t="shared" si="5"/>
        <v>44259</v>
      </c>
      <c r="N6" s="17" t="str">
        <f>IFERROR(INDEX(Parametres!F:F,MATCH(M6,Parametres!D:D,0)),"")</f>
        <v>Casimir</v>
      </c>
      <c r="O6" s="14"/>
      <c r="P6" s="20"/>
      <c r="Q6" s="19" t="str">
        <f t="shared" si="6"/>
        <v>DI</v>
      </c>
      <c r="R6" s="37">
        <f t="shared" si="7"/>
        <v>44290</v>
      </c>
      <c r="S6" s="17" t="str">
        <f>IFERROR(INDEX(Parametres!F:F,MATCH(R6,Parametres!D:D,0)),"")</f>
        <v>Pâques</v>
      </c>
      <c r="T6" s="14"/>
      <c r="U6" s="20"/>
      <c r="V6" s="19" t="str">
        <f t="shared" si="8"/>
        <v>MA</v>
      </c>
      <c r="W6" s="38">
        <f t="shared" si="9"/>
        <v>44320</v>
      </c>
      <c r="X6" s="13" t="str">
        <f>IFERROR(INDEX(Parametres!F:F,MATCH(W6,Parametres!D:D,0)),"")</f>
        <v>Sylvain</v>
      </c>
      <c r="Y6" s="14"/>
      <c r="Z6" s="20"/>
      <c r="AA6" s="19" t="str">
        <f t="shared" si="10"/>
        <v>VE</v>
      </c>
      <c r="AB6" s="37">
        <f t="shared" si="11"/>
        <v>44351</v>
      </c>
      <c r="AC6" s="17" t="str">
        <f>IFERROR(INDEX(Parametres!F:F,MATCH(AB6,Parametres!D:D,0)),"")</f>
        <v>Clotilde</v>
      </c>
      <c r="AD6" s="14"/>
      <c r="AE6" s="20"/>
      <c r="AF6" s="19" t="str">
        <f t="shared" si="12"/>
        <v>DI</v>
      </c>
      <c r="AG6" s="37">
        <f t="shared" si="13"/>
        <v>44381</v>
      </c>
      <c r="AH6" s="17" t="str">
        <f>IFERROR(INDEX(Parametres!F:F,MATCH(AG6,Parametres!D:D,0)),"")</f>
        <v>Florent</v>
      </c>
      <c r="AI6" s="63"/>
      <c r="AJ6" s="20"/>
      <c r="AK6" s="19" t="str">
        <f t="shared" si="14"/>
        <v>ME</v>
      </c>
      <c r="AL6" s="37">
        <f t="shared" si="15"/>
        <v>44412</v>
      </c>
      <c r="AM6" s="34" t="str">
        <f>IFERROR(INDEX(Parametres!F:F,MATCH(AL6,Parametres!D:D,0)),"")</f>
        <v>Jean-M Viannet</v>
      </c>
      <c r="AN6" s="63"/>
      <c r="AO6" s="20"/>
      <c r="AP6" s="19" t="str">
        <f t="shared" si="16"/>
        <v>SA</v>
      </c>
      <c r="AQ6" s="37">
        <f t="shared" si="17"/>
        <v>44443</v>
      </c>
      <c r="AR6" s="17" t="str">
        <f>IFERROR(INDEX(Parametres!F:F,MATCH(AQ6,Parametres!D:D,0)),"")</f>
        <v>Rosalie</v>
      </c>
      <c r="AS6" s="63"/>
      <c r="AT6" s="20"/>
      <c r="AU6" s="19" t="str">
        <f t="shared" si="18"/>
        <v>LU</v>
      </c>
      <c r="AV6" s="38">
        <f t="shared" si="19"/>
        <v>44473</v>
      </c>
      <c r="AW6" s="13" t="str">
        <f>IFERROR(INDEX(Parametres!F:F,MATCH(AV6,Parametres!D:D,0)),"")</f>
        <v>Fr.d'Assise</v>
      </c>
      <c r="AX6" s="63">
        <v>40</v>
      </c>
      <c r="AY6" s="20"/>
      <c r="AZ6" s="19" t="str">
        <f t="shared" si="20"/>
        <v>JE</v>
      </c>
      <c r="BA6" s="38">
        <f t="shared" si="21"/>
        <v>44504</v>
      </c>
      <c r="BB6" s="13" t="str">
        <f>IFERROR(INDEX(Parametres!F:F,MATCH(BA6,Parametres!D:D,0)),"")</f>
        <v>Charles</v>
      </c>
      <c r="BC6" s="63"/>
      <c r="BD6" s="20"/>
      <c r="BE6" s="19" t="str">
        <f t="shared" si="22"/>
        <v>SA</v>
      </c>
      <c r="BF6" s="38">
        <f t="shared" si="23"/>
        <v>44534</v>
      </c>
      <c r="BG6" s="13" t="str">
        <f>IFERROR(INDEX(Parametres!F:F,MATCH(BF6,Parametres!D:D,0)),"")</f>
        <v>Barbara</v>
      </c>
      <c r="BH6" s="68"/>
      <c r="BI6" s="6"/>
    </row>
    <row r="7" spans="1:65" x14ac:dyDescent="0.25">
      <c r="A7" s="2"/>
      <c r="B7" s="60" t="str">
        <f t="shared" si="0"/>
        <v>MA</v>
      </c>
      <c r="C7" s="38">
        <f t="shared" si="1"/>
        <v>44201</v>
      </c>
      <c r="D7" s="13" t="str">
        <f>IFERROR(INDEX(Parametres!F:F,MATCH(Calendrier!C7,Parametres!D:D,0)),"")</f>
        <v>Edouard</v>
      </c>
      <c r="E7" s="14"/>
      <c r="F7" s="20"/>
      <c r="G7" s="21" t="str">
        <f t="shared" si="2"/>
        <v>VE</v>
      </c>
      <c r="H7" s="37">
        <f t="shared" si="3"/>
        <v>44232</v>
      </c>
      <c r="I7" s="17" t="str">
        <f>IFERROR(INDEX(Parametres!F:F,MATCH(H7,Parametres!D:D,0)),"")</f>
        <v>Agathe</v>
      </c>
      <c r="J7" s="14"/>
      <c r="K7" s="20"/>
      <c r="L7" s="19" t="str">
        <f t="shared" si="4"/>
        <v>VE</v>
      </c>
      <c r="M7" s="37">
        <f t="shared" si="5"/>
        <v>44260</v>
      </c>
      <c r="N7" s="17" t="str">
        <f>IFERROR(INDEX(Parametres!F:F,MATCH(M7,Parametres!D:D,0)),"")</f>
        <v>Olivia</v>
      </c>
      <c r="O7" s="14"/>
      <c r="P7" s="20"/>
      <c r="Q7" s="19" t="str">
        <f t="shared" si="6"/>
        <v>LU</v>
      </c>
      <c r="R7" s="37">
        <f t="shared" si="7"/>
        <v>44291</v>
      </c>
      <c r="S7" s="17" t="str">
        <f>IFERROR(INDEX(Parametres!F:F,MATCH(R7,Parametres!D:D,0)),"")</f>
        <v>L. Pâques</v>
      </c>
      <c r="T7" s="14">
        <v>14</v>
      </c>
      <c r="U7" s="20"/>
      <c r="V7" s="19" t="str">
        <f t="shared" si="8"/>
        <v>ME</v>
      </c>
      <c r="W7" s="38">
        <f t="shared" si="9"/>
        <v>44321</v>
      </c>
      <c r="X7" s="13" t="str">
        <f>IFERROR(INDEX(Parametres!F:F,MATCH(W7,Parametres!D:D,0)),"")</f>
        <v>Judith</v>
      </c>
      <c r="Y7" s="14"/>
      <c r="Z7" s="20"/>
      <c r="AA7" s="19" t="str">
        <f t="shared" si="10"/>
        <v>SA</v>
      </c>
      <c r="AB7" s="37">
        <f t="shared" si="11"/>
        <v>44352</v>
      </c>
      <c r="AC7" s="17" t="str">
        <f>IFERROR(INDEX(Parametres!F:F,MATCH(AB7,Parametres!D:D,0)),"")</f>
        <v>Igor</v>
      </c>
      <c r="AD7" s="14"/>
      <c r="AE7" s="20"/>
      <c r="AF7" s="19" t="str">
        <f t="shared" si="12"/>
        <v>LU</v>
      </c>
      <c r="AG7" s="37">
        <f t="shared" si="13"/>
        <v>44382</v>
      </c>
      <c r="AH7" s="17" t="str">
        <f>IFERROR(INDEX(Parametres!F:F,MATCH(AG7,Parametres!D:D,0)),"")</f>
        <v>Antoine</v>
      </c>
      <c r="AI7" s="63">
        <v>27</v>
      </c>
      <c r="AJ7" s="20"/>
      <c r="AK7" s="19" t="str">
        <f t="shared" si="14"/>
        <v>JE</v>
      </c>
      <c r="AL7" s="37">
        <f t="shared" si="15"/>
        <v>44413</v>
      </c>
      <c r="AM7" s="17" t="str">
        <f>IFERROR(INDEX(Parametres!F:F,MATCH(AL7,Parametres!D:D,0)),"")</f>
        <v>Abel</v>
      </c>
      <c r="AN7" s="63"/>
      <c r="AO7" s="20"/>
      <c r="AP7" s="19" t="str">
        <f t="shared" si="16"/>
        <v>DI</v>
      </c>
      <c r="AQ7" s="37">
        <f t="shared" si="17"/>
        <v>44444</v>
      </c>
      <c r="AR7" s="17" t="str">
        <f>IFERROR(INDEX(Parametres!F:F,MATCH(AQ7,Parametres!D:D,0)),"")</f>
        <v>Raïssa</v>
      </c>
      <c r="AS7" s="63"/>
      <c r="AT7" s="20"/>
      <c r="AU7" s="19" t="str">
        <f t="shared" si="18"/>
        <v>MA</v>
      </c>
      <c r="AV7" s="38">
        <f t="shared" si="19"/>
        <v>44474</v>
      </c>
      <c r="AW7" s="13" t="str">
        <f>IFERROR(INDEX(Parametres!F:F,MATCH(AV7,Parametres!D:D,0)),"")</f>
        <v>Fleur</v>
      </c>
      <c r="AX7" s="63"/>
      <c r="AY7" s="20"/>
      <c r="AZ7" s="19" t="str">
        <f t="shared" si="20"/>
        <v>VE</v>
      </c>
      <c r="BA7" s="38">
        <f t="shared" si="21"/>
        <v>44505</v>
      </c>
      <c r="BB7" s="13" t="str">
        <f>IFERROR(INDEX(Parametres!F:F,MATCH(BA7,Parametres!D:D,0)),"")</f>
        <v>Sylvie</v>
      </c>
      <c r="BC7" s="63"/>
      <c r="BD7" s="20"/>
      <c r="BE7" s="19" t="str">
        <f t="shared" si="22"/>
        <v>DI</v>
      </c>
      <c r="BF7" s="38">
        <f t="shared" si="23"/>
        <v>44535</v>
      </c>
      <c r="BG7" s="13" t="str">
        <f>IFERROR(INDEX(Parametres!F:F,MATCH(BF7,Parametres!D:D,0)),"")</f>
        <v>Gérarld</v>
      </c>
      <c r="BH7" s="68"/>
      <c r="BI7" s="6"/>
    </row>
    <row r="8" spans="1:65" x14ac:dyDescent="0.25">
      <c r="A8" s="2"/>
      <c r="B8" s="60" t="str">
        <f t="shared" si="0"/>
        <v>ME</v>
      </c>
      <c r="C8" s="38">
        <f t="shared" si="1"/>
        <v>44202</v>
      </c>
      <c r="D8" s="13" t="str">
        <f>IFERROR(INDEX(Parametres!F:F,MATCH(Calendrier!C8,Parametres!D:D,0)),"")</f>
        <v>Mélaine</v>
      </c>
      <c r="E8" s="14"/>
      <c r="F8" s="20"/>
      <c r="G8" s="21" t="str">
        <f t="shared" si="2"/>
        <v>SA</v>
      </c>
      <c r="H8" s="37">
        <f t="shared" si="3"/>
        <v>44233</v>
      </c>
      <c r="I8" s="17" t="str">
        <f>IFERROR(INDEX(Parametres!F:F,MATCH(H8,Parametres!D:D,0)),"")</f>
        <v>Gaston</v>
      </c>
      <c r="J8" s="14"/>
      <c r="K8" s="20"/>
      <c r="L8" s="19" t="str">
        <f t="shared" si="4"/>
        <v>SA</v>
      </c>
      <c r="M8" s="37">
        <f t="shared" si="5"/>
        <v>44261</v>
      </c>
      <c r="N8" s="17" t="str">
        <f>IFERROR(INDEX(Parametres!F:F,MATCH(M8,Parametres!D:D,0)),"")</f>
        <v>Colette</v>
      </c>
      <c r="O8" s="14"/>
      <c r="P8" s="20"/>
      <c r="Q8" s="19" t="str">
        <f t="shared" si="6"/>
        <v>MA</v>
      </c>
      <c r="R8" s="37">
        <f t="shared" si="7"/>
        <v>44292</v>
      </c>
      <c r="S8" s="17" t="str">
        <f>IFERROR(INDEX(Parametres!F:F,MATCH(R8,Parametres!D:D,0)),"")</f>
        <v>Marcellin</v>
      </c>
      <c r="T8" s="14"/>
      <c r="U8" s="20"/>
      <c r="V8" s="19" t="str">
        <f t="shared" si="8"/>
        <v>JE</v>
      </c>
      <c r="W8" s="38">
        <f t="shared" si="9"/>
        <v>44322</v>
      </c>
      <c r="X8" s="13" t="str">
        <f>IFERROR(INDEX(Parametres!F:F,MATCH(W8,Parametres!D:D,0)),"")</f>
        <v>Prudence</v>
      </c>
      <c r="Y8" s="14"/>
      <c r="Z8" s="20"/>
      <c r="AA8" s="19" t="str">
        <f t="shared" si="10"/>
        <v>DI</v>
      </c>
      <c r="AB8" s="37">
        <f t="shared" si="11"/>
        <v>44353</v>
      </c>
      <c r="AC8" s="17" t="str">
        <f>IFERROR(INDEX(Parametres!F:F,MATCH(AB8,Parametres!D:D,0)),"")</f>
        <v>Norbert</v>
      </c>
      <c r="AD8" s="14"/>
      <c r="AE8" s="20"/>
      <c r="AF8" s="19" t="str">
        <f t="shared" si="12"/>
        <v>MA</v>
      </c>
      <c r="AG8" s="37">
        <f t="shared" si="13"/>
        <v>44383</v>
      </c>
      <c r="AH8" s="17" t="str">
        <f>IFERROR(INDEX(Parametres!F:F,MATCH(AG8,Parametres!D:D,0)),"")</f>
        <v>Mariette</v>
      </c>
      <c r="AI8" s="63"/>
      <c r="AJ8" s="20"/>
      <c r="AK8" s="19" t="str">
        <f t="shared" si="14"/>
        <v>VE</v>
      </c>
      <c r="AL8" s="37">
        <f t="shared" si="15"/>
        <v>44414</v>
      </c>
      <c r="AM8" s="34" t="str">
        <f>IFERROR(INDEX(Parametres!F:F,MATCH(AL8,Parametres!D:D,0)),"")</f>
        <v>Transfiguration</v>
      </c>
      <c r="AN8" s="63"/>
      <c r="AO8" s="20"/>
      <c r="AP8" s="19" t="str">
        <f t="shared" si="16"/>
        <v>LU</v>
      </c>
      <c r="AQ8" s="37">
        <f t="shared" si="17"/>
        <v>44445</v>
      </c>
      <c r="AR8" s="17" t="str">
        <f>IFERROR(INDEX(Parametres!F:F,MATCH(AQ8,Parametres!D:D,0)),"")</f>
        <v>Bertrand</v>
      </c>
      <c r="AS8" s="63">
        <v>36</v>
      </c>
      <c r="AT8" s="20"/>
      <c r="AU8" s="19" t="str">
        <f t="shared" si="18"/>
        <v>ME</v>
      </c>
      <c r="AV8" s="38">
        <f t="shared" si="19"/>
        <v>44475</v>
      </c>
      <c r="AW8" s="13" t="str">
        <f>IFERROR(INDEX(Parametres!F:F,MATCH(AV8,Parametres!D:D,0)),"")</f>
        <v>Bruno</v>
      </c>
      <c r="AX8" s="63"/>
      <c r="AY8" s="20"/>
      <c r="AZ8" s="19" t="str">
        <f t="shared" si="20"/>
        <v>SA</v>
      </c>
      <c r="BA8" s="38">
        <f t="shared" si="21"/>
        <v>44506</v>
      </c>
      <c r="BB8" s="13" t="str">
        <f>IFERROR(INDEX(Parametres!F:F,MATCH(BA8,Parametres!D:D,0)),"")</f>
        <v>Léonard</v>
      </c>
      <c r="BC8" s="63"/>
      <c r="BD8" s="20"/>
      <c r="BE8" s="19" t="str">
        <f t="shared" si="22"/>
        <v>LU</v>
      </c>
      <c r="BF8" s="38">
        <f t="shared" si="23"/>
        <v>44536</v>
      </c>
      <c r="BG8" s="13" t="str">
        <f>IFERROR(INDEX(Parametres!F:F,MATCH(BF8,Parametres!D:D,0)),"")</f>
        <v>Nicolas</v>
      </c>
      <c r="BH8" s="68">
        <v>49</v>
      </c>
      <c r="BI8" s="6"/>
    </row>
    <row r="9" spans="1:65" x14ac:dyDescent="0.25">
      <c r="A9" s="2"/>
      <c r="B9" s="60" t="str">
        <f t="shared" si="0"/>
        <v>JE</v>
      </c>
      <c r="C9" s="38">
        <f t="shared" si="1"/>
        <v>44203</v>
      </c>
      <c r="D9" s="13" t="str">
        <f>IFERROR(INDEX(Parametres!F:F,MATCH(Calendrier!C9,Parametres!D:D,0)),"")</f>
        <v>Raymond</v>
      </c>
      <c r="E9" s="14"/>
      <c r="F9" s="20"/>
      <c r="G9" s="21" t="str">
        <f t="shared" si="2"/>
        <v>DI</v>
      </c>
      <c r="H9" s="37">
        <f t="shared" si="3"/>
        <v>44234</v>
      </c>
      <c r="I9" s="17" t="str">
        <f>IFERROR(INDEX(Parametres!F:F,MATCH(H9,Parametres!D:D,0)),"")</f>
        <v>Eugénie</v>
      </c>
      <c r="J9" s="14"/>
      <c r="K9" s="20"/>
      <c r="L9" s="19" t="str">
        <f t="shared" si="4"/>
        <v>DI</v>
      </c>
      <c r="M9" s="37">
        <f t="shared" si="5"/>
        <v>44262</v>
      </c>
      <c r="N9" s="17" t="str">
        <f>IFERROR(INDEX(Parametres!F:F,MATCH(M9,Parametres!D:D,0)),"")</f>
        <v>Félicité</v>
      </c>
      <c r="O9" s="14"/>
      <c r="P9" s="20"/>
      <c r="Q9" s="19" t="str">
        <f t="shared" si="6"/>
        <v>ME</v>
      </c>
      <c r="R9" s="37">
        <f t="shared" si="7"/>
        <v>44293</v>
      </c>
      <c r="S9" s="34" t="str">
        <f>IFERROR(INDEX(Parametres!F:F,MATCH(R9,Parametres!D:D,0)),"")</f>
        <v>JB de la Salle</v>
      </c>
      <c r="T9" s="14"/>
      <c r="U9" s="20"/>
      <c r="V9" s="19" t="str">
        <f t="shared" si="8"/>
        <v>VE</v>
      </c>
      <c r="W9" s="38">
        <f t="shared" si="9"/>
        <v>44323</v>
      </c>
      <c r="X9" s="13" t="str">
        <f>IFERROR(INDEX(Parametres!F:F,MATCH(W9,Parametres!D:D,0)),"")</f>
        <v>Gisèle</v>
      </c>
      <c r="Y9" s="14"/>
      <c r="Z9" s="20"/>
      <c r="AA9" s="19" t="str">
        <f t="shared" si="10"/>
        <v>LU</v>
      </c>
      <c r="AB9" s="37">
        <f t="shared" si="11"/>
        <v>44354</v>
      </c>
      <c r="AC9" s="17" t="str">
        <f>IFERROR(INDEX(Parametres!F:F,MATCH(AB9,Parametres!D:D,0)),"")</f>
        <v>Gilbert</v>
      </c>
      <c r="AD9" s="14">
        <v>23</v>
      </c>
      <c r="AE9" s="20"/>
      <c r="AF9" s="19" t="str">
        <f t="shared" si="12"/>
        <v>ME</v>
      </c>
      <c r="AG9" s="37">
        <f t="shared" si="13"/>
        <v>44384</v>
      </c>
      <c r="AH9" s="17" t="str">
        <f>IFERROR(INDEX(Parametres!F:F,MATCH(AG9,Parametres!D:D,0)),"")</f>
        <v>Raoul</v>
      </c>
      <c r="AI9" s="63"/>
      <c r="AJ9" s="20"/>
      <c r="AK9" s="19" t="str">
        <f t="shared" si="14"/>
        <v>SA</v>
      </c>
      <c r="AL9" s="37">
        <f t="shared" si="15"/>
        <v>44415</v>
      </c>
      <c r="AM9" s="17" t="str">
        <f>IFERROR(INDEX(Parametres!F:F,MATCH(AL9,Parametres!D:D,0)),"")</f>
        <v>Gaétan</v>
      </c>
      <c r="AN9" s="63"/>
      <c r="AO9" s="20"/>
      <c r="AP9" s="19" t="str">
        <f t="shared" si="16"/>
        <v>MA</v>
      </c>
      <c r="AQ9" s="37">
        <f t="shared" si="17"/>
        <v>44446</v>
      </c>
      <c r="AR9" s="17" t="str">
        <f>IFERROR(INDEX(Parametres!F:F,MATCH(AQ9,Parametres!D:D,0)),"")</f>
        <v>Reine</v>
      </c>
      <c r="AS9" s="63"/>
      <c r="AT9" s="20"/>
      <c r="AU9" s="19" t="str">
        <f t="shared" si="18"/>
        <v>JE</v>
      </c>
      <c r="AV9" s="38">
        <f t="shared" si="19"/>
        <v>44476</v>
      </c>
      <c r="AW9" s="13" t="str">
        <f>IFERROR(INDEX(Parametres!F:F,MATCH(AV9,Parametres!D:D,0)),"")</f>
        <v>Serge</v>
      </c>
      <c r="AX9" s="63"/>
      <c r="AY9" s="20"/>
      <c r="AZ9" s="19" t="str">
        <f t="shared" si="20"/>
        <v>DI</v>
      </c>
      <c r="BA9" s="38">
        <f t="shared" si="21"/>
        <v>44507</v>
      </c>
      <c r="BB9" s="13" t="str">
        <f>IFERROR(INDEX(Parametres!F:F,MATCH(BA9,Parametres!D:D,0)),"")</f>
        <v>Carine</v>
      </c>
      <c r="BC9" s="63"/>
      <c r="BD9" s="20"/>
      <c r="BE9" s="19" t="str">
        <f t="shared" si="22"/>
        <v>MA</v>
      </c>
      <c r="BF9" s="38">
        <f t="shared" si="23"/>
        <v>44537</v>
      </c>
      <c r="BG9" s="13" t="str">
        <f>IFERROR(INDEX(Parametres!F:F,MATCH(BF9,Parametres!D:D,0)),"")</f>
        <v>Ambroise</v>
      </c>
      <c r="BH9" s="68"/>
      <c r="BI9" s="6"/>
    </row>
    <row r="10" spans="1:65" ht="15.75" thickBot="1" x14ac:dyDescent="0.3">
      <c r="A10" s="2"/>
      <c r="B10" s="60" t="str">
        <f t="shared" si="0"/>
        <v>VE</v>
      </c>
      <c r="C10" s="38">
        <f t="shared" si="1"/>
        <v>44204</v>
      </c>
      <c r="D10" s="13" t="str">
        <f>IFERROR(INDEX(Parametres!F:F,MATCH(Calendrier!C10,Parametres!D:D,0)),"")</f>
        <v>Epiphanie</v>
      </c>
      <c r="E10" s="14"/>
      <c r="F10" s="20"/>
      <c r="G10" s="21" t="str">
        <f t="shared" si="2"/>
        <v>LU</v>
      </c>
      <c r="H10" s="37">
        <f t="shared" si="3"/>
        <v>44235</v>
      </c>
      <c r="I10" s="17" t="str">
        <f>IFERROR(INDEX(Parametres!F:F,MATCH(H10,Parametres!D:D,0)),"")</f>
        <v>Jacqueline</v>
      </c>
      <c r="J10" s="14">
        <v>6</v>
      </c>
      <c r="K10" s="20"/>
      <c r="L10" s="19" t="str">
        <f t="shared" si="4"/>
        <v>LU</v>
      </c>
      <c r="M10" s="37">
        <f t="shared" si="5"/>
        <v>44263</v>
      </c>
      <c r="N10" s="34" t="str">
        <f>IFERROR(INDEX(Parametres!F:F,MATCH(M10,Parametres!D:D,0)),"")</f>
        <v>Jean de Dieu</v>
      </c>
      <c r="O10" s="14">
        <v>10</v>
      </c>
      <c r="P10" s="20"/>
      <c r="Q10" s="19" t="str">
        <f t="shared" si="6"/>
        <v>JE</v>
      </c>
      <c r="R10" s="37">
        <f t="shared" si="7"/>
        <v>44294</v>
      </c>
      <c r="S10" s="17" t="str">
        <f>IFERROR(INDEX(Parametres!F:F,MATCH(R10,Parametres!D:D,0)),"")</f>
        <v>Julie</v>
      </c>
      <c r="T10" s="14"/>
      <c r="U10" s="20"/>
      <c r="V10" s="19" t="str">
        <f t="shared" si="8"/>
        <v>SA</v>
      </c>
      <c r="W10" s="38">
        <f t="shared" si="9"/>
        <v>44324</v>
      </c>
      <c r="X10" s="22" t="str">
        <f>IFERROR(INDEX(Parametres!F:F,MATCH(W10,Parametres!D:D,0)),"")</f>
        <v>Victoire 1945</v>
      </c>
      <c r="Y10" s="14"/>
      <c r="Z10" s="20"/>
      <c r="AA10" s="19" t="str">
        <f t="shared" si="10"/>
        <v>MA</v>
      </c>
      <c r="AB10" s="37">
        <f t="shared" si="11"/>
        <v>44355</v>
      </c>
      <c r="AC10" s="17" t="str">
        <f>IFERROR(INDEX(Parametres!F:F,MATCH(AB10,Parametres!D:D,0)),"")</f>
        <v>Médard</v>
      </c>
      <c r="AD10" s="14"/>
      <c r="AE10" s="20"/>
      <c r="AF10" s="19" t="str">
        <f t="shared" si="12"/>
        <v>JE</v>
      </c>
      <c r="AG10" s="37">
        <f t="shared" si="13"/>
        <v>44385</v>
      </c>
      <c r="AH10" s="17" t="str">
        <f>IFERROR(INDEX(Parametres!F:F,MATCH(AG10,Parametres!D:D,0)),"")</f>
        <v>Thibault</v>
      </c>
      <c r="AI10" s="63"/>
      <c r="AJ10" s="20"/>
      <c r="AK10" s="19" t="str">
        <f t="shared" si="14"/>
        <v>DI</v>
      </c>
      <c r="AL10" s="37">
        <f t="shared" si="15"/>
        <v>44416</v>
      </c>
      <c r="AM10" s="17" t="str">
        <f>IFERROR(INDEX(Parametres!F:F,MATCH(AL10,Parametres!D:D,0)),"")</f>
        <v>Dominique</v>
      </c>
      <c r="AN10" s="63"/>
      <c r="AO10" s="20"/>
      <c r="AP10" s="19" t="str">
        <f t="shared" si="16"/>
        <v>ME</v>
      </c>
      <c r="AQ10" s="37">
        <f t="shared" si="17"/>
        <v>44447</v>
      </c>
      <c r="AR10" s="17" t="str">
        <f>IFERROR(INDEX(Parametres!F:F,MATCH(AQ10,Parametres!D:D,0)),"")</f>
        <v>Nativité</v>
      </c>
      <c r="AS10" s="63"/>
      <c r="AT10" s="20"/>
      <c r="AU10" s="19" t="str">
        <f t="shared" si="18"/>
        <v>VE</v>
      </c>
      <c r="AV10" s="38">
        <f t="shared" si="19"/>
        <v>44477</v>
      </c>
      <c r="AW10" s="13" t="str">
        <f>IFERROR(INDEX(Parametres!F:F,MATCH(AV10,Parametres!D:D,0)),"")</f>
        <v>Pélagie</v>
      </c>
      <c r="AX10" s="63"/>
      <c r="AY10" s="20"/>
      <c r="AZ10" s="19" t="str">
        <f t="shared" si="20"/>
        <v>LU</v>
      </c>
      <c r="BA10" s="38">
        <f t="shared" si="21"/>
        <v>44508</v>
      </c>
      <c r="BB10" s="13" t="str">
        <f>IFERROR(INDEX(Parametres!F:F,MATCH(BA10,Parametres!D:D,0)),"")</f>
        <v>Geoffroy</v>
      </c>
      <c r="BC10" s="63">
        <v>45</v>
      </c>
      <c r="BD10" s="20"/>
      <c r="BE10" s="19" t="str">
        <f t="shared" si="22"/>
        <v>ME</v>
      </c>
      <c r="BF10" s="38">
        <f t="shared" si="23"/>
        <v>44538</v>
      </c>
      <c r="BG10" s="22" t="str">
        <f>IFERROR(INDEX(Parametres!F:F,MATCH(BF10,Parametres!D:D,0)),"")</f>
        <v>Imm.Conception</v>
      </c>
      <c r="BH10" s="68"/>
      <c r="BI10" s="6"/>
    </row>
    <row r="11" spans="1:65" ht="18.75" x14ac:dyDescent="0.25">
      <c r="A11" s="2"/>
      <c r="B11" s="60" t="str">
        <f t="shared" si="0"/>
        <v>SA</v>
      </c>
      <c r="C11" s="38">
        <f t="shared" si="1"/>
        <v>44205</v>
      </c>
      <c r="D11" s="13" t="str">
        <f>IFERROR(INDEX(Parametres!F:F,MATCH(Calendrier!C11,Parametres!D:D,0)),"")</f>
        <v>Alix</v>
      </c>
      <c r="E11" s="14"/>
      <c r="F11" s="20"/>
      <c r="G11" s="21" t="str">
        <f t="shared" si="2"/>
        <v>MA</v>
      </c>
      <c r="H11" s="37">
        <f t="shared" si="3"/>
        <v>44236</v>
      </c>
      <c r="I11" s="17" t="str">
        <f>IFERROR(INDEX(Parametres!F:F,MATCH(H11,Parametres!D:D,0)),"")</f>
        <v>Apolline</v>
      </c>
      <c r="J11" s="14"/>
      <c r="K11" s="20"/>
      <c r="L11" s="19" t="str">
        <f t="shared" si="4"/>
        <v>MA</v>
      </c>
      <c r="M11" s="37">
        <f t="shared" si="5"/>
        <v>44264</v>
      </c>
      <c r="N11" s="17" t="str">
        <f>IFERROR(INDEX(Parametres!F:F,MATCH(M11,Parametres!D:D,0)),"")</f>
        <v>Françoise</v>
      </c>
      <c r="O11" s="14"/>
      <c r="P11" s="20"/>
      <c r="Q11" s="19" t="str">
        <f t="shared" si="6"/>
        <v>VE</v>
      </c>
      <c r="R11" s="37">
        <f t="shared" si="7"/>
        <v>44295</v>
      </c>
      <c r="S11" s="17" t="str">
        <f>IFERROR(INDEX(Parametres!F:F,MATCH(R11,Parametres!D:D,0)),"")</f>
        <v>Gautier</v>
      </c>
      <c r="T11" s="14"/>
      <c r="U11" s="20"/>
      <c r="V11" s="19" t="str">
        <f t="shared" si="8"/>
        <v>DI</v>
      </c>
      <c r="W11" s="38">
        <f t="shared" si="9"/>
        <v>44325</v>
      </c>
      <c r="X11" s="13" t="str">
        <f>IFERROR(INDEX(Parametres!F:F,MATCH(W11,Parametres!D:D,0)),"")</f>
        <v>Pacôme</v>
      </c>
      <c r="Y11" s="14"/>
      <c r="Z11" s="20"/>
      <c r="AA11" s="19" t="str">
        <f t="shared" si="10"/>
        <v>ME</v>
      </c>
      <c r="AB11" s="37">
        <f t="shared" si="11"/>
        <v>44356</v>
      </c>
      <c r="AC11" s="17" t="str">
        <f>IFERROR(INDEX(Parametres!F:F,MATCH(AB11,Parametres!D:D,0)),"")</f>
        <v>Diane</v>
      </c>
      <c r="AD11" s="14"/>
      <c r="AE11" s="20"/>
      <c r="AF11" s="19" t="str">
        <f t="shared" si="12"/>
        <v>VE</v>
      </c>
      <c r="AG11" s="37">
        <f t="shared" si="13"/>
        <v>44386</v>
      </c>
      <c r="AH11" s="17" t="str">
        <f>IFERROR(INDEX(Parametres!F:F,MATCH(AG11,Parametres!D:D,0)),"")</f>
        <v>Amandine</v>
      </c>
      <c r="AI11" s="63"/>
      <c r="AJ11" s="20"/>
      <c r="AK11" s="19" t="str">
        <f t="shared" si="14"/>
        <v>LU</v>
      </c>
      <c r="AL11" s="37">
        <f t="shared" si="15"/>
        <v>44417</v>
      </c>
      <c r="AM11" s="17" t="str">
        <f>IFERROR(INDEX(Parametres!F:F,MATCH(AL11,Parametres!D:D,0)),"")</f>
        <v>Amour</v>
      </c>
      <c r="AN11" s="63">
        <v>32</v>
      </c>
      <c r="AO11" s="20"/>
      <c r="AP11" s="19" t="str">
        <f t="shared" si="16"/>
        <v>JE</v>
      </c>
      <c r="AQ11" s="37">
        <f t="shared" si="17"/>
        <v>44448</v>
      </c>
      <c r="AR11" s="17" t="str">
        <f>IFERROR(INDEX(Parametres!F:F,MATCH(AQ11,Parametres!D:D,0)),"")</f>
        <v>Alain</v>
      </c>
      <c r="AS11" s="63"/>
      <c r="AT11" s="20"/>
      <c r="AU11" s="19" t="str">
        <f t="shared" si="18"/>
        <v>SA</v>
      </c>
      <c r="AV11" s="38">
        <f t="shared" si="19"/>
        <v>44478</v>
      </c>
      <c r="AW11" s="13" t="str">
        <f>IFERROR(INDEX(Parametres!F:F,MATCH(AV11,Parametres!D:D,0)),"")</f>
        <v>Denis</v>
      </c>
      <c r="AX11" s="63"/>
      <c r="AY11" s="20"/>
      <c r="AZ11" s="19" t="str">
        <f t="shared" si="20"/>
        <v>MA</v>
      </c>
      <c r="BA11" s="38">
        <f t="shared" si="21"/>
        <v>44509</v>
      </c>
      <c r="BB11" s="13" t="str">
        <f>IFERROR(INDEX(Parametres!F:F,MATCH(BA11,Parametres!D:D,0)),"")</f>
        <v>Théodore</v>
      </c>
      <c r="BC11" s="63"/>
      <c r="BD11" s="20"/>
      <c r="BE11" s="19" t="str">
        <f t="shared" si="22"/>
        <v>JE</v>
      </c>
      <c r="BF11" s="38">
        <f t="shared" si="23"/>
        <v>44539</v>
      </c>
      <c r="BG11" s="22" t="str">
        <f>IFERROR(INDEX(Parametres!F:F,MATCH(BF11,Parametres!D:D,0)),"")</f>
        <v>Pierre Fourier</v>
      </c>
      <c r="BH11" s="68"/>
      <c r="BI11" s="6"/>
      <c r="BJ11" s="101"/>
      <c r="BK11" s="102"/>
      <c r="BL11" s="102"/>
      <c r="BM11" s="103"/>
    </row>
    <row r="12" spans="1:65" x14ac:dyDescent="0.25">
      <c r="A12" s="2"/>
      <c r="B12" s="60" t="str">
        <f t="shared" si="0"/>
        <v>DI</v>
      </c>
      <c r="C12" s="38">
        <f t="shared" si="1"/>
        <v>44206</v>
      </c>
      <c r="D12" s="13" t="str">
        <f>IFERROR(INDEX(Parametres!F:F,MATCH(Calendrier!C12,Parametres!D:D,0)),"")</f>
        <v>Guillaume</v>
      </c>
      <c r="E12" s="14"/>
      <c r="F12" s="20"/>
      <c r="G12" s="21" t="str">
        <f t="shared" si="2"/>
        <v>ME</v>
      </c>
      <c r="H12" s="37">
        <f t="shared" si="3"/>
        <v>44237</v>
      </c>
      <c r="I12" s="17" t="str">
        <f>IFERROR(INDEX(Parametres!F:F,MATCH(H12,Parametres!D:D,0)),"")</f>
        <v>Arnaud</v>
      </c>
      <c r="J12" s="14"/>
      <c r="K12" s="20"/>
      <c r="L12" s="19" t="str">
        <f t="shared" si="4"/>
        <v>ME</v>
      </c>
      <c r="M12" s="37">
        <f t="shared" si="5"/>
        <v>44265</v>
      </c>
      <c r="N12" s="17" t="str">
        <f>IFERROR(INDEX(Parametres!F:F,MATCH(M12,Parametres!D:D,0)),"")</f>
        <v>Viviane</v>
      </c>
      <c r="O12" s="14"/>
      <c r="P12" s="20"/>
      <c r="Q12" s="19" t="str">
        <f t="shared" si="6"/>
        <v>SA</v>
      </c>
      <c r="R12" s="37">
        <f t="shared" si="7"/>
        <v>44296</v>
      </c>
      <c r="S12" s="17" t="str">
        <f>IFERROR(INDEX(Parametres!F:F,MATCH(R12,Parametres!D:D,0)),"")</f>
        <v>Fulbert</v>
      </c>
      <c r="T12" s="14"/>
      <c r="U12" s="20"/>
      <c r="V12" s="19" t="str">
        <f t="shared" si="8"/>
        <v>LU</v>
      </c>
      <c r="W12" s="38">
        <f t="shared" si="9"/>
        <v>44326</v>
      </c>
      <c r="X12" s="13" t="str">
        <f>IFERROR(INDEX(Parametres!F:F,MATCH(W12,Parametres!D:D,0)),"")</f>
        <v>Solande</v>
      </c>
      <c r="Y12" s="14">
        <v>19</v>
      </c>
      <c r="Z12" s="20"/>
      <c r="AA12" s="19" t="str">
        <f t="shared" si="10"/>
        <v>JE</v>
      </c>
      <c r="AB12" s="37">
        <f t="shared" si="11"/>
        <v>44357</v>
      </c>
      <c r="AC12" s="17" t="str">
        <f>IFERROR(INDEX(Parametres!F:F,MATCH(AB12,Parametres!D:D,0)),"")</f>
        <v>Landry</v>
      </c>
      <c r="AD12" s="14"/>
      <c r="AE12" s="20"/>
      <c r="AF12" s="19" t="str">
        <f t="shared" si="12"/>
        <v>SA</v>
      </c>
      <c r="AG12" s="37">
        <f t="shared" si="13"/>
        <v>44387</v>
      </c>
      <c r="AH12" s="17" t="str">
        <f>IFERROR(INDEX(Parametres!F:F,MATCH(AG12,Parametres!D:D,0)),"")</f>
        <v>Ulrich</v>
      </c>
      <c r="AI12" s="63"/>
      <c r="AJ12" s="20"/>
      <c r="AK12" s="19" t="str">
        <f t="shared" si="14"/>
        <v>MA</v>
      </c>
      <c r="AL12" s="37">
        <f t="shared" si="15"/>
        <v>44418</v>
      </c>
      <c r="AM12" s="17" t="str">
        <f>IFERROR(INDEX(Parametres!F:F,MATCH(AL12,Parametres!D:D,0)),"")</f>
        <v>Laurent</v>
      </c>
      <c r="AN12" s="63"/>
      <c r="AO12" s="20"/>
      <c r="AP12" s="19" t="str">
        <f t="shared" si="16"/>
        <v>VE</v>
      </c>
      <c r="AQ12" s="37">
        <f t="shared" si="17"/>
        <v>44449</v>
      </c>
      <c r="AR12" s="17" t="str">
        <f>IFERROR(INDEX(Parametres!F:F,MATCH(AQ12,Parametres!D:D,0)),"")</f>
        <v>Inès</v>
      </c>
      <c r="AS12" s="63"/>
      <c r="AT12" s="20"/>
      <c r="AU12" s="19" t="str">
        <f t="shared" si="18"/>
        <v>DI</v>
      </c>
      <c r="AV12" s="38">
        <f t="shared" si="19"/>
        <v>44479</v>
      </c>
      <c r="AW12" s="13" t="str">
        <f>IFERROR(INDEX(Parametres!F:F,MATCH(AV12,Parametres!D:D,0)),"")</f>
        <v>Ghislain</v>
      </c>
      <c r="AX12" s="63"/>
      <c r="AY12" s="20"/>
      <c r="AZ12" s="19" t="str">
        <f t="shared" si="20"/>
        <v>ME</v>
      </c>
      <c r="BA12" s="38">
        <f t="shared" si="21"/>
        <v>44510</v>
      </c>
      <c r="BB12" s="13" t="str">
        <f>IFERROR(INDEX(Parametres!F:F,MATCH(BA12,Parametres!D:D,0)),"")</f>
        <v>Léon</v>
      </c>
      <c r="BC12" s="63"/>
      <c r="BD12" s="20"/>
      <c r="BE12" s="19" t="str">
        <f t="shared" si="22"/>
        <v>VE</v>
      </c>
      <c r="BF12" s="38">
        <f t="shared" si="23"/>
        <v>44540</v>
      </c>
      <c r="BG12" s="13" t="str">
        <f>IFERROR(INDEX(Parametres!F:F,MATCH(BF12,Parametres!D:D,0)),"")</f>
        <v>Romaric</v>
      </c>
      <c r="BH12" s="68"/>
      <c r="BI12" s="6"/>
    </row>
    <row r="13" spans="1:65" x14ac:dyDescent="0.25">
      <c r="A13" s="2"/>
      <c r="B13" s="60" t="str">
        <f t="shared" si="0"/>
        <v>LU</v>
      </c>
      <c r="C13" s="38">
        <f t="shared" si="1"/>
        <v>44207</v>
      </c>
      <c r="D13" s="13" t="str">
        <f>IFERROR(INDEX(Parametres!F:F,MATCH(Calendrier!C13,Parametres!D:D,0)),"")</f>
        <v>Paulin</v>
      </c>
      <c r="E13" s="14">
        <v>2</v>
      </c>
      <c r="F13" s="20"/>
      <c r="G13" s="21" t="str">
        <f t="shared" si="2"/>
        <v>JE</v>
      </c>
      <c r="H13" s="37">
        <f t="shared" si="3"/>
        <v>44238</v>
      </c>
      <c r="I13" s="34" t="str">
        <f>IFERROR(INDEX(Parametres!F:F,MATCH(H13,Parametres!D:D,0)),"")</f>
        <v>ND de Lourdes</v>
      </c>
      <c r="J13" s="14"/>
      <c r="K13" s="20"/>
      <c r="L13" s="19" t="str">
        <f t="shared" si="4"/>
        <v>JE</v>
      </c>
      <c r="M13" s="37">
        <f t="shared" si="5"/>
        <v>44266</v>
      </c>
      <c r="N13" s="17" t="str">
        <f>IFERROR(INDEX(Parametres!F:F,MATCH(M13,Parametres!D:D,0)),"")</f>
        <v>Rosine</v>
      </c>
      <c r="O13" s="14"/>
      <c r="P13" s="20"/>
      <c r="Q13" s="19" t="str">
        <f t="shared" si="6"/>
        <v>DI</v>
      </c>
      <c r="R13" s="37">
        <f t="shared" si="7"/>
        <v>44297</v>
      </c>
      <c r="S13" s="17" t="str">
        <f>IFERROR(INDEX(Parametres!F:F,MATCH(R13,Parametres!D:D,0)),"")</f>
        <v>Stanislas</v>
      </c>
      <c r="T13" s="14"/>
      <c r="U13" s="20"/>
      <c r="V13" s="19" t="str">
        <f t="shared" si="8"/>
        <v>MA</v>
      </c>
      <c r="W13" s="38">
        <f t="shared" si="9"/>
        <v>44327</v>
      </c>
      <c r="X13" s="13" t="str">
        <f>IFERROR(INDEX(Parametres!F:F,MATCH(W13,Parametres!D:D,0)),"")</f>
        <v>Estelle</v>
      </c>
      <c r="Y13" s="14"/>
      <c r="Z13" s="20"/>
      <c r="AA13" s="19" t="str">
        <f t="shared" si="10"/>
        <v>VE</v>
      </c>
      <c r="AB13" s="37">
        <f t="shared" si="11"/>
        <v>44358</v>
      </c>
      <c r="AC13" s="17" t="str">
        <f>IFERROR(INDEX(Parametres!F:F,MATCH(AB13,Parametres!D:D,0)),"")</f>
        <v>Barnabé</v>
      </c>
      <c r="AD13" s="14"/>
      <c r="AE13" s="20"/>
      <c r="AF13" s="19" t="str">
        <f t="shared" si="12"/>
        <v>DI</v>
      </c>
      <c r="AG13" s="37">
        <f t="shared" si="13"/>
        <v>44388</v>
      </c>
      <c r="AH13" s="17" t="str">
        <f>IFERROR(INDEX(Parametres!F:F,MATCH(AG13,Parametres!D:D,0)),"")</f>
        <v>Benoît</v>
      </c>
      <c r="AI13" s="63"/>
      <c r="AJ13" s="20"/>
      <c r="AK13" s="19" t="str">
        <f t="shared" si="14"/>
        <v>ME</v>
      </c>
      <c r="AL13" s="37">
        <f t="shared" si="15"/>
        <v>44419</v>
      </c>
      <c r="AM13" s="17" t="str">
        <f>IFERROR(INDEX(Parametres!F:F,MATCH(AL13,Parametres!D:D,0)),"")</f>
        <v>Claire</v>
      </c>
      <c r="AN13" s="63"/>
      <c r="AO13" s="20"/>
      <c r="AP13" s="19" t="str">
        <f t="shared" si="16"/>
        <v>SA</v>
      </c>
      <c r="AQ13" s="37">
        <f t="shared" si="17"/>
        <v>44450</v>
      </c>
      <c r="AR13" s="17" t="str">
        <f>IFERROR(INDEX(Parametres!F:F,MATCH(AQ13,Parametres!D:D,0)),"")</f>
        <v>Adelphe</v>
      </c>
      <c r="AS13" s="63"/>
      <c r="AT13" s="20"/>
      <c r="AU13" s="19" t="str">
        <f t="shared" si="18"/>
        <v>LU</v>
      </c>
      <c r="AV13" s="38">
        <f t="shared" si="19"/>
        <v>44480</v>
      </c>
      <c r="AW13" s="13" t="str">
        <f>IFERROR(INDEX(Parametres!F:F,MATCH(AV13,Parametres!D:D,0)),"")</f>
        <v>Firmin</v>
      </c>
      <c r="AX13" s="63">
        <v>41</v>
      </c>
      <c r="AY13" s="20"/>
      <c r="AZ13" s="19" t="str">
        <f t="shared" si="20"/>
        <v>JE</v>
      </c>
      <c r="BA13" s="38">
        <f t="shared" si="21"/>
        <v>44511</v>
      </c>
      <c r="BB13" s="13" t="str">
        <f>IFERROR(INDEX(Parametres!F:F,MATCH(BA13,Parametres!D:D,0)),"")</f>
        <v>Armistice</v>
      </c>
      <c r="BC13" s="63"/>
      <c r="BD13" s="20"/>
      <c r="BE13" s="19" t="str">
        <f t="shared" si="22"/>
        <v>SA</v>
      </c>
      <c r="BF13" s="38">
        <f t="shared" si="23"/>
        <v>44541</v>
      </c>
      <c r="BG13" s="13" t="str">
        <f>IFERROR(INDEX(Parametres!F:F,MATCH(BF13,Parametres!D:D,0)),"")</f>
        <v>Daniel</v>
      </c>
      <c r="BH13" s="68"/>
      <c r="BI13" s="6"/>
    </row>
    <row r="14" spans="1:65" x14ac:dyDescent="0.25">
      <c r="A14" s="2"/>
      <c r="B14" s="60" t="str">
        <f t="shared" si="0"/>
        <v>MA</v>
      </c>
      <c r="C14" s="38">
        <f t="shared" si="1"/>
        <v>44208</v>
      </c>
      <c r="D14" s="13" t="str">
        <f>IFERROR(INDEX(Parametres!F:F,MATCH(Calendrier!C14,Parametres!D:D,0)),"")</f>
        <v>Tatiana</v>
      </c>
      <c r="E14" s="14"/>
      <c r="F14" s="20"/>
      <c r="G14" s="21" t="str">
        <f t="shared" si="2"/>
        <v>VE</v>
      </c>
      <c r="H14" s="37">
        <f t="shared" si="3"/>
        <v>44239</v>
      </c>
      <c r="I14" s="17" t="str">
        <f>IFERROR(INDEX(Parametres!F:F,MATCH(H14,Parametres!D:D,0)),"")</f>
        <v>Félix</v>
      </c>
      <c r="J14" s="14"/>
      <c r="K14" s="20"/>
      <c r="L14" s="19" t="str">
        <f t="shared" si="4"/>
        <v>VE</v>
      </c>
      <c r="M14" s="37">
        <f t="shared" si="5"/>
        <v>44267</v>
      </c>
      <c r="N14" s="17" t="str">
        <f>IFERROR(INDEX(Parametres!F:F,MATCH(M14,Parametres!D:D,0)),"")</f>
        <v>Justine</v>
      </c>
      <c r="O14" s="14"/>
      <c r="P14" s="20"/>
      <c r="Q14" s="19" t="str">
        <f t="shared" si="6"/>
        <v>LU</v>
      </c>
      <c r="R14" s="37">
        <f t="shared" si="7"/>
        <v>44298</v>
      </c>
      <c r="S14" s="17" t="str">
        <f>IFERROR(INDEX(Parametres!F:F,MATCH(R14,Parametres!D:D,0)),"")</f>
        <v>Jules</v>
      </c>
      <c r="T14" s="14">
        <v>15</v>
      </c>
      <c r="U14" s="20"/>
      <c r="V14" s="19" t="str">
        <f t="shared" si="8"/>
        <v>ME</v>
      </c>
      <c r="W14" s="38">
        <f t="shared" si="9"/>
        <v>44328</v>
      </c>
      <c r="X14" s="13" t="str">
        <f>IFERROR(INDEX(Parametres!F:F,MATCH(W14,Parametres!D:D,0)),"")</f>
        <v>Achille</v>
      </c>
      <c r="Y14" s="14"/>
      <c r="Z14" s="20"/>
      <c r="AA14" s="19" t="str">
        <f t="shared" si="10"/>
        <v>SA</v>
      </c>
      <c r="AB14" s="37">
        <f t="shared" si="11"/>
        <v>44359</v>
      </c>
      <c r="AC14" s="17" t="str">
        <f>IFERROR(INDEX(Parametres!F:F,MATCH(AB14,Parametres!D:D,0)),"")</f>
        <v>Guy</v>
      </c>
      <c r="AD14" s="14"/>
      <c r="AE14" s="20"/>
      <c r="AF14" s="19" t="str">
        <f t="shared" si="12"/>
        <v>LU</v>
      </c>
      <c r="AG14" s="37">
        <f t="shared" si="13"/>
        <v>44389</v>
      </c>
      <c r="AH14" s="17" t="str">
        <f>IFERROR(INDEX(Parametres!F:F,MATCH(AG14,Parametres!D:D,0)),"")</f>
        <v>Olivier</v>
      </c>
      <c r="AI14" s="63">
        <v>28</v>
      </c>
      <c r="AJ14" s="20"/>
      <c r="AK14" s="19" t="str">
        <f t="shared" si="14"/>
        <v>JE</v>
      </c>
      <c r="AL14" s="37">
        <f t="shared" si="15"/>
        <v>44420</v>
      </c>
      <c r="AM14" s="34" t="str">
        <f>IFERROR(INDEX(Parametres!F:F,MATCH(AL14,Parametres!D:D,0)),"")</f>
        <v>JF de Chantal</v>
      </c>
      <c r="AN14" s="63"/>
      <c r="AO14" s="20"/>
      <c r="AP14" s="19" t="str">
        <f t="shared" si="16"/>
        <v>DI</v>
      </c>
      <c r="AQ14" s="37">
        <f t="shared" si="17"/>
        <v>44451</v>
      </c>
      <c r="AR14" s="17" t="str">
        <f>IFERROR(INDEX(Parametres!F:F,MATCH(AQ14,Parametres!D:D,0)),"")</f>
        <v>Apollinaire</v>
      </c>
      <c r="AS14" s="63"/>
      <c r="AT14" s="20"/>
      <c r="AU14" s="19" t="str">
        <f t="shared" si="18"/>
        <v>MA</v>
      </c>
      <c r="AV14" s="38">
        <f t="shared" si="19"/>
        <v>44481</v>
      </c>
      <c r="AW14" s="13" t="str">
        <f>IFERROR(INDEX(Parametres!F:F,MATCH(AV14,Parametres!D:D,0)),"")</f>
        <v>Wilfried</v>
      </c>
      <c r="AX14" s="63"/>
      <c r="AY14" s="20"/>
      <c r="AZ14" s="19" t="str">
        <f t="shared" si="20"/>
        <v>VE</v>
      </c>
      <c r="BA14" s="38">
        <f t="shared" si="21"/>
        <v>44512</v>
      </c>
      <c r="BB14" s="13" t="str">
        <f>IFERROR(INDEX(Parametres!F:F,MATCH(BA14,Parametres!D:D,0)),"")</f>
        <v>Christian</v>
      </c>
      <c r="BC14" s="63"/>
      <c r="BD14" s="20"/>
      <c r="BE14" s="19" t="str">
        <f t="shared" si="22"/>
        <v>DI</v>
      </c>
      <c r="BF14" s="38">
        <f t="shared" si="23"/>
        <v>44542</v>
      </c>
      <c r="BG14" s="13" t="str">
        <f>IFERROR(INDEX(Parametres!F:F,MATCH(BF14,Parametres!D:D,0)),"")</f>
        <v>Corentin</v>
      </c>
      <c r="BH14" s="68"/>
      <c r="BI14" s="6"/>
    </row>
    <row r="15" spans="1:65" x14ac:dyDescent="0.25">
      <c r="A15" s="2"/>
      <c r="B15" s="60" t="str">
        <f t="shared" si="0"/>
        <v>ME</v>
      </c>
      <c r="C15" s="38">
        <f t="shared" si="1"/>
        <v>44209</v>
      </c>
      <c r="D15" s="13" t="str">
        <f>IFERROR(INDEX(Parametres!F:F,MATCH(Calendrier!C15,Parametres!D:D,0)),"")</f>
        <v>Yvette</v>
      </c>
      <c r="E15" s="14"/>
      <c r="F15" s="20"/>
      <c r="G15" s="21" t="str">
        <f t="shared" si="2"/>
        <v>SA</v>
      </c>
      <c r="H15" s="37">
        <f t="shared" si="3"/>
        <v>44240</v>
      </c>
      <c r="I15" s="17" t="str">
        <f>IFERROR(INDEX(Parametres!F:F,MATCH(H15,Parametres!D:D,0)),"")</f>
        <v>Béatrice</v>
      </c>
      <c r="J15" s="14"/>
      <c r="K15" s="20"/>
      <c r="L15" s="19" t="str">
        <f t="shared" si="4"/>
        <v>SA</v>
      </c>
      <c r="M15" s="37">
        <f t="shared" si="5"/>
        <v>44268</v>
      </c>
      <c r="N15" s="17" t="str">
        <f>IFERROR(INDEX(Parametres!F:F,MATCH(M15,Parametres!D:D,0)),"")</f>
        <v>Rodrigue</v>
      </c>
      <c r="O15" s="14"/>
      <c r="P15" s="20"/>
      <c r="Q15" s="19" t="str">
        <f t="shared" si="6"/>
        <v>MA</v>
      </c>
      <c r="R15" s="37">
        <f t="shared" si="7"/>
        <v>44299</v>
      </c>
      <c r="S15" s="17" t="str">
        <f>IFERROR(INDEX(Parametres!F:F,MATCH(R15,Parametres!D:D,0)),"")</f>
        <v>Ida</v>
      </c>
      <c r="T15" s="14"/>
      <c r="U15" s="20"/>
      <c r="V15" s="19" t="str">
        <f t="shared" si="8"/>
        <v>JE</v>
      </c>
      <c r="W15" s="38">
        <f t="shared" si="9"/>
        <v>44329</v>
      </c>
      <c r="X15" s="13" t="str">
        <f>IFERROR(INDEX(Parametres!F:F,MATCH(W15,Parametres!D:D,0)),"")</f>
        <v>Ascension</v>
      </c>
      <c r="Y15" s="14"/>
      <c r="Z15" s="20"/>
      <c r="AA15" s="19" t="str">
        <f t="shared" si="10"/>
        <v>DI</v>
      </c>
      <c r="AB15" s="37">
        <f t="shared" si="11"/>
        <v>44360</v>
      </c>
      <c r="AC15" s="34" t="str">
        <f>IFERROR(INDEX(Parametres!F:F,MATCH(AB15,Parametres!D:D,0)),"")</f>
        <v>Antoine de P</v>
      </c>
      <c r="AD15" s="14"/>
      <c r="AE15" s="20"/>
      <c r="AF15" s="19" t="str">
        <f t="shared" si="12"/>
        <v>MA</v>
      </c>
      <c r="AG15" s="37">
        <f t="shared" si="13"/>
        <v>44390</v>
      </c>
      <c r="AH15" s="17" t="str">
        <f>IFERROR(INDEX(Parametres!F:F,MATCH(AG15,Parametres!D:D,0)),"")</f>
        <v>Henri/Joël</v>
      </c>
      <c r="AI15" s="63"/>
      <c r="AJ15" s="20"/>
      <c r="AK15" s="19" t="str">
        <f t="shared" si="14"/>
        <v>VE</v>
      </c>
      <c r="AL15" s="37">
        <f t="shared" si="15"/>
        <v>44421</v>
      </c>
      <c r="AM15" s="17" t="str">
        <f>IFERROR(INDEX(Parametres!F:F,MATCH(AL15,Parametres!D:D,0)),"")</f>
        <v>Hippolyte</v>
      </c>
      <c r="AN15" s="63"/>
      <c r="AO15" s="20"/>
      <c r="AP15" s="19" t="str">
        <f t="shared" si="16"/>
        <v>LU</v>
      </c>
      <c r="AQ15" s="37">
        <f t="shared" si="17"/>
        <v>44452</v>
      </c>
      <c r="AR15" s="17" t="str">
        <f>IFERROR(INDEX(Parametres!F:F,MATCH(AQ15,Parametres!D:D,0)),"")</f>
        <v>Aimé</v>
      </c>
      <c r="AS15" s="63">
        <v>37</v>
      </c>
      <c r="AT15" s="20"/>
      <c r="AU15" s="19" t="str">
        <f t="shared" si="18"/>
        <v>ME</v>
      </c>
      <c r="AV15" s="38">
        <f t="shared" si="19"/>
        <v>44482</v>
      </c>
      <c r="AW15" s="13" t="str">
        <f>IFERROR(INDEX(Parametres!F:F,MATCH(AV15,Parametres!D:D,0)),"")</f>
        <v>Géraud</v>
      </c>
      <c r="AX15" s="63"/>
      <c r="AY15" s="20"/>
      <c r="AZ15" s="19" t="str">
        <f t="shared" si="20"/>
        <v>SA</v>
      </c>
      <c r="BA15" s="38">
        <f t="shared" si="21"/>
        <v>44513</v>
      </c>
      <c r="BB15" s="13" t="str">
        <f>IFERROR(INDEX(Parametres!F:F,MATCH(BA15,Parametres!D:D,0)),"")</f>
        <v>Brice</v>
      </c>
      <c r="BC15" s="63"/>
      <c r="BD15" s="20"/>
      <c r="BE15" s="19" t="str">
        <f t="shared" si="22"/>
        <v>LU</v>
      </c>
      <c r="BF15" s="38">
        <f t="shared" si="23"/>
        <v>44543</v>
      </c>
      <c r="BG15" s="13" t="str">
        <f>IFERROR(INDEX(Parametres!F:F,MATCH(BF15,Parametres!D:D,0)),"")</f>
        <v>Lucie</v>
      </c>
      <c r="BH15" s="68">
        <v>50</v>
      </c>
      <c r="BI15" s="6"/>
    </row>
    <row r="16" spans="1:65" x14ac:dyDescent="0.25">
      <c r="A16" s="2"/>
      <c r="B16" s="60" t="str">
        <f t="shared" si="0"/>
        <v>JE</v>
      </c>
      <c r="C16" s="38">
        <f t="shared" si="1"/>
        <v>44210</v>
      </c>
      <c r="D16" s="13" t="str">
        <f>IFERROR(INDEX(Parametres!F:F,MATCH(Calendrier!C16,Parametres!D:D,0)),"")</f>
        <v>Nina</v>
      </c>
      <c r="E16" s="14"/>
      <c r="F16" s="20"/>
      <c r="G16" s="21" t="str">
        <f t="shared" si="2"/>
        <v>DI</v>
      </c>
      <c r="H16" s="37">
        <f t="shared" si="3"/>
        <v>44241</v>
      </c>
      <c r="I16" s="17" t="str">
        <f>IFERROR(INDEX(Parametres!F:F,MATCH(H16,Parametres!D:D,0)),"")</f>
        <v>Valentin</v>
      </c>
      <c r="J16" s="14"/>
      <c r="K16" s="20"/>
      <c r="L16" s="19" t="str">
        <f t="shared" si="4"/>
        <v>DI</v>
      </c>
      <c r="M16" s="37">
        <f t="shared" si="5"/>
        <v>44269</v>
      </c>
      <c r="N16" s="17" t="str">
        <f>IFERROR(INDEX(Parametres!F:F,MATCH(M16,Parametres!D:D,0)),"")</f>
        <v>Mathilde</v>
      </c>
      <c r="O16" s="14"/>
      <c r="P16" s="20"/>
      <c r="Q16" s="19" t="str">
        <f t="shared" si="6"/>
        <v>ME</v>
      </c>
      <c r="R16" s="37">
        <f t="shared" si="7"/>
        <v>44300</v>
      </c>
      <c r="S16" s="17" t="str">
        <f>IFERROR(INDEX(Parametres!F:F,MATCH(R16,Parametres!D:D,0)),"")</f>
        <v>Maxime</v>
      </c>
      <c r="T16" s="14"/>
      <c r="U16" s="20"/>
      <c r="V16" s="19" t="str">
        <f t="shared" si="8"/>
        <v>VE</v>
      </c>
      <c r="W16" s="38">
        <f t="shared" si="9"/>
        <v>44330</v>
      </c>
      <c r="X16" s="13" t="str">
        <f>IFERROR(INDEX(Parametres!F:F,MATCH(W16,Parametres!D:D,0)),"")</f>
        <v>Matthias</v>
      </c>
      <c r="Y16" s="14"/>
      <c r="Z16" s="20"/>
      <c r="AA16" s="19" t="str">
        <f t="shared" si="10"/>
        <v>LU</v>
      </c>
      <c r="AB16" s="37">
        <f t="shared" si="11"/>
        <v>44361</v>
      </c>
      <c r="AC16" s="17" t="str">
        <f>IFERROR(INDEX(Parametres!F:F,MATCH(AB16,Parametres!D:D,0)),"")</f>
        <v>Elisée</v>
      </c>
      <c r="AD16" s="14">
        <v>24</v>
      </c>
      <c r="AE16" s="20"/>
      <c r="AF16" s="19" t="str">
        <f t="shared" si="12"/>
        <v>ME</v>
      </c>
      <c r="AG16" s="37">
        <f t="shared" si="13"/>
        <v>44391</v>
      </c>
      <c r="AH16" s="34" t="str">
        <f>IFERROR(INDEX(Parametres!F:F,MATCH(AG16,Parametres!D:D,0)),"")</f>
        <v>F. Nationale</v>
      </c>
      <c r="AI16" s="63"/>
      <c r="AJ16" s="20"/>
      <c r="AK16" s="19" t="str">
        <f t="shared" si="14"/>
        <v>SA</v>
      </c>
      <c r="AL16" s="37">
        <f t="shared" si="15"/>
        <v>44422</v>
      </c>
      <c r="AM16" s="17" t="str">
        <f>IFERROR(INDEX(Parametres!F:F,MATCH(AL16,Parametres!D:D,0)),"")</f>
        <v>Evrard</v>
      </c>
      <c r="AN16" s="63"/>
      <c r="AO16" s="20"/>
      <c r="AP16" s="19" t="str">
        <f t="shared" si="16"/>
        <v>MA</v>
      </c>
      <c r="AQ16" s="37">
        <f t="shared" si="17"/>
        <v>44453</v>
      </c>
      <c r="AR16" s="34" t="str">
        <f>IFERROR(INDEX(Parametres!F:F,MATCH(AQ16,Parametres!D:D,0)),"")</f>
        <v>Croix Glorieuse</v>
      </c>
      <c r="AS16" s="63"/>
      <c r="AT16" s="20"/>
      <c r="AU16" s="19" t="str">
        <f t="shared" si="18"/>
        <v>JE</v>
      </c>
      <c r="AV16" s="38">
        <f t="shared" si="19"/>
        <v>44483</v>
      </c>
      <c r="AW16" s="13" t="str">
        <f>IFERROR(INDEX(Parametres!F:F,MATCH(AV16,Parametres!D:D,0)),"")</f>
        <v>Juste</v>
      </c>
      <c r="AX16" s="63"/>
      <c r="AY16" s="20"/>
      <c r="AZ16" s="19" t="str">
        <f t="shared" si="20"/>
        <v>DI</v>
      </c>
      <c r="BA16" s="38">
        <f t="shared" si="21"/>
        <v>44514</v>
      </c>
      <c r="BB16" s="13" t="str">
        <f>IFERROR(INDEX(Parametres!F:F,MATCH(BA16,Parametres!D:D,0)),"")</f>
        <v>Sidoine</v>
      </c>
      <c r="BC16" s="63"/>
      <c r="BD16" s="20"/>
      <c r="BE16" s="19" t="str">
        <f t="shared" si="22"/>
        <v>MA</v>
      </c>
      <c r="BF16" s="38">
        <f t="shared" si="23"/>
        <v>44544</v>
      </c>
      <c r="BG16" s="13" t="str">
        <f>IFERROR(INDEX(Parametres!F:F,MATCH(BF16,Parametres!D:D,0)),"")</f>
        <v>Odile</v>
      </c>
      <c r="BH16" s="68"/>
      <c r="BI16" s="6"/>
    </row>
    <row r="17" spans="1:61" x14ac:dyDescent="0.25">
      <c r="A17" s="2"/>
      <c r="B17" s="60" t="str">
        <f t="shared" si="0"/>
        <v>VE</v>
      </c>
      <c r="C17" s="38">
        <f t="shared" si="1"/>
        <v>44211</v>
      </c>
      <c r="D17" s="13" t="str">
        <f>IFERROR(INDEX(Parametres!F:F,MATCH(Calendrier!C17,Parametres!D:D,0)),"")</f>
        <v>Rémi</v>
      </c>
      <c r="E17" s="14"/>
      <c r="F17" s="20"/>
      <c r="G17" s="21" t="str">
        <f t="shared" si="2"/>
        <v>LU</v>
      </c>
      <c r="H17" s="37">
        <f t="shared" si="3"/>
        <v>44242</v>
      </c>
      <c r="I17" s="17" t="str">
        <f>IFERROR(INDEX(Parametres!F:F,MATCH(H17,Parametres!D:D,0)),"")</f>
        <v>Claude</v>
      </c>
      <c r="J17" s="14">
        <v>7</v>
      </c>
      <c r="K17" s="20"/>
      <c r="L17" s="19" t="str">
        <f t="shared" si="4"/>
        <v>LU</v>
      </c>
      <c r="M17" s="37">
        <f t="shared" si="5"/>
        <v>44270</v>
      </c>
      <c r="N17" s="17" t="str">
        <f>IFERROR(INDEX(Parametres!F:F,MATCH(M17,Parametres!D:D,0)),"")</f>
        <v>Louise</v>
      </c>
      <c r="O17" s="14">
        <v>11</v>
      </c>
      <c r="P17" s="20"/>
      <c r="Q17" s="19" t="str">
        <f t="shared" si="6"/>
        <v>JE</v>
      </c>
      <c r="R17" s="37">
        <f t="shared" si="7"/>
        <v>44301</v>
      </c>
      <c r="S17" s="17" t="str">
        <f>IFERROR(INDEX(Parametres!F:F,MATCH(R17,Parametres!D:D,0)),"")</f>
        <v>Paterne</v>
      </c>
      <c r="T17" s="14"/>
      <c r="U17" s="20"/>
      <c r="V17" s="19" t="str">
        <f t="shared" si="8"/>
        <v>SA</v>
      </c>
      <c r="W17" s="38">
        <f t="shared" si="9"/>
        <v>44331</v>
      </c>
      <c r="X17" s="13" t="str">
        <f>IFERROR(INDEX(Parametres!F:F,MATCH(W17,Parametres!D:D,0)),"")</f>
        <v>Denise</v>
      </c>
      <c r="Y17" s="14"/>
      <c r="Z17" s="20"/>
      <c r="AA17" s="19" t="str">
        <f t="shared" si="10"/>
        <v>MA</v>
      </c>
      <c r="AB17" s="37">
        <f t="shared" si="11"/>
        <v>44362</v>
      </c>
      <c r="AC17" s="17" t="str">
        <f>IFERROR(INDEX(Parametres!F:F,MATCH(AB17,Parametres!D:D,0)),"")</f>
        <v>Germaine</v>
      </c>
      <c r="AD17" s="14"/>
      <c r="AE17" s="20"/>
      <c r="AF17" s="19" t="str">
        <f t="shared" si="12"/>
        <v>JE</v>
      </c>
      <c r="AG17" s="37">
        <f t="shared" si="13"/>
        <v>44392</v>
      </c>
      <c r="AH17" s="17" t="str">
        <f>IFERROR(INDEX(Parametres!F:F,MATCH(AG17,Parametres!D:D,0)),"")</f>
        <v>Donald</v>
      </c>
      <c r="AI17" s="63"/>
      <c r="AJ17" s="20"/>
      <c r="AK17" s="19" t="str">
        <f t="shared" si="14"/>
        <v>DI</v>
      </c>
      <c r="AL17" s="37">
        <f t="shared" si="15"/>
        <v>44423</v>
      </c>
      <c r="AM17" s="17" t="str">
        <f>IFERROR(INDEX(Parametres!F:F,MATCH(AL17,Parametres!D:D,0)),"")</f>
        <v>Assomption</v>
      </c>
      <c r="AN17" s="63"/>
      <c r="AO17" s="20"/>
      <c r="AP17" s="19" t="str">
        <f t="shared" si="16"/>
        <v>ME</v>
      </c>
      <c r="AQ17" s="37">
        <f t="shared" si="17"/>
        <v>44454</v>
      </c>
      <c r="AR17" s="17" t="str">
        <f>IFERROR(INDEX(Parametres!F:F,MATCH(AQ17,Parametres!D:D,0)),"")</f>
        <v>Roland</v>
      </c>
      <c r="AS17" s="63"/>
      <c r="AT17" s="20"/>
      <c r="AU17" s="19" t="str">
        <f t="shared" si="18"/>
        <v>VE</v>
      </c>
      <c r="AV17" s="38">
        <f t="shared" si="19"/>
        <v>44484</v>
      </c>
      <c r="AW17" s="22" t="str">
        <f>IFERROR(INDEX(Parametres!F:F,MATCH(AV17,Parametres!D:D,0)),"")</f>
        <v>Thérèse d'Avila</v>
      </c>
      <c r="AX17" s="63"/>
      <c r="AY17" s="20"/>
      <c r="AZ17" s="19" t="str">
        <f t="shared" si="20"/>
        <v>LU</v>
      </c>
      <c r="BA17" s="38">
        <f t="shared" si="21"/>
        <v>44515</v>
      </c>
      <c r="BB17" s="13" t="str">
        <f>IFERROR(INDEX(Parametres!F:F,MATCH(BA17,Parametres!D:D,0)),"")</f>
        <v>Albert</v>
      </c>
      <c r="BC17" s="63">
        <v>46</v>
      </c>
      <c r="BD17" s="20"/>
      <c r="BE17" s="19" t="str">
        <f t="shared" si="22"/>
        <v>ME</v>
      </c>
      <c r="BF17" s="38">
        <f t="shared" si="23"/>
        <v>44545</v>
      </c>
      <c r="BG17" s="13" t="str">
        <f>IFERROR(INDEX(Parametres!F:F,MATCH(BF17,Parametres!D:D,0)),"")</f>
        <v>Ninon</v>
      </c>
      <c r="BH17" s="68"/>
      <c r="BI17" s="6"/>
    </row>
    <row r="18" spans="1:61" x14ac:dyDescent="0.25">
      <c r="A18" s="2"/>
      <c r="B18" s="60" t="str">
        <f t="shared" si="0"/>
        <v>SA</v>
      </c>
      <c r="C18" s="38">
        <f t="shared" si="1"/>
        <v>44212</v>
      </c>
      <c r="D18" s="13" t="str">
        <f>IFERROR(INDEX(Parametres!F:F,MATCH(Calendrier!C18,Parametres!D:D,0)),"")</f>
        <v>Marcel</v>
      </c>
      <c r="E18" s="14"/>
      <c r="F18" s="20"/>
      <c r="G18" s="21" t="str">
        <f t="shared" si="2"/>
        <v>MA</v>
      </c>
      <c r="H18" s="37">
        <f t="shared" si="3"/>
        <v>44243</v>
      </c>
      <c r="I18" s="17" t="str">
        <f>IFERROR(INDEX(Parametres!F:F,MATCH(H18,Parametres!D:D,0)),"")</f>
        <v>Mardi Gras</v>
      </c>
      <c r="J18" s="14"/>
      <c r="K18" s="20"/>
      <c r="L18" s="19" t="str">
        <f t="shared" si="4"/>
        <v>MA</v>
      </c>
      <c r="M18" s="37">
        <f t="shared" si="5"/>
        <v>44271</v>
      </c>
      <c r="N18" s="17" t="str">
        <f>IFERROR(INDEX(Parametres!F:F,MATCH(M18,Parametres!D:D,0)),"")</f>
        <v>Bénédicte</v>
      </c>
      <c r="O18" s="14"/>
      <c r="P18" s="20"/>
      <c r="Q18" s="19" t="str">
        <f t="shared" si="6"/>
        <v>VE</v>
      </c>
      <c r="R18" s="37">
        <f t="shared" si="7"/>
        <v>44302</v>
      </c>
      <c r="S18" s="17" t="str">
        <f>IFERROR(INDEX(Parametres!F:F,MATCH(R18,Parametres!D:D,0)),"")</f>
        <v>Benoît</v>
      </c>
      <c r="T18" s="14"/>
      <c r="U18" s="20"/>
      <c r="V18" s="19" t="str">
        <f t="shared" si="8"/>
        <v>DI</v>
      </c>
      <c r="W18" s="38">
        <f t="shared" si="9"/>
        <v>44332</v>
      </c>
      <c r="X18" s="13" t="str">
        <f>IFERROR(INDEX(Parametres!F:F,MATCH(W18,Parametres!D:D,0)),"")</f>
        <v>Honoré</v>
      </c>
      <c r="Y18" s="14"/>
      <c r="Z18" s="20"/>
      <c r="AA18" s="19" t="str">
        <f t="shared" si="10"/>
        <v>ME</v>
      </c>
      <c r="AB18" s="37">
        <f t="shared" si="11"/>
        <v>44363</v>
      </c>
      <c r="AC18" s="17" t="str">
        <f>IFERROR(INDEX(Parametres!F:F,MATCH(AB18,Parametres!D:D,0)),"")</f>
        <v>JF Régis</v>
      </c>
      <c r="AD18" s="14"/>
      <c r="AE18" s="20"/>
      <c r="AF18" s="19" t="str">
        <f t="shared" si="12"/>
        <v>VE</v>
      </c>
      <c r="AG18" s="37">
        <f t="shared" si="13"/>
        <v>44393</v>
      </c>
      <c r="AH18" s="34" t="str">
        <f>IFERROR(INDEX(Parametres!F:F,MATCH(AG18,Parametres!D:D,0)),"")</f>
        <v>ND Mt Carmel</v>
      </c>
      <c r="AI18" s="63"/>
      <c r="AJ18" s="20"/>
      <c r="AK18" s="19" t="str">
        <f t="shared" si="14"/>
        <v>LU</v>
      </c>
      <c r="AL18" s="37">
        <f t="shared" si="15"/>
        <v>44424</v>
      </c>
      <c r="AM18" s="17" t="str">
        <f>IFERROR(INDEX(Parametres!F:F,MATCH(AL18,Parametres!D:D,0)),"")</f>
        <v>Armel</v>
      </c>
      <c r="AN18" s="63">
        <v>33</v>
      </c>
      <c r="AO18" s="20"/>
      <c r="AP18" s="19" t="str">
        <f t="shared" si="16"/>
        <v>JE</v>
      </c>
      <c r="AQ18" s="37">
        <f t="shared" si="17"/>
        <v>44455</v>
      </c>
      <c r="AR18" s="17" t="str">
        <f>IFERROR(INDEX(Parametres!F:F,MATCH(AQ18,Parametres!D:D,0)),"")</f>
        <v>Edith</v>
      </c>
      <c r="AS18" s="63"/>
      <c r="AT18" s="20"/>
      <c r="AU18" s="19" t="str">
        <f t="shared" si="18"/>
        <v>SA</v>
      </c>
      <c r="AV18" s="38">
        <f t="shared" si="19"/>
        <v>44485</v>
      </c>
      <c r="AW18" s="13" t="str">
        <f>IFERROR(INDEX(Parametres!F:F,MATCH(AV18,Parametres!D:D,0)),"")</f>
        <v>Edwige</v>
      </c>
      <c r="AX18" s="63"/>
      <c r="AY18" s="20"/>
      <c r="AZ18" s="19" t="str">
        <f t="shared" si="20"/>
        <v>MA</v>
      </c>
      <c r="BA18" s="38">
        <f t="shared" si="21"/>
        <v>44516</v>
      </c>
      <c r="BB18" s="13" t="str">
        <f>IFERROR(INDEX(Parametres!F:F,MATCH(BA18,Parametres!D:D,0)),"")</f>
        <v>Marguerite</v>
      </c>
      <c r="BC18" s="63"/>
      <c r="BD18" s="20"/>
      <c r="BE18" s="19" t="str">
        <f t="shared" si="22"/>
        <v>JE</v>
      </c>
      <c r="BF18" s="38">
        <f t="shared" si="23"/>
        <v>44546</v>
      </c>
      <c r="BG18" s="13" t="str">
        <f>IFERROR(INDEX(Parametres!F:F,MATCH(BF18,Parametres!D:D,0)),"")</f>
        <v>Alice</v>
      </c>
      <c r="BH18" s="68"/>
      <c r="BI18" s="6"/>
    </row>
    <row r="19" spans="1:61" x14ac:dyDescent="0.25">
      <c r="A19" s="2"/>
      <c r="B19" s="60" t="str">
        <f t="shared" si="0"/>
        <v>DI</v>
      </c>
      <c r="C19" s="38">
        <f t="shared" si="1"/>
        <v>44213</v>
      </c>
      <c r="D19" s="13" t="str">
        <f>IFERROR(INDEX(Parametres!F:F,MATCH(Calendrier!C19,Parametres!D:D,0)),"")</f>
        <v>Roseline</v>
      </c>
      <c r="E19" s="14"/>
      <c r="F19" s="20"/>
      <c r="G19" s="21" t="str">
        <f t="shared" si="2"/>
        <v>ME</v>
      </c>
      <c r="H19" s="37">
        <f t="shared" si="3"/>
        <v>44244</v>
      </c>
      <c r="I19" s="17" t="str">
        <f>IFERROR(INDEX(Parametres!F:F,MATCH(H19,Parametres!D:D,0)),"")</f>
        <v>Cendres</v>
      </c>
      <c r="J19" s="14"/>
      <c r="K19" s="20"/>
      <c r="L19" s="19" t="str">
        <f t="shared" si="4"/>
        <v>ME</v>
      </c>
      <c r="M19" s="37">
        <f t="shared" si="5"/>
        <v>44272</v>
      </c>
      <c r="N19" s="17" t="str">
        <f>IFERROR(INDEX(Parametres!F:F,MATCH(M19,Parametres!D:D,0)),"")</f>
        <v>Patrice</v>
      </c>
      <c r="O19" s="14"/>
      <c r="P19" s="20"/>
      <c r="Q19" s="19" t="str">
        <f t="shared" si="6"/>
        <v>SA</v>
      </c>
      <c r="R19" s="37">
        <f t="shared" si="7"/>
        <v>44303</v>
      </c>
      <c r="S19" s="17" t="str">
        <f>IFERROR(INDEX(Parametres!F:F,MATCH(R19,Parametres!D:D,0)),"")</f>
        <v>Anicet</v>
      </c>
      <c r="T19" s="14"/>
      <c r="U19" s="20"/>
      <c r="V19" s="19" t="str">
        <f t="shared" si="8"/>
        <v>LU</v>
      </c>
      <c r="W19" s="38">
        <f t="shared" si="9"/>
        <v>44333</v>
      </c>
      <c r="X19" s="13" t="str">
        <f>IFERROR(INDEX(Parametres!F:F,MATCH(W19,Parametres!D:D,0)),"")</f>
        <v>Pascal</v>
      </c>
      <c r="Y19" s="14">
        <v>20</v>
      </c>
      <c r="Z19" s="20"/>
      <c r="AA19" s="19" t="str">
        <f t="shared" si="10"/>
        <v>JE</v>
      </c>
      <c r="AB19" s="37">
        <f t="shared" si="11"/>
        <v>44364</v>
      </c>
      <c r="AC19" s="17" t="str">
        <f>IFERROR(INDEX(Parametres!F:F,MATCH(AB19,Parametres!D:D,0)),"")</f>
        <v>Hervé</v>
      </c>
      <c r="AD19" s="14"/>
      <c r="AE19" s="20"/>
      <c r="AF19" s="19" t="str">
        <f t="shared" si="12"/>
        <v>SA</v>
      </c>
      <c r="AG19" s="37">
        <f t="shared" si="13"/>
        <v>44394</v>
      </c>
      <c r="AH19" s="17" t="str">
        <f>IFERROR(INDEX(Parametres!F:F,MATCH(AG19,Parametres!D:D,0)),"")</f>
        <v>Charlotte</v>
      </c>
      <c r="AI19" s="63"/>
      <c r="AJ19" s="20"/>
      <c r="AK19" s="19" t="str">
        <f t="shared" si="14"/>
        <v>MA</v>
      </c>
      <c r="AL19" s="37">
        <f t="shared" si="15"/>
        <v>44425</v>
      </c>
      <c r="AM19" s="17" t="str">
        <f>IFERROR(INDEX(Parametres!F:F,MATCH(AL19,Parametres!D:D,0)),"")</f>
        <v>Hyacinthe</v>
      </c>
      <c r="AN19" s="63"/>
      <c r="AO19" s="20"/>
      <c r="AP19" s="19" t="str">
        <f t="shared" si="16"/>
        <v>VE</v>
      </c>
      <c r="AQ19" s="37">
        <f t="shared" si="17"/>
        <v>44456</v>
      </c>
      <c r="AR19" s="17" t="str">
        <f>IFERROR(INDEX(Parametres!F:F,MATCH(AQ19,Parametres!D:D,0)),"")</f>
        <v>Renaud</v>
      </c>
      <c r="AS19" s="63"/>
      <c r="AT19" s="20"/>
      <c r="AU19" s="19" t="str">
        <f t="shared" si="18"/>
        <v>DI</v>
      </c>
      <c r="AV19" s="38">
        <f t="shared" si="19"/>
        <v>44486</v>
      </c>
      <c r="AW19" s="13" t="str">
        <f>IFERROR(INDEX(Parametres!F:F,MATCH(AV19,Parametres!D:D,0)),"")</f>
        <v>Baudouin</v>
      </c>
      <c r="AX19" s="63"/>
      <c r="AY19" s="20"/>
      <c r="AZ19" s="19" t="str">
        <f t="shared" si="20"/>
        <v>ME</v>
      </c>
      <c r="BA19" s="38">
        <f t="shared" si="21"/>
        <v>44517</v>
      </c>
      <c r="BB19" s="13" t="str">
        <f>IFERROR(INDEX(Parametres!F:F,MATCH(BA19,Parametres!D:D,0)),"")</f>
        <v>Elisabeth</v>
      </c>
      <c r="BC19" s="63"/>
      <c r="BD19" s="20"/>
      <c r="BE19" s="19" t="str">
        <f t="shared" si="22"/>
        <v>VE</v>
      </c>
      <c r="BF19" s="38">
        <f t="shared" si="23"/>
        <v>44547</v>
      </c>
      <c r="BG19" s="22" t="str">
        <f>IFERROR(INDEX(Parametres!F:F,MATCH(BF19,Parametres!D:D,0)),"")</f>
        <v>Gaël/Judicaël</v>
      </c>
      <c r="BH19" s="68"/>
      <c r="BI19" s="6"/>
    </row>
    <row r="20" spans="1:61" x14ac:dyDescent="0.25">
      <c r="A20" s="2"/>
      <c r="B20" s="60" t="str">
        <f t="shared" si="0"/>
        <v>LU</v>
      </c>
      <c r="C20" s="39">
        <f t="shared" si="1"/>
        <v>44214</v>
      </c>
      <c r="D20" s="13" t="str">
        <f>IFERROR(INDEX(Parametres!F:F,MATCH(Calendrier!C20,Parametres!D:D,0)),"")</f>
        <v>Prisca</v>
      </c>
      <c r="E20" s="14">
        <v>3</v>
      </c>
      <c r="F20" s="20"/>
      <c r="G20" s="21" t="str">
        <f t="shared" si="2"/>
        <v>JE</v>
      </c>
      <c r="H20" s="37">
        <f t="shared" si="3"/>
        <v>44245</v>
      </c>
      <c r="I20" s="17" t="str">
        <f>IFERROR(INDEX(Parametres!F:F,MATCH(H20,Parametres!D:D,0)),"")</f>
        <v>Bernadette</v>
      </c>
      <c r="J20" s="14"/>
      <c r="K20" s="20"/>
      <c r="L20" s="19" t="str">
        <f t="shared" si="4"/>
        <v>JE</v>
      </c>
      <c r="M20" s="37">
        <f t="shared" si="5"/>
        <v>44273</v>
      </c>
      <c r="N20" s="17" t="str">
        <f>IFERROR(INDEX(Parametres!F:F,MATCH(M20,Parametres!D:D,0)),"")</f>
        <v>Cyrille</v>
      </c>
      <c r="O20" s="14"/>
      <c r="P20" s="20"/>
      <c r="Q20" s="19" t="str">
        <f t="shared" si="6"/>
        <v>DI</v>
      </c>
      <c r="R20" s="37">
        <f t="shared" si="7"/>
        <v>44304</v>
      </c>
      <c r="S20" s="17" t="str">
        <f>IFERROR(INDEX(Parametres!F:F,MATCH(R20,Parametres!D:D,0)),"")</f>
        <v>Parfait</v>
      </c>
      <c r="T20" s="14"/>
      <c r="U20" s="20"/>
      <c r="V20" s="19" t="str">
        <f t="shared" si="8"/>
        <v>MA</v>
      </c>
      <c r="W20" s="38">
        <f t="shared" si="9"/>
        <v>44334</v>
      </c>
      <c r="X20" s="13" t="str">
        <f>IFERROR(INDEX(Parametres!F:F,MATCH(W20,Parametres!D:D,0)),"")</f>
        <v>Eric</v>
      </c>
      <c r="Y20" s="14"/>
      <c r="Z20" s="20"/>
      <c r="AA20" s="19" t="str">
        <f t="shared" si="10"/>
        <v>VE</v>
      </c>
      <c r="AB20" s="37">
        <f t="shared" si="11"/>
        <v>44365</v>
      </c>
      <c r="AC20" s="17" t="str">
        <f>IFERROR(INDEX(Parametres!F:F,MATCH(AB20,Parametres!D:D,0)),"")</f>
        <v>Léonce</v>
      </c>
      <c r="AD20" s="14"/>
      <c r="AE20" s="20"/>
      <c r="AF20" s="19" t="str">
        <f t="shared" si="12"/>
        <v>DI</v>
      </c>
      <c r="AG20" s="37">
        <f t="shared" si="13"/>
        <v>44395</v>
      </c>
      <c r="AH20" s="17" t="str">
        <f>IFERROR(INDEX(Parametres!F:F,MATCH(AG20,Parametres!D:D,0)),"")</f>
        <v>Frédéric</v>
      </c>
      <c r="AI20" s="63"/>
      <c r="AJ20" s="20"/>
      <c r="AK20" s="19" t="str">
        <f t="shared" si="14"/>
        <v>ME</v>
      </c>
      <c r="AL20" s="37">
        <f t="shared" si="15"/>
        <v>44426</v>
      </c>
      <c r="AM20" s="17" t="str">
        <f>IFERROR(INDEX(Parametres!F:F,MATCH(AL20,Parametres!D:D,0)),"")</f>
        <v>Hélène</v>
      </c>
      <c r="AN20" s="63"/>
      <c r="AO20" s="20"/>
      <c r="AP20" s="19" t="str">
        <f t="shared" si="16"/>
        <v>SA</v>
      </c>
      <c r="AQ20" s="37">
        <f t="shared" si="17"/>
        <v>44457</v>
      </c>
      <c r="AR20" s="17" t="str">
        <f>IFERROR(INDEX(Parametres!F:F,MATCH(AQ20,Parametres!D:D,0)),"")</f>
        <v>Nadège</v>
      </c>
      <c r="AS20" s="63"/>
      <c r="AT20" s="20"/>
      <c r="AU20" s="19" t="str">
        <f t="shared" si="18"/>
        <v>LU</v>
      </c>
      <c r="AV20" s="38">
        <f t="shared" si="19"/>
        <v>44487</v>
      </c>
      <c r="AW20" s="13" t="str">
        <f>IFERROR(INDEX(Parametres!F:F,MATCH(AV20,Parametres!D:D,0)),"")</f>
        <v>Luc</v>
      </c>
      <c r="AX20" s="63">
        <v>42</v>
      </c>
      <c r="AY20" s="20"/>
      <c r="AZ20" s="19" t="str">
        <f t="shared" si="20"/>
        <v>JE</v>
      </c>
      <c r="BA20" s="38">
        <f t="shared" si="21"/>
        <v>44518</v>
      </c>
      <c r="BB20" s="13" t="str">
        <f>IFERROR(INDEX(Parametres!F:F,MATCH(BA20,Parametres!D:D,0)),"")</f>
        <v>Aude</v>
      </c>
      <c r="BC20" s="63"/>
      <c r="BD20" s="20"/>
      <c r="BE20" s="19" t="str">
        <f t="shared" si="22"/>
        <v>SA</v>
      </c>
      <c r="BF20" s="38">
        <f t="shared" si="23"/>
        <v>44548</v>
      </c>
      <c r="BG20" s="13" t="str">
        <f>IFERROR(INDEX(Parametres!F:F,MATCH(BF20,Parametres!D:D,0)),"")</f>
        <v>Gatien</v>
      </c>
      <c r="BH20" s="68"/>
      <c r="BI20" s="6"/>
    </row>
    <row r="21" spans="1:61" x14ac:dyDescent="0.25">
      <c r="A21" s="2"/>
      <c r="B21" s="60" t="str">
        <f t="shared" si="0"/>
        <v>MA</v>
      </c>
      <c r="C21" s="38">
        <f t="shared" si="1"/>
        <v>44215</v>
      </c>
      <c r="D21" s="13" t="str">
        <f>IFERROR(INDEX(Parametres!F:F,MATCH(Calendrier!C21,Parametres!D:D,0)),"")</f>
        <v>Marius</v>
      </c>
      <c r="E21" s="14"/>
      <c r="F21" s="20"/>
      <c r="G21" s="21" t="str">
        <f t="shared" si="2"/>
        <v>VE</v>
      </c>
      <c r="H21" s="37">
        <f t="shared" si="3"/>
        <v>44246</v>
      </c>
      <c r="I21" s="17" t="str">
        <f>IFERROR(INDEX(Parametres!F:F,MATCH(H21,Parametres!D:D,0)),"")</f>
        <v>Gabin</v>
      </c>
      <c r="J21" s="14"/>
      <c r="K21" s="20"/>
      <c r="L21" s="19" t="str">
        <f t="shared" si="4"/>
        <v>VE</v>
      </c>
      <c r="M21" s="37">
        <f t="shared" si="5"/>
        <v>44274</v>
      </c>
      <c r="N21" s="17" t="str">
        <f>IFERROR(INDEX(Parametres!F:F,MATCH(M21,Parametres!D:D,0)),"")</f>
        <v>Joseph</v>
      </c>
      <c r="O21" s="14"/>
      <c r="P21" s="20"/>
      <c r="Q21" s="19" t="str">
        <f t="shared" si="6"/>
        <v>LU</v>
      </c>
      <c r="R21" s="37">
        <f t="shared" si="7"/>
        <v>44305</v>
      </c>
      <c r="S21" s="17" t="str">
        <f>IFERROR(INDEX(Parametres!F:F,MATCH(R21,Parametres!D:D,0)),"")</f>
        <v>Emma</v>
      </c>
      <c r="T21" s="14">
        <v>16</v>
      </c>
      <c r="U21" s="20"/>
      <c r="V21" s="19" t="str">
        <f t="shared" si="8"/>
        <v>ME</v>
      </c>
      <c r="W21" s="38">
        <f t="shared" si="9"/>
        <v>44335</v>
      </c>
      <c r="X21" s="13" t="str">
        <f>IFERROR(INDEX(Parametres!F:F,MATCH(W21,Parametres!D:D,0)),"")</f>
        <v>Yves</v>
      </c>
      <c r="Y21" s="14"/>
      <c r="Z21" s="20"/>
      <c r="AA21" s="19" t="str">
        <f t="shared" si="10"/>
        <v>SA</v>
      </c>
      <c r="AB21" s="37">
        <f t="shared" si="11"/>
        <v>44366</v>
      </c>
      <c r="AC21" s="17" t="str">
        <f>IFERROR(INDEX(Parametres!F:F,MATCH(AB21,Parametres!D:D,0)),"")</f>
        <v>Romuald</v>
      </c>
      <c r="AD21" s="14"/>
      <c r="AE21" s="20"/>
      <c r="AF21" s="19" t="str">
        <f t="shared" si="12"/>
        <v>LU</v>
      </c>
      <c r="AG21" s="37">
        <f t="shared" si="13"/>
        <v>44396</v>
      </c>
      <c r="AH21" s="17" t="str">
        <f>IFERROR(INDEX(Parametres!F:F,MATCH(AG21,Parametres!D:D,0)),"")</f>
        <v>Arsène</v>
      </c>
      <c r="AI21" s="63">
        <v>29</v>
      </c>
      <c r="AJ21" s="20"/>
      <c r="AK21" s="19" t="str">
        <f t="shared" si="14"/>
        <v>JE</v>
      </c>
      <c r="AL21" s="37">
        <f t="shared" si="15"/>
        <v>44427</v>
      </c>
      <c r="AM21" s="17" t="str">
        <f>IFERROR(INDEX(Parametres!F:F,MATCH(AL21,Parametres!D:D,0)),"")</f>
        <v>Jean Eudes</v>
      </c>
      <c r="AN21" s="63"/>
      <c r="AO21" s="20"/>
      <c r="AP21" s="19" t="str">
        <f t="shared" si="16"/>
        <v>DI</v>
      </c>
      <c r="AQ21" s="37">
        <f t="shared" si="17"/>
        <v>44458</v>
      </c>
      <c r="AR21" s="17" t="str">
        <f>IFERROR(INDEX(Parametres!F:F,MATCH(AQ21,Parametres!D:D,0)),"")</f>
        <v>Emilie</v>
      </c>
      <c r="AS21" s="63"/>
      <c r="AT21" s="20"/>
      <c r="AU21" s="19" t="str">
        <f t="shared" si="18"/>
        <v>MA</v>
      </c>
      <c r="AV21" s="38">
        <f t="shared" si="19"/>
        <v>44488</v>
      </c>
      <c r="AW21" s="13" t="str">
        <f>IFERROR(INDEX(Parametres!F:F,MATCH(AV21,Parametres!D:D,0)),"")</f>
        <v>René</v>
      </c>
      <c r="AX21" s="63"/>
      <c r="AY21" s="20"/>
      <c r="AZ21" s="19" t="str">
        <f t="shared" si="20"/>
        <v>VE</v>
      </c>
      <c r="BA21" s="38">
        <f t="shared" si="21"/>
        <v>44519</v>
      </c>
      <c r="BB21" s="13" t="str">
        <f>IFERROR(INDEX(Parametres!F:F,MATCH(BA21,Parametres!D:D,0)),"")</f>
        <v>Tanguy</v>
      </c>
      <c r="BC21" s="63"/>
      <c r="BD21" s="20"/>
      <c r="BE21" s="19" t="str">
        <f t="shared" si="22"/>
        <v>DI</v>
      </c>
      <c r="BF21" s="38">
        <f t="shared" si="23"/>
        <v>44549</v>
      </c>
      <c r="BG21" s="13" t="str">
        <f>IFERROR(INDEX(Parametres!F:F,MATCH(BF21,Parametres!D:D,0)),"")</f>
        <v>Urbain</v>
      </c>
      <c r="BH21" s="68"/>
      <c r="BI21" s="6"/>
    </row>
    <row r="22" spans="1:61" x14ac:dyDescent="0.25">
      <c r="A22" s="2"/>
      <c r="B22" s="60" t="str">
        <f t="shared" si="0"/>
        <v>ME</v>
      </c>
      <c r="C22" s="38">
        <f t="shared" si="1"/>
        <v>44216</v>
      </c>
      <c r="D22" s="13" t="str">
        <f>IFERROR(INDEX(Parametres!F:F,MATCH(Calendrier!C22,Parametres!D:D,0)),"")</f>
        <v>Sébastien</v>
      </c>
      <c r="E22" s="14"/>
      <c r="F22" s="20"/>
      <c r="G22" s="21" t="str">
        <f t="shared" si="2"/>
        <v>SA</v>
      </c>
      <c r="H22" s="37">
        <f t="shared" si="3"/>
        <v>44247</v>
      </c>
      <c r="I22" s="17" t="str">
        <f>IFERROR(INDEX(Parametres!F:F,MATCH(H22,Parametres!D:D,0)),"")</f>
        <v>Aimée</v>
      </c>
      <c r="J22" s="14"/>
      <c r="K22" s="20"/>
      <c r="L22" s="19" t="str">
        <f t="shared" si="4"/>
        <v>SA</v>
      </c>
      <c r="M22" s="37">
        <f t="shared" si="5"/>
        <v>44275</v>
      </c>
      <c r="N22" s="17" t="str">
        <f>IFERROR(INDEX(Parametres!F:F,MATCH(M22,Parametres!D:D,0)),"")</f>
        <v>Herbert</v>
      </c>
      <c r="O22" s="14"/>
      <c r="P22" s="20"/>
      <c r="Q22" s="19" t="str">
        <f t="shared" si="6"/>
        <v>MA</v>
      </c>
      <c r="R22" s="37">
        <f t="shared" si="7"/>
        <v>44306</v>
      </c>
      <c r="S22" s="17" t="str">
        <f>IFERROR(INDEX(Parametres!F:F,MATCH(R22,Parametres!D:D,0)),"")</f>
        <v>Odette</v>
      </c>
      <c r="T22" s="14"/>
      <c r="U22" s="20"/>
      <c r="V22" s="19" t="str">
        <f t="shared" si="8"/>
        <v>JE</v>
      </c>
      <c r="W22" s="38">
        <f t="shared" si="9"/>
        <v>44336</v>
      </c>
      <c r="X22" s="13" t="str">
        <f>IFERROR(INDEX(Parametres!F:F,MATCH(W22,Parametres!D:D,0)),"")</f>
        <v>Bernardin</v>
      </c>
      <c r="Y22" s="14"/>
      <c r="Z22" s="20"/>
      <c r="AA22" s="19" t="str">
        <f t="shared" si="10"/>
        <v>DI</v>
      </c>
      <c r="AB22" s="37">
        <f t="shared" si="11"/>
        <v>44367</v>
      </c>
      <c r="AC22" s="17" t="str">
        <f>IFERROR(INDEX(Parametres!F:F,MATCH(AB22,Parametres!D:D,0)),"")</f>
        <v>F des Pères</v>
      </c>
      <c r="AD22" s="14"/>
      <c r="AE22" s="20"/>
      <c r="AF22" s="19" t="str">
        <f t="shared" si="12"/>
        <v>MA</v>
      </c>
      <c r="AG22" s="37">
        <f t="shared" si="13"/>
        <v>44397</v>
      </c>
      <c r="AH22" s="17" t="str">
        <f>IFERROR(INDEX(Parametres!F:F,MATCH(AG22,Parametres!D:D,0)),"")</f>
        <v>Marina</v>
      </c>
      <c r="AI22" s="63"/>
      <c r="AJ22" s="20"/>
      <c r="AK22" s="19" t="str">
        <f t="shared" si="14"/>
        <v>VE</v>
      </c>
      <c r="AL22" s="37">
        <f t="shared" si="15"/>
        <v>44428</v>
      </c>
      <c r="AM22" s="17" t="str">
        <f>IFERROR(INDEX(Parametres!F:F,MATCH(AL22,Parametres!D:D,0)),"")</f>
        <v>Bernard</v>
      </c>
      <c r="AN22" s="63"/>
      <c r="AO22" s="20"/>
      <c r="AP22" s="19" t="str">
        <f t="shared" si="16"/>
        <v>LU</v>
      </c>
      <c r="AQ22" s="37">
        <f t="shared" si="17"/>
        <v>44459</v>
      </c>
      <c r="AR22" s="17" t="str">
        <f>IFERROR(INDEX(Parametres!F:F,MATCH(AQ22,Parametres!D:D,0)),"")</f>
        <v>Davy</v>
      </c>
      <c r="AS22" s="63">
        <v>38</v>
      </c>
      <c r="AT22" s="20"/>
      <c r="AU22" s="19" t="str">
        <f t="shared" si="18"/>
        <v>ME</v>
      </c>
      <c r="AV22" s="38">
        <f t="shared" si="19"/>
        <v>44489</v>
      </c>
      <c r="AW22" s="13" t="str">
        <f>IFERROR(INDEX(Parametres!F:F,MATCH(AV22,Parametres!D:D,0)),"")</f>
        <v>Adeline</v>
      </c>
      <c r="AX22" s="63"/>
      <c r="AY22" s="20"/>
      <c r="AZ22" s="19" t="str">
        <f t="shared" si="20"/>
        <v>SA</v>
      </c>
      <c r="BA22" s="38">
        <f t="shared" si="21"/>
        <v>44520</v>
      </c>
      <c r="BB22" s="13" t="str">
        <f>IFERROR(INDEX(Parametres!F:F,MATCH(BA22,Parametres!D:D,0)),"")</f>
        <v>Edmond</v>
      </c>
      <c r="BC22" s="63"/>
      <c r="BD22" s="20"/>
      <c r="BE22" s="19" t="str">
        <f t="shared" si="22"/>
        <v>LU</v>
      </c>
      <c r="BF22" s="38">
        <f t="shared" si="23"/>
        <v>44550</v>
      </c>
      <c r="BG22" s="13" t="str">
        <f>IFERROR(INDEX(Parametres!F:F,MATCH(BF22,Parametres!D:D,0)),"")</f>
        <v>Théophile</v>
      </c>
      <c r="BH22" s="68">
        <v>51</v>
      </c>
      <c r="BI22" s="6"/>
    </row>
    <row r="23" spans="1:61" x14ac:dyDescent="0.25">
      <c r="A23" s="2"/>
      <c r="B23" s="60" t="str">
        <f t="shared" si="0"/>
        <v>JE</v>
      </c>
      <c r="C23" s="38">
        <f t="shared" si="1"/>
        <v>44217</v>
      </c>
      <c r="D23" s="13" t="str">
        <f>IFERROR(INDEX(Parametres!F:F,MATCH(Calendrier!C23,Parametres!D:D,0)),"")</f>
        <v>Agnès</v>
      </c>
      <c r="E23" s="14"/>
      <c r="F23" s="20"/>
      <c r="G23" s="21" t="str">
        <f t="shared" si="2"/>
        <v>DI</v>
      </c>
      <c r="H23" s="37">
        <f t="shared" si="3"/>
        <v>44248</v>
      </c>
      <c r="I23" s="17" t="str">
        <f>IFERROR(INDEX(Parametres!F:F,MATCH(H23,Parametres!D:D,0)),"")</f>
        <v>Damien</v>
      </c>
      <c r="J23" s="14"/>
      <c r="K23" s="20"/>
      <c r="L23" s="19" t="str">
        <f t="shared" si="4"/>
        <v>DI</v>
      </c>
      <c r="M23" s="37">
        <f t="shared" si="5"/>
        <v>44276</v>
      </c>
      <c r="N23" s="17" t="str">
        <f>IFERROR(INDEX(Parametres!F:F,MATCH(M23,Parametres!D:D,0)),"")</f>
        <v>Clémence</v>
      </c>
      <c r="O23" s="14"/>
      <c r="P23" s="20"/>
      <c r="Q23" s="19" t="str">
        <f t="shared" si="6"/>
        <v>ME</v>
      </c>
      <c r="R23" s="37">
        <f t="shared" si="7"/>
        <v>44307</v>
      </c>
      <c r="S23" s="17" t="str">
        <f>IFERROR(INDEX(Parametres!F:F,MATCH(R23,Parametres!D:D,0)),"")</f>
        <v>Anselme</v>
      </c>
      <c r="T23" s="14"/>
      <c r="U23" s="20"/>
      <c r="V23" s="19" t="str">
        <f t="shared" si="8"/>
        <v>VE</v>
      </c>
      <c r="W23" s="38">
        <f t="shared" si="9"/>
        <v>44337</v>
      </c>
      <c r="X23" s="13" t="str">
        <f>IFERROR(INDEX(Parametres!F:F,MATCH(W23,Parametres!D:D,0)),"")</f>
        <v>Constantin</v>
      </c>
      <c r="Y23" s="14"/>
      <c r="Z23" s="20"/>
      <c r="AA23" s="19" t="str">
        <f t="shared" si="10"/>
        <v>LU</v>
      </c>
      <c r="AB23" s="37">
        <f t="shared" si="11"/>
        <v>44368</v>
      </c>
      <c r="AC23" s="17" t="str">
        <f>IFERROR(INDEX(Parametres!F:F,MATCH(AB23,Parametres!D:D,0)),"")</f>
        <v>Rodolphe</v>
      </c>
      <c r="AD23" s="14">
        <v>25</v>
      </c>
      <c r="AE23" s="20"/>
      <c r="AF23" s="19" t="str">
        <f t="shared" si="12"/>
        <v>ME</v>
      </c>
      <c r="AG23" s="37">
        <f t="shared" si="13"/>
        <v>44398</v>
      </c>
      <c r="AH23" s="17" t="str">
        <f>IFERROR(INDEX(Parametres!F:F,MATCH(AG23,Parametres!D:D,0)),"")</f>
        <v>Victor</v>
      </c>
      <c r="AI23" s="63"/>
      <c r="AJ23" s="20"/>
      <c r="AK23" s="19" t="str">
        <f t="shared" si="14"/>
        <v>SA</v>
      </c>
      <c r="AL23" s="37">
        <f t="shared" si="15"/>
        <v>44429</v>
      </c>
      <c r="AM23" s="17" t="str">
        <f>IFERROR(INDEX(Parametres!F:F,MATCH(AL23,Parametres!D:D,0)),"")</f>
        <v>Christophe</v>
      </c>
      <c r="AN23" s="63"/>
      <c r="AO23" s="20"/>
      <c r="AP23" s="19" t="str">
        <f t="shared" si="16"/>
        <v>MA</v>
      </c>
      <c r="AQ23" s="37">
        <f t="shared" si="17"/>
        <v>44460</v>
      </c>
      <c r="AR23" s="17" t="str">
        <f>IFERROR(INDEX(Parametres!F:F,MATCH(AQ23,Parametres!D:D,0)),"")</f>
        <v>Matthieu</v>
      </c>
      <c r="AS23" s="63"/>
      <c r="AT23" s="20"/>
      <c r="AU23" s="19" t="str">
        <f t="shared" si="18"/>
        <v>JE</v>
      </c>
      <c r="AV23" s="38">
        <f t="shared" si="19"/>
        <v>44490</v>
      </c>
      <c r="AW23" s="13" t="str">
        <f>IFERROR(INDEX(Parametres!F:F,MATCH(AV23,Parametres!D:D,0)),"")</f>
        <v>Céline</v>
      </c>
      <c r="AX23" s="63"/>
      <c r="AY23" s="20"/>
      <c r="AZ23" s="19" t="str">
        <f t="shared" si="20"/>
        <v>DI</v>
      </c>
      <c r="BA23" s="38">
        <f t="shared" si="21"/>
        <v>44521</v>
      </c>
      <c r="BB23" s="13" t="str">
        <f>IFERROR(INDEX(Parametres!F:F,MATCH(BA23,Parametres!D:D,0)),"")</f>
        <v>Christ Roi</v>
      </c>
      <c r="BC23" s="63"/>
      <c r="BD23" s="20"/>
      <c r="BE23" s="19" t="str">
        <f t="shared" si="22"/>
        <v>MA</v>
      </c>
      <c r="BF23" s="38">
        <f t="shared" si="23"/>
        <v>44551</v>
      </c>
      <c r="BG23" s="22" t="str">
        <f>IFERROR(INDEX(Parametres!F:F,MATCH(BF23,Parametres!D:D,0)),"")</f>
        <v>Pierre Canisius</v>
      </c>
      <c r="BH23" s="68"/>
      <c r="BI23" s="6"/>
    </row>
    <row r="24" spans="1:61" x14ac:dyDescent="0.25">
      <c r="A24" s="2"/>
      <c r="B24" s="60" t="str">
        <f t="shared" si="0"/>
        <v>VE</v>
      </c>
      <c r="C24" s="38">
        <f t="shared" si="1"/>
        <v>44218</v>
      </c>
      <c r="D24" s="13" t="str">
        <f>IFERROR(INDEX(Parametres!F:F,MATCH(Calendrier!C24,Parametres!D:D,0)),"")</f>
        <v>Vincent</v>
      </c>
      <c r="E24" s="14"/>
      <c r="F24" s="20"/>
      <c r="G24" s="21" t="str">
        <f t="shared" si="2"/>
        <v>LU</v>
      </c>
      <c r="H24" s="37">
        <f t="shared" si="3"/>
        <v>44249</v>
      </c>
      <c r="I24" s="17" t="str">
        <f>IFERROR(INDEX(Parametres!F:F,MATCH(H24,Parametres!D:D,0)),"")</f>
        <v>Isabelle</v>
      </c>
      <c r="J24" s="14">
        <v>8</v>
      </c>
      <c r="K24" s="20"/>
      <c r="L24" s="19" t="str">
        <f t="shared" si="4"/>
        <v>LU</v>
      </c>
      <c r="M24" s="37">
        <f t="shared" si="5"/>
        <v>44277</v>
      </c>
      <c r="N24" s="17" t="str">
        <f>IFERROR(INDEX(Parametres!F:F,MATCH(M24,Parametres!D:D,0)),"")</f>
        <v>Léa</v>
      </c>
      <c r="O24" s="14">
        <v>12</v>
      </c>
      <c r="P24" s="20"/>
      <c r="Q24" s="19" t="str">
        <f t="shared" si="6"/>
        <v>JE</v>
      </c>
      <c r="R24" s="37">
        <f t="shared" si="7"/>
        <v>44308</v>
      </c>
      <c r="S24" s="17" t="str">
        <f>IFERROR(INDEX(Parametres!F:F,MATCH(R24,Parametres!D:D,0)),"")</f>
        <v>Alexandre</v>
      </c>
      <c r="T24" s="14"/>
      <c r="U24" s="20"/>
      <c r="V24" s="19" t="str">
        <f t="shared" si="8"/>
        <v>SA</v>
      </c>
      <c r="W24" s="38">
        <f t="shared" si="9"/>
        <v>44338</v>
      </c>
      <c r="X24" s="13" t="str">
        <f>IFERROR(INDEX(Parametres!F:F,MATCH(W24,Parametres!D:D,0)),"")</f>
        <v>Emile</v>
      </c>
      <c r="Y24" s="14"/>
      <c r="Z24" s="20"/>
      <c r="AA24" s="19" t="str">
        <f t="shared" si="10"/>
        <v>MA</v>
      </c>
      <c r="AB24" s="37">
        <f t="shared" si="11"/>
        <v>44369</v>
      </c>
      <c r="AC24" s="17" t="str">
        <f>IFERROR(INDEX(Parametres!F:F,MATCH(AB24,Parametres!D:D,0)),"")</f>
        <v>Alban</v>
      </c>
      <c r="AD24" s="14"/>
      <c r="AE24" s="20"/>
      <c r="AF24" s="19" t="str">
        <f t="shared" si="12"/>
        <v>JE</v>
      </c>
      <c r="AG24" s="37">
        <f t="shared" si="13"/>
        <v>44399</v>
      </c>
      <c r="AH24" s="34" t="str">
        <f>IFERROR(INDEX(Parametres!F:F,MATCH(AG24,Parametres!D:D,0)),"")</f>
        <v>Marie Madeleine</v>
      </c>
      <c r="AI24" s="63"/>
      <c r="AJ24" s="20"/>
      <c r="AK24" s="19" t="str">
        <f t="shared" si="14"/>
        <v>DI</v>
      </c>
      <c r="AL24" s="37">
        <f t="shared" si="15"/>
        <v>44430</v>
      </c>
      <c r="AM24" s="17" t="str">
        <f>IFERROR(INDEX(Parametres!F:F,MATCH(AL24,Parametres!D:D,0)),"")</f>
        <v>Fabrice</v>
      </c>
      <c r="AN24" s="63"/>
      <c r="AO24" s="20"/>
      <c r="AP24" s="19" t="str">
        <f t="shared" si="16"/>
        <v>ME</v>
      </c>
      <c r="AQ24" s="37">
        <f t="shared" si="17"/>
        <v>44461</v>
      </c>
      <c r="AR24" s="17" t="str">
        <f>IFERROR(INDEX(Parametres!F:F,MATCH(AQ24,Parametres!D:D,0)),"")</f>
        <v>Maurice</v>
      </c>
      <c r="AS24" s="63"/>
      <c r="AT24" s="20"/>
      <c r="AU24" s="19" t="str">
        <f t="shared" si="18"/>
        <v>VE</v>
      </c>
      <c r="AV24" s="38">
        <f t="shared" si="19"/>
        <v>44491</v>
      </c>
      <c r="AW24" s="13" t="str">
        <f>IFERROR(INDEX(Parametres!F:F,MATCH(AV24,Parametres!D:D,0)),"")</f>
        <v>Salomé</v>
      </c>
      <c r="AX24" s="63"/>
      <c r="AY24" s="20"/>
      <c r="AZ24" s="19" t="str">
        <f t="shared" si="20"/>
        <v>LU</v>
      </c>
      <c r="BA24" s="38">
        <f t="shared" si="21"/>
        <v>44522</v>
      </c>
      <c r="BB24" s="13" t="str">
        <f>IFERROR(INDEX(Parametres!F:F,MATCH(BA24,Parametres!D:D,0)),"")</f>
        <v>Cécile</v>
      </c>
      <c r="BC24" s="63">
        <v>47</v>
      </c>
      <c r="BD24" s="20"/>
      <c r="BE24" s="19" t="str">
        <f t="shared" si="22"/>
        <v>ME</v>
      </c>
      <c r="BF24" s="38">
        <f t="shared" si="23"/>
        <v>44552</v>
      </c>
      <c r="BG24" s="22" t="str">
        <f>IFERROR(INDEX(Parametres!F:F,MATCH(BF24,Parametres!D:D,0)),"")</f>
        <v>Françoise Xavi</v>
      </c>
      <c r="BH24" s="68"/>
      <c r="BI24" s="6"/>
    </row>
    <row r="25" spans="1:61" x14ac:dyDescent="0.25">
      <c r="A25" s="2"/>
      <c r="B25" s="60" t="str">
        <f t="shared" si="0"/>
        <v>SA</v>
      </c>
      <c r="C25" s="38">
        <f t="shared" si="1"/>
        <v>44219</v>
      </c>
      <c r="D25" s="13" t="str">
        <f>IFERROR(INDEX(Parametres!F:F,MATCH(Calendrier!C25,Parametres!D:D,0)),"")</f>
        <v>Barnard</v>
      </c>
      <c r="E25" s="14"/>
      <c r="F25" s="20"/>
      <c r="G25" s="21" t="str">
        <f t="shared" si="2"/>
        <v>MA</v>
      </c>
      <c r="H25" s="37">
        <f t="shared" si="3"/>
        <v>44250</v>
      </c>
      <c r="I25" s="17" t="str">
        <f>IFERROR(INDEX(Parametres!F:F,MATCH(H25,Parametres!D:D,0)),"")</f>
        <v>Lazare</v>
      </c>
      <c r="J25" s="14"/>
      <c r="K25" s="20"/>
      <c r="L25" s="19" t="str">
        <f t="shared" si="4"/>
        <v>MA</v>
      </c>
      <c r="M25" s="37">
        <f t="shared" si="5"/>
        <v>44278</v>
      </c>
      <c r="N25" s="17" t="str">
        <f>IFERROR(INDEX(Parametres!F:F,MATCH(M25,Parametres!D:D,0)),"")</f>
        <v>Victorien</v>
      </c>
      <c r="O25" s="14"/>
      <c r="P25" s="20"/>
      <c r="Q25" s="19" t="str">
        <f t="shared" si="6"/>
        <v>VE</v>
      </c>
      <c r="R25" s="37">
        <f t="shared" si="7"/>
        <v>44309</v>
      </c>
      <c r="S25" s="17" t="str">
        <f>IFERROR(INDEX(Parametres!F:F,MATCH(R25,Parametres!D:D,0)),"")</f>
        <v>Georges</v>
      </c>
      <c r="T25" s="14"/>
      <c r="U25" s="20"/>
      <c r="V25" s="19" t="str">
        <f t="shared" si="8"/>
        <v>DI</v>
      </c>
      <c r="W25" s="38">
        <f t="shared" si="9"/>
        <v>44339</v>
      </c>
      <c r="X25" s="13" t="str">
        <f>IFERROR(INDEX(Parametres!F:F,MATCH(W25,Parametres!D:D,0)),"")</f>
        <v>Pentecôte</v>
      </c>
      <c r="Y25" s="14"/>
      <c r="Z25" s="20"/>
      <c r="AA25" s="19" t="str">
        <f t="shared" si="10"/>
        <v>ME</v>
      </c>
      <c r="AB25" s="37">
        <f t="shared" si="11"/>
        <v>44370</v>
      </c>
      <c r="AC25" s="17" t="str">
        <f>IFERROR(INDEX(Parametres!F:F,MATCH(AB25,Parametres!D:D,0)),"")</f>
        <v>Audrey</v>
      </c>
      <c r="AD25" s="14"/>
      <c r="AE25" s="20"/>
      <c r="AF25" s="19" t="str">
        <f t="shared" si="12"/>
        <v>VE</v>
      </c>
      <c r="AG25" s="37">
        <f t="shared" si="13"/>
        <v>44400</v>
      </c>
      <c r="AH25" s="17" t="str">
        <f>IFERROR(INDEX(Parametres!F:F,MATCH(AG25,Parametres!D:D,0)),"")</f>
        <v>Brigitte</v>
      </c>
      <c r="AI25" s="63"/>
      <c r="AJ25" s="20"/>
      <c r="AK25" s="19" t="str">
        <f t="shared" si="14"/>
        <v>LU</v>
      </c>
      <c r="AL25" s="37">
        <f t="shared" si="15"/>
        <v>44431</v>
      </c>
      <c r="AM25" s="34" t="str">
        <f>IFERROR(INDEX(Parametres!F:F,MATCH(AL25,Parametres!D:D,0)),"")</f>
        <v>Rose de Lima</v>
      </c>
      <c r="AN25" s="63">
        <v>34</v>
      </c>
      <c r="AO25" s="20"/>
      <c r="AP25" s="19" t="str">
        <f t="shared" si="16"/>
        <v>JE</v>
      </c>
      <c r="AQ25" s="37">
        <f t="shared" si="17"/>
        <v>44462</v>
      </c>
      <c r="AR25" s="17" t="str">
        <f>IFERROR(INDEX(Parametres!F:F,MATCH(AQ25,Parametres!D:D,0)),"")</f>
        <v>Constant</v>
      </c>
      <c r="AS25" s="63"/>
      <c r="AT25" s="20"/>
      <c r="AU25" s="19" t="str">
        <f t="shared" si="18"/>
        <v>SA</v>
      </c>
      <c r="AV25" s="38">
        <f t="shared" si="19"/>
        <v>44492</v>
      </c>
      <c r="AW25" s="22" t="str">
        <f>IFERROR(INDEX(Parametres!F:F,MATCH(AV25,Parametres!D:D,0)),"")</f>
        <v>Jean de Capist</v>
      </c>
      <c r="AX25" s="63"/>
      <c r="AY25" s="20"/>
      <c r="AZ25" s="19" t="str">
        <f t="shared" si="20"/>
        <v>MA</v>
      </c>
      <c r="BA25" s="38">
        <f t="shared" si="21"/>
        <v>44523</v>
      </c>
      <c r="BB25" s="13" t="str">
        <f>IFERROR(INDEX(Parametres!F:F,MATCH(BA25,Parametres!D:D,0)),"")</f>
        <v>Clément</v>
      </c>
      <c r="BC25" s="63"/>
      <c r="BD25" s="20"/>
      <c r="BE25" s="19" t="str">
        <f t="shared" si="22"/>
        <v>JE</v>
      </c>
      <c r="BF25" s="38">
        <f t="shared" si="23"/>
        <v>44553</v>
      </c>
      <c r="BG25" s="13" t="str">
        <f>IFERROR(INDEX(Parametres!F:F,MATCH(BF25,Parametres!D:D,0)),"")</f>
        <v>Armand</v>
      </c>
      <c r="BH25" s="68"/>
      <c r="BI25" s="6"/>
    </row>
    <row r="26" spans="1:61" x14ac:dyDescent="0.25">
      <c r="A26" s="2"/>
      <c r="B26" s="60" t="str">
        <f t="shared" si="0"/>
        <v>DI</v>
      </c>
      <c r="C26" s="38">
        <f t="shared" si="1"/>
        <v>44220</v>
      </c>
      <c r="D26" s="13" t="str">
        <f>IFERROR(INDEX(Parametres!F:F,MATCH(Calendrier!C26,Parametres!D:D,0)),"")</f>
        <v>Fr.de Sales</v>
      </c>
      <c r="E26" s="14"/>
      <c r="F26" s="20"/>
      <c r="G26" s="21" t="str">
        <f t="shared" si="2"/>
        <v>ME</v>
      </c>
      <c r="H26" s="37">
        <f t="shared" si="3"/>
        <v>44251</v>
      </c>
      <c r="I26" s="17" t="str">
        <f>IFERROR(INDEX(Parametres!F:F,MATCH(H26,Parametres!D:D,0)),"")</f>
        <v>Modeste</v>
      </c>
      <c r="J26" s="14"/>
      <c r="K26" s="20"/>
      <c r="L26" s="19" t="str">
        <f t="shared" si="4"/>
        <v>ME</v>
      </c>
      <c r="M26" s="37">
        <f t="shared" si="5"/>
        <v>44279</v>
      </c>
      <c r="N26" s="34" t="str">
        <f>IFERROR(INDEX(Parametres!F:F,MATCH(M26,Parametres!D:D,0)),"")</f>
        <v>Cath.de Suède</v>
      </c>
      <c r="O26" s="14"/>
      <c r="P26" s="20"/>
      <c r="Q26" s="19" t="str">
        <f t="shared" si="6"/>
        <v>SA</v>
      </c>
      <c r="R26" s="37">
        <f t="shared" si="7"/>
        <v>44310</v>
      </c>
      <c r="S26" s="17" t="str">
        <f>IFERROR(INDEX(Parametres!F:F,MATCH(R26,Parametres!D:D,0)),"")</f>
        <v>Fidèle</v>
      </c>
      <c r="T26" s="14"/>
      <c r="U26" s="20"/>
      <c r="V26" s="19" t="str">
        <f t="shared" si="8"/>
        <v>LU</v>
      </c>
      <c r="W26" s="38">
        <f t="shared" si="9"/>
        <v>44340</v>
      </c>
      <c r="X26" s="13" t="str">
        <f>IFERROR(INDEX(Parametres!F:F,MATCH(W26,Parametres!D:D,0)),"")</f>
        <v>L.Pentecôte</v>
      </c>
      <c r="Y26" s="14">
        <v>21</v>
      </c>
      <c r="Z26" s="20"/>
      <c r="AA26" s="19" t="str">
        <f t="shared" si="10"/>
        <v>JE</v>
      </c>
      <c r="AB26" s="37">
        <f t="shared" si="11"/>
        <v>44371</v>
      </c>
      <c r="AC26" s="34" t="str">
        <f>IFERROR(INDEX(Parametres!F:F,MATCH(AB26,Parametres!D:D,0)),"")</f>
        <v>Jean-Baptiste</v>
      </c>
      <c r="AD26" s="14"/>
      <c r="AE26" s="20"/>
      <c r="AF26" s="19" t="str">
        <f t="shared" si="12"/>
        <v>SA</v>
      </c>
      <c r="AG26" s="37">
        <f t="shared" si="13"/>
        <v>44401</v>
      </c>
      <c r="AH26" s="17" t="str">
        <f>IFERROR(INDEX(Parametres!F:F,MATCH(AG26,Parametres!D:D,0)),"")</f>
        <v>Christine</v>
      </c>
      <c r="AI26" s="63"/>
      <c r="AJ26" s="20"/>
      <c r="AK26" s="19" t="str">
        <f t="shared" si="14"/>
        <v>MA</v>
      </c>
      <c r="AL26" s="37">
        <f t="shared" si="15"/>
        <v>44432</v>
      </c>
      <c r="AM26" s="17" t="str">
        <f>IFERROR(INDEX(Parametres!F:F,MATCH(AL26,Parametres!D:D,0)),"")</f>
        <v>Barthélemy</v>
      </c>
      <c r="AN26" s="63"/>
      <c r="AO26" s="20"/>
      <c r="AP26" s="19" t="str">
        <f t="shared" si="16"/>
        <v>VE</v>
      </c>
      <c r="AQ26" s="37">
        <f t="shared" si="17"/>
        <v>44463</v>
      </c>
      <c r="AR26" s="17" t="str">
        <f>IFERROR(INDEX(Parametres!F:F,MATCH(AQ26,Parametres!D:D,0)),"")</f>
        <v>Thècle</v>
      </c>
      <c r="AS26" s="63"/>
      <c r="AT26" s="20"/>
      <c r="AU26" s="19" t="str">
        <f t="shared" si="18"/>
        <v>DI</v>
      </c>
      <c r="AV26" s="38">
        <f t="shared" si="19"/>
        <v>44493</v>
      </c>
      <c r="AW26" s="13" t="str">
        <f>IFERROR(INDEX(Parametres!F:F,MATCH(AV26,Parametres!D:D,0)),"")</f>
        <v>Florentin</v>
      </c>
      <c r="AX26" s="63"/>
      <c r="AY26" s="20"/>
      <c r="AZ26" s="19" t="str">
        <f t="shared" si="20"/>
        <v>ME</v>
      </c>
      <c r="BA26" s="38">
        <f t="shared" si="21"/>
        <v>44524</v>
      </c>
      <c r="BB26" s="13" t="str">
        <f>IFERROR(INDEX(Parametres!F:F,MATCH(BA26,Parametres!D:D,0)),"")</f>
        <v>Flora</v>
      </c>
      <c r="BC26" s="63"/>
      <c r="BD26" s="20"/>
      <c r="BE26" s="19" t="str">
        <f t="shared" si="22"/>
        <v>VE</v>
      </c>
      <c r="BF26" s="38">
        <f t="shared" si="23"/>
        <v>44554</v>
      </c>
      <c r="BG26" s="13" t="str">
        <f>IFERROR(INDEX(Parametres!F:F,MATCH(BF26,Parametres!D:D,0)),"")</f>
        <v>Adèle</v>
      </c>
      <c r="BH26" s="68"/>
      <c r="BI26" s="6"/>
    </row>
    <row r="27" spans="1:61" x14ac:dyDescent="0.25">
      <c r="A27" s="2"/>
      <c r="B27" s="60" t="str">
        <f t="shared" si="0"/>
        <v>LU</v>
      </c>
      <c r="C27" s="38">
        <f t="shared" si="1"/>
        <v>44221</v>
      </c>
      <c r="D27" s="13" t="str">
        <f>IFERROR(INDEX(Parametres!F:F,MATCH(Calendrier!C27,Parametres!D:D,0)),"")</f>
        <v>Conv S.Paul</v>
      </c>
      <c r="E27" s="14">
        <v>4</v>
      </c>
      <c r="F27" s="20"/>
      <c r="G27" s="21" t="str">
        <f t="shared" si="2"/>
        <v>JE</v>
      </c>
      <c r="H27" s="37">
        <f t="shared" si="3"/>
        <v>44252</v>
      </c>
      <c r="I27" s="17" t="str">
        <f>IFERROR(INDEX(Parametres!F:F,MATCH(H27,Parametres!D:D,0)),"")</f>
        <v>Roméo</v>
      </c>
      <c r="J27" s="14"/>
      <c r="K27" s="20"/>
      <c r="L27" s="19" t="str">
        <f t="shared" si="4"/>
        <v>JE</v>
      </c>
      <c r="M27" s="37">
        <f t="shared" si="5"/>
        <v>44280</v>
      </c>
      <c r="N27" s="34" t="str">
        <f>IFERROR(INDEX(Parametres!F:F,MATCH(M27,Parametres!D:D,0)),"")</f>
        <v>Annonciation</v>
      </c>
      <c r="O27" s="14"/>
      <c r="P27" s="20"/>
      <c r="Q27" s="19" t="str">
        <f t="shared" si="6"/>
        <v>DI</v>
      </c>
      <c r="R27" s="37">
        <f t="shared" si="7"/>
        <v>44311</v>
      </c>
      <c r="S27" s="17" t="str">
        <f>IFERROR(INDEX(Parametres!F:F,MATCH(R27,Parametres!D:D,0)),"")</f>
        <v>Marc</v>
      </c>
      <c r="T27" s="14"/>
      <c r="U27" s="20"/>
      <c r="V27" s="19" t="str">
        <f t="shared" si="8"/>
        <v>MA</v>
      </c>
      <c r="W27" s="38">
        <f t="shared" si="9"/>
        <v>44341</v>
      </c>
      <c r="X27" s="13" t="str">
        <f>IFERROR(INDEX(Parametres!F:F,MATCH(W27,Parametres!D:D,0)),"")</f>
        <v>Madeleine</v>
      </c>
      <c r="Y27" s="14"/>
      <c r="Z27" s="20"/>
      <c r="AA27" s="19" t="str">
        <f t="shared" si="10"/>
        <v>VE</v>
      </c>
      <c r="AB27" s="37">
        <f t="shared" si="11"/>
        <v>44372</v>
      </c>
      <c r="AC27" s="17" t="str">
        <f>IFERROR(INDEX(Parametres!F:F,MATCH(AB27,Parametres!D:D,0)),"")</f>
        <v>Prosper</v>
      </c>
      <c r="AD27" s="14"/>
      <c r="AE27" s="20"/>
      <c r="AF27" s="19" t="str">
        <f t="shared" si="12"/>
        <v>DI</v>
      </c>
      <c r="AG27" s="37">
        <f t="shared" si="13"/>
        <v>44402</v>
      </c>
      <c r="AH27" s="17" t="str">
        <f>IFERROR(INDEX(Parametres!F:F,MATCH(AG27,Parametres!D:D,0)),"")</f>
        <v>Jacques</v>
      </c>
      <c r="AI27" s="63"/>
      <c r="AJ27" s="20"/>
      <c r="AK27" s="19" t="str">
        <f t="shared" si="14"/>
        <v>ME</v>
      </c>
      <c r="AL27" s="37">
        <f t="shared" si="15"/>
        <v>44433</v>
      </c>
      <c r="AM27" s="17" t="str">
        <f>IFERROR(INDEX(Parametres!F:F,MATCH(AL27,Parametres!D:D,0)),"")</f>
        <v>Louis</v>
      </c>
      <c r="AN27" s="63"/>
      <c r="AO27" s="20"/>
      <c r="AP27" s="19" t="str">
        <f t="shared" si="16"/>
        <v>SA</v>
      </c>
      <c r="AQ27" s="37">
        <f t="shared" si="17"/>
        <v>44464</v>
      </c>
      <c r="AR27" s="17" t="str">
        <f>IFERROR(INDEX(Parametres!F:F,MATCH(AQ27,Parametres!D:D,0)),"")</f>
        <v>Hermann</v>
      </c>
      <c r="AS27" s="63"/>
      <c r="AT27" s="20"/>
      <c r="AU27" s="19" t="str">
        <f t="shared" si="18"/>
        <v>LU</v>
      </c>
      <c r="AV27" s="38">
        <f t="shared" si="19"/>
        <v>44494</v>
      </c>
      <c r="AW27" s="13" t="str">
        <f>IFERROR(INDEX(Parametres!F:F,MATCH(AV27,Parametres!D:D,0)),"")</f>
        <v>Crépin</v>
      </c>
      <c r="AX27" s="63">
        <v>43</v>
      </c>
      <c r="AY27" s="20"/>
      <c r="AZ27" s="19" t="str">
        <f t="shared" si="20"/>
        <v>JE</v>
      </c>
      <c r="BA27" s="38">
        <f t="shared" si="21"/>
        <v>44525</v>
      </c>
      <c r="BB27" s="13" t="str">
        <f>IFERROR(INDEX(Parametres!F:F,MATCH(BA27,Parametres!D:D,0)),"")</f>
        <v>Catherine</v>
      </c>
      <c r="BC27" s="63"/>
      <c r="BD27" s="20"/>
      <c r="BE27" s="19" t="str">
        <f t="shared" si="22"/>
        <v>SA</v>
      </c>
      <c r="BF27" s="38">
        <f t="shared" si="23"/>
        <v>44555</v>
      </c>
      <c r="BG27" s="13" t="str">
        <f>IFERROR(INDEX(Parametres!F:F,MATCH(BF27,Parametres!D:D,0)),"")</f>
        <v>Noël</v>
      </c>
      <c r="BH27" s="68"/>
      <c r="BI27" s="6"/>
    </row>
    <row r="28" spans="1:61" x14ac:dyDescent="0.25">
      <c r="A28" s="2"/>
      <c r="B28" s="60" t="str">
        <f t="shared" si="0"/>
        <v>MA</v>
      </c>
      <c r="C28" s="38">
        <f t="shared" si="1"/>
        <v>44222</v>
      </c>
      <c r="D28" s="13" t="str">
        <f>IFERROR(INDEX(Parametres!F:F,MATCH(Calendrier!C28,Parametres!D:D,0)),"")</f>
        <v>Paule</v>
      </c>
      <c r="E28" s="14"/>
      <c r="F28" s="20"/>
      <c r="G28" s="21" t="str">
        <f t="shared" si="2"/>
        <v>VE</v>
      </c>
      <c r="H28" s="37">
        <f t="shared" si="3"/>
        <v>44253</v>
      </c>
      <c r="I28" s="17" t="str">
        <f>IFERROR(INDEX(Parametres!F:F,MATCH(H28,Parametres!D:D,0)),"")</f>
        <v>Nestor</v>
      </c>
      <c r="J28" s="14"/>
      <c r="K28" s="20"/>
      <c r="L28" s="19" t="str">
        <f t="shared" si="4"/>
        <v>VE</v>
      </c>
      <c r="M28" s="37">
        <f t="shared" si="5"/>
        <v>44281</v>
      </c>
      <c r="N28" s="17" t="str">
        <f>IFERROR(INDEX(Parametres!F:F,MATCH(M28,Parametres!D:D,0)),"")</f>
        <v>Larissa</v>
      </c>
      <c r="O28" s="14"/>
      <c r="P28" s="20"/>
      <c r="Q28" s="19" t="str">
        <f t="shared" si="6"/>
        <v>LU</v>
      </c>
      <c r="R28" s="37">
        <f t="shared" si="7"/>
        <v>44312</v>
      </c>
      <c r="S28" s="17" t="str">
        <f>IFERROR(INDEX(Parametres!F:F,MATCH(R28,Parametres!D:D,0)),"")</f>
        <v>Alida</v>
      </c>
      <c r="T28" s="14">
        <v>17</v>
      </c>
      <c r="U28" s="20"/>
      <c r="V28" s="19" t="str">
        <f t="shared" si="8"/>
        <v>ME</v>
      </c>
      <c r="W28" s="38">
        <f t="shared" si="9"/>
        <v>44342</v>
      </c>
      <c r="X28" s="13" t="str">
        <f>IFERROR(INDEX(Parametres!F:F,MATCH(W28,Parametres!D:D,0)),"")</f>
        <v>Béranger</v>
      </c>
      <c r="Y28" s="14"/>
      <c r="Z28" s="20"/>
      <c r="AA28" s="19" t="str">
        <f t="shared" si="10"/>
        <v>SA</v>
      </c>
      <c r="AB28" s="37">
        <f t="shared" si="11"/>
        <v>44373</v>
      </c>
      <c r="AC28" s="17" t="str">
        <f>IFERROR(INDEX(Parametres!F:F,MATCH(AB28,Parametres!D:D,0)),"")</f>
        <v>Anthelme</v>
      </c>
      <c r="AD28" s="14"/>
      <c r="AE28" s="20"/>
      <c r="AF28" s="19" t="str">
        <f t="shared" si="12"/>
        <v>LU</v>
      </c>
      <c r="AG28" s="37">
        <f t="shared" si="13"/>
        <v>44403</v>
      </c>
      <c r="AH28" s="34" t="str">
        <f>IFERROR(INDEX(Parametres!F:F,MATCH(AG28,Parametres!D:D,0)),"")</f>
        <v>Anne,Joachim</v>
      </c>
      <c r="AI28" s="63">
        <v>30</v>
      </c>
      <c r="AJ28" s="20"/>
      <c r="AK28" s="19" t="str">
        <f t="shared" si="14"/>
        <v>JE</v>
      </c>
      <c r="AL28" s="37">
        <f t="shared" si="15"/>
        <v>44434</v>
      </c>
      <c r="AM28" s="17" t="str">
        <f>IFERROR(INDEX(Parametres!F:F,MATCH(AL28,Parametres!D:D,0)),"")</f>
        <v>Natacha</v>
      </c>
      <c r="AN28" s="63"/>
      <c r="AO28" s="20"/>
      <c r="AP28" s="19" t="str">
        <f t="shared" si="16"/>
        <v>DI</v>
      </c>
      <c r="AQ28" s="37">
        <f t="shared" si="17"/>
        <v>44465</v>
      </c>
      <c r="AR28" s="17" t="str">
        <f>IFERROR(INDEX(Parametres!F:F,MATCH(AQ28,Parametres!D:D,0)),"")</f>
        <v>Côme/Damien</v>
      </c>
      <c r="AS28" s="63"/>
      <c r="AT28" s="20"/>
      <c r="AU28" s="19" t="str">
        <f t="shared" si="18"/>
        <v>MA</v>
      </c>
      <c r="AV28" s="38">
        <f t="shared" si="19"/>
        <v>44495</v>
      </c>
      <c r="AW28" s="13" t="str">
        <f>IFERROR(INDEX(Parametres!F:F,MATCH(AV28,Parametres!D:D,0)),"")</f>
        <v>Dimitri</v>
      </c>
      <c r="AX28" s="63"/>
      <c r="AY28" s="20"/>
      <c r="AZ28" s="19" t="str">
        <f t="shared" si="20"/>
        <v>VE</v>
      </c>
      <c r="BA28" s="38">
        <f t="shared" si="21"/>
        <v>44526</v>
      </c>
      <c r="BB28" s="13" t="str">
        <f>IFERROR(INDEX(Parametres!F:F,MATCH(BA28,Parametres!D:D,0)),"")</f>
        <v>Delphine</v>
      </c>
      <c r="BC28" s="63"/>
      <c r="BD28" s="20"/>
      <c r="BE28" s="19" t="str">
        <f t="shared" si="22"/>
        <v>DI</v>
      </c>
      <c r="BF28" s="38">
        <f t="shared" si="23"/>
        <v>44556</v>
      </c>
      <c r="BG28" s="13" t="str">
        <f>IFERROR(INDEX(Parametres!F:F,MATCH(BF28,Parametres!D:D,0)),"")</f>
        <v>Etienne</v>
      </c>
      <c r="BH28" s="68"/>
      <c r="BI28" s="6"/>
    </row>
    <row r="29" spans="1:61" x14ac:dyDescent="0.25">
      <c r="A29" s="2"/>
      <c r="B29" s="60" t="str">
        <f t="shared" si="0"/>
        <v>ME</v>
      </c>
      <c r="C29" s="38">
        <f t="shared" si="1"/>
        <v>44223</v>
      </c>
      <c r="D29" s="13" t="str">
        <f>IFERROR(INDEX(Parametres!F:F,MATCH(Calendrier!C29,Parametres!D:D,0)),"")</f>
        <v>Angèle</v>
      </c>
      <c r="E29" s="14"/>
      <c r="F29" s="20"/>
      <c r="G29" s="21" t="str">
        <f t="shared" si="2"/>
        <v>SA</v>
      </c>
      <c r="H29" s="37">
        <f t="shared" si="3"/>
        <v>44254</v>
      </c>
      <c r="I29" s="17" t="str">
        <f>IFERROR(INDEX(Parametres!F:F,MATCH(H29,Parametres!D:D,0)),"")</f>
        <v>Honorine</v>
      </c>
      <c r="J29" s="14"/>
      <c r="K29" s="20"/>
      <c r="L29" s="19" t="str">
        <f t="shared" si="4"/>
        <v>SA</v>
      </c>
      <c r="M29" s="37">
        <f t="shared" si="5"/>
        <v>44282</v>
      </c>
      <c r="N29" s="17" t="str">
        <f>IFERROR(INDEX(Parametres!F:F,MATCH(M29,Parametres!D:D,0)),"")</f>
        <v>Habid</v>
      </c>
      <c r="O29" s="14"/>
      <c r="P29" s="20"/>
      <c r="Q29" s="19" t="str">
        <f t="shared" si="6"/>
        <v>MA</v>
      </c>
      <c r="R29" s="37">
        <f t="shared" si="7"/>
        <v>44313</v>
      </c>
      <c r="S29" s="17" t="str">
        <f>IFERROR(INDEX(Parametres!F:F,MATCH(R29,Parametres!D:D,0)),"")</f>
        <v>Zita</v>
      </c>
      <c r="T29" s="14"/>
      <c r="U29" s="20"/>
      <c r="V29" s="19" t="str">
        <f t="shared" si="8"/>
        <v>JE</v>
      </c>
      <c r="W29" s="38">
        <f t="shared" si="9"/>
        <v>44343</v>
      </c>
      <c r="X29" s="13" t="str">
        <f>IFERROR(INDEX(Parametres!F:F,MATCH(W29,Parametres!D:D,0)),"")</f>
        <v>Augustin</v>
      </c>
      <c r="Y29" s="14"/>
      <c r="Z29" s="20"/>
      <c r="AA29" s="19" t="str">
        <f t="shared" si="10"/>
        <v>DI</v>
      </c>
      <c r="AB29" s="37">
        <f t="shared" si="11"/>
        <v>44374</v>
      </c>
      <c r="AC29" s="17" t="str">
        <f>IFERROR(INDEX(Parametres!F:F,MATCH(AB29,Parametres!D:D,0)),"")</f>
        <v>Fernand</v>
      </c>
      <c r="AD29" s="14"/>
      <c r="AE29" s="20"/>
      <c r="AF29" s="19" t="str">
        <f t="shared" si="12"/>
        <v>MA</v>
      </c>
      <c r="AG29" s="37">
        <f t="shared" si="13"/>
        <v>44404</v>
      </c>
      <c r="AH29" s="17" t="str">
        <f>IFERROR(INDEX(Parametres!F:F,MATCH(AG29,Parametres!D:D,0)),"")</f>
        <v>Nathalie</v>
      </c>
      <c r="AI29" s="63"/>
      <c r="AJ29" s="20"/>
      <c r="AK29" s="19" t="str">
        <f t="shared" si="14"/>
        <v>VE</v>
      </c>
      <c r="AL29" s="37">
        <f t="shared" si="15"/>
        <v>44435</v>
      </c>
      <c r="AM29" s="17" t="str">
        <f>IFERROR(INDEX(Parametres!F:F,MATCH(AL29,Parametres!D:D,0)),"")</f>
        <v>Monique</v>
      </c>
      <c r="AN29" s="63"/>
      <c r="AO29" s="20"/>
      <c r="AP29" s="19" t="str">
        <f t="shared" si="16"/>
        <v>LU</v>
      </c>
      <c r="AQ29" s="37">
        <f t="shared" si="17"/>
        <v>44466</v>
      </c>
      <c r="AR29" s="34" t="str">
        <f>IFERROR(INDEX(Parametres!F:F,MATCH(AQ29,Parametres!D:D,0)),"")</f>
        <v>Vinc.de Paul</v>
      </c>
      <c r="AS29" s="63">
        <v>39</v>
      </c>
      <c r="AT29" s="20"/>
      <c r="AU29" s="19" t="str">
        <f t="shared" si="18"/>
        <v>ME</v>
      </c>
      <c r="AV29" s="38">
        <f t="shared" si="19"/>
        <v>44496</v>
      </c>
      <c r="AW29" s="13" t="str">
        <f>IFERROR(INDEX(Parametres!F:F,MATCH(AV29,Parametres!D:D,0)),"")</f>
        <v>Emeline</v>
      </c>
      <c r="AX29" s="63"/>
      <c r="AY29" s="20"/>
      <c r="AZ29" s="19" t="str">
        <f t="shared" si="20"/>
        <v>SA</v>
      </c>
      <c r="BA29" s="38">
        <f t="shared" si="21"/>
        <v>44527</v>
      </c>
      <c r="BB29" s="13" t="str">
        <f>IFERROR(INDEX(Parametres!F:F,MATCH(BA29,Parametres!D:D,0)),"")</f>
        <v>Séverin</v>
      </c>
      <c r="BC29" s="63"/>
      <c r="BD29" s="20"/>
      <c r="BE29" s="19" t="str">
        <f t="shared" si="22"/>
        <v>LU</v>
      </c>
      <c r="BF29" s="38">
        <f t="shared" si="23"/>
        <v>44557</v>
      </c>
      <c r="BG29" s="13" t="str">
        <f>IFERROR(INDEX(Parametres!F:F,MATCH(BF29,Parametres!D:D,0)),"")</f>
        <v>Jean Apôtre</v>
      </c>
      <c r="BH29" s="68">
        <v>52</v>
      </c>
      <c r="BI29" s="6"/>
    </row>
    <row r="30" spans="1:61" x14ac:dyDescent="0.25">
      <c r="A30" s="2"/>
      <c r="B30" s="60" t="str">
        <f t="shared" si="0"/>
        <v>JE</v>
      </c>
      <c r="C30" s="38">
        <f t="shared" si="1"/>
        <v>44224</v>
      </c>
      <c r="D30" s="22" t="str">
        <f>IFERROR(INDEX(Parametres!F:F,MATCH(Calendrier!C30,Parametres!D:D,0)),"")</f>
        <v>Thomas d'Aquin</v>
      </c>
      <c r="E30" s="14"/>
      <c r="F30" s="20"/>
      <c r="G30" s="23" t="str">
        <f t="shared" si="2"/>
        <v>DI</v>
      </c>
      <c r="H30" s="37">
        <f t="shared" si="3"/>
        <v>44255</v>
      </c>
      <c r="I30" s="17" t="str">
        <f>IFERROR(INDEX(Parametres!F:F,MATCH(H30,Parametres!D:D,0)),"")</f>
        <v>Romain</v>
      </c>
      <c r="J30" s="14"/>
      <c r="K30" s="20"/>
      <c r="L30" s="19" t="str">
        <f t="shared" si="4"/>
        <v>DI</v>
      </c>
      <c r="M30" s="37">
        <f t="shared" si="5"/>
        <v>44283</v>
      </c>
      <c r="N30" s="17" t="str">
        <f>IFERROR(INDEX(Parametres!F:F,MATCH(M30,Parametres!D:D,0)),"")</f>
        <v>Rameaux</v>
      </c>
      <c r="O30" s="14"/>
      <c r="P30" s="20"/>
      <c r="Q30" s="19" t="str">
        <f t="shared" si="6"/>
        <v>ME</v>
      </c>
      <c r="R30" s="37">
        <f t="shared" si="7"/>
        <v>44314</v>
      </c>
      <c r="S30" s="17" t="str">
        <f>IFERROR(INDEX(Parametres!F:F,MATCH(R30,Parametres!D:D,0)),"")</f>
        <v>Valérie</v>
      </c>
      <c r="T30" s="14"/>
      <c r="U30" s="20"/>
      <c r="V30" s="19" t="str">
        <f t="shared" si="8"/>
        <v>VE</v>
      </c>
      <c r="W30" s="38">
        <f t="shared" si="9"/>
        <v>44344</v>
      </c>
      <c r="X30" s="13" t="str">
        <f>IFERROR(INDEX(Parametres!F:F,MATCH(W30,Parametres!D:D,0)),"")</f>
        <v>Germain</v>
      </c>
      <c r="Y30" s="14"/>
      <c r="Z30" s="20"/>
      <c r="AA30" s="19" t="str">
        <f t="shared" si="10"/>
        <v>LU</v>
      </c>
      <c r="AB30" s="37">
        <f t="shared" si="11"/>
        <v>44375</v>
      </c>
      <c r="AC30" s="17" t="str">
        <f>IFERROR(INDEX(Parametres!F:F,MATCH(AB30,Parametres!D:D,0)),"")</f>
        <v>Irénée</v>
      </c>
      <c r="AD30" s="14">
        <v>26</v>
      </c>
      <c r="AE30" s="20"/>
      <c r="AF30" s="19" t="str">
        <f t="shared" si="12"/>
        <v>ME</v>
      </c>
      <c r="AG30" s="37">
        <f t="shared" si="13"/>
        <v>44405</v>
      </c>
      <c r="AH30" s="17" t="str">
        <f>IFERROR(INDEX(Parametres!F:F,MATCH(AG30,Parametres!D:D,0)),"")</f>
        <v>Samson</v>
      </c>
      <c r="AI30" s="63"/>
      <c r="AJ30" s="20"/>
      <c r="AK30" s="19" t="str">
        <f t="shared" si="14"/>
        <v>SA</v>
      </c>
      <c r="AL30" s="37">
        <f t="shared" si="15"/>
        <v>44436</v>
      </c>
      <c r="AM30" s="17" t="str">
        <f>IFERROR(INDEX(Parametres!F:F,MATCH(AL30,Parametres!D:D,0)),"")</f>
        <v>Augustin</v>
      </c>
      <c r="AN30" s="63"/>
      <c r="AO30" s="20"/>
      <c r="AP30" s="19" t="str">
        <f t="shared" si="16"/>
        <v>MA</v>
      </c>
      <c r="AQ30" s="37">
        <f t="shared" si="17"/>
        <v>44467</v>
      </c>
      <c r="AR30" s="17" t="str">
        <f>IFERROR(INDEX(Parametres!F:F,MATCH(AQ30,Parametres!D:D,0)),"")</f>
        <v>Venceslas</v>
      </c>
      <c r="AS30" s="63"/>
      <c r="AT30" s="20"/>
      <c r="AU30" s="19" t="str">
        <f t="shared" si="18"/>
        <v>JE</v>
      </c>
      <c r="AV30" s="38">
        <f t="shared" si="19"/>
        <v>44497</v>
      </c>
      <c r="AW30" s="13" t="str">
        <f>IFERROR(INDEX(Parametres!F:F,MATCH(AV30,Parametres!D:D,0)),"")</f>
        <v>Jude/Simon</v>
      </c>
      <c r="AX30" s="63"/>
      <c r="AY30" s="20"/>
      <c r="AZ30" s="19" t="str">
        <f t="shared" si="20"/>
        <v>DI</v>
      </c>
      <c r="BA30" s="38">
        <f t="shared" si="21"/>
        <v>44528</v>
      </c>
      <c r="BB30" s="22" t="str">
        <f>IFERROR(INDEX(Parametres!F:F,MATCH(BA30,Parametres!D:D,0)),"")</f>
        <v>Jacq.de la M</v>
      </c>
      <c r="BC30" s="63"/>
      <c r="BD30" s="20"/>
      <c r="BE30" s="19" t="str">
        <f t="shared" si="22"/>
        <v>MA</v>
      </c>
      <c r="BF30" s="38">
        <f t="shared" si="23"/>
        <v>44558</v>
      </c>
      <c r="BG30" s="13" t="str">
        <f>IFERROR(INDEX(Parametres!F:F,MATCH(BF30,Parametres!D:D,0)),"")</f>
        <v>Innocents</v>
      </c>
      <c r="BH30" s="68"/>
      <c r="BI30" s="6"/>
    </row>
    <row r="31" spans="1:61" x14ac:dyDescent="0.25">
      <c r="A31" s="2"/>
      <c r="B31" s="60" t="str">
        <f t="shared" si="0"/>
        <v>VE</v>
      </c>
      <c r="C31" s="38">
        <f t="shared" si="1"/>
        <v>44225</v>
      </c>
      <c r="D31" s="13" t="str">
        <f>IFERROR(INDEX(Parametres!F:F,MATCH(Calendrier!C31,Parametres!D:D,0)),"")</f>
        <v>Gildas</v>
      </c>
      <c r="E31" s="14"/>
      <c r="F31" s="20"/>
      <c r="G31" s="16" t="str">
        <f>IF(H31="","", CHOOSE(WEEKDAY(H31,2),"LU","MA","ME","JE","VE","SA","DI"))</f>
        <v/>
      </c>
      <c r="H31" s="37" t="str">
        <f>IF(DAY(H30+1)&lt;DAY(H30),"",H30+1)</f>
        <v/>
      </c>
      <c r="I31" s="17" t="str">
        <f>IFERROR(INDEX(Parametres!F:F,MATCH(H31,Parametres!D:D,0)),"")</f>
        <v/>
      </c>
      <c r="J31" s="14"/>
      <c r="K31" s="20"/>
      <c r="L31" s="19" t="str">
        <f t="shared" si="4"/>
        <v>LU</v>
      </c>
      <c r="M31" s="37">
        <f t="shared" si="5"/>
        <v>44284</v>
      </c>
      <c r="N31" s="17" t="str">
        <f>IFERROR(INDEX(Parametres!F:F,MATCH(M31,Parametres!D:D,0)),"")</f>
        <v>Gladys</v>
      </c>
      <c r="O31" s="14">
        <v>13</v>
      </c>
      <c r="P31" s="20"/>
      <c r="Q31" s="19" t="str">
        <f t="shared" si="6"/>
        <v>JE</v>
      </c>
      <c r="R31" s="37">
        <f t="shared" si="7"/>
        <v>44315</v>
      </c>
      <c r="S31" s="34" t="str">
        <f>IFERROR(INDEX(Parametres!F:F,MATCH(R31,Parametres!D:D,0)),"")</f>
        <v>Cath.de Sienne</v>
      </c>
      <c r="T31" s="14"/>
      <c r="U31" s="20"/>
      <c r="V31" s="19" t="str">
        <f t="shared" si="8"/>
        <v>SA</v>
      </c>
      <c r="W31" s="38">
        <f t="shared" si="9"/>
        <v>44345</v>
      </c>
      <c r="X31" s="13" t="str">
        <f>IFERROR(INDEX(Parametres!F:F,MATCH(W31,Parametres!D:D,0)),"")</f>
        <v>Aymar</v>
      </c>
      <c r="Y31" s="14"/>
      <c r="Z31" s="20"/>
      <c r="AA31" s="19" t="str">
        <f t="shared" si="10"/>
        <v>MA</v>
      </c>
      <c r="AB31" s="37">
        <f t="shared" si="11"/>
        <v>44376</v>
      </c>
      <c r="AC31" s="17" t="str">
        <f>IFERROR(INDEX(Parametres!F:F,MATCH(AB31,Parametres!D:D,0)),"")</f>
        <v>Pierre-Paul</v>
      </c>
      <c r="AD31" s="14"/>
      <c r="AE31" s="20"/>
      <c r="AF31" s="19" t="str">
        <f t="shared" si="12"/>
        <v>JE</v>
      </c>
      <c r="AG31" s="37">
        <f t="shared" si="13"/>
        <v>44406</v>
      </c>
      <c r="AH31" s="17" t="str">
        <f>IFERROR(INDEX(Parametres!F:F,MATCH(AG31,Parametres!D:D,0)),"")</f>
        <v>Marthe</v>
      </c>
      <c r="AI31" s="63"/>
      <c r="AJ31" s="20"/>
      <c r="AK31" s="19" t="str">
        <f t="shared" si="14"/>
        <v>DI</v>
      </c>
      <c r="AL31" s="37">
        <f t="shared" si="15"/>
        <v>44437</v>
      </c>
      <c r="AM31" s="17" t="str">
        <f>IFERROR(INDEX(Parametres!F:F,MATCH(AL31,Parametres!D:D,0)),"")</f>
        <v>Sabine</v>
      </c>
      <c r="AN31" s="63"/>
      <c r="AO31" s="20"/>
      <c r="AP31" s="19" t="str">
        <f t="shared" si="16"/>
        <v>ME</v>
      </c>
      <c r="AQ31" s="37">
        <f t="shared" si="17"/>
        <v>44468</v>
      </c>
      <c r="AR31" s="34" t="str">
        <f>IFERROR(INDEX(Parametres!F:F,MATCH(AQ31,Parametres!D:D,0)),"")</f>
        <v>Michel/Gabriel</v>
      </c>
      <c r="AS31" s="63"/>
      <c r="AT31" s="20"/>
      <c r="AU31" s="19" t="str">
        <f t="shared" si="18"/>
        <v>VE</v>
      </c>
      <c r="AV31" s="38">
        <f t="shared" si="19"/>
        <v>44498</v>
      </c>
      <c r="AW31" s="13" t="str">
        <f>IFERROR(INDEX(Parametres!F:F,MATCH(AV31,Parametres!D:D,0)),"")</f>
        <v>Narcisse</v>
      </c>
      <c r="AX31" s="63"/>
      <c r="AY31" s="20"/>
      <c r="AZ31" s="19" t="str">
        <f t="shared" si="20"/>
        <v>LU</v>
      </c>
      <c r="BA31" s="38">
        <f t="shared" si="21"/>
        <v>44529</v>
      </c>
      <c r="BB31" s="13" t="str">
        <f>IFERROR(INDEX(Parametres!F:F,MATCH(BA31,Parametres!D:D,0)),"")</f>
        <v>Saturnin</v>
      </c>
      <c r="BC31" s="63">
        <v>48</v>
      </c>
      <c r="BD31" s="20"/>
      <c r="BE31" s="19" t="str">
        <f t="shared" si="22"/>
        <v>ME</v>
      </c>
      <c r="BF31" s="38">
        <f t="shared" si="23"/>
        <v>44559</v>
      </c>
      <c r="BG31" s="13" t="str">
        <f>IFERROR(INDEX(Parametres!F:F,MATCH(BF31,Parametres!D:D,0)),"")</f>
        <v>David</v>
      </c>
      <c r="BH31" s="68"/>
      <c r="BI31" s="6"/>
    </row>
    <row r="32" spans="1:61" x14ac:dyDescent="0.25">
      <c r="A32" s="2"/>
      <c r="B32" s="60" t="str">
        <f t="shared" si="0"/>
        <v>SA</v>
      </c>
      <c r="C32" s="38">
        <f t="shared" si="1"/>
        <v>44226</v>
      </c>
      <c r="D32" s="13" t="str">
        <f>IFERROR(INDEX(Parametres!F:F,MATCH(Calendrier!C32,Parametres!D:D,0)),"")</f>
        <v>Martine</v>
      </c>
      <c r="E32" s="14"/>
      <c r="F32" s="20"/>
      <c r="G32" s="24"/>
      <c r="H32" s="39"/>
      <c r="I32" s="25"/>
      <c r="J32" s="26"/>
      <c r="K32" s="20"/>
      <c r="L32" s="19" t="str">
        <f t="shared" si="4"/>
        <v>MA</v>
      </c>
      <c r="M32" s="37">
        <f t="shared" si="5"/>
        <v>44285</v>
      </c>
      <c r="N32" s="17" t="str">
        <f>IFERROR(INDEX(Parametres!F:F,MATCH(M32,Parametres!D:D,0)),"")</f>
        <v>Amédée</v>
      </c>
      <c r="O32" s="14"/>
      <c r="P32" s="20"/>
      <c r="Q32" s="19" t="str">
        <f t="shared" si="6"/>
        <v>VE</v>
      </c>
      <c r="R32" s="37">
        <f t="shared" si="7"/>
        <v>44316</v>
      </c>
      <c r="S32" s="17" t="str">
        <f>IFERROR(INDEX(Parametres!F:F,MATCH(R32,Parametres!D:D,0)),"")</f>
        <v>Robert</v>
      </c>
      <c r="T32" s="14"/>
      <c r="U32" s="20"/>
      <c r="V32" s="19" t="str">
        <f t="shared" si="8"/>
        <v>DI</v>
      </c>
      <c r="W32" s="38">
        <f t="shared" si="9"/>
        <v>44346</v>
      </c>
      <c r="X32" s="13" t="str">
        <f>IFERROR(INDEX(Parametres!F:F,MATCH(W32,Parametres!D:D,0)),"")</f>
        <v>F des Mères</v>
      </c>
      <c r="Y32" s="14"/>
      <c r="Z32" s="20"/>
      <c r="AA32" s="19" t="str">
        <f t="shared" si="10"/>
        <v>ME</v>
      </c>
      <c r="AB32" s="37">
        <f t="shared" si="11"/>
        <v>44377</v>
      </c>
      <c r="AC32" s="17" t="str">
        <f>IFERROR(INDEX(Parametres!F:F,MATCH(AB32,Parametres!D:D,0)),"")</f>
        <v>Martial</v>
      </c>
      <c r="AD32" s="14"/>
      <c r="AE32" s="20"/>
      <c r="AF32" s="19" t="str">
        <f t="shared" si="12"/>
        <v>VE</v>
      </c>
      <c r="AG32" s="37">
        <f t="shared" si="13"/>
        <v>44407</v>
      </c>
      <c r="AH32" s="17" t="str">
        <f>IFERROR(INDEX(Parametres!F:F,MATCH(AG32,Parametres!D:D,0)),"")</f>
        <v>Juliette</v>
      </c>
      <c r="AI32" s="63"/>
      <c r="AJ32" s="20"/>
      <c r="AK32" s="19" t="str">
        <f t="shared" si="14"/>
        <v>LU</v>
      </c>
      <c r="AL32" s="37">
        <f t="shared" si="15"/>
        <v>44438</v>
      </c>
      <c r="AM32" s="17" t="str">
        <f>IFERROR(INDEX(Parametres!F:F,MATCH(AL32,Parametres!D:D,0)),"")</f>
        <v>Fiacre</v>
      </c>
      <c r="AN32" s="63">
        <v>35</v>
      </c>
      <c r="AO32" s="20"/>
      <c r="AP32" s="19" t="str">
        <f t="shared" si="16"/>
        <v>JE</v>
      </c>
      <c r="AQ32" s="37">
        <f t="shared" si="17"/>
        <v>44469</v>
      </c>
      <c r="AR32" s="17" t="str">
        <f>IFERROR(INDEX(Parametres!F:F,MATCH(AQ32,Parametres!D:D,0)),"")</f>
        <v>Jérôme</v>
      </c>
      <c r="AS32" s="63"/>
      <c r="AT32" s="20"/>
      <c r="AU32" s="19" t="str">
        <f t="shared" si="18"/>
        <v>SA</v>
      </c>
      <c r="AV32" s="38">
        <f t="shared" si="19"/>
        <v>44499</v>
      </c>
      <c r="AW32" s="13" t="str">
        <f>IFERROR(INDEX(Parametres!F:F,MATCH(AV32,Parametres!D:D,0)),"")</f>
        <v>Bienvenue</v>
      </c>
      <c r="AX32" s="63"/>
      <c r="AY32" s="20"/>
      <c r="AZ32" s="19" t="str">
        <f t="shared" si="20"/>
        <v>MA</v>
      </c>
      <c r="BA32" s="38">
        <f t="shared" si="21"/>
        <v>44530</v>
      </c>
      <c r="BB32" s="13" t="str">
        <f>IFERROR(INDEX(Parametres!F:F,MATCH(BA32,Parametres!D:D,0)),"")</f>
        <v>André</v>
      </c>
      <c r="BC32" s="63"/>
      <c r="BD32" s="20"/>
      <c r="BE32" s="19" t="str">
        <f t="shared" si="22"/>
        <v>JE</v>
      </c>
      <c r="BF32" s="38">
        <f t="shared" si="23"/>
        <v>44560</v>
      </c>
      <c r="BG32" s="13" t="str">
        <f>IFERROR(INDEX(Parametres!F:F,MATCH(BF32,Parametres!D:D,0)),"")</f>
        <v>Roger</v>
      </c>
      <c r="BH32" s="68"/>
      <c r="BI32" s="6"/>
    </row>
    <row r="33" spans="1:61" ht="15.75" thickBot="1" x14ac:dyDescent="0.3">
      <c r="A33" s="2"/>
      <c r="B33" s="45" t="str">
        <f t="shared" si="0"/>
        <v>DI</v>
      </c>
      <c r="C33" s="43">
        <f t="shared" si="1"/>
        <v>44227</v>
      </c>
      <c r="D33" s="44" t="str">
        <f>IFERROR(INDEX(Parametres!F:F,MATCH(Calendrier!C33,Parametres!D:D,0)),"")</f>
        <v>Marcelle</v>
      </c>
      <c r="E33" s="46"/>
      <c r="F33" s="47"/>
      <c r="G33" s="48"/>
      <c r="H33" s="49"/>
      <c r="I33" s="50"/>
      <c r="J33" s="51"/>
      <c r="K33" s="47"/>
      <c r="L33" s="42" t="str">
        <f t="shared" si="4"/>
        <v>ME</v>
      </c>
      <c r="M33" s="52">
        <f t="shared" si="5"/>
        <v>44286</v>
      </c>
      <c r="N33" s="50" t="str">
        <f>IFERROR(INDEX(Parametres!F:F,MATCH(M33,Parametres!D:D,0)),"")</f>
        <v>Benjamin</v>
      </c>
      <c r="O33" s="53"/>
      <c r="P33" s="47"/>
      <c r="Q33" s="54" t="str">
        <f>"Printemps "&amp;TEXT(INDEX(Parametres!I:I,MATCH(An,Parametres!H:H,0)),"jj mmm")</f>
        <v>Printemps 20 mars</v>
      </c>
      <c r="R33" s="55"/>
      <c r="S33" s="56"/>
      <c r="T33" s="57"/>
      <c r="U33" s="47"/>
      <c r="V33" s="42" t="str">
        <f t="shared" si="8"/>
        <v>LU</v>
      </c>
      <c r="W33" s="43">
        <f t="shared" si="9"/>
        <v>44347</v>
      </c>
      <c r="X33" s="44" t="str">
        <f>IFERROR(INDEX(Parametres!F:F,MATCH(W33,Parametres!D:D,0)),"")</f>
        <v>Pétronille</v>
      </c>
      <c r="Y33" s="53">
        <v>22</v>
      </c>
      <c r="Z33" s="47"/>
      <c r="AA33" s="58" t="str">
        <f>"Eté "&amp;TEXT(INDEX(Parametres!J:J,MATCH(An,Parametres!H:H,0)),"jj mmm")</f>
        <v>Eté 21 juin</v>
      </c>
      <c r="AB33" s="55"/>
      <c r="AC33" s="56"/>
      <c r="AD33" s="59"/>
      <c r="AE33" s="47"/>
      <c r="AF33" s="19" t="str">
        <f t="shared" si="12"/>
        <v>SA</v>
      </c>
      <c r="AG33" s="37">
        <f t="shared" si="13"/>
        <v>44408</v>
      </c>
      <c r="AH33" s="34" t="str">
        <f>IFERROR(INDEX(Parametres!F:F,MATCH(AG33,Parametres!D:D,0)),"")</f>
        <v>Ignace de L.</v>
      </c>
      <c r="AI33" s="64"/>
      <c r="AJ33" s="47"/>
      <c r="AK33" s="19" t="str">
        <f t="shared" si="14"/>
        <v>MA</v>
      </c>
      <c r="AL33" s="37">
        <f t="shared" si="15"/>
        <v>44439</v>
      </c>
      <c r="AM33" s="17" t="str">
        <f>IFERROR(INDEX(Parametres!F:F,MATCH(AL33,Parametres!D:D,0)),"")</f>
        <v>Aristide</v>
      </c>
      <c r="AN33" s="64"/>
      <c r="AO33" s="47"/>
      <c r="AP33" s="58" t="str">
        <f>"Automne "&amp;TEXT(INDEX(Parametres!K:K,MATCH(An,Parametres!H:H,0)),"jj mmm")</f>
        <v>Automne 22 sept</v>
      </c>
      <c r="AQ33" s="55"/>
      <c r="AR33" s="56"/>
      <c r="AS33" s="61"/>
      <c r="AT33" s="47"/>
      <c r="AU33" s="19" t="str">
        <f t="shared" si="18"/>
        <v>DI</v>
      </c>
      <c r="AV33" s="38">
        <f t="shared" si="19"/>
        <v>44500</v>
      </c>
      <c r="AW33" s="13" t="str">
        <f>IFERROR(INDEX(Parametres!F:F,MATCH(AV33,Parametres!D:D,0)),"")</f>
        <v>Quentin</v>
      </c>
      <c r="AX33" s="64"/>
      <c r="AY33" s="47"/>
      <c r="AZ33" s="58" t="str">
        <f>"Hiver "&amp;TEXT(INDEX(Parametres!L:L,MATCH(An,Parametres!H:H,0)),"jj mmm")</f>
        <v>Hiver 21 déc</v>
      </c>
      <c r="BA33" s="55"/>
      <c r="BB33" s="56"/>
      <c r="BC33" s="61"/>
      <c r="BD33" s="47"/>
      <c r="BE33" s="42" t="str">
        <f t="shared" si="22"/>
        <v>VE</v>
      </c>
      <c r="BF33" s="43">
        <f t="shared" si="23"/>
        <v>44561</v>
      </c>
      <c r="BG33" s="44" t="str">
        <f>IFERROR(INDEX(Parametres!F:F,MATCH(BF33,Parametres!D:D,0)),"")</f>
        <v>Sylvestre</v>
      </c>
      <c r="BH33" s="69"/>
      <c r="BI33" s="6"/>
    </row>
    <row r="34" spans="1:61" x14ac:dyDescent="0.25">
      <c r="A34" s="2"/>
      <c r="B34" s="27"/>
      <c r="C34" s="32"/>
      <c r="D34" s="29"/>
      <c r="E34" s="30"/>
      <c r="F34" s="28"/>
      <c r="G34" s="31"/>
      <c r="H34" s="32"/>
      <c r="I34" s="29"/>
      <c r="J34" s="30"/>
      <c r="K34" s="28"/>
      <c r="L34" s="32"/>
      <c r="M34" s="32"/>
      <c r="N34" s="29"/>
      <c r="O34" s="30"/>
      <c r="P34" s="28"/>
      <c r="Q34" s="32"/>
      <c r="R34" s="32"/>
      <c r="S34" s="29"/>
      <c r="T34" s="30"/>
      <c r="U34" s="28"/>
      <c r="V34" s="32"/>
      <c r="W34" s="32"/>
      <c r="X34" s="29"/>
      <c r="Y34" s="30"/>
      <c r="Z34" s="28"/>
      <c r="AA34" s="32"/>
      <c r="AB34" s="32"/>
      <c r="AC34" s="29"/>
      <c r="AD34" s="30"/>
      <c r="AE34" s="28"/>
      <c r="AF34" s="32"/>
      <c r="AG34" s="32"/>
      <c r="AH34" s="29"/>
      <c r="AI34" s="65"/>
      <c r="AJ34" s="28"/>
      <c r="AK34" s="32"/>
      <c r="AL34" s="32"/>
      <c r="AM34" s="29"/>
      <c r="AN34" s="65"/>
      <c r="AO34" s="28"/>
      <c r="AP34" s="32"/>
      <c r="AQ34" s="32"/>
      <c r="AR34" s="29"/>
      <c r="AS34" s="65"/>
      <c r="AT34" s="28"/>
      <c r="AU34" s="32"/>
      <c r="AV34" s="32"/>
      <c r="AW34" s="29"/>
      <c r="AX34" s="65"/>
      <c r="AY34" s="28"/>
      <c r="AZ34" s="32"/>
      <c r="BA34" s="32"/>
      <c r="BB34" s="29"/>
      <c r="BC34" s="65"/>
      <c r="BD34" s="6"/>
      <c r="BE34" s="41"/>
      <c r="BF34" s="41"/>
      <c r="BG34" s="35" t="s">
        <v>383</v>
      </c>
      <c r="BH34" s="70"/>
      <c r="BI34" s="6"/>
    </row>
    <row r="35" spans="1:61" x14ac:dyDescent="0.25">
      <c r="A35" s="2"/>
      <c r="B35" s="33"/>
      <c r="C35" s="8"/>
      <c r="D35" s="4"/>
      <c r="E35" s="5"/>
      <c r="F35" s="6"/>
      <c r="G35" s="3"/>
      <c r="H35" s="8"/>
      <c r="I35" s="4"/>
      <c r="J35" s="7"/>
      <c r="K35" s="6"/>
      <c r="L35" s="8"/>
      <c r="M35" s="8"/>
      <c r="N35" s="4"/>
      <c r="O35" s="7"/>
      <c r="P35" s="6"/>
      <c r="Q35" s="8"/>
      <c r="R35" s="8"/>
      <c r="S35" s="4"/>
      <c r="T35" s="7"/>
      <c r="U35" s="6"/>
      <c r="V35" s="8"/>
      <c r="W35" s="8"/>
      <c r="X35" s="4"/>
      <c r="Y35" s="7"/>
      <c r="Z35" s="6"/>
      <c r="AA35" s="8"/>
      <c r="AB35" s="8"/>
      <c r="AC35" s="4"/>
      <c r="AD35" s="7"/>
      <c r="AE35" s="6"/>
      <c r="AF35" s="8"/>
      <c r="AG35" s="8"/>
      <c r="AH35" s="4"/>
      <c r="AI35" s="62"/>
      <c r="AJ35" s="6"/>
      <c r="AK35" s="8"/>
      <c r="AL35" s="8"/>
      <c r="AM35" s="4"/>
      <c r="AN35" s="62"/>
      <c r="AO35" s="6"/>
      <c r="AP35" s="8"/>
      <c r="AQ35" s="8"/>
      <c r="AR35" s="4"/>
      <c r="AS35" s="62"/>
      <c r="AT35" s="6"/>
      <c r="AU35" s="8"/>
      <c r="AV35" s="8"/>
      <c r="AW35" s="4"/>
      <c r="AX35" s="62"/>
      <c r="AY35" s="6"/>
      <c r="AZ35" s="8"/>
      <c r="BA35" s="8"/>
      <c r="BB35" s="4"/>
      <c r="BC35" s="62"/>
      <c r="BD35" s="6"/>
      <c r="BE35" s="8"/>
      <c r="BF35" s="8"/>
      <c r="BG35" s="4"/>
      <c r="BH35" s="62"/>
      <c r="BI35" s="6"/>
    </row>
    <row r="36" spans="1:61" x14ac:dyDescent="0.25">
      <c r="D36" s="40"/>
      <c r="G36" s="1"/>
      <c r="I36" s="40"/>
      <c r="N36" s="40"/>
      <c r="S36" s="40"/>
      <c r="X36" s="40"/>
      <c r="AC36" s="40"/>
    </row>
    <row r="37" spans="1:61" x14ac:dyDescent="0.25">
      <c r="D37" s="40"/>
      <c r="I37" s="40"/>
      <c r="N37" s="40"/>
      <c r="S37" s="40"/>
      <c r="X37" s="40"/>
      <c r="AC37" s="40"/>
    </row>
    <row r="38" spans="1:61" x14ac:dyDescent="0.25">
      <c r="D38" s="40"/>
      <c r="I38" s="40"/>
      <c r="N38" s="40"/>
      <c r="S38" s="40"/>
      <c r="X38" s="40"/>
      <c r="AC38" s="40"/>
    </row>
    <row r="39" spans="1:61" x14ac:dyDescent="0.25">
      <c r="D39" s="40"/>
      <c r="I39" s="40"/>
      <c r="N39" s="40"/>
      <c r="S39" s="40"/>
      <c r="X39" s="40"/>
      <c r="AC39" s="40"/>
    </row>
    <row r="40" spans="1:61" x14ac:dyDescent="0.25">
      <c r="D40" s="40"/>
      <c r="I40" s="40"/>
      <c r="N40" s="40"/>
      <c r="S40" s="40"/>
      <c r="X40" s="40"/>
      <c r="AC40" s="40"/>
    </row>
    <row r="41" spans="1:61" x14ac:dyDescent="0.25">
      <c r="D41" s="40"/>
      <c r="I41" s="40"/>
      <c r="N41" s="40"/>
      <c r="S41" s="40"/>
      <c r="X41" s="40"/>
      <c r="AC41" s="40"/>
    </row>
    <row r="42" spans="1:61" x14ac:dyDescent="0.25">
      <c r="D42" s="40"/>
      <c r="I42" s="40"/>
      <c r="N42" s="40"/>
      <c r="S42" s="40"/>
      <c r="X42" s="40"/>
      <c r="AC42" s="40"/>
    </row>
    <row r="43" spans="1:61" x14ac:dyDescent="0.25">
      <c r="D43" s="40"/>
      <c r="I43" s="40"/>
      <c r="N43" s="40"/>
      <c r="S43" s="40"/>
      <c r="X43" s="40"/>
      <c r="AC43" s="40"/>
    </row>
    <row r="44" spans="1:61" x14ac:dyDescent="0.25">
      <c r="D44" s="40"/>
      <c r="I44" s="40"/>
      <c r="N44" s="40"/>
      <c r="S44" s="40"/>
      <c r="X44" s="40"/>
      <c r="AC44" s="40"/>
    </row>
    <row r="45" spans="1:61" x14ac:dyDescent="0.25">
      <c r="D45" s="40"/>
      <c r="I45" s="40"/>
      <c r="N45" s="40"/>
      <c r="S45" s="40"/>
      <c r="X45" s="40"/>
      <c r="AC45" s="40"/>
    </row>
    <row r="46" spans="1:61" x14ac:dyDescent="0.25">
      <c r="D46" s="40"/>
      <c r="I46" s="40"/>
      <c r="N46" s="40"/>
      <c r="S46" s="40"/>
      <c r="X46" s="40"/>
      <c r="AC46" s="40"/>
    </row>
    <row r="47" spans="1:61" x14ac:dyDescent="0.25">
      <c r="D47" s="40"/>
      <c r="I47" s="40"/>
      <c r="N47" s="40"/>
      <c r="S47" s="40"/>
      <c r="X47" s="40"/>
      <c r="AC47" s="40"/>
    </row>
    <row r="48" spans="1:61" x14ac:dyDescent="0.25">
      <c r="D48" s="40"/>
      <c r="I48" s="40"/>
      <c r="N48" s="40"/>
      <c r="S48" s="40"/>
      <c r="X48" s="40"/>
      <c r="AC48" s="40"/>
    </row>
    <row r="49" spans="4:29" x14ac:dyDescent="0.25">
      <c r="D49" s="40"/>
      <c r="I49" s="40"/>
      <c r="N49" s="40"/>
      <c r="S49" s="40"/>
      <c r="X49" s="40"/>
      <c r="AC49" s="40"/>
    </row>
    <row r="50" spans="4:29" x14ac:dyDescent="0.25">
      <c r="D50" s="40"/>
      <c r="I50" s="40"/>
      <c r="N50" s="40"/>
      <c r="S50" s="40"/>
      <c r="X50" s="40"/>
      <c r="AC50" s="40"/>
    </row>
    <row r="51" spans="4:29" x14ac:dyDescent="0.25">
      <c r="D51" s="40"/>
      <c r="I51" s="40"/>
      <c r="N51" s="40"/>
      <c r="S51" s="40"/>
      <c r="X51" s="40"/>
      <c r="AC51" s="40"/>
    </row>
    <row r="52" spans="4:29" x14ac:dyDescent="0.25">
      <c r="D52" s="40"/>
      <c r="I52" s="40"/>
      <c r="N52" s="40"/>
      <c r="S52" s="40"/>
      <c r="X52" s="40"/>
      <c r="AC52" s="40"/>
    </row>
    <row r="53" spans="4:29" x14ac:dyDescent="0.25">
      <c r="D53" s="40"/>
      <c r="I53" s="40"/>
      <c r="N53" s="40"/>
      <c r="S53" s="40"/>
      <c r="X53" s="40"/>
      <c r="AC53" s="40"/>
    </row>
    <row r="54" spans="4:29" x14ac:dyDescent="0.25">
      <c r="D54" s="40"/>
      <c r="I54" s="40"/>
      <c r="N54" s="40"/>
      <c r="S54" s="40"/>
      <c r="X54" s="40"/>
      <c r="AC54" s="40"/>
    </row>
    <row r="55" spans="4:29" x14ac:dyDescent="0.25">
      <c r="D55" s="40"/>
      <c r="I55" s="40"/>
      <c r="N55" s="40"/>
      <c r="S55" s="40"/>
      <c r="X55" s="40"/>
      <c r="AC55" s="40"/>
    </row>
    <row r="56" spans="4:29" x14ac:dyDescent="0.25">
      <c r="D56" s="40"/>
      <c r="I56" s="40"/>
      <c r="N56" s="40"/>
      <c r="S56" s="40"/>
      <c r="X56" s="40"/>
      <c r="AC56" s="40"/>
    </row>
    <row r="57" spans="4:29" x14ac:dyDescent="0.25">
      <c r="D57" s="40"/>
      <c r="I57" s="40"/>
      <c r="N57" s="40"/>
      <c r="S57" s="40"/>
      <c r="X57" s="40"/>
      <c r="AC57" s="40"/>
    </row>
    <row r="58" spans="4:29" x14ac:dyDescent="0.25">
      <c r="D58" s="40"/>
      <c r="I58" s="40"/>
      <c r="N58" s="40"/>
      <c r="S58" s="40"/>
      <c r="X58" s="40"/>
      <c r="AC58" s="40"/>
    </row>
    <row r="59" spans="4:29" x14ac:dyDescent="0.25">
      <c r="D59" s="40"/>
      <c r="I59" s="40"/>
      <c r="N59" s="40"/>
      <c r="S59" s="40"/>
      <c r="X59" s="40"/>
      <c r="AC59" s="40"/>
    </row>
    <row r="60" spans="4:29" x14ac:dyDescent="0.25">
      <c r="D60" s="40"/>
      <c r="I60" s="40"/>
      <c r="N60" s="40"/>
      <c r="S60" s="40"/>
      <c r="X60" s="40"/>
      <c r="AC60" s="40"/>
    </row>
  </sheetData>
  <sheetProtection sheet="1" objects="1" scenarios="1" selectLockedCells="1"/>
  <mergeCells count="13">
    <mergeCell ref="AA2:AD2"/>
    <mergeCell ref="B2:E2"/>
    <mergeCell ref="G2:J2"/>
    <mergeCell ref="L2:O2"/>
    <mergeCell ref="Q2:T2"/>
    <mergeCell ref="V2:Y2"/>
    <mergeCell ref="AZ2:BC2"/>
    <mergeCell ref="BE2:BH2"/>
    <mergeCell ref="BJ11:BM11"/>
    <mergeCell ref="AF2:AI2"/>
    <mergeCell ref="AK2:AN2"/>
    <mergeCell ref="AP2:AS2"/>
    <mergeCell ref="AU2:AX2"/>
  </mergeCells>
  <conditionalFormatting sqref="G3:J31">
    <cfRule type="expression" dxfId="23" priority="24">
      <formula>WEEKDAY($H3,2)=7</formula>
    </cfRule>
  </conditionalFormatting>
  <conditionalFormatting sqref="B3:E33">
    <cfRule type="expression" dxfId="22" priority="23">
      <formula>WEEKDAY($C3,2)=7</formula>
    </cfRule>
  </conditionalFormatting>
  <conditionalFormatting sqref="L3:O33">
    <cfRule type="expression" dxfId="21" priority="25">
      <formula>WEEKDAY($M3,2)=7</formula>
    </cfRule>
  </conditionalFormatting>
  <conditionalFormatting sqref="Q3:T32">
    <cfRule type="expression" dxfId="20" priority="26">
      <formula>WEEKDAY($R3,2)=7</formula>
    </cfRule>
  </conditionalFormatting>
  <conditionalFormatting sqref="B3:BH33">
    <cfRule type="containsText" dxfId="19" priority="19" operator="containsText" text="Don du Sang">
      <formula>NOT(ISERROR(SEARCH("Don du Sang",B3)))</formula>
    </cfRule>
  </conditionalFormatting>
  <conditionalFormatting sqref="V3:Y33">
    <cfRule type="expression" dxfId="18" priority="15">
      <formula>WEEKDAY($W3,2)=7</formula>
    </cfRule>
  </conditionalFormatting>
  <conditionalFormatting sqref="AA3:AD32">
    <cfRule type="expression" dxfId="17" priority="14">
      <formula>WEEKDAY($AB3,2)=7</formula>
    </cfRule>
  </conditionalFormatting>
  <conditionalFormatting sqref="AF3:AI33">
    <cfRule type="expression" dxfId="16" priority="6">
      <formula>WEEKDAY($AG3,2)=7</formula>
    </cfRule>
  </conditionalFormatting>
  <conditionalFormatting sqref="AK3:AN33">
    <cfRule type="expression" dxfId="15" priority="5">
      <formula>WEEKDAY($AL3,2)=7</formula>
    </cfRule>
  </conditionalFormatting>
  <conditionalFormatting sqref="AP3:AS32">
    <cfRule type="expression" dxfId="14" priority="4">
      <formula>WEEKDAY($AQ3,2)=7</formula>
    </cfRule>
  </conditionalFormatting>
  <conditionalFormatting sqref="AU3:AX33">
    <cfRule type="expression" dxfId="13" priority="3">
      <formula>WEEKDAY($AV3,2)=7</formula>
    </cfRule>
  </conditionalFormatting>
  <conditionalFormatting sqref="AZ3:BC32">
    <cfRule type="expression" dxfId="12" priority="2">
      <formula>WEEKDAY($BA3,2)=7</formula>
    </cfRule>
  </conditionalFormatting>
  <conditionalFormatting sqref="BE3:BH33">
    <cfRule type="expression" dxfId="11" priority="1">
      <formula>WEEKDAY($BF3,2)=7</formula>
    </cfRule>
  </conditionalFormatting>
  <pageMargins left="0.31496062992125984" right="0.31496062992125984" top="0.15748031496062992" bottom="0.23622047244094491" header="0.31496062992125984" footer="0.31496062992125984"/>
  <pageSetup paperSize="9" scale="40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0" id="{AFB3F1CA-1F76-424B-B981-EA3CF92B53B9}">
            <xm:f>AND(COUNTIF(Parametres!$A:$A,$C3)&gt;0,$C3&lt;&gt;"",$D3&lt;&gt;"Don du Sang")</xm:f>
            <x14:dxf>
              <fill>
                <patternFill>
                  <bgColor rgb="FFFCD5B4"/>
                </patternFill>
              </fill>
            </x14:dxf>
          </x14:cfRule>
          <xm:sqref>B3:E33</xm:sqref>
        </x14:conditionalFormatting>
        <x14:conditionalFormatting xmlns:xm="http://schemas.microsoft.com/office/excel/2006/main">
          <x14:cfRule type="expression" priority="21" id="{8F0A5C7B-B3A5-48F0-ABC5-1603FE7F9B98}">
            <xm:f>AND(COUNTIF(Parametres!$A:$A,$M3)&gt;0,$M3&lt;&gt;"",$N3&lt;&gt;"Don du Sang",$N3&lt;&gt;"Vend. Saint",$N3&lt;&gt;"Cendres",$N3&lt;&gt;"Mardi Gras")</xm:f>
            <x14:dxf>
              <fill>
                <patternFill>
                  <bgColor rgb="FFFCD5B4"/>
                </patternFill>
              </fill>
            </x14:dxf>
          </x14:cfRule>
          <xm:sqref>L3:O33</xm:sqref>
        </x14:conditionalFormatting>
        <x14:conditionalFormatting xmlns:xm="http://schemas.microsoft.com/office/excel/2006/main">
          <x14:cfRule type="expression" priority="22" id="{DFEA1443-8811-4407-9B8D-BFD2C0E269F4}">
            <xm:f>AND(COUNTIF(Parametres!$A:$A,$R3)&gt;0,$R3&lt;&gt;"",$R3&lt;&gt;"Don du Sang",$S3&lt;&gt;"Vend. Saint")</xm:f>
            <x14:dxf>
              <fill>
                <patternFill>
                  <bgColor rgb="FFFCD5B4"/>
                </patternFill>
              </fill>
            </x14:dxf>
          </x14:cfRule>
          <xm:sqref>Q3:T32</xm:sqref>
        </x14:conditionalFormatting>
        <x14:conditionalFormatting xmlns:xm="http://schemas.microsoft.com/office/excel/2006/main">
          <x14:cfRule type="expression" priority="16" id="{145DD250-E160-48F2-AF38-DAFE24A36133}">
            <xm:f>AND(COUNTIF(Parametres!$A:$A,$W3)&gt;0,$W3&lt;&gt;"",$X3&lt;&gt;"Don du Sang",$N3&lt;&gt;"Vend. Saint")</xm:f>
            <x14:dxf>
              <fill>
                <patternFill>
                  <bgColor rgb="FFFCD5B4"/>
                </patternFill>
              </fill>
            </x14:dxf>
          </x14:cfRule>
          <xm:sqref>V3:Y33</xm:sqref>
        </x14:conditionalFormatting>
        <x14:conditionalFormatting xmlns:xm="http://schemas.microsoft.com/office/excel/2006/main">
          <x14:cfRule type="expression" priority="13" id="{E1E51DA2-E9EF-4ECD-B8BD-A5A69837E272}">
            <xm:f>AND(COUNTIF(Parametres!$A:$A,$AB3)&gt;0,$AB3&lt;&gt;"",$AC3&lt;&gt;"Don du Sang")</xm:f>
            <x14:dxf>
              <fill>
                <patternFill>
                  <bgColor rgb="FFFCD5B4"/>
                </patternFill>
              </fill>
            </x14:dxf>
          </x14:cfRule>
          <xm:sqref>AA3:AD32</xm:sqref>
        </x14:conditionalFormatting>
        <x14:conditionalFormatting xmlns:xm="http://schemas.microsoft.com/office/excel/2006/main">
          <x14:cfRule type="expression" priority="12" id="{E3D7C154-EDEC-4531-B80A-6F59D96794A1}">
            <xm:f>AND(COUNTIF(Parametres!$A:$A,$AG3)&gt;0,$AG3&lt;&gt;"",$AH3&lt;&gt;"Don du Sang")</xm:f>
            <x14:dxf>
              <fill>
                <patternFill>
                  <bgColor rgb="FFFCD5B4"/>
                </patternFill>
              </fill>
            </x14:dxf>
          </x14:cfRule>
          <xm:sqref>AF3:AI33</xm:sqref>
        </x14:conditionalFormatting>
        <x14:conditionalFormatting xmlns:xm="http://schemas.microsoft.com/office/excel/2006/main">
          <x14:cfRule type="expression" priority="11" id="{861EEDF2-0EFE-4CFB-9368-9B65DBD79F72}">
            <xm:f>AND(COUNTIF(Parametres!$A:$A,$AL3)&gt;0,$AL3&lt;&gt;"",$AM3&lt;&gt;"Don du Sang")</xm:f>
            <x14:dxf>
              <fill>
                <patternFill>
                  <bgColor rgb="FFFCD5B4"/>
                </patternFill>
              </fill>
            </x14:dxf>
          </x14:cfRule>
          <xm:sqref>AK3:AN33</xm:sqref>
        </x14:conditionalFormatting>
        <x14:conditionalFormatting xmlns:xm="http://schemas.microsoft.com/office/excel/2006/main">
          <x14:cfRule type="expression" priority="10" id="{58BE9917-D8C4-4590-AEEE-3EEA5E1AAEF4}">
            <xm:f>AND(COUNTIF(Parametres!$A:$A,$AQ3)&gt;0,$AQ3&lt;&gt;"",$AR3&lt;&gt;"Don du Sang")</xm:f>
            <x14:dxf>
              <fill>
                <patternFill>
                  <bgColor rgb="FFFCD5B4"/>
                </patternFill>
              </fill>
            </x14:dxf>
          </x14:cfRule>
          <xm:sqref>AP3:AS32</xm:sqref>
        </x14:conditionalFormatting>
        <x14:conditionalFormatting xmlns:xm="http://schemas.microsoft.com/office/excel/2006/main">
          <x14:cfRule type="expression" priority="9" id="{7D913020-3D91-42E7-8E2B-4EA602AABE79}">
            <xm:f>AND(COUNTIF(Parametres!$A:$A,$AV3)&gt;0,$AV3&lt;&gt;"",$AW3&lt;&gt;"Don du Sang")</xm:f>
            <x14:dxf>
              <fill>
                <patternFill>
                  <bgColor rgb="FFFCD5B4"/>
                </patternFill>
              </fill>
            </x14:dxf>
          </x14:cfRule>
          <xm:sqref>AU3:AX33</xm:sqref>
        </x14:conditionalFormatting>
        <x14:conditionalFormatting xmlns:xm="http://schemas.microsoft.com/office/excel/2006/main">
          <x14:cfRule type="expression" priority="8" id="{53648AB9-E625-4325-96A2-098EEE68A4AE}">
            <xm:f>AND(COUNTIF(Parametres!$A:$A,$BA3)&gt;0,$BA3&lt;&gt;"",$BB3&lt;&gt;"Don du Sang")</xm:f>
            <x14:dxf>
              <fill>
                <patternFill>
                  <bgColor rgb="FFFCD5B4"/>
                </patternFill>
              </fill>
            </x14:dxf>
          </x14:cfRule>
          <xm:sqref>AZ3:BC32</xm:sqref>
        </x14:conditionalFormatting>
        <x14:conditionalFormatting xmlns:xm="http://schemas.microsoft.com/office/excel/2006/main">
          <x14:cfRule type="expression" priority="7" id="{519F9117-1500-46EC-B736-C7659DDCE69D}">
            <xm:f>AND(COUNTIF(Parametres!$A:$A,$BF3)&gt;0,$BF3&lt;&gt;"",$BG3&lt;&gt;"Don du Sang")</xm:f>
            <x14:dxf>
              <fill>
                <patternFill>
                  <bgColor rgb="FFFCD5B4"/>
                </patternFill>
              </fill>
            </x14:dxf>
          </x14:cfRule>
          <xm:sqref>BE3:BH33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Parametres</vt:lpstr>
      <vt:lpstr>Calendrier</vt:lpstr>
      <vt:lpstr>An</vt:lpstr>
      <vt:lpstr>Calendrier!Zone_d_impression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2017-11-11T07:06:25Z</cp:lastPrinted>
  <dcterms:created xsi:type="dcterms:W3CDTF">2017-11-10T07:50:10Z</dcterms:created>
  <dcterms:modified xsi:type="dcterms:W3CDTF">2021-01-10T15:52:39Z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