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-120" yWindow="-120" windowWidth="24240" windowHeight="13140" tabRatio="663" activeTab="2"/>
  </bookViews>
  <sheets>
    <sheet name="Tbl_Produits" sheetId="6" r:id="rId1"/>
    <sheet name="Ingredients" sheetId="1" r:id="rId2"/>
    <sheet name="Recipes" sheetId="9" r:id="rId3"/>
    <sheet name="Recipes_2" sheetId="14" r:id="rId4"/>
    <sheet name="Margin" sheetId="7" r:id="rId5"/>
    <sheet name="Margin Calculator" sheetId="3" r:id="rId6"/>
    <sheet name="data" sheetId="10" r:id="rId7"/>
    <sheet name="F&amp;V - units" sheetId="12" r:id="rId8"/>
  </sheets>
  <externalReferences>
    <externalReference r:id="rId9"/>
    <externalReference r:id="rId10"/>
    <externalReference r:id="rId11"/>
    <externalReference r:id="rId12"/>
  </externalReferences>
  <definedNames>
    <definedName name="_xlnm._FilterDatabase" localSheetId="0" hidden="1">Tbl_Produits!$B$2:$G$95</definedName>
    <definedName name="avgLabelling" localSheetId="3">#REF!</definedName>
    <definedName name="avgLabelling">#REF!</definedName>
    <definedName name="avgPackaging" localSheetId="3">#REF!</definedName>
    <definedName name="avgPackaging">#REF!</definedName>
    <definedName name="C_50">'[1]50%'!$B$4:$BX$102</definedName>
    <definedName name="Catering">[2]Catering!$A$5:$F$162</definedName>
    <definedName name="Deal">[3]Data!$B$2</definedName>
    <definedName name="IngredientList">Ingredients[Ingredients]</definedName>
    <definedName name="Products" comment="All details about the the lines">[4]Products!$A$4:$N$111</definedName>
    <definedName name="Sell_Price" localSheetId="4">Produits[Sell Price]</definedName>
    <definedName name="Sell_Price" localSheetId="3">Produits[Sell Price]</definedName>
    <definedName name="Sell_Price">Produits[Sell Price]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1" i="7" l="1"/>
  <c r="B252" i="9" l="1"/>
  <c r="B253" i="9"/>
  <c r="B254" i="9"/>
  <c r="B255" i="9"/>
  <c r="B256" i="9"/>
  <c r="B257" i="9"/>
  <c r="B258" i="9"/>
  <c r="B259" i="9"/>
  <c r="F259" i="9"/>
  <c r="B260" i="9"/>
  <c r="F260" i="9"/>
  <c r="B261" i="9"/>
  <c r="F261" i="9"/>
  <c r="B262" i="9"/>
  <c r="F262" i="9"/>
  <c r="B263" i="9"/>
  <c r="F263" i="9"/>
  <c r="B241" i="9" l="1"/>
  <c r="B242" i="9"/>
  <c r="B243" i="9"/>
  <c r="B244" i="9"/>
  <c r="B245" i="9"/>
  <c r="B246" i="9"/>
  <c r="B247" i="9"/>
  <c r="B248" i="9"/>
  <c r="B249" i="9"/>
  <c r="B250" i="9"/>
  <c r="B236" i="9"/>
  <c r="B237" i="9"/>
  <c r="B238" i="9"/>
  <c r="B239" i="9"/>
  <c r="B240" i="9"/>
  <c r="B228" i="9"/>
  <c r="B229" i="9"/>
  <c r="B230" i="9"/>
  <c r="B231" i="9"/>
  <c r="B232" i="9"/>
  <c r="B233" i="9"/>
  <c r="B234" i="9"/>
  <c r="B235" i="9"/>
  <c r="B251" i="9"/>
  <c r="B264" i="9"/>
  <c r="F264" i="9"/>
  <c r="N39" i="7"/>
  <c r="B216" i="9" l="1"/>
  <c r="B217" i="9"/>
  <c r="B218" i="9"/>
  <c r="B219" i="9"/>
  <c r="B220" i="9"/>
  <c r="B221" i="9"/>
  <c r="B222" i="9"/>
  <c r="B223" i="9"/>
  <c r="B224" i="9"/>
  <c r="B225" i="9"/>
  <c r="B226" i="9"/>
  <c r="B227" i="9"/>
  <c r="B265" i="9"/>
  <c r="F265" i="9"/>
  <c r="G7" i="12"/>
  <c r="G8" i="12"/>
  <c r="G9" i="12"/>
  <c r="G10" i="12"/>
  <c r="G11" i="12"/>
  <c r="G12" i="12"/>
  <c r="G13" i="12"/>
  <c r="G14" i="12"/>
  <c r="G15" i="12"/>
  <c r="G16" i="12"/>
  <c r="G17" i="12"/>
  <c r="G6" i="12"/>
  <c r="B209" i="9"/>
  <c r="B210" i="9"/>
  <c r="B211" i="9"/>
  <c r="B212" i="9"/>
  <c r="B213" i="9"/>
  <c r="B204" i="9"/>
  <c r="B205" i="9"/>
  <c r="B206" i="9"/>
  <c r="B207" i="9"/>
  <c r="B208" i="9"/>
  <c r="B200" i="9"/>
  <c r="B201" i="9"/>
  <c r="B202" i="9"/>
  <c r="B203" i="9"/>
  <c r="B214" i="9"/>
  <c r="B196" i="9"/>
  <c r="B191" i="9" l="1"/>
  <c r="B192" i="9"/>
  <c r="B193" i="9"/>
  <c r="B194" i="9"/>
  <c r="B195" i="9"/>
  <c r="B197" i="9"/>
  <c r="B198" i="9"/>
  <c r="B199" i="9"/>
  <c r="F269" i="9" l="1"/>
  <c r="G159" i="1" l="1"/>
  <c r="K159" i="1"/>
  <c r="C191" i="1" l="1"/>
  <c r="B173" i="9" l="1"/>
  <c r="B176" i="9" l="1"/>
  <c r="B177" i="9"/>
  <c r="B178" i="9"/>
  <c r="B179" i="9"/>
  <c r="B180" i="9"/>
  <c r="B181" i="9"/>
  <c r="B182" i="9"/>
  <c r="B183" i="9"/>
  <c r="B184" i="9"/>
  <c r="B185" i="9"/>
  <c r="B186" i="9"/>
  <c r="B187" i="9"/>
  <c r="B188" i="9"/>
  <c r="B189" i="9"/>
  <c r="B190" i="9"/>
  <c r="B171" i="9"/>
  <c r="B172" i="9"/>
  <c r="B174" i="9"/>
  <c r="B175" i="9"/>
  <c r="G17" i="1" l="1"/>
  <c r="K17" i="1"/>
  <c r="F199" i="9" s="1"/>
  <c r="F173" i="9" l="1"/>
  <c r="F180" i="9"/>
  <c r="G2" i="1"/>
  <c r="G3" i="1" l="1"/>
  <c r="G4" i="1"/>
  <c r="G6" i="1"/>
  <c r="G7" i="1"/>
  <c r="G8" i="1"/>
  <c r="G9" i="1"/>
  <c r="G10" i="1"/>
  <c r="G14" i="1"/>
  <c r="G16" i="1"/>
  <c r="G18" i="1"/>
  <c r="G19" i="1"/>
  <c r="G20" i="1"/>
  <c r="G23" i="1"/>
  <c r="G24" i="1"/>
  <c r="G31" i="1"/>
  <c r="G34" i="1"/>
  <c r="G36" i="1"/>
  <c r="G37" i="1"/>
  <c r="G38" i="1"/>
  <c r="G40" i="1"/>
  <c r="G41" i="1"/>
  <c r="G42" i="1"/>
  <c r="G43" i="1"/>
  <c r="G44" i="1"/>
  <c r="G45" i="1"/>
  <c r="G47" i="1"/>
  <c r="G49" i="1"/>
  <c r="G54" i="1"/>
  <c r="G57" i="1"/>
  <c r="G58" i="1"/>
  <c r="G61" i="1"/>
  <c r="G62" i="1"/>
  <c r="G157" i="1"/>
  <c r="G63" i="1"/>
  <c r="G65" i="1"/>
  <c r="G66" i="1"/>
  <c r="G67" i="1"/>
  <c r="G69" i="1"/>
  <c r="G70" i="1"/>
  <c r="G71" i="1"/>
  <c r="G72" i="1"/>
  <c r="G74" i="1"/>
  <c r="G78" i="1"/>
  <c r="G79" i="1"/>
  <c r="G80" i="1"/>
  <c r="G81" i="1"/>
  <c r="G83" i="1"/>
  <c r="G84" i="1"/>
  <c r="G85" i="1"/>
  <c r="G86" i="1"/>
  <c r="G88" i="1"/>
  <c r="G89" i="1"/>
  <c r="G90" i="1"/>
  <c r="G92" i="1"/>
  <c r="G93" i="1"/>
  <c r="G94" i="1"/>
  <c r="G95" i="1"/>
  <c r="G96" i="1"/>
  <c r="G97" i="1"/>
  <c r="G98" i="1"/>
  <c r="G99" i="1"/>
  <c r="G101" i="1"/>
  <c r="G102" i="1"/>
  <c r="G103" i="1"/>
  <c r="G104" i="1"/>
  <c r="G105" i="1"/>
  <c r="G106" i="1"/>
  <c r="G107" i="1"/>
  <c r="G108" i="1"/>
  <c r="G109" i="1"/>
  <c r="G110" i="1"/>
  <c r="G111" i="1"/>
  <c r="G113" i="1"/>
  <c r="G114" i="1"/>
  <c r="G115" i="1"/>
  <c r="G116" i="1"/>
  <c r="G117" i="1"/>
  <c r="G118" i="1"/>
  <c r="G120" i="1"/>
  <c r="G121" i="1"/>
  <c r="G122" i="1"/>
  <c r="G124" i="1"/>
  <c r="G125" i="1"/>
  <c r="G126" i="1"/>
  <c r="G127" i="1"/>
  <c r="G128" i="1"/>
  <c r="G129" i="1"/>
  <c r="G130" i="1"/>
  <c r="G134" i="1"/>
  <c r="G135" i="1"/>
  <c r="G136" i="1"/>
  <c r="G137" i="1"/>
  <c r="G138" i="1"/>
  <c r="G140" i="1"/>
  <c r="G141" i="1"/>
  <c r="G145" i="1"/>
  <c r="G144" i="1"/>
  <c r="G150" i="1"/>
  <c r="G153" i="1"/>
  <c r="G154" i="1"/>
  <c r="G142" i="1"/>
  <c r="G155" i="1"/>
  <c r="G158" i="1"/>
  <c r="G160" i="1"/>
  <c r="G161" i="1"/>
  <c r="G162" i="1"/>
  <c r="G39" i="1"/>
  <c r="G147" i="1"/>
  <c r="G75" i="1"/>
  <c r="G33" i="1"/>
  <c r="G25" i="1"/>
  <c r="G28" i="1"/>
  <c r="G13" i="1"/>
  <c r="G30" i="1"/>
  <c r="G11" i="1"/>
  <c r="G87" i="1"/>
  <c r="G12" i="1"/>
  <c r="G32" i="1"/>
  <c r="G27" i="1"/>
  <c r="G29" i="1"/>
  <c r="G112" i="1"/>
  <c r="G151" i="1"/>
  <c r="G152" i="1"/>
  <c r="G148" i="1"/>
  <c r="G22" i="1"/>
  <c r="G82" i="1"/>
  <c r="G146" i="1"/>
  <c r="G52" i="1"/>
  <c r="G55" i="1"/>
  <c r="G46" i="1"/>
  <c r="G35" i="1"/>
  <c r="G53" i="1"/>
  <c r="G68" i="1"/>
  <c r="G60" i="1"/>
  <c r="G48" i="1"/>
  <c r="G15" i="1"/>
  <c r="G131" i="1"/>
  <c r="G132" i="1"/>
  <c r="G59" i="1"/>
  <c r="G21" i="1"/>
  <c r="G143" i="1"/>
  <c r="G5" i="1"/>
  <c r="G91" i="1"/>
  <c r="G100" i="1"/>
  <c r="G133" i="1"/>
  <c r="G163" i="1"/>
  <c r="G156" i="1"/>
  <c r="G64" i="1"/>
  <c r="G26" i="1"/>
  <c r="G139" i="1"/>
  <c r="G77" i="1"/>
  <c r="G76" i="1"/>
  <c r="G123" i="1"/>
  <c r="G149" i="1"/>
  <c r="G73" i="1"/>
  <c r="G51" i="1"/>
  <c r="G50" i="1"/>
  <c r="G119" i="1"/>
  <c r="G56" i="1"/>
  <c r="G164" i="1"/>
  <c r="G165" i="1"/>
  <c r="G166" i="1"/>
  <c r="G167" i="1"/>
  <c r="G168" i="1"/>
  <c r="G169" i="1"/>
  <c r="G170" i="1"/>
  <c r="G171" i="1"/>
  <c r="G172" i="1"/>
  <c r="G173" i="1"/>
  <c r="G174" i="1"/>
  <c r="G175" i="1"/>
  <c r="G176" i="1"/>
  <c r="G177" i="1"/>
  <c r="G178" i="1"/>
  <c r="G179" i="1"/>
  <c r="G180" i="1"/>
  <c r="G181" i="1"/>
  <c r="G182" i="1"/>
  <c r="G183" i="1"/>
  <c r="G184" i="1"/>
  <c r="G185" i="1"/>
  <c r="G186" i="1"/>
  <c r="G187" i="1"/>
  <c r="G188" i="1"/>
  <c r="G189" i="1"/>
  <c r="G190" i="1"/>
  <c r="K157" i="1" l="1"/>
  <c r="B110" i="9" l="1"/>
  <c r="B111" i="9"/>
  <c r="B112" i="9"/>
  <c r="B113" i="9"/>
  <c r="B114" i="9"/>
  <c r="B115" i="9"/>
  <c r="B116" i="9"/>
  <c r="B117" i="9"/>
  <c r="B118" i="9"/>
  <c r="B119" i="9"/>
  <c r="B120" i="9"/>
  <c r="B121" i="9"/>
  <c r="B122" i="9"/>
  <c r="B123" i="9"/>
  <c r="B124" i="9"/>
  <c r="B125" i="9"/>
  <c r="B126" i="9"/>
  <c r="B127" i="9"/>
  <c r="B128" i="9"/>
  <c r="B129" i="9"/>
  <c r="B130" i="9"/>
  <c r="B131" i="9"/>
  <c r="B132" i="9"/>
  <c r="B133" i="9"/>
  <c r="B134" i="9"/>
  <c r="B135" i="9"/>
  <c r="B136" i="9"/>
  <c r="B137" i="9"/>
  <c r="B138" i="9"/>
  <c r="B139" i="9"/>
  <c r="B140" i="9"/>
  <c r="B141" i="9"/>
  <c r="B142" i="9"/>
  <c r="B143" i="9"/>
  <c r="B144" i="9"/>
  <c r="B145" i="9"/>
  <c r="F145" i="9"/>
  <c r="B146" i="9"/>
  <c r="B147" i="9"/>
  <c r="B148" i="9"/>
  <c r="B149" i="9"/>
  <c r="B150" i="9"/>
  <c r="B151" i="9"/>
  <c r="B152" i="9"/>
  <c r="B153" i="9"/>
  <c r="B154" i="9"/>
  <c r="B155" i="9"/>
  <c r="B156" i="9"/>
  <c r="B157" i="9"/>
  <c r="B158" i="9"/>
  <c r="B159" i="9"/>
  <c r="B160" i="9"/>
  <c r="B161" i="9"/>
  <c r="B162" i="9"/>
  <c r="B163" i="9"/>
  <c r="B164" i="9"/>
  <c r="B165" i="9"/>
  <c r="B166" i="9"/>
  <c r="B167" i="9"/>
  <c r="B168" i="9"/>
  <c r="B169" i="9"/>
  <c r="F169" i="9"/>
  <c r="B170" i="9"/>
  <c r="B215" i="9"/>
  <c r="K142" i="1"/>
  <c r="F160" i="9" s="1"/>
  <c r="F166" i="9" l="1"/>
  <c r="B18" i="14"/>
  <c r="B19" i="14"/>
  <c r="B20" i="14"/>
  <c r="B21" i="14"/>
  <c r="B22" i="14"/>
  <c r="B23" i="14"/>
  <c r="B24" i="14"/>
  <c r="B25" i="14"/>
  <c r="B26" i="14"/>
  <c r="B27" i="14"/>
  <c r="B28" i="14"/>
  <c r="B29" i="14"/>
  <c r="B30" i="14"/>
  <c r="B31" i="14"/>
  <c r="B32" i="14"/>
  <c r="B33" i="14"/>
  <c r="B34" i="14"/>
  <c r="B35" i="14"/>
  <c r="B36" i="14"/>
  <c r="B37" i="14"/>
  <c r="B38" i="14"/>
  <c r="B39" i="14"/>
  <c r="B40" i="14"/>
  <c r="B41" i="14"/>
  <c r="B42" i="14"/>
  <c r="B43" i="14"/>
  <c r="B44" i="14"/>
  <c r="B45" i="14"/>
  <c r="B46" i="14"/>
  <c r="B47" i="14"/>
  <c r="B48" i="14"/>
  <c r="B49" i="14"/>
  <c r="B50" i="14"/>
  <c r="B51" i="14"/>
  <c r="B52" i="14"/>
  <c r="B53" i="14"/>
  <c r="B54" i="14"/>
  <c r="B55" i="14"/>
  <c r="B56" i="14"/>
  <c r="B57" i="14"/>
  <c r="B58" i="14"/>
  <c r="B59" i="14"/>
  <c r="B60" i="14"/>
  <c r="B61" i="14"/>
  <c r="B62" i="14"/>
  <c r="B63" i="14"/>
  <c r="B64" i="14"/>
  <c r="B65" i="14"/>
  <c r="B66" i="14"/>
  <c r="B67" i="14"/>
  <c r="B68" i="14"/>
  <c r="B69" i="14"/>
  <c r="B70" i="14"/>
  <c r="B71" i="14"/>
  <c r="B72" i="14"/>
  <c r="B73" i="14"/>
  <c r="B74" i="14"/>
  <c r="B75" i="14"/>
  <c r="B76" i="14"/>
  <c r="B77" i="14"/>
  <c r="B78" i="14"/>
  <c r="B79" i="14"/>
  <c r="B80" i="14"/>
  <c r="B81" i="14"/>
  <c r="B82" i="14"/>
  <c r="B83" i="14"/>
  <c r="B84" i="14"/>
  <c r="B85" i="14"/>
  <c r="B86" i="14"/>
  <c r="B87" i="14"/>
  <c r="B88" i="14"/>
  <c r="B89" i="14"/>
  <c r="B90" i="14"/>
  <c r="B91" i="14"/>
  <c r="B92" i="14"/>
  <c r="B93" i="14"/>
  <c r="B94" i="14"/>
  <c r="B95" i="14"/>
  <c r="B96" i="14"/>
  <c r="B97" i="14"/>
  <c r="B98" i="14"/>
  <c r="B99" i="14"/>
  <c r="B100" i="14"/>
  <c r="B101" i="14"/>
  <c r="B102" i="14"/>
  <c r="B103" i="14"/>
  <c r="B104" i="14"/>
  <c r="B105" i="14"/>
  <c r="B106" i="14"/>
  <c r="B107" i="14"/>
  <c r="B108" i="14"/>
  <c r="B109" i="14"/>
  <c r="B110" i="14"/>
  <c r="B111" i="14"/>
  <c r="B112" i="14"/>
  <c r="B113" i="14"/>
  <c r="B114" i="14"/>
  <c r="B115" i="14"/>
  <c r="B116" i="14"/>
  <c r="B117" i="14"/>
  <c r="B118" i="14"/>
  <c r="B119" i="14"/>
  <c r="B120" i="14"/>
  <c r="B121" i="14"/>
  <c r="B122" i="14"/>
  <c r="B123" i="14"/>
  <c r="B124" i="14"/>
  <c r="B125" i="14"/>
  <c r="B126" i="14"/>
  <c r="B127" i="14"/>
  <c r="B128" i="14"/>
  <c r="B129" i="14"/>
  <c r="B130" i="14"/>
  <c r="B131" i="14"/>
  <c r="B132" i="14"/>
  <c r="B133" i="14"/>
  <c r="B134" i="14"/>
  <c r="B135" i="14"/>
  <c r="B136" i="14"/>
  <c r="B137" i="14"/>
  <c r="B138" i="14"/>
  <c r="B139" i="14"/>
  <c r="B140" i="14"/>
  <c r="B141" i="14"/>
  <c r="B142" i="14"/>
  <c r="B143" i="14"/>
  <c r="B144" i="14"/>
  <c r="B145" i="14"/>
  <c r="F38" i="14"/>
  <c r="F39" i="14"/>
  <c r="F40" i="14"/>
  <c r="F41" i="14"/>
  <c r="F42" i="14"/>
  <c r="F43" i="14"/>
  <c r="F44" i="14"/>
  <c r="F45" i="14"/>
  <c r="F46" i="14"/>
  <c r="F47" i="14"/>
  <c r="F48" i="14"/>
  <c r="F49" i="14"/>
  <c r="F50" i="14"/>
  <c r="F51" i="14"/>
  <c r="F52" i="14"/>
  <c r="F53" i="14"/>
  <c r="F54" i="14"/>
  <c r="F55" i="14"/>
  <c r="F56" i="14"/>
  <c r="F57" i="14"/>
  <c r="F58" i="14"/>
  <c r="F59" i="14"/>
  <c r="F60" i="14"/>
  <c r="F61" i="14"/>
  <c r="F62" i="14"/>
  <c r="F63" i="14"/>
  <c r="F64" i="14"/>
  <c r="F65" i="14"/>
  <c r="F66" i="14"/>
  <c r="F67" i="14"/>
  <c r="F68" i="14"/>
  <c r="F69" i="14"/>
  <c r="F70" i="14"/>
  <c r="F71" i="14"/>
  <c r="F72" i="14"/>
  <c r="F73" i="14"/>
  <c r="F74" i="14"/>
  <c r="F75" i="14"/>
  <c r="F76" i="14"/>
  <c r="F77" i="14"/>
  <c r="F78" i="14"/>
  <c r="F79" i="14"/>
  <c r="F80" i="14"/>
  <c r="F81" i="14"/>
  <c r="F82" i="14"/>
  <c r="F83" i="14"/>
  <c r="F84" i="14"/>
  <c r="F85" i="14"/>
  <c r="F86" i="14"/>
  <c r="F87" i="14"/>
  <c r="F88" i="14"/>
  <c r="F89" i="14"/>
  <c r="F90" i="14"/>
  <c r="F91" i="14"/>
  <c r="F92" i="14"/>
  <c r="F93" i="14"/>
  <c r="F94" i="14"/>
  <c r="F95" i="14"/>
  <c r="F96" i="14"/>
  <c r="F97" i="14"/>
  <c r="F98" i="14"/>
  <c r="F99" i="14"/>
  <c r="F100" i="14"/>
  <c r="F101" i="14"/>
  <c r="F102" i="14"/>
  <c r="F103" i="14"/>
  <c r="F104" i="14"/>
  <c r="F105" i="14"/>
  <c r="F106" i="14"/>
  <c r="F107" i="14"/>
  <c r="F108" i="14"/>
  <c r="F109" i="14"/>
  <c r="F110" i="14"/>
  <c r="F111" i="14"/>
  <c r="F112" i="14"/>
  <c r="F113" i="14"/>
  <c r="F114" i="14"/>
  <c r="F115" i="14"/>
  <c r="F116" i="14"/>
  <c r="F117" i="14"/>
  <c r="F118" i="14"/>
  <c r="F119" i="14"/>
  <c r="F120" i="14"/>
  <c r="F121" i="14"/>
  <c r="F122" i="14"/>
  <c r="F123" i="14"/>
  <c r="F124" i="14"/>
  <c r="F125" i="14"/>
  <c r="F126" i="14"/>
  <c r="F127" i="14"/>
  <c r="F128" i="14"/>
  <c r="F129" i="14"/>
  <c r="F130" i="14"/>
  <c r="F131" i="14"/>
  <c r="F132" i="14"/>
  <c r="F133" i="14"/>
  <c r="F134" i="14"/>
  <c r="F135" i="14"/>
  <c r="F136" i="14"/>
  <c r="F137" i="14"/>
  <c r="F138" i="14"/>
  <c r="F139" i="14"/>
  <c r="F140" i="14"/>
  <c r="F141" i="14"/>
  <c r="F142" i="14"/>
  <c r="F143" i="14"/>
  <c r="F144" i="14"/>
  <c r="F145" i="14"/>
  <c r="B146" i="14"/>
  <c r="B147" i="14"/>
  <c r="B148" i="14"/>
  <c r="B149" i="14"/>
  <c r="B150" i="14"/>
  <c r="B151" i="14"/>
  <c r="B152" i="14"/>
  <c r="B153" i="14"/>
  <c r="B154" i="14"/>
  <c r="B155" i="14"/>
  <c r="B156" i="14"/>
  <c r="B157" i="14"/>
  <c r="B158" i="14"/>
  <c r="B159" i="14"/>
  <c r="B160" i="14"/>
  <c r="B161" i="14"/>
  <c r="B162" i="14"/>
  <c r="B163" i="14"/>
  <c r="B164" i="14"/>
  <c r="B165" i="14"/>
  <c r="B166" i="14"/>
  <c r="B167" i="14"/>
  <c r="B168" i="14"/>
  <c r="B169" i="14"/>
  <c r="B170" i="14"/>
  <c r="B171" i="14"/>
  <c r="B172" i="14"/>
  <c r="B173" i="14"/>
  <c r="B174" i="14"/>
  <c r="B175" i="14"/>
  <c r="B176" i="14"/>
  <c r="B177" i="14"/>
  <c r="B178" i="14"/>
  <c r="B179" i="14"/>
  <c r="B180" i="14"/>
  <c r="B181" i="14"/>
  <c r="B182" i="14"/>
  <c r="B183" i="14"/>
  <c r="B184" i="14"/>
  <c r="B185" i="14"/>
  <c r="B186" i="14"/>
  <c r="B187" i="14"/>
  <c r="B188" i="14"/>
  <c r="B189" i="14"/>
  <c r="B190" i="14"/>
  <c r="B191" i="14"/>
  <c r="B192" i="14"/>
  <c r="B193" i="14"/>
  <c r="B194" i="14"/>
  <c r="B195" i="14"/>
  <c r="B196" i="14"/>
  <c r="B197" i="14"/>
  <c r="B198" i="14"/>
  <c r="B199" i="14"/>
  <c r="B200" i="14"/>
  <c r="B201" i="14"/>
  <c r="B202" i="14"/>
  <c r="B203" i="14"/>
  <c r="B204" i="14"/>
  <c r="B205" i="14"/>
  <c r="B206" i="14"/>
  <c r="B207" i="14"/>
  <c r="B208" i="14"/>
  <c r="B209" i="14"/>
  <c r="F146" i="14"/>
  <c r="F147" i="14"/>
  <c r="F148" i="14"/>
  <c r="F149" i="14"/>
  <c r="F150" i="14"/>
  <c r="F151" i="14"/>
  <c r="F152" i="14"/>
  <c r="F153" i="14"/>
  <c r="F154" i="14"/>
  <c r="F155" i="14"/>
  <c r="F156" i="14"/>
  <c r="F157" i="14"/>
  <c r="F158" i="14"/>
  <c r="F159" i="14"/>
  <c r="F160" i="14"/>
  <c r="F161" i="14"/>
  <c r="F162" i="14"/>
  <c r="F163" i="14"/>
  <c r="F164" i="14"/>
  <c r="F165" i="14"/>
  <c r="F166" i="14"/>
  <c r="F167" i="14"/>
  <c r="F168" i="14"/>
  <c r="F169" i="14"/>
  <c r="F170" i="14"/>
  <c r="F171" i="14"/>
  <c r="F172" i="14"/>
  <c r="F173" i="14"/>
  <c r="F174" i="14"/>
  <c r="F175" i="14"/>
  <c r="F176" i="14"/>
  <c r="F177" i="14"/>
  <c r="F178" i="14"/>
  <c r="F179" i="14"/>
  <c r="F180" i="14"/>
  <c r="F181" i="14"/>
  <c r="F182" i="14"/>
  <c r="F183" i="14"/>
  <c r="F184" i="14"/>
  <c r="F185" i="14"/>
  <c r="F186" i="14"/>
  <c r="F187" i="14"/>
  <c r="F188" i="14"/>
  <c r="F189" i="14"/>
  <c r="F190" i="14"/>
  <c r="F191" i="14"/>
  <c r="F192" i="14"/>
  <c r="F193" i="14"/>
  <c r="F194" i="14"/>
  <c r="F195" i="14"/>
  <c r="F196" i="14"/>
  <c r="F197" i="14"/>
  <c r="F198" i="14"/>
  <c r="F199" i="14"/>
  <c r="F200" i="14"/>
  <c r="F201" i="14"/>
  <c r="F202" i="14"/>
  <c r="F203" i="14"/>
  <c r="F204" i="14"/>
  <c r="F205" i="14"/>
  <c r="F206" i="14"/>
  <c r="F207" i="14"/>
  <c r="F208" i="14"/>
  <c r="F209" i="14"/>
  <c r="B210" i="14"/>
  <c r="B211" i="14"/>
  <c r="B212" i="14"/>
  <c r="B213" i="14"/>
  <c r="B214" i="14"/>
  <c r="B215" i="14"/>
  <c r="B216" i="14"/>
  <c r="B217" i="14"/>
  <c r="B218" i="14"/>
  <c r="B219" i="14"/>
  <c r="B220" i="14"/>
  <c r="B221" i="14"/>
  <c r="B222" i="14"/>
  <c r="B223" i="14"/>
  <c r="B224" i="14"/>
  <c r="B225" i="14"/>
  <c r="B226" i="14"/>
  <c r="B227" i="14"/>
  <c r="B228" i="14"/>
  <c r="B229" i="14"/>
  <c r="B230" i="14"/>
  <c r="B231" i="14"/>
  <c r="B232" i="14"/>
  <c r="B233" i="14"/>
  <c r="B234" i="14"/>
  <c r="B235" i="14"/>
  <c r="B236" i="14"/>
  <c r="B237" i="14"/>
  <c r="B238" i="14"/>
  <c r="B239" i="14"/>
  <c r="B240" i="14"/>
  <c r="B241" i="14"/>
  <c r="F210" i="14"/>
  <c r="F211" i="14"/>
  <c r="F212" i="14"/>
  <c r="F213" i="14"/>
  <c r="F214" i="14"/>
  <c r="F215" i="14"/>
  <c r="F216" i="14"/>
  <c r="F217" i="14"/>
  <c r="F218" i="14"/>
  <c r="F219" i="14"/>
  <c r="F220" i="14"/>
  <c r="F221" i="14"/>
  <c r="F222" i="14"/>
  <c r="F223" i="14"/>
  <c r="F224" i="14"/>
  <c r="F225" i="14"/>
  <c r="F226" i="14"/>
  <c r="F227" i="14"/>
  <c r="F228" i="14"/>
  <c r="F229" i="14"/>
  <c r="F230" i="14"/>
  <c r="F231" i="14"/>
  <c r="F232" i="14"/>
  <c r="F233" i="14"/>
  <c r="F234" i="14"/>
  <c r="F235" i="14"/>
  <c r="F236" i="14"/>
  <c r="F237" i="14"/>
  <c r="F238" i="14"/>
  <c r="F239" i="14"/>
  <c r="F240" i="14"/>
  <c r="F241" i="14"/>
  <c r="B242" i="14"/>
  <c r="B243" i="14"/>
  <c r="B244" i="14"/>
  <c r="B245" i="14"/>
  <c r="B246" i="14"/>
  <c r="B247" i="14"/>
  <c r="B248" i="14"/>
  <c r="B249" i="14"/>
  <c r="B250" i="14"/>
  <c r="B251" i="14"/>
  <c r="B252" i="14"/>
  <c r="B253" i="14"/>
  <c r="B254" i="14"/>
  <c r="B255" i="14"/>
  <c r="B256" i="14"/>
  <c r="B257" i="14"/>
  <c r="F242" i="14"/>
  <c r="F243" i="14"/>
  <c r="F244" i="14"/>
  <c r="F245" i="14"/>
  <c r="F246" i="14"/>
  <c r="F247" i="14"/>
  <c r="F248" i="14"/>
  <c r="F249" i="14"/>
  <c r="F250" i="14"/>
  <c r="F251" i="14"/>
  <c r="F252" i="14"/>
  <c r="F253" i="14"/>
  <c r="F254" i="14"/>
  <c r="F255" i="14"/>
  <c r="F256" i="14"/>
  <c r="F257" i="14"/>
  <c r="B258" i="14"/>
  <c r="B259" i="14"/>
  <c r="B260" i="14"/>
  <c r="B261" i="14"/>
  <c r="B262" i="14"/>
  <c r="B263" i="14"/>
  <c r="B264" i="14"/>
  <c r="B265" i="14"/>
  <c r="F258" i="14"/>
  <c r="F259" i="14"/>
  <c r="F260" i="14"/>
  <c r="F261" i="14"/>
  <c r="F262" i="14"/>
  <c r="F263" i="14"/>
  <c r="F264" i="14"/>
  <c r="F265" i="14"/>
  <c r="B266" i="14"/>
  <c r="B267" i="14"/>
  <c r="B268" i="14"/>
  <c r="B269" i="14"/>
  <c r="F266" i="14"/>
  <c r="F267" i="14"/>
  <c r="F268" i="14"/>
  <c r="F269" i="14"/>
  <c r="B270" i="14"/>
  <c r="B271" i="14"/>
  <c r="F270" i="14"/>
  <c r="F271" i="14"/>
  <c r="B272" i="14"/>
  <c r="F272" i="14"/>
  <c r="B99" i="9"/>
  <c r="B100" i="9"/>
  <c r="B101" i="9"/>
  <c r="B102" i="9"/>
  <c r="B103" i="9"/>
  <c r="B92" i="9"/>
  <c r="B93" i="9"/>
  <c r="B94" i="9"/>
  <c r="B95" i="9"/>
  <c r="B96" i="9"/>
  <c r="B97" i="9"/>
  <c r="B98" i="9"/>
  <c r="B104" i="9"/>
  <c r="B105" i="9"/>
  <c r="B106" i="9"/>
  <c r="B14" i="14"/>
  <c r="B15" i="14"/>
  <c r="A2" i="7" l="1"/>
  <c r="C274" i="14"/>
  <c r="F273" i="14"/>
  <c r="B273" i="14"/>
  <c r="B17" i="14"/>
  <c r="B16" i="14"/>
  <c r="B13" i="14"/>
  <c r="B12" i="14"/>
  <c r="B11" i="14"/>
  <c r="B10" i="14"/>
  <c r="B9" i="14"/>
  <c r="B8" i="14"/>
  <c r="B7" i="14"/>
  <c r="B6" i="14"/>
  <c r="B5" i="14"/>
  <c r="B4" i="14"/>
  <c r="B3" i="14"/>
  <c r="I16" i="10" l="1"/>
  <c r="G16" i="10"/>
  <c r="I11" i="10"/>
  <c r="G11" i="10"/>
  <c r="B82" i="9"/>
  <c r="B83" i="9"/>
  <c r="B84" i="9"/>
  <c r="B85" i="9"/>
  <c r="B86" i="9"/>
  <c r="B87" i="9"/>
  <c r="B69" i="9" l="1"/>
  <c r="B70" i="9"/>
  <c r="B71" i="9"/>
  <c r="B72" i="9"/>
  <c r="B73" i="9"/>
  <c r="B74" i="9"/>
  <c r="B75" i="9"/>
  <c r="B68" i="9"/>
  <c r="B76" i="9"/>
  <c r="B77" i="9"/>
  <c r="B78" i="9"/>
  <c r="B79" i="9"/>
  <c r="J35" i="3" l="1"/>
  <c r="I6" i="10" l="1"/>
  <c r="G6" i="10"/>
  <c r="I35" i="3" l="1"/>
  <c r="G11" i="7" l="1"/>
  <c r="I11" i="7" l="1"/>
  <c r="D5" i="3" l="1"/>
  <c r="F5" i="3"/>
  <c r="M8" i="7" l="1"/>
  <c r="N8" i="7" s="1"/>
  <c r="D7" i="3" l="1"/>
  <c r="I31" i="3"/>
  <c r="D6" i="3"/>
  <c r="D4" i="3"/>
  <c r="C5" i="7" l="1"/>
  <c r="C6" i="7"/>
  <c r="C7" i="7"/>
  <c r="C8" i="7"/>
  <c r="C9" i="7"/>
  <c r="C10" i="7"/>
  <c r="C11" i="7"/>
  <c r="C12" i="7"/>
  <c r="C13" i="7"/>
  <c r="C14" i="7"/>
  <c r="C15" i="7"/>
  <c r="C16" i="7"/>
  <c r="C17" i="7"/>
  <c r="C18" i="7"/>
  <c r="C19" i="7"/>
  <c r="C20" i="7"/>
  <c r="C21" i="7"/>
  <c r="C22" i="7"/>
  <c r="C23" i="7"/>
  <c r="C24" i="7"/>
  <c r="C25" i="7"/>
  <c r="C26" i="7"/>
  <c r="C27" i="7"/>
  <c r="C28" i="7"/>
  <c r="C29" i="7"/>
  <c r="C30" i="7"/>
  <c r="C31" i="7"/>
  <c r="C32" i="7"/>
  <c r="C33" i="7"/>
  <c r="C34" i="7"/>
  <c r="C35" i="7"/>
  <c r="C36" i="7"/>
  <c r="C37" i="7"/>
  <c r="C38" i="7"/>
  <c r="C39" i="7"/>
  <c r="C40" i="7"/>
  <c r="C41" i="7"/>
  <c r="C42" i="7"/>
  <c r="C43" i="7"/>
  <c r="C44" i="7"/>
  <c r="C45" i="7"/>
  <c r="C46" i="7"/>
  <c r="C47" i="7"/>
  <c r="C48" i="7"/>
  <c r="C49" i="7"/>
  <c r="C50" i="7"/>
  <c r="C51" i="7"/>
  <c r="C52" i="7"/>
  <c r="C53" i="7"/>
  <c r="C54" i="7"/>
  <c r="C55" i="7"/>
  <c r="C56" i="7"/>
  <c r="C57" i="7"/>
  <c r="C58" i="7"/>
  <c r="C59" i="7"/>
  <c r="C60" i="7"/>
  <c r="C61" i="7"/>
  <c r="C62" i="7"/>
  <c r="C63" i="7"/>
  <c r="C64" i="7"/>
  <c r="C65" i="7"/>
  <c r="C66" i="7"/>
  <c r="C67" i="7"/>
  <c r="C68" i="7"/>
  <c r="C69" i="7"/>
  <c r="C70" i="7"/>
  <c r="C71" i="7"/>
  <c r="C72" i="7"/>
  <c r="C73" i="7"/>
  <c r="C74" i="7"/>
  <c r="C75" i="7"/>
  <c r="C76" i="7"/>
  <c r="C77" i="7"/>
  <c r="C78" i="7"/>
  <c r="C79" i="7"/>
  <c r="C80" i="7"/>
  <c r="C81" i="7"/>
  <c r="I5" i="7" l="1"/>
  <c r="I6" i="7"/>
  <c r="I7" i="7"/>
  <c r="I8" i="7"/>
  <c r="I9" i="7"/>
  <c r="I10" i="7"/>
  <c r="I12" i="7"/>
  <c r="I13" i="7"/>
  <c r="I14" i="7"/>
  <c r="I15" i="7"/>
  <c r="I16" i="7"/>
  <c r="I17" i="7"/>
  <c r="I18" i="7"/>
  <c r="I19" i="7"/>
  <c r="I20" i="7"/>
  <c r="I21" i="7"/>
  <c r="I22" i="7"/>
  <c r="I23" i="7"/>
  <c r="I24" i="7"/>
  <c r="I25" i="7"/>
  <c r="I26" i="7"/>
  <c r="I27" i="7"/>
  <c r="I28" i="7"/>
  <c r="I29" i="7"/>
  <c r="I30" i="7"/>
  <c r="I31" i="7"/>
  <c r="I32" i="7"/>
  <c r="I33" i="7"/>
  <c r="I34" i="7"/>
  <c r="I35" i="7"/>
  <c r="I36" i="7"/>
  <c r="I37" i="7"/>
  <c r="I38" i="7"/>
  <c r="I39" i="7"/>
  <c r="I40" i="7"/>
  <c r="I41" i="7"/>
  <c r="I42" i="7"/>
  <c r="I43" i="7"/>
  <c r="I44" i="7"/>
  <c r="I45" i="7"/>
  <c r="I46" i="7"/>
  <c r="I47" i="7"/>
  <c r="I48" i="7"/>
  <c r="I49" i="7"/>
  <c r="I50" i="7"/>
  <c r="I51" i="7"/>
  <c r="I52" i="7"/>
  <c r="I53" i="7"/>
  <c r="I54" i="7"/>
  <c r="I55" i="7"/>
  <c r="I56" i="7"/>
  <c r="I57" i="7"/>
  <c r="I58" i="7"/>
  <c r="I59" i="7"/>
  <c r="I60" i="7"/>
  <c r="I61" i="7"/>
  <c r="I62" i="7"/>
  <c r="I63" i="7"/>
  <c r="I64" i="7"/>
  <c r="I65" i="7"/>
  <c r="I66" i="7"/>
  <c r="I67" i="7"/>
  <c r="I68" i="7"/>
  <c r="I69" i="7"/>
  <c r="I70" i="7"/>
  <c r="I71" i="7"/>
  <c r="I72" i="7"/>
  <c r="I73" i="7"/>
  <c r="I74" i="7"/>
  <c r="I75" i="7"/>
  <c r="I76" i="7"/>
  <c r="I77" i="7"/>
  <c r="I78" i="7"/>
  <c r="I79" i="7"/>
  <c r="I80" i="7"/>
  <c r="I81" i="7"/>
  <c r="B29" i="9" l="1"/>
  <c r="B30" i="9"/>
  <c r="B31" i="9"/>
  <c r="B32" i="9"/>
  <c r="B33" i="9"/>
  <c r="B34" i="9"/>
  <c r="B35" i="9"/>
  <c r="B36" i="9"/>
  <c r="B37" i="9"/>
  <c r="B38" i="9"/>
  <c r="B39" i="9"/>
  <c r="B40" i="9"/>
  <c r="B41" i="9"/>
  <c r="B42" i="9"/>
  <c r="B43" i="9"/>
  <c r="B44" i="9"/>
  <c r="B45" i="9"/>
  <c r="B46" i="9"/>
  <c r="B47" i="9"/>
  <c r="B48" i="9"/>
  <c r="B49" i="9"/>
  <c r="B50" i="9"/>
  <c r="B51" i="9"/>
  <c r="B52" i="9"/>
  <c r="B53" i="9"/>
  <c r="B54" i="9"/>
  <c r="B55" i="9"/>
  <c r="B56" i="9"/>
  <c r="B57" i="9"/>
  <c r="B58" i="9"/>
  <c r="B59" i="9"/>
  <c r="B60" i="9"/>
  <c r="B61" i="9"/>
  <c r="B62" i="9"/>
  <c r="B63" i="9"/>
  <c r="B64" i="9"/>
  <c r="B65" i="9"/>
  <c r="B66" i="9"/>
  <c r="B67" i="9"/>
  <c r="B80" i="9"/>
  <c r="B81" i="9"/>
  <c r="B88" i="9"/>
  <c r="B89" i="9"/>
  <c r="B90" i="9"/>
  <c r="B91" i="9"/>
  <c r="B107" i="9"/>
  <c r="B108" i="9"/>
  <c r="B109" i="9"/>
  <c r="D8" i="7"/>
  <c r="D9" i="7"/>
  <c r="D10" i="7"/>
  <c r="D11" i="7"/>
  <c r="D12" i="7"/>
  <c r="D13" i="7"/>
  <c r="D14" i="7"/>
  <c r="D15" i="7"/>
  <c r="D16" i="7"/>
  <c r="D17" i="7"/>
  <c r="D18" i="7"/>
  <c r="D19" i="7"/>
  <c r="D20" i="7"/>
  <c r="D21" i="7"/>
  <c r="D22" i="7"/>
  <c r="D23" i="7"/>
  <c r="D24" i="7"/>
  <c r="D25" i="7"/>
  <c r="D26" i="7"/>
  <c r="D27" i="7"/>
  <c r="D28" i="7"/>
  <c r="D29" i="7"/>
  <c r="D30" i="7"/>
  <c r="D31" i="7"/>
  <c r="D32" i="7"/>
  <c r="D33" i="7"/>
  <c r="D34" i="7"/>
  <c r="D35" i="7"/>
  <c r="D36" i="7"/>
  <c r="D37" i="7"/>
  <c r="D38" i="7"/>
  <c r="D39" i="7"/>
  <c r="D40" i="7"/>
  <c r="D41" i="7"/>
  <c r="D42" i="7"/>
  <c r="D43" i="7"/>
  <c r="D44" i="7"/>
  <c r="D45" i="7"/>
  <c r="D46" i="7"/>
  <c r="D47" i="7"/>
  <c r="D48" i="7"/>
  <c r="D49" i="7"/>
  <c r="D50" i="7"/>
  <c r="D51" i="7"/>
  <c r="D52" i="7"/>
  <c r="D53" i="7"/>
  <c r="D54" i="7"/>
  <c r="D55" i="7"/>
  <c r="D56" i="7"/>
  <c r="D57" i="7"/>
  <c r="D58" i="7"/>
  <c r="D59" i="7"/>
  <c r="D60" i="7"/>
  <c r="D61" i="7"/>
  <c r="D62" i="7"/>
  <c r="D63" i="7"/>
  <c r="D64" i="7"/>
  <c r="D65" i="7"/>
  <c r="D66" i="7"/>
  <c r="D67" i="7"/>
  <c r="D68" i="7"/>
  <c r="D69" i="7"/>
  <c r="D70" i="7"/>
  <c r="D71" i="7"/>
  <c r="D72" i="7"/>
  <c r="D73" i="7"/>
  <c r="D74" i="7"/>
  <c r="D75" i="7"/>
  <c r="D76" i="7"/>
  <c r="D77" i="7"/>
  <c r="D78" i="7"/>
  <c r="D79" i="7"/>
  <c r="D80" i="7"/>
  <c r="D81" i="7"/>
  <c r="B23" i="9"/>
  <c r="B24" i="9"/>
  <c r="B25" i="9"/>
  <c r="B26" i="9"/>
  <c r="B27" i="9"/>
  <c r="B28" i="9"/>
  <c r="D5" i="7" l="1"/>
  <c r="D6" i="7"/>
  <c r="D7" i="7"/>
  <c r="K155" i="1"/>
  <c r="K95" i="1"/>
  <c r="K125" i="1"/>
  <c r="F249" i="9" s="1"/>
  <c r="K58" i="1"/>
  <c r="F3" i="14" s="1"/>
  <c r="B4" i="9"/>
  <c r="B5" i="9"/>
  <c r="B6" i="9"/>
  <c r="B7" i="9"/>
  <c r="B8" i="9"/>
  <c r="B9" i="9"/>
  <c r="B10" i="9"/>
  <c r="B11" i="9"/>
  <c r="B12" i="9"/>
  <c r="B13" i="9"/>
  <c r="B14" i="9"/>
  <c r="B15" i="9"/>
  <c r="B16" i="9"/>
  <c r="B17" i="9"/>
  <c r="B18" i="9"/>
  <c r="B19" i="9"/>
  <c r="B20" i="9"/>
  <c r="B21" i="9"/>
  <c r="B22" i="9"/>
  <c r="B266" i="9"/>
  <c r="B3" i="9"/>
  <c r="K97" i="1"/>
  <c r="K154" i="1"/>
  <c r="F248" i="9" s="1"/>
  <c r="F266" i="9"/>
  <c r="C267" i="9"/>
  <c r="K135" i="1"/>
  <c r="F191" i="9" s="1"/>
  <c r="F242" i="9" l="1"/>
  <c r="F246" i="9"/>
  <c r="F198" i="9"/>
  <c r="F243" i="9"/>
  <c r="F229" i="9"/>
  <c r="F238" i="9"/>
  <c r="F213" i="9"/>
  <c r="F197" i="9"/>
  <c r="F25" i="14"/>
  <c r="F203" i="9"/>
  <c r="F33" i="14"/>
  <c r="F186" i="9"/>
  <c r="F194" i="9"/>
  <c r="F187" i="9"/>
  <c r="F177" i="9"/>
  <c r="F29" i="14"/>
  <c r="F20" i="14"/>
  <c r="F112" i="9"/>
  <c r="F116" i="9"/>
  <c r="F105" i="9"/>
  <c r="F108" i="9"/>
  <c r="F15" i="14"/>
  <c r="F113" i="9"/>
  <c r="F9" i="14"/>
  <c r="F17" i="14"/>
  <c r="F63" i="9"/>
  <c r="F10" i="14"/>
  <c r="F87" i="9"/>
  <c r="F79" i="9"/>
  <c r="F91" i="9"/>
  <c r="F52" i="9"/>
  <c r="F65" i="9"/>
  <c r="F74" i="9"/>
  <c r="F64" i="9"/>
  <c r="F59" i="9"/>
  <c r="F75" i="9"/>
  <c r="F16" i="9"/>
  <c r="F50" i="9"/>
  <c r="F58" i="9"/>
  <c r="F35" i="9"/>
  <c r="F46" i="9"/>
  <c r="F25" i="9"/>
  <c r="F41" i="9"/>
  <c r="F28" i="9"/>
  <c r="F37" i="9"/>
  <c r="F33" i="9"/>
  <c r="F40" i="9"/>
  <c r="F18" i="9"/>
  <c r="F31" i="9"/>
  <c r="F19" i="9"/>
  <c r="F14" i="9"/>
  <c r="F26" i="9"/>
  <c r="K2" i="1" l="1"/>
  <c r="K3" i="1"/>
  <c r="K4" i="1"/>
  <c r="F18" i="14" s="1"/>
  <c r="K6" i="1"/>
  <c r="K7" i="1"/>
  <c r="K9" i="1"/>
  <c r="K10" i="1"/>
  <c r="K14" i="1"/>
  <c r="K16" i="1"/>
  <c r="F250" i="9" s="1"/>
  <c r="K62" i="1"/>
  <c r="F223" i="9" s="1"/>
  <c r="K18" i="1"/>
  <c r="F245" i="9" s="1"/>
  <c r="K19" i="1"/>
  <c r="K20" i="1"/>
  <c r="K23" i="1"/>
  <c r="F188" i="9" s="1"/>
  <c r="K24" i="1"/>
  <c r="F68" i="9" s="1"/>
  <c r="K31" i="1"/>
  <c r="F247" i="9" s="1"/>
  <c r="K34" i="1"/>
  <c r="K36" i="1"/>
  <c r="K38" i="1"/>
  <c r="F44" i="9" s="1"/>
  <c r="K41" i="1"/>
  <c r="K42" i="1"/>
  <c r="F215" i="9" s="1"/>
  <c r="K43" i="1"/>
  <c r="K44" i="1"/>
  <c r="K45" i="1"/>
  <c r="K86" i="1"/>
  <c r="F28" i="14" s="1"/>
  <c r="K47" i="1"/>
  <c r="F257" i="9" s="1"/>
  <c r="K49" i="1"/>
  <c r="K57" i="1"/>
  <c r="F240" i="9" s="1"/>
  <c r="K61" i="1"/>
  <c r="K63" i="1"/>
  <c r="K65" i="1"/>
  <c r="K115" i="1"/>
  <c r="K69" i="1"/>
  <c r="F31" i="14" s="1"/>
  <c r="K70" i="1"/>
  <c r="F29" i="9" s="1"/>
  <c r="K71" i="1"/>
  <c r="K72" i="1"/>
  <c r="K74" i="1"/>
  <c r="F150" i="9" s="1"/>
  <c r="K78" i="1"/>
  <c r="K79" i="1"/>
  <c r="K80" i="1"/>
  <c r="K81" i="1"/>
  <c r="K83" i="1"/>
  <c r="K84" i="1"/>
  <c r="K85" i="1"/>
  <c r="K88" i="1"/>
  <c r="K90" i="1"/>
  <c r="K92" i="1"/>
  <c r="F60" i="9" s="1"/>
  <c r="K93" i="1"/>
  <c r="K94" i="1"/>
  <c r="K96" i="1"/>
  <c r="K98" i="1"/>
  <c r="F4" i="14" s="1"/>
  <c r="K99" i="1"/>
  <c r="K101" i="1"/>
  <c r="K102" i="1"/>
  <c r="F210" i="9" s="1"/>
  <c r="K103" i="1"/>
  <c r="F47" i="9" s="1"/>
  <c r="K104" i="1"/>
  <c r="K105" i="1"/>
  <c r="K106" i="1"/>
  <c r="F217" i="9" s="1"/>
  <c r="K107" i="1"/>
  <c r="K108" i="1"/>
  <c r="K109" i="1"/>
  <c r="F254" i="9" s="1"/>
  <c r="K110" i="1"/>
  <c r="F255" i="9" s="1"/>
  <c r="K111" i="1"/>
  <c r="F85" i="9" s="1"/>
  <c r="K113" i="1"/>
  <c r="F171" i="9" s="1"/>
  <c r="K114" i="1"/>
  <c r="K118" i="1"/>
  <c r="K120" i="1"/>
  <c r="K122" i="1"/>
  <c r="F258" i="9" s="1"/>
  <c r="K124" i="1"/>
  <c r="K127" i="1"/>
  <c r="K128" i="1"/>
  <c r="K89" i="1"/>
  <c r="K129" i="1"/>
  <c r="K130" i="1"/>
  <c r="K40" i="1"/>
  <c r="K134" i="1"/>
  <c r="K136" i="1"/>
  <c r="K137" i="1"/>
  <c r="K141" i="1"/>
  <c r="F35" i="14" s="1"/>
  <c r="K145" i="1"/>
  <c r="K144" i="1"/>
  <c r="K153" i="1"/>
  <c r="K158" i="1"/>
  <c r="F34" i="9" s="1"/>
  <c r="K160" i="1"/>
  <c r="K161" i="1"/>
  <c r="K162" i="1"/>
  <c r="K37" i="1"/>
  <c r="K67" i="1"/>
  <c r="K138" i="1"/>
  <c r="F12" i="14" s="1"/>
  <c r="K54" i="1"/>
  <c r="K140" i="1"/>
  <c r="K150" i="1"/>
  <c r="F42" i="9" s="1"/>
  <c r="K66" i="1"/>
  <c r="K121" i="1"/>
  <c r="K126" i="1"/>
  <c r="K117" i="1"/>
  <c r="K116" i="1"/>
  <c r="K8" i="1"/>
  <c r="K39" i="1"/>
  <c r="F6" i="14" s="1"/>
  <c r="K147" i="1"/>
  <c r="F225" i="9" s="1"/>
  <c r="K75" i="1"/>
  <c r="K33" i="1"/>
  <c r="F27" i="14" s="1"/>
  <c r="K25" i="1"/>
  <c r="F26" i="14" s="1"/>
  <c r="K28" i="1"/>
  <c r="K13" i="1"/>
  <c r="K30" i="1"/>
  <c r="K11" i="1"/>
  <c r="K87" i="1"/>
  <c r="K12" i="1"/>
  <c r="F45" i="9" s="1"/>
  <c r="K32" i="1"/>
  <c r="K27" i="1"/>
  <c r="K29" i="1"/>
  <c r="K112" i="1"/>
  <c r="F232" i="9" s="1"/>
  <c r="K151" i="1"/>
  <c r="K152" i="1"/>
  <c r="K148" i="1"/>
  <c r="F102" i="9" s="1"/>
  <c r="K22" i="1"/>
  <c r="F77" i="9" s="1"/>
  <c r="K82" i="1"/>
  <c r="F185" i="9" s="1"/>
  <c r="K146" i="1"/>
  <c r="K52" i="1"/>
  <c r="F5" i="14" s="1"/>
  <c r="K55" i="1"/>
  <c r="K46" i="1"/>
  <c r="K35" i="1"/>
  <c r="K53" i="1"/>
  <c r="K68" i="1"/>
  <c r="K60" i="1"/>
  <c r="K48" i="1"/>
  <c r="K15" i="1"/>
  <c r="F34" i="14" s="1"/>
  <c r="K131" i="1"/>
  <c r="K132" i="1"/>
  <c r="K59" i="1"/>
  <c r="F97" i="9" s="1"/>
  <c r="K21" i="1"/>
  <c r="K143" i="1"/>
  <c r="F178" i="9" s="1"/>
  <c r="K5" i="1"/>
  <c r="F146" i="9" s="1"/>
  <c r="K91" i="1"/>
  <c r="F222" i="9" s="1"/>
  <c r="K100" i="1"/>
  <c r="F118" i="9" s="1"/>
  <c r="K133" i="1"/>
  <c r="F117" i="9" s="1"/>
  <c r="K163" i="1"/>
  <c r="K156" i="1"/>
  <c r="K64" i="1"/>
  <c r="K26" i="1"/>
  <c r="F156" i="9" s="1"/>
  <c r="K139" i="1"/>
  <c r="F133" i="9" s="1"/>
  <c r="K77" i="1"/>
  <c r="K76" i="1"/>
  <c r="K123" i="1"/>
  <c r="K149" i="1"/>
  <c r="K73" i="1"/>
  <c r="F144" i="9" s="1"/>
  <c r="K51" i="1"/>
  <c r="F37" i="14" s="1"/>
  <c r="K50" i="1"/>
  <c r="F182" i="9" s="1"/>
  <c r="K119" i="1"/>
  <c r="K56" i="1"/>
  <c r="K164" i="1"/>
  <c r="K165" i="1"/>
  <c r="F211" i="9" s="1"/>
  <c r="K166" i="1"/>
  <c r="K167" i="1"/>
  <c r="K168" i="1"/>
  <c r="K169" i="1"/>
  <c r="K170" i="1"/>
  <c r="K171" i="1"/>
  <c r="K172" i="1"/>
  <c r="K173" i="1"/>
  <c r="K174" i="1"/>
  <c r="K175" i="1"/>
  <c r="K176" i="1"/>
  <c r="K177" i="1"/>
  <c r="K178" i="1"/>
  <c r="K179" i="1"/>
  <c r="K180" i="1"/>
  <c r="K181" i="1"/>
  <c r="K182" i="1"/>
  <c r="K183" i="1"/>
  <c r="K184" i="1"/>
  <c r="K185" i="1"/>
  <c r="K186" i="1"/>
  <c r="K187" i="1"/>
  <c r="K188" i="1"/>
  <c r="K189" i="1"/>
  <c r="K190" i="1"/>
  <c r="B70" i="7"/>
  <c r="B71" i="7"/>
  <c r="B72" i="7"/>
  <c r="B73" i="7"/>
  <c r="B74" i="7"/>
  <c r="B75" i="7"/>
  <c r="B76" i="7"/>
  <c r="B77" i="7"/>
  <c r="B78" i="7"/>
  <c r="B79" i="7"/>
  <c r="B80" i="7"/>
  <c r="B81" i="7"/>
  <c r="E70" i="7"/>
  <c r="E71" i="7"/>
  <c r="E72" i="7"/>
  <c r="E73" i="7"/>
  <c r="E74" i="7"/>
  <c r="E75" i="7"/>
  <c r="E76" i="7"/>
  <c r="E77" i="7"/>
  <c r="E78" i="7"/>
  <c r="E79" i="7"/>
  <c r="E80" i="7"/>
  <c r="E81" i="7"/>
  <c r="G70" i="7"/>
  <c r="F70" i="7" s="1"/>
  <c r="G71" i="7"/>
  <c r="F71" i="7" s="1"/>
  <c r="G72" i="7"/>
  <c r="F72" i="7" s="1"/>
  <c r="G73" i="7"/>
  <c r="F73" i="7" s="1"/>
  <c r="G74" i="7"/>
  <c r="F74" i="7" s="1"/>
  <c r="G75" i="7"/>
  <c r="F75" i="7" s="1"/>
  <c r="G76" i="7"/>
  <c r="F76" i="7" s="1"/>
  <c r="G77" i="7"/>
  <c r="F77" i="7" s="1"/>
  <c r="G78" i="7"/>
  <c r="F78" i="7" s="1"/>
  <c r="G79" i="7"/>
  <c r="F79" i="7" s="1"/>
  <c r="G80" i="7"/>
  <c r="F80" i="7" s="1"/>
  <c r="G81" i="7"/>
  <c r="F81" i="7" s="1"/>
  <c r="B27" i="7"/>
  <c r="B28" i="7"/>
  <c r="B29" i="7"/>
  <c r="B30" i="7"/>
  <c r="B31" i="7"/>
  <c r="B32" i="7"/>
  <c r="B33" i="7"/>
  <c r="B34" i="7"/>
  <c r="B35" i="7"/>
  <c r="B36" i="7"/>
  <c r="B37" i="7"/>
  <c r="B38" i="7"/>
  <c r="B39" i="7"/>
  <c r="B40" i="7"/>
  <c r="B41" i="7"/>
  <c r="B42" i="7"/>
  <c r="B43" i="7"/>
  <c r="B44" i="7"/>
  <c r="B45" i="7"/>
  <c r="B46" i="7"/>
  <c r="B47" i="7"/>
  <c r="B48" i="7"/>
  <c r="B49" i="7"/>
  <c r="B50" i="7"/>
  <c r="B51" i="7"/>
  <c r="B52" i="7"/>
  <c r="B53" i="7"/>
  <c r="B54" i="7"/>
  <c r="B55" i="7"/>
  <c r="B56" i="7"/>
  <c r="B57" i="7"/>
  <c r="B58" i="7"/>
  <c r="B59" i="7"/>
  <c r="B60" i="7"/>
  <c r="B61" i="7"/>
  <c r="B62" i="7"/>
  <c r="B63" i="7"/>
  <c r="B64" i="7"/>
  <c r="B65" i="7"/>
  <c r="B66" i="7"/>
  <c r="B67" i="7"/>
  <c r="B68" i="7"/>
  <c r="B69" i="7"/>
  <c r="E46" i="7"/>
  <c r="E47" i="7"/>
  <c r="E48" i="7"/>
  <c r="E49" i="7"/>
  <c r="E50" i="7"/>
  <c r="E51" i="7"/>
  <c r="E52" i="7"/>
  <c r="E53" i="7"/>
  <c r="E54" i="7"/>
  <c r="E55" i="7"/>
  <c r="E56" i="7"/>
  <c r="E57" i="7"/>
  <c r="E58" i="7"/>
  <c r="E59" i="7"/>
  <c r="E60" i="7"/>
  <c r="E61" i="7"/>
  <c r="E62" i="7"/>
  <c r="E63" i="7"/>
  <c r="E64" i="7"/>
  <c r="E65" i="7"/>
  <c r="E66" i="7"/>
  <c r="E67" i="7"/>
  <c r="E68" i="7"/>
  <c r="E69" i="7"/>
  <c r="G27" i="7"/>
  <c r="F27" i="7" s="1"/>
  <c r="G28" i="7"/>
  <c r="F28" i="7" s="1"/>
  <c r="G29" i="7"/>
  <c r="F29" i="7" s="1"/>
  <c r="G30" i="7"/>
  <c r="F30" i="7" s="1"/>
  <c r="G31" i="7"/>
  <c r="F31" i="7" s="1"/>
  <c r="G32" i="7"/>
  <c r="F32" i="7" s="1"/>
  <c r="G33" i="7"/>
  <c r="F33" i="7" s="1"/>
  <c r="G34" i="7"/>
  <c r="F34" i="7" s="1"/>
  <c r="G35" i="7"/>
  <c r="F35" i="7" s="1"/>
  <c r="G36" i="7"/>
  <c r="F36" i="7" s="1"/>
  <c r="G37" i="7"/>
  <c r="F37" i="7" s="1"/>
  <c r="G38" i="7"/>
  <c r="F38" i="7" s="1"/>
  <c r="G39" i="7"/>
  <c r="F39" i="7" s="1"/>
  <c r="G40" i="7"/>
  <c r="F40" i="7" s="1"/>
  <c r="G41" i="7"/>
  <c r="F41" i="7" s="1"/>
  <c r="G42" i="7"/>
  <c r="G43" i="7"/>
  <c r="F43" i="7" s="1"/>
  <c r="G44" i="7"/>
  <c r="F44" i="7" s="1"/>
  <c r="G45" i="7"/>
  <c r="F45" i="7" s="1"/>
  <c r="G46" i="7"/>
  <c r="F46" i="7" s="1"/>
  <c r="G47" i="7"/>
  <c r="F47" i="7" s="1"/>
  <c r="G48" i="7"/>
  <c r="F48" i="7" s="1"/>
  <c r="G49" i="7"/>
  <c r="F49" i="7" s="1"/>
  <c r="G50" i="7"/>
  <c r="F50" i="7" s="1"/>
  <c r="G51" i="7"/>
  <c r="F51" i="7" s="1"/>
  <c r="G52" i="7"/>
  <c r="F52" i="7" s="1"/>
  <c r="G53" i="7"/>
  <c r="F53" i="7" s="1"/>
  <c r="G54" i="7"/>
  <c r="F54" i="7" s="1"/>
  <c r="G55" i="7"/>
  <c r="F55" i="7" s="1"/>
  <c r="G56" i="7"/>
  <c r="F56" i="7" s="1"/>
  <c r="G57" i="7"/>
  <c r="F57" i="7" s="1"/>
  <c r="G58" i="7"/>
  <c r="F58" i="7" s="1"/>
  <c r="G59" i="7"/>
  <c r="F59" i="7" s="1"/>
  <c r="G60" i="7"/>
  <c r="F60" i="7" s="1"/>
  <c r="G61" i="7"/>
  <c r="F61" i="7" s="1"/>
  <c r="G62" i="7"/>
  <c r="F62" i="7" s="1"/>
  <c r="G63" i="7"/>
  <c r="F63" i="7" s="1"/>
  <c r="G64" i="7"/>
  <c r="F64" i="7" s="1"/>
  <c r="G65" i="7"/>
  <c r="F65" i="7" s="1"/>
  <c r="G66" i="7"/>
  <c r="F66" i="7" s="1"/>
  <c r="G67" i="7"/>
  <c r="F67" i="7" s="1"/>
  <c r="G68" i="7"/>
  <c r="F68" i="7" s="1"/>
  <c r="G69" i="7"/>
  <c r="F69" i="7" s="1"/>
  <c r="B9" i="7"/>
  <c r="B10" i="7"/>
  <c r="B11" i="7"/>
  <c r="B12" i="7"/>
  <c r="B13" i="7"/>
  <c r="B14" i="7"/>
  <c r="B15" i="7"/>
  <c r="B16" i="7"/>
  <c r="B17" i="7"/>
  <c r="B18" i="7"/>
  <c r="B19" i="7"/>
  <c r="B20" i="7"/>
  <c r="B21" i="7"/>
  <c r="B22" i="7"/>
  <c r="B23" i="7"/>
  <c r="B24" i="7"/>
  <c r="B25" i="7"/>
  <c r="B26" i="7"/>
  <c r="G9" i="7"/>
  <c r="F9" i="7" s="1"/>
  <c r="G10" i="7"/>
  <c r="F10" i="7" s="1"/>
  <c r="G12" i="7"/>
  <c r="F12" i="7" s="1"/>
  <c r="G13" i="7"/>
  <c r="F13" i="7" s="1"/>
  <c r="G14" i="7"/>
  <c r="F14" i="7" s="1"/>
  <c r="G15" i="7"/>
  <c r="F15" i="7" s="1"/>
  <c r="G16" i="7"/>
  <c r="F16" i="7" s="1"/>
  <c r="G17" i="7"/>
  <c r="F17" i="7" s="1"/>
  <c r="G18" i="7"/>
  <c r="F18" i="7" s="1"/>
  <c r="G19" i="7"/>
  <c r="F19" i="7" s="1"/>
  <c r="G20" i="7"/>
  <c r="F20" i="7" s="1"/>
  <c r="G21" i="7"/>
  <c r="F21" i="7" s="1"/>
  <c r="G22" i="7"/>
  <c r="F22" i="7" s="1"/>
  <c r="G23" i="7"/>
  <c r="F23" i="7" s="1"/>
  <c r="G24" i="7"/>
  <c r="G25" i="7"/>
  <c r="F25" i="7" s="1"/>
  <c r="G26" i="7"/>
  <c r="F26" i="7" s="1"/>
  <c r="F5" i="9"/>
  <c r="F4" i="9"/>
  <c r="G5" i="7"/>
  <c r="F5" i="7" s="1"/>
  <c r="G6" i="7"/>
  <c r="F6" i="7" s="1"/>
  <c r="G7" i="7"/>
  <c r="F7" i="7" s="1"/>
  <c r="G8" i="7"/>
  <c r="F8" i="7" s="1"/>
  <c r="D1" i="6"/>
  <c r="E1" i="6"/>
  <c r="F1" i="6"/>
  <c r="G1" i="6"/>
  <c r="B5" i="7"/>
  <c r="B6" i="7"/>
  <c r="B7" i="7"/>
  <c r="B8" i="7"/>
  <c r="F23" i="9" l="1"/>
  <c r="F251" i="9"/>
  <c r="F193" i="9"/>
  <c r="F252" i="9"/>
  <c r="F205" i="9"/>
  <c r="F256" i="9"/>
  <c r="F179" i="9"/>
  <c r="F253" i="9"/>
  <c r="F220" i="9"/>
  <c r="F241" i="9"/>
  <c r="F30" i="9"/>
  <c r="F244" i="9"/>
  <c r="F214" i="9"/>
  <c r="F239" i="9"/>
  <c r="F230" i="9"/>
  <c r="F76" i="9"/>
  <c r="F231" i="9"/>
  <c r="F227" i="9"/>
  <c r="F170" i="9"/>
  <c r="F224" i="9"/>
  <c r="F175" i="9"/>
  <c r="F236" i="9"/>
  <c r="F206" i="9"/>
  <c r="F234" i="9"/>
  <c r="F202" i="9"/>
  <c r="F235" i="9"/>
  <c r="F204" i="9"/>
  <c r="F233" i="9"/>
  <c r="F218" i="9"/>
  <c r="F228" i="9"/>
  <c r="F237" i="9"/>
  <c r="F226" i="9"/>
  <c r="F42" i="7"/>
  <c r="F196" i="9"/>
  <c r="F219" i="9"/>
  <c r="F208" i="9"/>
  <c r="F216" i="9"/>
  <c r="F8" i="14"/>
  <c r="F221" i="9"/>
  <c r="F209" i="9"/>
  <c r="F195" i="9"/>
  <c r="F181" i="9"/>
  <c r="F200" i="9"/>
  <c r="F24" i="14"/>
  <c r="F207" i="9"/>
  <c r="F184" i="9"/>
  <c r="E35" i="7" s="1"/>
  <c r="H35" i="7" s="1"/>
  <c r="F212" i="9"/>
  <c r="F190" i="9"/>
  <c r="F201" i="9"/>
  <c r="F36" i="14"/>
  <c r="F189" i="9"/>
  <c r="F30" i="14"/>
  <c r="F192" i="9"/>
  <c r="F176" i="9"/>
  <c r="F183" i="9"/>
  <c r="F72" i="9"/>
  <c r="F32" i="14"/>
  <c r="F147" i="9"/>
  <c r="F174" i="9"/>
  <c r="F139" i="9"/>
  <c r="F172" i="9"/>
  <c r="E31" i="7" s="1"/>
  <c r="H31" i="7" s="1"/>
  <c r="F16" i="14"/>
  <c r="F138" i="9"/>
  <c r="F162" i="9"/>
  <c r="F168" i="9"/>
  <c r="F69" i="9"/>
  <c r="F136" i="9"/>
  <c r="F100" i="9"/>
  <c r="F23" i="14"/>
  <c r="F158" i="9"/>
  <c r="F164" i="9"/>
  <c r="F167" i="9"/>
  <c r="F161" i="9"/>
  <c r="F89" i="9"/>
  <c r="F149" i="9"/>
  <c r="F157" i="9"/>
  <c r="F140" i="9"/>
  <c r="F155" i="9"/>
  <c r="F126" i="9"/>
  <c r="F163" i="9"/>
  <c r="F109" i="9"/>
  <c r="F101" i="9"/>
  <c r="F142" i="9"/>
  <c r="F152" i="9"/>
  <c r="F135" i="9"/>
  <c r="F99" i="9"/>
  <c r="F22" i="14"/>
  <c r="F130" i="9"/>
  <c r="F137" i="9"/>
  <c r="F141" i="9"/>
  <c r="F153" i="9"/>
  <c r="F159" i="9"/>
  <c r="F165" i="9"/>
  <c r="F148" i="9"/>
  <c r="E27" i="7" s="1"/>
  <c r="H27" i="7" s="1"/>
  <c r="F154" i="9"/>
  <c r="F151" i="9"/>
  <c r="F134" i="9"/>
  <c r="F143" i="9"/>
  <c r="F98" i="9"/>
  <c r="F21" i="14"/>
  <c r="F24" i="7"/>
  <c r="F125" i="9"/>
  <c r="F132" i="9"/>
  <c r="F121" i="9"/>
  <c r="F129" i="9"/>
  <c r="F123" i="9"/>
  <c r="F131" i="9"/>
  <c r="F120" i="9"/>
  <c r="F128" i="9"/>
  <c r="F119" i="9"/>
  <c r="F127" i="9"/>
  <c r="F96" i="9"/>
  <c r="F124" i="9"/>
  <c r="F93" i="9"/>
  <c r="F122" i="9"/>
  <c r="F114" i="9"/>
  <c r="F110" i="9"/>
  <c r="F103" i="9"/>
  <c r="F106" i="9"/>
  <c r="F13" i="14"/>
  <c r="F111" i="9"/>
  <c r="F115" i="9"/>
  <c r="F104" i="9"/>
  <c r="F107" i="9"/>
  <c r="F82" i="9"/>
  <c r="F19" i="14"/>
  <c r="F84" i="9"/>
  <c r="F92" i="9"/>
  <c r="F70" i="9"/>
  <c r="F94" i="9"/>
  <c r="F22" i="9"/>
  <c r="F95" i="9"/>
  <c r="F7" i="14"/>
  <c r="F14" i="14"/>
  <c r="F80" i="9"/>
  <c r="F11" i="14"/>
  <c r="F73" i="9"/>
  <c r="F88" i="9"/>
  <c r="F62" i="9"/>
  <c r="F81" i="9"/>
  <c r="F55" i="9"/>
  <c r="F83" i="9"/>
  <c r="F71" i="9"/>
  <c r="F86" i="9"/>
  <c r="F78" i="9"/>
  <c r="F90" i="9"/>
  <c r="E17" i="7" s="1"/>
  <c r="H17" i="7" s="1"/>
  <c r="F32" i="9"/>
  <c r="E10" i="7" s="1"/>
  <c r="H10" i="7" s="1"/>
  <c r="F66" i="9"/>
  <c r="F61" i="9"/>
  <c r="F67" i="9"/>
  <c r="F51" i="9"/>
  <c r="F49" i="9"/>
  <c r="F48" i="9"/>
  <c r="F20" i="9"/>
  <c r="F57" i="9"/>
  <c r="F13" i="9"/>
  <c r="F56" i="9"/>
  <c r="F54" i="9"/>
  <c r="F43" i="9"/>
  <c r="F21" i="9"/>
  <c r="F53" i="9"/>
  <c r="F11" i="7"/>
  <c r="F24" i="9"/>
  <c r="F36" i="9"/>
  <c r="F27" i="9"/>
  <c r="F38" i="9"/>
  <c r="F15" i="9"/>
  <c r="F39" i="9"/>
  <c r="H55" i="7"/>
  <c r="H51" i="7"/>
  <c r="H47" i="7"/>
  <c r="H61" i="7"/>
  <c r="H57" i="7"/>
  <c r="H53" i="7"/>
  <c r="H49" i="7"/>
  <c r="H67" i="7"/>
  <c r="H63" i="7"/>
  <c r="H59" i="7"/>
  <c r="H80" i="7"/>
  <c r="H76" i="7"/>
  <c r="H72" i="7"/>
  <c r="H66" i="7"/>
  <c r="H62" i="7"/>
  <c r="H58" i="7"/>
  <c r="H54" i="7"/>
  <c r="H50" i="7"/>
  <c r="H46" i="7"/>
  <c r="H79" i="7"/>
  <c r="H75" i="7"/>
  <c r="H71" i="7"/>
  <c r="H69" i="7"/>
  <c r="H65" i="7"/>
  <c r="H78" i="7"/>
  <c r="H74" i="7"/>
  <c r="H70" i="7"/>
  <c r="H68" i="7"/>
  <c r="H64" i="7"/>
  <c r="H60" i="7"/>
  <c r="H56" i="7"/>
  <c r="H52" i="7"/>
  <c r="H48" i="7"/>
  <c r="H81" i="7"/>
  <c r="H77" i="7"/>
  <c r="H73" i="7"/>
  <c r="F12" i="9"/>
  <c r="F17" i="9"/>
  <c r="B1" i="6"/>
  <c r="C1" i="6"/>
  <c r="A1" i="6"/>
  <c r="E45" i="7" l="1"/>
  <c r="H45" i="7" s="1"/>
  <c r="E42" i="7"/>
  <c r="H42" i="7" s="1"/>
  <c r="K42" i="7" s="1"/>
  <c r="E41" i="7"/>
  <c r="H41" i="7" s="1"/>
  <c r="J41" i="7" s="1"/>
  <c r="E44" i="7"/>
  <c r="H44" i="7" s="1"/>
  <c r="K44" i="7" s="1"/>
  <c r="E43" i="7"/>
  <c r="H43" i="7" s="1"/>
  <c r="K43" i="7" s="1"/>
  <c r="E38" i="7"/>
  <c r="H38" i="7" s="1"/>
  <c r="K38" i="7" s="1"/>
  <c r="E39" i="7"/>
  <c r="H39" i="7" s="1"/>
  <c r="K39" i="7" s="1"/>
  <c r="E40" i="7"/>
  <c r="H40" i="7" s="1"/>
  <c r="K40" i="7" s="1"/>
  <c r="E34" i="7"/>
  <c r="H34" i="7" s="1"/>
  <c r="J34" i="7" s="1"/>
  <c r="E37" i="7"/>
  <c r="H37" i="7" s="1"/>
  <c r="K37" i="7" s="1"/>
  <c r="E36" i="7"/>
  <c r="H36" i="7" s="1"/>
  <c r="J36" i="7" s="1"/>
  <c r="E32" i="7"/>
  <c r="H32" i="7" s="1"/>
  <c r="J32" i="7" s="1"/>
  <c r="E33" i="7"/>
  <c r="H33" i="7" s="1"/>
  <c r="K33" i="7" s="1"/>
  <c r="E26" i="7"/>
  <c r="H26" i="7" s="1"/>
  <c r="K26" i="7" s="1"/>
  <c r="E25" i="7"/>
  <c r="H25" i="7" s="1"/>
  <c r="K25" i="7" s="1"/>
  <c r="E29" i="7"/>
  <c r="H29" i="7" s="1"/>
  <c r="K29" i="7" s="1"/>
  <c r="E28" i="7"/>
  <c r="H28" i="7" s="1"/>
  <c r="K28" i="7" s="1"/>
  <c r="E30" i="7"/>
  <c r="H30" i="7" s="1"/>
  <c r="J30" i="7" s="1"/>
  <c r="E23" i="7"/>
  <c r="H23" i="7" s="1"/>
  <c r="K23" i="7" s="1"/>
  <c r="E24" i="7"/>
  <c r="E20" i="7"/>
  <c r="H20" i="7" s="1"/>
  <c r="K20" i="7" s="1"/>
  <c r="E19" i="7"/>
  <c r="H19" i="7" s="1"/>
  <c r="K19" i="7" s="1"/>
  <c r="E21" i="7"/>
  <c r="H21" i="7" s="1"/>
  <c r="J21" i="7" s="1"/>
  <c r="E22" i="7"/>
  <c r="H22" i="7" s="1"/>
  <c r="K22" i="7" s="1"/>
  <c r="F274" i="14"/>
  <c r="E15" i="7"/>
  <c r="H15" i="7" s="1"/>
  <c r="J15" i="7" s="1"/>
  <c r="E18" i="7"/>
  <c r="H18" i="7" s="1"/>
  <c r="J18" i="7" s="1"/>
  <c r="E13" i="7"/>
  <c r="H13" i="7" s="1"/>
  <c r="J13" i="7" s="1"/>
  <c r="E16" i="7"/>
  <c r="H16" i="7" s="1"/>
  <c r="K16" i="7" s="1"/>
  <c r="E14" i="7"/>
  <c r="H14" i="7" s="1"/>
  <c r="K14" i="7" s="1"/>
  <c r="E12" i="7"/>
  <c r="H12" i="7" s="1"/>
  <c r="K12" i="7" s="1"/>
  <c r="E7" i="7"/>
  <c r="H7" i="7" s="1"/>
  <c r="J7" i="7" s="1"/>
  <c r="E8" i="7"/>
  <c r="H8" i="7" s="1"/>
  <c r="J8" i="7" s="1"/>
  <c r="K48" i="7"/>
  <c r="J48" i="7"/>
  <c r="K53" i="7"/>
  <c r="J53" i="7"/>
  <c r="K52" i="7"/>
  <c r="J52" i="7"/>
  <c r="K17" i="7"/>
  <c r="J17" i="7"/>
  <c r="K65" i="7"/>
  <c r="J65" i="7"/>
  <c r="K58" i="7"/>
  <c r="J58" i="7"/>
  <c r="K67" i="7"/>
  <c r="J67" i="7"/>
  <c r="K57" i="7"/>
  <c r="J57" i="7"/>
  <c r="K31" i="7"/>
  <c r="J31" i="7"/>
  <c r="K55" i="7"/>
  <c r="J55" i="7"/>
  <c r="K54" i="7"/>
  <c r="J54" i="7"/>
  <c r="K56" i="7"/>
  <c r="J56" i="7"/>
  <c r="K69" i="7"/>
  <c r="J69" i="7"/>
  <c r="K62" i="7"/>
  <c r="J62" i="7"/>
  <c r="K72" i="7"/>
  <c r="J72" i="7"/>
  <c r="K61" i="7"/>
  <c r="J61" i="7"/>
  <c r="K35" i="7"/>
  <c r="J35" i="7"/>
  <c r="K27" i="7"/>
  <c r="J27" i="7"/>
  <c r="K63" i="7"/>
  <c r="J63" i="7"/>
  <c r="K51" i="7"/>
  <c r="J51" i="7"/>
  <c r="K60" i="7"/>
  <c r="J60" i="7"/>
  <c r="K71" i="7"/>
  <c r="J71" i="7"/>
  <c r="K66" i="7"/>
  <c r="J66" i="7"/>
  <c r="K76" i="7"/>
  <c r="J76" i="7"/>
  <c r="K10" i="7"/>
  <c r="J10" i="7"/>
  <c r="K81" i="7"/>
  <c r="J81" i="7"/>
  <c r="K73" i="7"/>
  <c r="J73" i="7"/>
  <c r="K70" i="7"/>
  <c r="J70" i="7"/>
  <c r="K75" i="7"/>
  <c r="J75" i="7"/>
  <c r="K80" i="7"/>
  <c r="J80" i="7"/>
  <c r="K45" i="7"/>
  <c r="J45" i="7"/>
  <c r="K78" i="7"/>
  <c r="J78" i="7"/>
  <c r="K64" i="7"/>
  <c r="J64" i="7"/>
  <c r="K46" i="7"/>
  <c r="J46" i="7"/>
  <c r="K77" i="7"/>
  <c r="J77" i="7"/>
  <c r="K68" i="7"/>
  <c r="J68" i="7"/>
  <c r="K74" i="7"/>
  <c r="J74" i="7"/>
  <c r="K79" i="7"/>
  <c r="J79" i="7"/>
  <c r="K50" i="7"/>
  <c r="J50" i="7"/>
  <c r="K59" i="7"/>
  <c r="J59" i="7"/>
  <c r="K49" i="7"/>
  <c r="J49" i="7"/>
  <c r="K47" i="7"/>
  <c r="J47" i="7"/>
  <c r="E9" i="7"/>
  <c r="H9" i="7" s="1"/>
  <c r="E11" i="7"/>
  <c r="A12" i="3" a="1"/>
  <c r="J42" i="7" l="1"/>
  <c r="A12" i="3"/>
  <c r="J40" i="7"/>
  <c r="K41" i="7"/>
  <c r="J44" i="7"/>
  <c r="J39" i="7"/>
  <c r="J43" i="7"/>
  <c r="J38" i="7"/>
  <c r="J37" i="7"/>
  <c r="K34" i="7"/>
  <c r="K36" i="7"/>
  <c r="J33" i="7"/>
  <c r="K32" i="7"/>
  <c r="J25" i="7"/>
  <c r="J28" i="7"/>
  <c r="J26" i="7"/>
  <c r="J29" i="7"/>
  <c r="K30" i="7"/>
  <c r="H24" i="7"/>
  <c r="K24" i="7" s="1"/>
  <c r="J23" i="7"/>
  <c r="J22" i="7"/>
  <c r="J20" i="7"/>
  <c r="K21" i="7"/>
  <c r="J19" i="7"/>
  <c r="K15" i="7"/>
  <c r="K13" i="7"/>
  <c r="K18" i="7"/>
  <c r="J14" i="7"/>
  <c r="J16" i="7"/>
  <c r="J12" i="7"/>
  <c r="K7" i="7"/>
  <c r="K8" i="7"/>
  <c r="H11" i="7"/>
  <c r="J11" i="7" s="1"/>
  <c r="K9" i="7"/>
  <c r="J9" i="7"/>
  <c r="F7" i="9"/>
  <c r="F6" i="9"/>
  <c r="F9" i="9"/>
  <c r="F10" i="9"/>
  <c r="J24" i="7" l="1"/>
  <c r="K11" i="7"/>
  <c r="F3" i="9"/>
  <c r="F8" i="9"/>
  <c r="F11" i="9"/>
  <c r="E5" i="7" l="1"/>
  <c r="F267" i="9"/>
  <c r="E6" i="7"/>
  <c r="H6" i="7" l="1"/>
  <c r="H5" i="7"/>
  <c r="K6" i="7" l="1"/>
  <c r="J6" i="7"/>
  <c r="K5" i="7"/>
  <c r="J5" i="7"/>
  <c r="H14" i="3"/>
  <c r="G14" i="3"/>
  <c r="F14" i="3"/>
  <c r="E14" i="3"/>
  <c r="D14" i="3"/>
  <c r="C14" i="3"/>
  <c r="B14" i="3"/>
  <c r="A14" i="3"/>
  <c r="H13" i="3"/>
  <c r="G13" i="3"/>
  <c r="F13" i="3"/>
  <c r="E13" i="3"/>
  <c r="D13" i="3"/>
  <c r="C13" i="3"/>
  <c r="B13" i="3"/>
  <c r="A13" i="3"/>
  <c r="H12" i="3"/>
  <c r="G12" i="3"/>
  <c r="F12" i="3"/>
  <c r="I30" i="3" s="1"/>
  <c r="E12" i="3"/>
  <c r="D12" i="3"/>
  <c r="C12" i="3"/>
  <c r="B12" i="3"/>
  <c r="J34" i="3" l="1"/>
  <c r="I34" i="3"/>
  <c r="I38" i="3" l="1"/>
  <c r="I36" i="3"/>
  <c r="I37" i="3"/>
  <c r="J37" i="3"/>
  <c r="J36" i="3"/>
  <c r="J38" i="3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<sst xmlns="http://schemas.openxmlformats.org/spreadsheetml/2006/main" count="1340" uniqueCount="339">
  <si>
    <t>Mayonnaise</t>
  </si>
  <si>
    <t>Kilos / Litres</t>
  </si>
  <si>
    <t>Total</t>
  </si>
  <si>
    <t>Colonne utilisé pour la liste déroulante en B3</t>
  </si>
  <si>
    <t>Item</t>
  </si>
  <si>
    <t>Code</t>
  </si>
  <si>
    <t>Category</t>
  </si>
  <si>
    <t>Size</t>
  </si>
  <si>
    <t>Retail Price</t>
  </si>
  <si>
    <t>Sell Price</t>
  </si>
  <si>
    <t>Kugel</t>
  </si>
  <si>
    <t>Tubbed Salad</t>
  </si>
  <si>
    <t>Salad</t>
  </si>
  <si>
    <t>Meal</t>
  </si>
  <si>
    <t>Side</t>
  </si>
  <si>
    <t>Soup</t>
  </si>
  <si>
    <t>Sandwich</t>
  </si>
  <si>
    <t>Fish</t>
  </si>
  <si>
    <t>Liver</t>
  </si>
  <si>
    <t>Item Weight
(g)</t>
  </si>
  <si>
    <t>Produced
Units</t>
  </si>
  <si>
    <t>Margin</t>
  </si>
  <si>
    <t>Batch Price
(£)</t>
  </si>
  <si>
    <t>Veg Snach With 1000 Island</t>
  </si>
  <si>
    <t>Galareta with Egg</t>
  </si>
  <si>
    <t>Chicken Shwarma</t>
  </si>
  <si>
    <t>Sweet &amp; Sour Chicken</t>
  </si>
  <si>
    <t>Braised Chicken Liver with Onions</t>
  </si>
  <si>
    <t>Sticky Chinese Chicken Wings</t>
  </si>
  <si>
    <t>Pasta Bolognese</t>
  </si>
  <si>
    <t>Moroccan Shakshuka</t>
  </si>
  <si>
    <t>Rice with Peppers &amp; Carrots</t>
  </si>
  <si>
    <t>White Rice</t>
  </si>
  <si>
    <t>Beef Cholent</t>
  </si>
  <si>
    <t>Meat Balls in Tomato Sauce</t>
  </si>
  <si>
    <t>Taboule Salad</t>
  </si>
  <si>
    <t>Roast Potatoes with Paprika</t>
  </si>
  <si>
    <t>Chicken Liver Pate</t>
  </si>
  <si>
    <t>Grilled Chicken Breast Onion Sauce</t>
  </si>
  <si>
    <t>Garden Pea Soup</t>
  </si>
  <si>
    <t>Chicken Schintzels</t>
  </si>
  <si>
    <t>Butternut Squash Soup</t>
  </si>
  <si>
    <t>Flaked Dill Salmon Sandwich</t>
  </si>
  <si>
    <t>Chopped Liver Sandwich</t>
  </si>
  <si>
    <t>Corn Salad</t>
  </si>
  <si>
    <t>Roasted Veg Tomato Pasta</t>
  </si>
  <si>
    <t>Teriyaki Salmon Meal</t>
  </si>
  <si>
    <t>Flaked Salmon Salad</t>
  </si>
  <si>
    <t>Cucumber Salad</t>
  </si>
  <si>
    <t>Grilled Chicken Salad</t>
  </si>
  <si>
    <t>Roasted Sweet Potato</t>
  </si>
  <si>
    <t>Flaked Salmon Sandwich</t>
  </si>
  <si>
    <t>Tuna Salad</t>
  </si>
  <si>
    <t>Poached Fish Balls</t>
  </si>
  <si>
    <t>Veg Minesrtrone Soup</t>
  </si>
  <si>
    <t>Classic Veg Soup</t>
  </si>
  <si>
    <t>Classic Tomato Soup</t>
  </si>
  <si>
    <t>Marinated Green Olives</t>
  </si>
  <si>
    <t>Kneidels</t>
  </si>
  <si>
    <t>Courgette Kugel</t>
  </si>
  <si>
    <t>Potato Latkes 4's</t>
  </si>
  <si>
    <t>Grilled Pargiot Sandwich</t>
  </si>
  <si>
    <t>Deli Teriyaki Stir Fry</t>
  </si>
  <si>
    <t>Grilled Aubergine Sandwich</t>
  </si>
  <si>
    <t>Smoked Salmon Sandwich</t>
  </si>
  <si>
    <t>Tuna Salad Sandwich</t>
  </si>
  <si>
    <t>Egg &amp; Red Onion Sandwich</t>
  </si>
  <si>
    <t>Egg &amp; Fresh Red Onion</t>
  </si>
  <si>
    <t>Classic Chicken Soup</t>
  </si>
  <si>
    <t>Egg &amp; Avocado Sandwich</t>
  </si>
  <si>
    <t>DELI SCHNITSEL SANDWICH</t>
  </si>
  <si>
    <t>Aubergine in Mayo</t>
  </si>
  <si>
    <t>Tuna &amp; Egg Sandwich</t>
  </si>
  <si>
    <t>Chopped Liver</t>
  </si>
  <si>
    <t>Sweet &amp; Sour Aubergine</t>
  </si>
  <si>
    <t>Egg &amp; Fried Onion</t>
  </si>
  <si>
    <t>Grivin</t>
  </si>
  <si>
    <t>Egg &amp; Chives</t>
  </si>
  <si>
    <t>Roasted Salmon Spread</t>
  </si>
  <si>
    <t>Scottish Lentil Soup</t>
  </si>
  <si>
    <t>Tuna &amp; Carmelised Onion</t>
  </si>
  <si>
    <t>Heimishe Potato Kugel</t>
  </si>
  <si>
    <t>Heimish Carrot &amp; Celery</t>
  </si>
  <si>
    <t>Teriyaki Chicken Meal</t>
  </si>
  <si>
    <t>Smoked Salmon Pate</t>
  </si>
  <si>
    <t>Flaked Salmon Couscous Meal</t>
  </si>
  <si>
    <t>Russian Potato Salad</t>
  </si>
  <si>
    <t>Haddock Goujons</t>
  </si>
  <si>
    <t>Sauteed Potato &amp; Onion</t>
  </si>
  <si>
    <t>Mushroom Soup</t>
  </si>
  <si>
    <t>Heimishe Potato Salad</t>
  </si>
  <si>
    <t>Egg Mayo</t>
  </si>
  <si>
    <t>Veg Snack With Hummus</t>
  </si>
  <si>
    <t>Pargiot salad</t>
  </si>
  <si>
    <t>SHEPHERD'S PIE</t>
  </si>
  <si>
    <t>Homestyle Egg Noodle</t>
  </si>
  <si>
    <t>Homestyle Egg Noodle with Spinach</t>
  </si>
  <si>
    <t>Unit</t>
  </si>
  <si>
    <t>G</t>
  </si>
  <si>
    <t>units</t>
  </si>
  <si>
    <t>Ingredients</t>
  </si>
  <si>
    <t>Weight</t>
  </si>
  <si>
    <t>Cucumber</t>
  </si>
  <si>
    <t>Water</t>
  </si>
  <si>
    <t>Sugar</t>
  </si>
  <si>
    <t>Onions</t>
  </si>
  <si>
    <t>Total Price</t>
  </si>
  <si>
    <t>Vegetable Oil</t>
  </si>
  <si>
    <t>Oregano</t>
  </si>
  <si>
    <t>Olive Oil</t>
  </si>
  <si>
    <t>Brand</t>
  </si>
  <si>
    <t>Supplier</t>
  </si>
  <si>
    <t>Department</t>
  </si>
  <si>
    <t>Quantity</t>
  </si>
  <si>
    <t>Sales Unit</t>
  </si>
  <si>
    <t>Apple Granny</t>
  </si>
  <si>
    <t>Each</t>
  </si>
  <si>
    <t>Avocado</t>
  </si>
  <si>
    <t>Baby Carrots</t>
  </si>
  <si>
    <t>Baton Carrots</t>
  </si>
  <si>
    <t>BBQ Sauce</t>
  </si>
  <si>
    <t>Beetroot</t>
  </si>
  <si>
    <t>Golden Bread Crumbs</t>
  </si>
  <si>
    <t>Cabbage White</t>
  </si>
  <si>
    <t>Celeriac</t>
  </si>
  <si>
    <t>Celery</t>
  </si>
  <si>
    <t>Chilli Green</t>
  </si>
  <si>
    <t>Chilli Red</t>
  </si>
  <si>
    <t>Cholent Mix</t>
  </si>
  <si>
    <t>Courgette</t>
  </si>
  <si>
    <t>Couscous</t>
  </si>
  <si>
    <t>Cranberries</t>
  </si>
  <si>
    <t>Diced Carrots</t>
  </si>
  <si>
    <t>Eggs</t>
  </si>
  <si>
    <t>Garlic Powder</t>
  </si>
  <si>
    <t>Golden bread crumbs (Btam)</t>
  </si>
  <si>
    <t>Grape Juice</t>
  </si>
  <si>
    <t>Ground Cumin</t>
  </si>
  <si>
    <t>Haddock Fillets</t>
  </si>
  <si>
    <t>Hadock Mincing</t>
  </si>
  <si>
    <t>Honey</t>
  </si>
  <si>
    <t>Leek</t>
  </si>
  <si>
    <t>Leek Rings</t>
  </si>
  <si>
    <t>Lemon Fresh</t>
  </si>
  <si>
    <t>Medium Matzo Meal</t>
  </si>
  <si>
    <t>Mixed Peppers Diced</t>
  </si>
  <si>
    <t>Mushroom Button Fresh</t>
  </si>
  <si>
    <t>Mustard</t>
  </si>
  <si>
    <t>Noodles Extra Thin</t>
  </si>
  <si>
    <t xml:space="preserve">Noodles Thick </t>
  </si>
  <si>
    <t xml:space="preserve">Orzo </t>
  </si>
  <si>
    <t>Parsley Flat Fresh</t>
  </si>
  <si>
    <t>Parsnip</t>
  </si>
  <si>
    <t xml:space="preserve">Pearl Barley </t>
  </si>
  <si>
    <t>Peeled Beetroot</t>
  </si>
  <si>
    <t>Peeled Carrot</t>
  </si>
  <si>
    <t>Peeled Potato</t>
  </si>
  <si>
    <t>Peeled Potato 1/4</t>
  </si>
  <si>
    <t>Pepper Green</t>
  </si>
  <si>
    <t>Pepper Red</t>
  </si>
  <si>
    <t>Pepper Yellow</t>
  </si>
  <si>
    <t>Petit Pois</t>
  </si>
  <si>
    <t>Pickles Sandwich Slices</t>
  </si>
  <si>
    <t>Pineapple Tidbits</t>
  </si>
  <si>
    <t>Puff Pastry Roll</t>
  </si>
  <si>
    <t>Red Onion</t>
  </si>
  <si>
    <t>Salmon Fillets</t>
  </si>
  <si>
    <t>Sliced Carrots</t>
  </si>
  <si>
    <t>Smoked Salmon</t>
  </si>
  <si>
    <t>Steak spice</t>
  </si>
  <si>
    <t>Sweet Chilli Sauce</t>
  </si>
  <si>
    <t>Tehina</t>
  </si>
  <si>
    <t>Teriyaki Sauce</t>
  </si>
  <si>
    <t>Vanilla Flavouring</t>
  </si>
  <si>
    <t>White Pepper</t>
  </si>
  <si>
    <t>Whole green beans</t>
  </si>
  <si>
    <t>Whole Sweet Baby Corn</t>
  </si>
  <si>
    <t>Aubergines</t>
  </si>
  <si>
    <t>Salt</t>
  </si>
  <si>
    <t>Black Pepper</t>
  </si>
  <si>
    <t>Fresh Garlic</t>
  </si>
  <si>
    <t>Raw Batch Weight (Kg)</t>
  </si>
  <si>
    <t>Cooked Batch Weight (Kg)</t>
  </si>
  <si>
    <t>Cooked Batch Weight</t>
  </si>
  <si>
    <t>Sliced Mushrooms</t>
  </si>
  <si>
    <t>Sliced Apple</t>
  </si>
  <si>
    <t>Mixed Peppers Sliced</t>
  </si>
  <si>
    <t>Courgettes Sliced</t>
  </si>
  <si>
    <t>Margarine</t>
  </si>
  <si>
    <t>Minced Garlic</t>
  </si>
  <si>
    <t>Onion Soup Powder</t>
  </si>
  <si>
    <t>Chinese Five-Spice</t>
  </si>
  <si>
    <t>Ground Cinnamon</t>
  </si>
  <si>
    <t>Sweet Paprika</t>
  </si>
  <si>
    <t>Dry Parsley</t>
  </si>
  <si>
    <t>Tarragon</t>
  </si>
  <si>
    <t>Tumeric Powder</t>
  </si>
  <si>
    <t>Green Split Peas</t>
  </si>
  <si>
    <t>Red Lentils</t>
  </si>
  <si>
    <t>Sesame Seeds</t>
  </si>
  <si>
    <t>Plain Four</t>
  </si>
  <si>
    <t>Corn Flour</t>
  </si>
  <si>
    <t>Pitted Prunes</t>
  </si>
  <si>
    <t>Classic Soy Sauce</t>
  </si>
  <si>
    <t>Sweet &amp; Sour Sauce</t>
  </si>
  <si>
    <t>Baby Corn Cobs</t>
  </si>
  <si>
    <t>Pure Sesame Oil</t>
  </si>
  <si>
    <t>Pitted Green Olives</t>
  </si>
  <si>
    <t>Basmati Rice</t>
  </si>
  <si>
    <t>DO NOT MODIFY THIS SHEET</t>
  </si>
  <si>
    <t>Fried Fish Balls (5-unit)</t>
  </si>
  <si>
    <t>Chef</t>
  </si>
  <si>
    <t>Unit
Cost Price</t>
  </si>
  <si>
    <t>Unit
Sell Price</t>
  </si>
  <si>
    <t>Tuna Dip</t>
  </si>
  <si>
    <t>Celeriac Coleslaw</t>
  </si>
  <si>
    <t>Yellow Rice</t>
  </si>
  <si>
    <t>Chopped Tomatoes</t>
  </si>
  <si>
    <t>Tomato Paste</t>
  </si>
  <si>
    <t>Jumbo Chickpeas</t>
  </si>
  <si>
    <t>Chickpeas</t>
  </si>
  <si>
    <t>Chana Dahl</t>
  </si>
  <si>
    <t>Iceberg Lettuce</t>
  </si>
  <si>
    <t>Ingredient</t>
  </si>
  <si>
    <t>Cooked</t>
  </si>
  <si>
    <t>CODE</t>
  </si>
  <si>
    <t>ITEM</t>
  </si>
  <si>
    <t>SIZE</t>
  </si>
  <si>
    <t>Total Cost - Ingredients</t>
  </si>
  <si>
    <t>CHEF</t>
  </si>
  <si>
    <t>Weight - Cooked Batch (kg)</t>
  </si>
  <si>
    <t>Unit Cost</t>
  </si>
  <si>
    <t>UNIT</t>
  </si>
  <si>
    <t>Markup</t>
  </si>
  <si>
    <t>Chicken Breast</t>
  </si>
  <si>
    <t>Beef Prime Bola</t>
  </si>
  <si>
    <t>Chicken Liver</t>
  </si>
  <si>
    <t>Beef Liver</t>
  </si>
  <si>
    <t>Minced Meat</t>
  </si>
  <si>
    <t>Beef Neck</t>
  </si>
  <si>
    <t>Shefa</t>
  </si>
  <si>
    <t>Chicken Wings</t>
  </si>
  <si>
    <t>Chicken Bones</t>
  </si>
  <si>
    <t>Chicken Leg</t>
  </si>
  <si>
    <t>Cooked
Batch Weight</t>
  </si>
  <si>
    <t>Markup (%)</t>
  </si>
  <si>
    <t>Markup (£)</t>
  </si>
  <si>
    <t>Packaging and Labelling</t>
  </si>
  <si>
    <t>Pickled Cucumbers In Brine</t>
  </si>
  <si>
    <t>Tuna In Oil</t>
  </si>
  <si>
    <t>Tuna In Water</t>
  </si>
  <si>
    <t>KG</t>
  </si>
  <si>
    <t>Large Scoop</t>
  </si>
  <si>
    <t>52g</t>
  </si>
  <si>
    <t>Small Scoop</t>
  </si>
  <si>
    <t>22g</t>
  </si>
  <si>
    <t>Tuna Salad, Tuna &amp; Egg, Egg &amp; Onion</t>
  </si>
  <si>
    <t>GROSS</t>
  </si>
  <si>
    <t>W/ PACKAGING</t>
  </si>
  <si>
    <t>Tomato Sauce</t>
  </si>
  <si>
    <t>Tuna in Oil</t>
  </si>
  <si>
    <t>Caramelised Red Onions</t>
  </si>
  <si>
    <t>Light Brown Sugar</t>
  </si>
  <si>
    <t>CONVERTIR G/KG</t>
  </si>
  <si>
    <t>CONVERTIR KG/LB</t>
  </si>
  <si>
    <t>LB</t>
  </si>
  <si>
    <t>OZ</t>
  </si>
  <si>
    <t>Tomato Ketchup (Elisha)</t>
  </si>
  <si>
    <t>Tomato Ketchup (Bgan)</t>
  </si>
  <si>
    <t>Tomato Ketchup (Gefen)</t>
  </si>
  <si>
    <t>Dry Basil</t>
  </si>
  <si>
    <t>Dry Thyme</t>
  </si>
  <si>
    <t>Crushed Chilli Flakes</t>
  </si>
  <si>
    <t>Chilli Powder</t>
  </si>
  <si>
    <t>Dry Mint</t>
  </si>
  <si>
    <t>Ground Coriander</t>
  </si>
  <si>
    <t>Garam Masala</t>
  </si>
  <si>
    <t>Curry Powder</t>
  </si>
  <si>
    <t>Bicarbonate of Soda</t>
  </si>
  <si>
    <t>Soya Milk</t>
  </si>
  <si>
    <t>Fusilli</t>
  </si>
  <si>
    <t>Caramel (Kugel)</t>
  </si>
  <si>
    <t>Ave Weight of F&amp;V</t>
  </si>
  <si>
    <t>SH1</t>
  </si>
  <si>
    <t>SH2</t>
  </si>
  <si>
    <t>Thousand Island Sauce</t>
  </si>
  <si>
    <t>Red Pepper</t>
  </si>
  <si>
    <t>Kg</t>
  </si>
  <si>
    <t>Green Pepper</t>
  </si>
  <si>
    <t>Yellow Pepper</t>
  </si>
  <si>
    <t>Red Onions</t>
  </si>
  <si>
    <t>SW1</t>
  </si>
  <si>
    <t>Avocado Egg</t>
  </si>
  <si>
    <t>Chicken Soup Mix</t>
  </si>
  <si>
    <t>Mushroom Soup Powder</t>
  </si>
  <si>
    <t>Spring Onion</t>
  </si>
  <si>
    <t>Wholemeal Bread</t>
  </si>
  <si>
    <t>White Bread</t>
  </si>
  <si>
    <t>Granary Bread</t>
  </si>
  <si>
    <t>Pargiot</t>
  </si>
  <si>
    <t>Cherry Vine Tomatoes</t>
  </si>
  <si>
    <t>Spaghetti</t>
  </si>
  <si>
    <t>Sweetcorn</t>
  </si>
  <si>
    <t>Lasagna</t>
  </si>
  <si>
    <t>Lemon Juice</t>
  </si>
  <si>
    <t>White Bread Crumbs</t>
  </si>
  <si>
    <t>Case_Qty</t>
  </si>
  <si>
    <t>Case_Price</t>
  </si>
  <si>
    <t>Price_Kg</t>
  </si>
  <si>
    <t>Unit_Price</t>
  </si>
  <si>
    <t>Unit_Price_2</t>
  </si>
  <si>
    <t>Ketchup (Catering)</t>
  </si>
  <si>
    <t>Bread</t>
  </si>
  <si>
    <t>RV1</t>
  </si>
  <si>
    <t>Roast Vegs</t>
  </si>
  <si>
    <t>Courgettes</t>
  </si>
  <si>
    <t>Tomatoes</t>
  </si>
  <si>
    <t>SH3</t>
  </si>
  <si>
    <t>Hummus</t>
  </si>
  <si>
    <t>Dill Tips</t>
  </si>
  <si>
    <t>SW2</t>
  </si>
  <si>
    <t>Dill Carrot Mix</t>
  </si>
  <si>
    <t>Puff Pastry Square</t>
  </si>
  <si>
    <t>Duck Sauce</t>
  </si>
  <si>
    <t>Butternut Squash IQF</t>
  </si>
  <si>
    <t>White Vinegar (M)</t>
  </si>
  <si>
    <t>White Vinegar (L)</t>
  </si>
  <si>
    <t>Parnsnip</t>
  </si>
  <si>
    <t>Swede</t>
  </si>
  <si>
    <t>Sweet Potato</t>
  </si>
  <si>
    <t>Samples</t>
  </si>
  <si>
    <t>Sweet Potatoes</t>
  </si>
  <si>
    <t>approx 60/70 containers of 4 units</t>
  </si>
  <si>
    <t>Qty Used</t>
  </si>
  <si>
    <t>Butternut Squash Chunky</t>
  </si>
  <si>
    <t>Sweet Potatoes Chunky</t>
  </si>
  <si>
    <t>Raw is 540 cooked is 450g</t>
  </si>
  <si>
    <t>some wastages because not all ball are perfectr</t>
  </si>
  <si>
    <t>Bulgur Wheat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</si>
</sst>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&quot;£&quot;#,##0.00;\-&quot;£&quot;#,##0.00"/>
    <numFmt numFmtId="165" formatCode="&quot;£&quot;#,##0.00"/>
    <numFmt numFmtId="166" formatCode="[$£-809]#,##0.00"/>
    <numFmt numFmtId="167" formatCode="0.00000000000000%"/>
    <numFmt numFmtId="168" formatCode="0.000"/>
  </numFmts>
  <fonts count="16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4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name val="Calibri"/>
      <family val="2"/>
      <scheme val="minor"/>
    </font>
    <font>
      <b/>
      <sz val="12"/>
      <name val="Calibri"/>
      <family val="2"/>
      <scheme val="minor"/>
    </font>
    <font>
      <b/>
      <sz val="18"/>
      <color rgb="FFFF0000"/>
      <name val="Calibri"/>
      <family val="2"/>
      <scheme val="minor"/>
    </font>
    <font>
      <sz val="14"/>
      <color rgb="FF00B050"/>
      <name val="Calibri"/>
      <family val="2"/>
      <scheme val="minor"/>
    </font>
    <font>
      <sz val="12"/>
      <color theme="1"/>
      <name val="Abadi"/>
      <family val="2"/>
    </font>
    <font>
      <sz val="11"/>
      <color rgb="FFC00000"/>
      <name val="Calibri"/>
      <family val="2"/>
      <scheme val="minor"/>
    </font>
    <font>
      <b/>
      <sz val="12"/>
      <color rgb="FFC0000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8"/>
      <color rgb="FFC00000"/>
      <name val="Calibri"/>
      <family val="2"/>
      <scheme val="minor"/>
    </font>
    <font>
      <sz val="11"/>
      <color theme="7" tint="-0.249977111117893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7" tint="0.79998168889431442"/>
        <bgColor indexed="64"/>
      </patternFill>
    </fill>
  </fills>
  <borders count="5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rgb="FFC00000"/>
      </left>
      <right/>
      <top style="medium">
        <color rgb="FFC00000"/>
      </top>
      <bottom/>
      <diagonal/>
    </border>
    <border>
      <left/>
      <right/>
      <top style="medium">
        <color rgb="FFC00000"/>
      </top>
      <bottom/>
      <diagonal/>
    </border>
    <border>
      <left style="medium">
        <color rgb="FFC00000"/>
      </left>
      <right/>
      <top/>
      <bottom style="medium">
        <color rgb="FFC00000"/>
      </bottom>
      <diagonal/>
    </border>
    <border>
      <left/>
      <right/>
      <top/>
      <bottom style="medium">
        <color rgb="FFC00000"/>
      </bottom>
      <diagonal/>
    </border>
    <border>
      <left style="thin">
        <color theme="8" tint="0.39997558519241921"/>
      </left>
      <right style="thin">
        <color theme="8" tint="0.39997558519241921"/>
      </right>
      <top style="thin">
        <color theme="8" tint="0.39997558519241921"/>
      </top>
      <bottom style="thin">
        <color theme="8" tint="0.39997558519241921"/>
      </bottom>
      <diagonal/>
    </border>
    <border>
      <left style="medium">
        <color theme="8" tint="0.39997558519241921"/>
      </left>
      <right style="thin">
        <color theme="8" tint="0.39997558519241921"/>
      </right>
      <top style="thin">
        <color theme="8" tint="0.39997558519241921"/>
      </top>
      <bottom style="thin">
        <color theme="8" tint="0.39997558519241921"/>
      </bottom>
      <diagonal/>
    </border>
    <border>
      <left style="thin">
        <color theme="8" tint="0.39997558519241921"/>
      </left>
      <right style="medium">
        <color theme="8" tint="0.39997558519241921"/>
      </right>
      <top style="thin">
        <color theme="8" tint="0.39997558519241921"/>
      </top>
      <bottom style="thin">
        <color theme="8" tint="0.39997558519241921"/>
      </bottom>
      <diagonal/>
    </border>
    <border>
      <left style="medium">
        <color theme="8" tint="0.39997558519241921"/>
      </left>
      <right style="thin">
        <color theme="8" tint="0.39997558519241921"/>
      </right>
      <top style="thin">
        <color theme="8" tint="0.39997558519241921"/>
      </top>
      <bottom style="medium">
        <color theme="8" tint="0.39997558519241921"/>
      </bottom>
      <diagonal/>
    </border>
    <border>
      <left style="thin">
        <color theme="8" tint="0.39997558519241921"/>
      </left>
      <right style="thin">
        <color theme="8" tint="0.39997558519241921"/>
      </right>
      <top style="thin">
        <color theme="8" tint="0.39997558519241921"/>
      </top>
      <bottom style="medium">
        <color theme="8" tint="0.39997558519241921"/>
      </bottom>
      <diagonal/>
    </border>
    <border>
      <left style="thin">
        <color theme="8" tint="0.39997558519241921"/>
      </left>
      <right style="medium">
        <color theme="8" tint="0.39997558519241921"/>
      </right>
      <top style="thin">
        <color theme="8" tint="0.39997558519241921"/>
      </top>
      <bottom style="medium">
        <color theme="8" tint="0.39997558519241921"/>
      </bottom>
      <diagonal/>
    </border>
    <border>
      <left style="medium">
        <color theme="8" tint="0.39997558519241921"/>
      </left>
      <right style="thin">
        <color theme="8" tint="0.39997558519241921"/>
      </right>
      <top/>
      <bottom style="thin">
        <color theme="8" tint="0.39997558519241921"/>
      </bottom>
      <diagonal/>
    </border>
    <border>
      <left style="thin">
        <color theme="8" tint="0.39997558519241921"/>
      </left>
      <right style="thin">
        <color theme="8" tint="0.39997558519241921"/>
      </right>
      <top/>
      <bottom style="thin">
        <color theme="8" tint="0.39997558519241921"/>
      </bottom>
      <diagonal/>
    </border>
    <border>
      <left style="thin">
        <color theme="8" tint="0.39997558519241921"/>
      </left>
      <right style="medium">
        <color theme="8" tint="0.39997558519241921"/>
      </right>
      <top/>
      <bottom style="thin">
        <color theme="8" tint="0.39997558519241921"/>
      </bottom>
      <diagonal/>
    </border>
    <border>
      <left style="medium">
        <color theme="8" tint="0.39997558519241921"/>
      </left>
      <right style="thin">
        <color theme="8" tint="0.39997558519241921"/>
      </right>
      <top style="medium">
        <color theme="8" tint="0.39997558519241921"/>
      </top>
      <bottom style="medium">
        <color theme="8" tint="0.39997558519241921"/>
      </bottom>
      <diagonal/>
    </border>
    <border>
      <left style="thin">
        <color theme="8" tint="0.39997558519241921"/>
      </left>
      <right style="thin">
        <color theme="8" tint="0.39997558519241921"/>
      </right>
      <top style="medium">
        <color theme="8" tint="0.39997558519241921"/>
      </top>
      <bottom style="medium">
        <color theme="8" tint="0.39997558519241921"/>
      </bottom>
      <diagonal/>
    </border>
    <border>
      <left style="thin">
        <color theme="8" tint="0.39997558519241921"/>
      </left>
      <right style="medium">
        <color theme="8" tint="0.39997558519241921"/>
      </right>
      <top style="medium">
        <color theme="8" tint="0.39997558519241921"/>
      </top>
      <bottom style="medium">
        <color theme="8" tint="0.39997558519241921"/>
      </bottom>
      <diagonal/>
    </border>
    <border>
      <left style="medium">
        <color theme="5" tint="0.39997558519241921"/>
      </left>
      <right/>
      <top style="medium">
        <color theme="5" tint="0.39997558519241921"/>
      </top>
      <bottom style="thin">
        <color theme="5" tint="0.39997558519241921"/>
      </bottom>
      <diagonal/>
    </border>
    <border>
      <left style="medium">
        <color theme="5" tint="0.39997558519241921"/>
      </left>
      <right/>
      <top style="thin">
        <color theme="5" tint="0.39997558519241921"/>
      </top>
      <bottom style="thin">
        <color theme="5" tint="0.39997558519241921"/>
      </bottom>
      <diagonal/>
    </border>
    <border>
      <left style="medium">
        <color theme="5" tint="0.39997558519241921"/>
      </left>
      <right/>
      <top style="thin">
        <color theme="5" tint="0.39997558519241921"/>
      </top>
      <bottom style="medium">
        <color theme="5" tint="0.39997558519241921"/>
      </bottom>
      <diagonal/>
    </border>
    <border>
      <left/>
      <right/>
      <top style="thin">
        <color theme="5" tint="0.39997558519241921"/>
      </top>
      <bottom style="thin">
        <color theme="5" tint="0.39997558519241921"/>
      </bottom>
      <diagonal/>
    </border>
    <border>
      <left/>
      <right style="medium">
        <color theme="5" tint="0.39997558519241921"/>
      </right>
      <top style="thin">
        <color theme="5" tint="0.39997558519241921"/>
      </top>
      <bottom style="thin">
        <color theme="5" tint="0.39997558519241921"/>
      </bottom>
      <diagonal/>
    </border>
    <border>
      <left/>
      <right/>
      <top style="thin">
        <color theme="5" tint="0.39997558519241921"/>
      </top>
      <bottom style="medium">
        <color theme="5" tint="0.39997558519241921"/>
      </bottom>
      <diagonal/>
    </border>
    <border>
      <left/>
      <right style="medium">
        <color theme="5" tint="0.39997558519241921"/>
      </right>
      <top style="thin">
        <color theme="5" tint="0.39997558519241921"/>
      </top>
      <bottom style="medium">
        <color theme="5" tint="0.39997558519241921"/>
      </bottom>
      <diagonal/>
    </border>
    <border>
      <left/>
      <right/>
      <top style="medium">
        <color theme="5" tint="0.39997558519241921"/>
      </top>
      <bottom style="thin">
        <color theme="5" tint="0.39997558519241921"/>
      </bottom>
      <diagonal/>
    </border>
    <border>
      <left/>
      <right style="medium">
        <color theme="5" tint="0.39997558519241921"/>
      </right>
      <top style="medium">
        <color theme="5" tint="0.39997558519241921"/>
      </top>
      <bottom style="thin">
        <color theme="5" tint="0.3999755851924192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theme="5"/>
      </left>
      <right style="thin">
        <color theme="5"/>
      </right>
      <top style="medium">
        <color theme="5"/>
      </top>
      <bottom style="medium">
        <color theme="5"/>
      </bottom>
      <diagonal/>
    </border>
    <border>
      <left style="thin">
        <color theme="5"/>
      </left>
      <right style="thin">
        <color theme="5"/>
      </right>
      <top style="medium">
        <color theme="5"/>
      </top>
      <bottom style="medium">
        <color theme="5"/>
      </bottom>
      <diagonal/>
    </border>
    <border>
      <left style="thin">
        <color theme="5"/>
      </left>
      <right style="medium">
        <color theme="5"/>
      </right>
      <top style="medium">
        <color theme="5"/>
      </top>
      <bottom style="medium">
        <color theme="5"/>
      </bottom>
      <diagonal/>
    </border>
    <border>
      <left style="thin">
        <color rgb="FFC00000"/>
      </left>
      <right style="medium">
        <color rgb="FFC00000"/>
      </right>
      <top style="medium">
        <color rgb="FFC00000"/>
      </top>
      <bottom style="thin">
        <color rgb="FFC00000"/>
      </bottom>
      <diagonal/>
    </border>
    <border>
      <left style="medium">
        <color rgb="FFC00000"/>
      </left>
      <right/>
      <top/>
      <bottom/>
      <diagonal/>
    </border>
    <border>
      <left style="thin">
        <color rgb="FFC00000"/>
      </left>
      <right style="medium">
        <color rgb="FFC00000"/>
      </right>
      <top style="thin">
        <color rgb="FFC00000"/>
      </top>
      <bottom style="thin">
        <color rgb="FFC00000"/>
      </bottom>
      <diagonal/>
    </border>
    <border>
      <left style="thin">
        <color rgb="FFC00000"/>
      </left>
      <right style="medium">
        <color rgb="FFC00000"/>
      </right>
      <top style="thin">
        <color rgb="FFC00000"/>
      </top>
      <bottom style="medium">
        <color rgb="FFC00000"/>
      </bottom>
      <diagonal/>
    </border>
    <border>
      <left style="medium">
        <color rgb="FFC00000"/>
      </left>
      <right style="thin">
        <color rgb="FFC00000"/>
      </right>
      <top style="medium">
        <color rgb="FFC00000"/>
      </top>
      <bottom style="thin">
        <color rgb="FFC00000"/>
      </bottom>
      <diagonal/>
    </border>
    <border>
      <left style="medium">
        <color rgb="FFC00000"/>
      </left>
      <right style="thin">
        <color rgb="FFC00000"/>
      </right>
      <top style="thin">
        <color rgb="FFC00000"/>
      </top>
      <bottom style="medium">
        <color rgb="FFC00000"/>
      </bottom>
      <diagonal/>
    </border>
    <border>
      <left style="medium">
        <color rgb="FFC00000"/>
      </left>
      <right style="thin">
        <color rgb="FFC00000"/>
      </right>
      <top style="thin">
        <color rgb="FFC00000"/>
      </top>
      <bottom style="thin">
        <color rgb="FFC00000"/>
      </bottom>
      <diagonal/>
    </border>
  </borders>
  <cellStyleXfs count="2">
    <xf numFmtId="0" fontId="0" fillId="0" borderId="0"/>
    <xf numFmtId="9" fontId="2" fillId="0" borderId="0" applyFont="0" applyFill="0" applyBorder="0" applyAlignment="0" applyProtection="0"/>
  </cellStyleXfs>
  <cellXfs count="149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3" xfId="0" applyBorder="1"/>
    <xf numFmtId="0" fontId="0" fillId="0" borderId="0" xfId="0" applyBorder="1"/>
    <xf numFmtId="0" fontId="0" fillId="0" borderId="4" xfId="0" applyBorder="1"/>
    <xf numFmtId="0" fontId="0" fillId="0" borderId="5" xfId="0" applyBorder="1"/>
    <xf numFmtId="0" fontId="4" fillId="6" borderId="8" xfId="0" applyFont="1" applyFill="1" applyBorder="1" applyAlignment="1">
      <alignment horizontal="center" vertical="center"/>
    </xf>
    <xf numFmtId="0" fontId="4" fillId="6" borderId="12" xfId="0" applyFont="1" applyFill="1" applyBorder="1" applyAlignment="1">
      <alignment horizontal="center" vertical="center"/>
    </xf>
    <xf numFmtId="164" fontId="0" fillId="0" borderId="0" xfId="0" applyNumberFormat="1"/>
    <xf numFmtId="164" fontId="0" fillId="0" borderId="0" xfId="0" applyNumberFormat="1" applyAlignment="1">
      <alignment horizontal="center" vertical="center"/>
    </xf>
    <xf numFmtId="0" fontId="5" fillId="0" borderId="1" xfId="0" applyFont="1" applyBorder="1" applyAlignment="1" applyProtection="1">
      <alignment horizontal="center" vertical="center"/>
      <protection hidden="1"/>
    </xf>
    <xf numFmtId="0" fontId="5" fillId="0" borderId="1" xfId="0" applyFont="1" applyBorder="1" applyProtection="1">
      <protection locked="0"/>
    </xf>
    <xf numFmtId="0" fontId="5" fillId="0" borderId="1" xfId="0" applyFont="1" applyBorder="1" applyAlignment="1" applyProtection="1">
      <alignment horizontal="center" vertical="center"/>
      <protection locked="0"/>
    </xf>
    <xf numFmtId="164" fontId="5" fillId="0" borderId="1" xfId="0" applyNumberFormat="1" applyFont="1" applyBorder="1" applyAlignment="1" applyProtection="1">
      <alignment horizontal="center" vertical="center"/>
      <protection locked="0"/>
    </xf>
    <xf numFmtId="164" fontId="5" fillId="0" borderId="1" xfId="0" applyNumberFormat="1" applyFont="1" applyBorder="1" applyAlignment="1" applyProtection="1">
      <alignment horizontal="center" vertical="center"/>
      <protection hidden="1"/>
    </xf>
    <xf numFmtId="0" fontId="6" fillId="0" borderId="1" xfId="0" applyFont="1" applyBorder="1" applyProtection="1">
      <protection locked="0"/>
    </xf>
    <xf numFmtId="0" fontId="3" fillId="0" borderId="2" xfId="0" applyFont="1" applyFill="1" applyBorder="1" applyAlignment="1">
      <alignment horizontal="center" vertical="center"/>
    </xf>
    <xf numFmtId="0" fontId="3" fillId="0" borderId="7" xfId="0" applyFont="1" applyFill="1" applyBorder="1" applyAlignment="1">
      <alignment horizontal="center" vertical="center"/>
    </xf>
    <xf numFmtId="0" fontId="7" fillId="5" borderId="13" xfId="0" applyFont="1" applyFill="1" applyBorder="1" applyAlignment="1">
      <alignment horizontal="center" vertical="center" wrapText="1"/>
    </xf>
    <xf numFmtId="0" fontId="7" fillId="5" borderId="10" xfId="0" applyFont="1" applyFill="1" applyBorder="1" applyAlignment="1">
      <alignment horizontal="center" vertical="center" wrapText="1"/>
    </xf>
    <xf numFmtId="0" fontId="7" fillId="5" borderId="13" xfId="0" applyFont="1" applyFill="1" applyBorder="1" applyAlignment="1">
      <alignment horizontal="center" vertical="center"/>
    </xf>
    <xf numFmtId="0" fontId="7" fillId="5" borderId="9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3" fillId="3" borderId="14" xfId="0" applyFont="1" applyFill="1" applyBorder="1" applyAlignment="1">
      <alignment horizontal="center" vertical="center"/>
    </xf>
    <xf numFmtId="165" fontId="3" fillId="3" borderId="1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166" fontId="0" fillId="0" borderId="0" xfId="0" applyNumberFormat="1" applyAlignment="1">
      <alignment horizontal="center"/>
    </xf>
    <xf numFmtId="0" fontId="3" fillId="3" borderId="1" xfId="0" applyNumberFormat="1" applyFont="1" applyFill="1" applyBorder="1" applyAlignment="1">
      <alignment horizontal="center" vertical="center"/>
    </xf>
    <xf numFmtId="0" fontId="3" fillId="3" borderId="14" xfId="0" applyNumberFormat="1" applyFont="1" applyFill="1" applyBorder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3" fillId="0" borderId="0" xfId="0" applyFont="1"/>
    <xf numFmtId="10" fontId="3" fillId="3" borderId="11" xfId="1" applyNumberFormat="1" applyFont="1" applyFill="1" applyBorder="1" applyAlignment="1">
      <alignment horizontal="center" vertical="center"/>
    </xf>
    <xf numFmtId="165" fontId="3" fillId="3" borderId="14" xfId="0" applyNumberFormat="1" applyFont="1" applyFill="1" applyBorder="1" applyAlignment="1">
      <alignment horizontal="center" vertical="center"/>
    </xf>
    <xf numFmtId="10" fontId="3" fillId="3" borderId="6" xfId="1" applyNumberFormat="1" applyFont="1" applyFill="1" applyBorder="1" applyAlignment="1">
      <alignment horizontal="center" vertical="center"/>
    </xf>
    <xf numFmtId="10" fontId="3" fillId="3" borderId="11" xfId="0" applyNumberFormat="1" applyFont="1" applyFill="1" applyBorder="1" applyAlignment="1">
      <alignment horizontal="center" vertical="center"/>
    </xf>
    <xf numFmtId="10" fontId="3" fillId="3" borderId="6" xfId="0" applyNumberFormat="1" applyFont="1" applyFill="1" applyBorder="1" applyAlignment="1">
      <alignment horizontal="center" vertical="center"/>
    </xf>
    <xf numFmtId="1" fontId="3" fillId="3" borderId="1" xfId="0" applyNumberFormat="1" applyFont="1" applyFill="1" applyBorder="1" applyAlignment="1">
      <alignment horizontal="center" vertical="center"/>
    </xf>
    <xf numFmtId="0" fontId="9" fillId="0" borderId="1" xfId="0" applyFont="1" applyBorder="1" applyAlignment="1" applyProtection="1">
      <alignment horizontal="center" vertical="center"/>
      <protection locked="0"/>
    </xf>
    <xf numFmtId="0" fontId="3" fillId="3" borderId="1" xfId="0" applyFont="1" applyFill="1" applyBorder="1" applyAlignment="1">
      <alignment horizontal="left" vertical="center"/>
    </xf>
    <xf numFmtId="0" fontId="3" fillId="3" borderId="14" xfId="0" applyFont="1" applyFill="1" applyBorder="1" applyAlignment="1">
      <alignment horizontal="left" vertical="center"/>
    </xf>
    <xf numFmtId="0" fontId="3" fillId="3" borderId="1" xfId="0" applyNumberFormat="1" applyFont="1" applyFill="1" applyBorder="1" applyAlignment="1">
      <alignment horizontal="left" vertical="center"/>
    </xf>
    <xf numFmtId="0" fontId="0" fillId="2" borderId="3" xfId="0" applyFill="1" applyBorder="1"/>
    <xf numFmtId="0" fontId="0" fillId="2" borderId="0" xfId="0" applyFill="1" applyBorder="1"/>
    <xf numFmtId="0" fontId="11" fillId="7" borderId="28" xfId="0" applyFont="1" applyFill="1" applyBorder="1"/>
    <xf numFmtId="0" fontId="11" fillId="7" borderId="29" xfId="0" applyFont="1" applyFill="1" applyBorder="1"/>
    <xf numFmtId="0" fontId="11" fillId="7" borderId="30" xfId="0" applyFont="1" applyFill="1" applyBorder="1"/>
    <xf numFmtId="0" fontId="12" fillId="7" borderId="29" xfId="0" applyFont="1" applyFill="1" applyBorder="1" applyAlignment="1">
      <alignment horizontal="center" vertical="center"/>
    </xf>
    <xf numFmtId="0" fontId="0" fillId="0" borderId="25" xfId="0" applyBorder="1" applyAlignment="1">
      <alignment vertical="center"/>
    </xf>
    <xf numFmtId="0" fontId="0" fillId="0" borderId="26" xfId="0" applyBorder="1" applyAlignment="1">
      <alignment vertical="center"/>
    </xf>
    <xf numFmtId="0" fontId="0" fillId="0" borderId="27" xfId="0" applyBorder="1" applyAlignment="1">
      <alignment vertical="center"/>
    </xf>
    <xf numFmtId="0" fontId="0" fillId="0" borderId="0" xfId="0" applyBorder="1" applyAlignment="1">
      <alignment vertical="center"/>
    </xf>
    <xf numFmtId="0" fontId="0" fillId="0" borderId="20" xfId="0" applyBorder="1" applyAlignment="1">
      <alignment vertical="center"/>
    </xf>
    <xf numFmtId="0" fontId="0" fillId="0" borderId="19" xfId="0" applyBorder="1" applyAlignment="1">
      <alignment vertical="center"/>
    </xf>
    <xf numFmtId="0" fontId="0" fillId="0" borderId="21" xfId="0" applyBorder="1" applyAlignment="1">
      <alignment vertical="center"/>
    </xf>
    <xf numFmtId="0" fontId="0" fillId="0" borderId="22" xfId="0" applyBorder="1" applyAlignment="1">
      <alignment vertical="center"/>
    </xf>
    <xf numFmtId="0" fontId="0" fillId="0" borderId="23" xfId="0" applyBorder="1" applyAlignment="1">
      <alignment vertical="center"/>
    </xf>
    <xf numFmtId="0" fontId="0" fillId="0" borderId="24" xfId="0" applyBorder="1" applyAlignment="1">
      <alignment vertical="center"/>
    </xf>
    <xf numFmtId="0" fontId="0" fillId="0" borderId="26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26" xfId="0" applyBorder="1" applyAlignment="1">
      <alignment horizontal="left" vertical="center"/>
    </xf>
    <xf numFmtId="0" fontId="0" fillId="0" borderId="19" xfId="0" applyBorder="1" applyAlignment="1">
      <alignment horizontal="left" vertical="center"/>
    </xf>
    <xf numFmtId="0" fontId="0" fillId="0" borderId="23" xfId="0" applyBorder="1" applyAlignment="1">
      <alignment horizontal="left" vertical="center"/>
    </xf>
    <xf numFmtId="0" fontId="10" fillId="4" borderId="31" xfId="0" applyFont="1" applyFill="1" applyBorder="1" applyAlignment="1">
      <alignment horizontal="right" vertical="center"/>
    </xf>
    <xf numFmtId="0" fontId="10" fillId="4" borderId="32" xfId="0" applyFont="1" applyFill="1" applyBorder="1" applyAlignment="1">
      <alignment horizontal="right" vertical="center"/>
    </xf>
    <xf numFmtId="0" fontId="10" fillId="4" borderId="33" xfId="0" applyFont="1" applyFill="1" applyBorder="1" applyAlignment="1">
      <alignment horizontal="right" vertical="center"/>
    </xf>
    <xf numFmtId="165" fontId="0" fillId="0" borderId="26" xfId="0" applyNumberFormat="1" applyBorder="1" applyAlignment="1">
      <alignment horizontal="center" vertical="center"/>
    </xf>
    <xf numFmtId="165" fontId="0" fillId="0" borderId="19" xfId="0" applyNumberFormat="1" applyBorder="1" applyAlignment="1">
      <alignment horizontal="center" vertical="center"/>
    </xf>
    <xf numFmtId="165" fontId="0" fillId="0" borderId="23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7" fillId="5" borderId="9" xfId="0" applyFont="1" applyFill="1" applyBorder="1" applyAlignment="1">
      <alignment horizontal="center" vertical="center" wrapText="1"/>
    </xf>
    <xf numFmtId="9" fontId="3" fillId="3" borderId="11" xfId="1" applyNumberFormat="1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167" fontId="0" fillId="0" borderId="0" xfId="0" applyNumberFormat="1"/>
    <xf numFmtId="0" fontId="0" fillId="8" borderId="40" xfId="0" applyFill="1" applyBorder="1" applyAlignment="1">
      <alignment horizontal="center" vertical="center"/>
    </xf>
    <xf numFmtId="0" fontId="0" fillId="8" borderId="4" xfId="0" applyFill="1" applyBorder="1" applyAlignment="1">
      <alignment horizontal="center" vertical="center"/>
    </xf>
    <xf numFmtId="0" fontId="0" fillId="9" borderId="40" xfId="0" applyFill="1" applyBorder="1" applyAlignment="1">
      <alignment horizontal="center" vertical="center"/>
    </xf>
    <xf numFmtId="0" fontId="0" fillId="9" borderId="4" xfId="0" applyFill="1" applyBorder="1" applyAlignment="1">
      <alignment horizontal="center" vertical="center"/>
    </xf>
    <xf numFmtId="0" fontId="0" fillId="0" borderId="42" xfId="0" applyBorder="1" applyAlignment="1">
      <alignment horizontal="center" vertical="center"/>
    </xf>
    <xf numFmtId="0" fontId="0" fillId="9" borderId="41" xfId="0" applyFill="1" applyBorder="1" applyAlignment="1">
      <alignment horizontal="center" vertical="center"/>
    </xf>
    <xf numFmtId="0" fontId="0" fillId="8" borderId="41" xfId="0" applyFill="1" applyBorder="1" applyAlignment="1">
      <alignment horizontal="center" vertical="center"/>
    </xf>
    <xf numFmtId="0" fontId="8" fillId="8" borderId="0" xfId="0" applyFont="1" applyFill="1"/>
    <xf numFmtId="0" fontId="0" fillId="8" borderId="0" xfId="0" applyFill="1"/>
    <xf numFmtId="0" fontId="0" fillId="0" borderId="0" xfId="0" applyAlignment="1">
      <alignment horizontal="center" vertical="center"/>
    </xf>
    <xf numFmtId="0" fontId="1" fillId="0" borderId="32" xfId="0" applyFont="1" applyBorder="1" applyAlignment="1">
      <alignment horizontal="left" vertical="center"/>
    </xf>
    <xf numFmtId="0" fontId="1" fillId="0" borderId="35" xfId="0" applyFont="1" applyBorder="1" applyAlignment="1">
      <alignment horizontal="left" vertical="center"/>
    </xf>
    <xf numFmtId="0" fontId="0" fillId="0" borderId="46" xfId="0" applyBorder="1" applyAlignment="1">
      <alignment horizontal="left" vertical="center"/>
    </xf>
    <xf numFmtId="0" fontId="0" fillId="0" borderId="47" xfId="0" applyBorder="1" applyAlignment="1">
      <alignment horizontal="center" vertical="center"/>
    </xf>
    <xf numFmtId="165" fontId="0" fillId="0" borderId="48" xfId="0" applyNumberFormat="1" applyBorder="1" applyAlignment="1">
      <alignment horizontal="center" vertical="center"/>
    </xf>
    <xf numFmtId="0" fontId="0" fillId="10" borderId="15" xfId="0" applyFill="1" applyBorder="1" applyAlignment="1">
      <alignment vertical="center"/>
    </xf>
    <xf numFmtId="0" fontId="0" fillId="10" borderId="16" xfId="0" applyFill="1" applyBorder="1" applyAlignment="1">
      <alignment vertical="center"/>
    </xf>
    <xf numFmtId="0" fontId="13" fillId="10" borderId="16" xfId="0" applyFont="1" applyFill="1" applyBorder="1" applyAlignment="1">
      <alignment horizontal="right" vertical="center"/>
    </xf>
    <xf numFmtId="0" fontId="0" fillId="0" borderId="16" xfId="0" applyBorder="1"/>
    <xf numFmtId="0" fontId="0" fillId="10" borderId="50" xfId="0" applyFill="1" applyBorder="1" applyAlignment="1">
      <alignment vertical="center"/>
    </xf>
    <xf numFmtId="0" fontId="0" fillId="10" borderId="0" xfId="0" applyFill="1" applyBorder="1" applyAlignment="1">
      <alignment vertical="center"/>
    </xf>
    <xf numFmtId="0" fontId="13" fillId="10" borderId="0" xfId="0" applyFont="1" applyFill="1" applyBorder="1" applyAlignment="1">
      <alignment horizontal="right" vertical="center"/>
    </xf>
    <xf numFmtId="0" fontId="0" fillId="10" borderId="17" xfId="0" applyFill="1" applyBorder="1"/>
    <xf numFmtId="0" fontId="0" fillId="10" borderId="18" xfId="0" applyFill="1" applyBorder="1"/>
    <xf numFmtId="0" fontId="13" fillId="10" borderId="18" xfId="0" applyFont="1" applyFill="1" applyBorder="1" applyAlignment="1">
      <alignment horizontal="right" vertical="center"/>
    </xf>
    <xf numFmtId="0" fontId="0" fillId="0" borderId="18" xfId="0" applyBorder="1"/>
    <xf numFmtId="0" fontId="13" fillId="10" borderId="15" xfId="0" applyFont="1" applyFill="1" applyBorder="1" applyAlignment="1">
      <alignment vertical="center"/>
    </xf>
    <xf numFmtId="0" fontId="13" fillId="10" borderId="16" xfId="0" applyFont="1" applyFill="1" applyBorder="1" applyAlignment="1">
      <alignment vertical="center"/>
    </xf>
    <xf numFmtId="0" fontId="13" fillId="10" borderId="17" xfId="0" applyFont="1" applyFill="1" applyBorder="1"/>
    <xf numFmtId="165" fontId="0" fillId="0" borderId="53" xfId="0" applyNumberFormat="1" applyBorder="1" applyAlignment="1">
      <alignment horizontal="center" vertical="center"/>
    </xf>
    <xf numFmtId="165" fontId="0" fillId="0" borderId="49" xfId="0" applyNumberFormat="1" applyBorder="1" applyAlignment="1">
      <alignment horizontal="center" vertical="center"/>
    </xf>
    <xf numFmtId="165" fontId="0" fillId="0" borderId="55" xfId="0" applyNumberFormat="1" applyBorder="1" applyAlignment="1">
      <alignment horizontal="center" vertical="center"/>
    </xf>
    <xf numFmtId="165" fontId="0" fillId="0" borderId="51" xfId="0" applyNumberFormat="1" applyBorder="1" applyAlignment="1">
      <alignment horizontal="center" vertical="center"/>
    </xf>
    <xf numFmtId="9" fontId="0" fillId="0" borderId="55" xfId="1" applyNumberFormat="1" applyFont="1" applyBorder="1" applyAlignment="1">
      <alignment horizontal="center" vertical="center"/>
    </xf>
    <xf numFmtId="9" fontId="0" fillId="0" borderId="51" xfId="1" applyNumberFormat="1" applyFont="1" applyBorder="1" applyAlignment="1">
      <alignment horizontal="center" vertical="center"/>
    </xf>
    <xf numFmtId="9" fontId="0" fillId="0" borderId="54" xfId="1" applyFont="1" applyBorder="1" applyAlignment="1">
      <alignment horizontal="center" vertical="center"/>
    </xf>
    <xf numFmtId="9" fontId="0" fillId="0" borderId="52" xfId="1" applyFont="1" applyBorder="1" applyAlignment="1">
      <alignment horizontal="center" vertical="center"/>
    </xf>
    <xf numFmtId="0" fontId="14" fillId="0" borderId="0" xfId="0" applyFont="1" applyFill="1" applyAlignment="1">
      <alignment horizontal="center" vertical="center"/>
    </xf>
    <xf numFmtId="0" fontId="15" fillId="0" borderId="0" xfId="0" applyFont="1"/>
    <xf numFmtId="2" fontId="0" fillId="0" borderId="42" xfId="0" applyNumberFormat="1" applyBorder="1" applyAlignment="1">
      <alignment horizontal="center" vertical="center"/>
    </xf>
    <xf numFmtId="168" fontId="0" fillId="0" borderId="0" xfId="0" applyNumberFormat="1" applyAlignment="1">
      <alignment horizontal="center" vertical="center"/>
    </xf>
    <xf numFmtId="0" fontId="1" fillId="0" borderId="2" xfId="0" applyFont="1" applyFill="1" applyBorder="1" applyAlignment="1">
      <alignment horizontal="center" vertical="center"/>
    </xf>
    <xf numFmtId="0" fontId="3" fillId="0" borderId="0" xfId="0" applyFont="1" applyAlignment="1">
      <alignment horizontal="center"/>
    </xf>
    <xf numFmtId="0" fontId="5" fillId="0" borderId="14" xfId="0" applyFont="1" applyBorder="1" applyAlignment="1" applyProtection="1">
      <alignment horizontal="center" vertical="center"/>
      <protection hidden="1"/>
    </xf>
    <xf numFmtId="0" fontId="5" fillId="0" borderId="14" xfId="0" applyFont="1" applyBorder="1" applyProtection="1">
      <protection locked="0"/>
    </xf>
    <xf numFmtId="0" fontId="5" fillId="0" borderId="14" xfId="0" applyFont="1" applyBorder="1" applyAlignment="1" applyProtection="1">
      <alignment horizontal="center" vertical="center"/>
      <protection locked="0"/>
    </xf>
    <xf numFmtId="164" fontId="5" fillId="0" borderId="14" xfId="0" applyNumberFormat="1" applyFont="1" applyBorder="1" applyAlignment="1" applyProtection="1">
      <alignment horizontal="center" vertical="center"/>
      <protection locked="0"/>
    </xf>
    <xf numFmtId="164" fontId="5" fillId="0" borderId="14" xfId="0" applyNumberFormat="1" applyFont="1" applyBorder="1" applyAlignment="1" applyProtection="1">
      <alignment horizontal="center" vertical="center"/>
      <protection hidden="1"/>
    </xf>
    <xf numFmtId="2" fontId="0" fillId="0" borderId="0" xfId="0" applyNumberFormat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9" fontId="3" fillId="2" borderId="0" xfId="1" applyNumberFormat="1" applyFont="1" applyFill="1" applyAlignment="1">
      <alignment horizontal="center" vertical="center"/>
    </xf>
    <xf numFmtId="0" fontId="3" fillId="11" borderId="1" xfId="0" applyNumberFormat="1" applyFont="1" applyFill="1" applyBorder="1" applyAlignment="1">
      <alignment horizontal="center" vertical="center"/>
    </xf>
    <xf numFmtId="0" fontId="0" fillId="0" borderId="0" xfId="0" applyFill="1" applyAlignment="1">
      <alignment horizontal="center"/>
    </xf>
    <xf numFmtId="0" fontId="0" fillId="11" borderId="0" xfId="0" applyFill="1" applyAlignment="1">
      <alignment horizontal="center"/>
    </xf>
    <xf numFmtId="0" fontId="5" fillId="11" borderId="1" xfId="0" applyFont="1" applyFill="1" applyBorder="1" applyAlignment="1" applyProtection="1">
      <alignment horizontal="center" vertical="center"/>
      <protection locked="0"/>
    </xf>
    <xf numFmtId="0" fontId="1" fillId="0" borderId="31" xfId="0" applyFont="1" applyBorder="1" applyAlignment="1">
      <alignment horizontal="left" vertical="center"/>
    </xf>
    <xf numFmtId="0" fontId="1" fillId="0" borderId="38" xfId="0" applyFont="1" applyBorder="1" applyAlignment="1">
      <alignment horizontal="left" vertical="center"/>
    </xf>
    <xf numFmtId="0" fontId="1" fillId="0" borderId="39" xfId="0" applyFont="1" applyBorder="1" applyAlignment="1">
      <alignment horizontal="left" vertical="center"/>
    </xf>
    <xf numFmtId="165" fontId="0" fillId="0" borderId="53" xfId="0" applyNumberFormat="1" applyBorder="1" applyAlignment="1">
      <alignment horizontal="center" vertical="center"/>
    </xf>
    <xf numFmtId="0" fontId="0" fillId="0" borderId="49" xfId="0" applyBorder="1" applyAlignment="1">
      <alignment horizontal="center" vertical="center"/>
    </xf>
    <xf numFmtId="1" fontId="0" fillId="0" borderId="54" xfId="0" applyNumberFormat="1" applyBorder="1" applyAlignment="1">
      <alignment horizontal="center" vertical="center"/>
    </xf>
    <xf numFmtId="1" fontId="0" fillId="0" borderId="52" xfId="0" applyNumberFormat="1" applyBorder="1" applyAlignment="1">
      <alignment horizontal="center" vertical="center"/>
    </xf>
    <xf numFmtId="0" fontId="1" fillId="0" borderId="32" xfId="0" applyFont="1" applyBorder="1" applyAlignment="1">
      <alignment horizontal="left" vertical="center"/>
    </xf>
    <xf numFmtId="0" fontId="1" fillId="0" borderId="34" xfId="0" applyFont="1" applyBorder="1" applyAlignment="1">
      <alignment horizontal="left" vertical="center"/>
    </xf>
    <xf numFmtId="0" fontId="1" fillId="0" borderId="35" xfId="0" applyFont="1" applyBorder="1" applyAlignment="1">
      <alignment horizontal="left" vertical="center"/>
    </xf>
    <xf numFmtId="0" fontId="0" fillId="0" borderId="33" xfId="0" applyBorder="1" applyAlignment="1">
      <alignment horizontal="left" vertical="center"/>
    </xf>
    <xf numFmtId="0" fontId="0" fillId="0" borderId="36" xfId="0" applyBorder="1" applyAlignment="1">
      <alignment horizontal="left" vertical="center"/>
    </xf>
    <xf numFmtId="0" fontId="0" fillId="0" borderId="37" xfId="0" applyBorder="1" applyAlignment="1">
      <alignment horizontal="left" vertical="center"/>
    </xf>
    <xf numFmtId="0" fontId="0" fillId="0" borderId="43" xfId="0" applyBorder="1" applyAlignment="1">
      <alignment horizontal="center"/>
    </xf>
    <xf numFmtId="0" fontId="0" fillId="0" borderId="44" xfId="0" applyBorder="1" applyAlignment="1">
      <alignment horizontal="center"/>
    </xf>
    <xf numFmtId="0" fontId="0" fillId="0" borderId="45" xfId="0" applyBorder="1" applyAlignment="1">
      <alignment horizontal="center"/>
    </xf>
  </cellXfs>
  <cellStyles count="2">
    <cellStyle name="Normal" xfId="0" builtinId="0"/>
    <cellStyle name="Pourcentage" xfId="1" builtinId="5"/>
  </cellStyles>
  <dxfs count="87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6" formatCode="[$£-809]#,##0.00"/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4" formatCode="0.00%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numFmt numFmtId="165" formatCode="&quot;£&quot;#,##0.00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numFmt numFmtId="165" formatCode="&quot;£&quot;#,##0.00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numFmt numFmtId="1" formatCode="0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numFmt numFmtId="165" formatCode="&quot;£&quot;#,##0.00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numFmt numFmtId="166" formatCode="[$£-809]#,##0.00"/>
      <alignment horizontal="center" vertical="bottom" textRotation="0" wrapText="0" indent="0" justifyLastLine="0" shrinkToFit="0" readingOrder="0"/>
    </dxf>
    <dxf>
      <numFmt numFmtId="166" formatCode="[$£-809]#,##0.00"/>
      <alignment horizont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numFmt numFmtId="166" formatCode="[$£-809]#,##0.00"/>
      <alignment horizont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5" formatCode="&quot;£&quot;#,##0.0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5" formatCode="&quot;£&quot;#,##0.0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5" formatCode="&quot;£&quot;#,##0.0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5" formatCode="&quot;£&quot;#,##0.0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&quot;£&quot;#,##0.00;\-&quot;£&quot;#,##0.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&quot;£&quot;#,##0.00;\-&quot;£&quot;#,##0.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1" hidden="1"/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Calibri"/>
        <scheme val="minor"/>
      </font>
      <fill>
        <patternFill patternType="solid">
          <fgColor indexed="64"/>
          <bgColor theme="7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4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eetMetadata" Target="metadata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3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externalLink" Target="externalLinks/externalLink2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Relationship Id="rId1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4</xdr:row>
          <xdr:rowOff>0</xdr:rowOff>
        </xdr:from>
        <xdr:to>
          <xdr:col>3</xdr:col>
          <xdr:colOff>0</xdr:colOff>
          <xdr:row>5</xdr:row>
          <xdr:rowOff>38100</xdr:rowOff>
        </xdr:to>
        <xdr:sp macro="" textlink="">
          <xdr:nvSpPr>
            <xdr:cNvPr id="1026" name="ComboBox1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aniel/Dropbox/Shefa/Deli%20and%20Catering/Deli'n'Dine/Shefa%20Deli%202020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aniel/Dropbox/Shefa/Deli%20and%20Catering/Blank%20Order%20Form%20DFH_300320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aniel/Dropbox/Shefa/Deli%20and%20Catering/Deli'n'Dine/D'n'D%20Analysis%20-%20Summary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aniel/Dropbox/Halpern's/Perso/Deli%20Dashboard%2020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ashboard - v080520"/>
      <sheetName val="Dashboard"/>
      <sheetName val="Products"/>
      <sheetName val="Access"/>
      <sheetName val="Deal"/>
      <sheetName val="Sales"/>
      <sheetName val="Returns"/>
      <sheetName val="50%"/>
      <sheetName val="CRN Template"/>
      <sheetName val="Return Template - Cat"/>
      <sheetName val="Return Template - Item"/>
      <sheetName val="Datas - Draft"/>
      <sheetName val="Feuil1"/>
    </sheetNames>
    <sheetDataSet>
      <sheetData sheetId="0"/>
      <sheetData sheetId="1"/>
      <sheetData sheetId="2">
        <row r="4">
          <cell r="A4" t="str">
            <v>ITEM</v>
          </cell>
        </row>
      </sheetData>
      <sheetData sheetId="3"/>
      <sheetData sheetId="4"/>
      <sheetData sheetId="5">
        <row r="3">
          <cell r="B3" t="str">
            <v>ITEM</v>
          </cell>
        </row>
      </sheetData>
      <sheetData sheetId="6"/>
      <sheetData sheetId="7">
        <row r="4">
          <cell r="B4">
            <v>163</v>
          </cell>
          <cell r="C4" t="str">
            <v>Frozen Potato Kugel</v>
          </cell>
          <cell r="D4" t="str">
            <v>Kugel</v>
          </cell>
          <cell r="E4">
            <v>0</v>
          </cell>
          <cell r="F4" t="str">
            <v/>
          </cell>
          <cell r="G4">
            <v>0</v>
          </cell>
          <cell r="H4" t="str">
            <v/>
          </cell>
          <cell r="I4">
            <v>0</v>
          </cell>
          <cell r="J4" t="str">
            <v/>
          </cell>
          <cell r="K4">
            <v>0</v>
          </cell>
          <cell r="L4" t="str">
            <v/>
          </cell>
          <cell r="M4">
            <v>0</v>
          </cell>
          <cell r="N4" t="str">
            <v/>
          </cell>
          <cell r="O4">
            <v>0</v>
          </cell>
          <cell r="P4" t="str">
            <v/>
          </cell>
          <cell r="Q4">
            <v>0</v>
          </cell>
          <cell r="R4" t="str">
            <v/>
          </cell>
          <cell r="S4">
            <v>0</v>
          </cell>
          <cell r="T4" t="str">
            <v/>
          </cell>
          <cell r="U4">
            <v>0</v>
          </cell>
          <cell r="V4" t="str">
            <v/>
          </cell>
          <cell r="W4">
            <v>0</v>
          </cell>
          <cell r="X4" t="str">
            <v/>
          </cell>
          <cell r="Y4">
            <v>0</v>
          </cell>
          <cell r="Z4" t="str">
            <v/>
          </cell>
          <cell r="AA4">
            <v>0</v>
          </cell>
          <cell r="AB4" t="str">
            <v/>
          </cell>
          <cell r="AC4">
            <v>0</v>
          </cell>
          <cell r="AD4" t="str">
            <v/>
          </cell>
          <cell r="AE4">
            <v>0</v>
          </cell>
          <cell r="AF4" t="str">
            <v/>
          </cell>
          <cell r="AG4">
            <v>0</v>
          </cell>
          <cell r="AH4" t="str">
            <v/>
          </cell>
          <cell r="AI4">
            <v>0</v>
          </cell>
          <cell r="AJ4" t="str">
            <v/>
          </cell>
          <cell r="AK4">
            <v>0</v>
          </cell>
          <cell r="AL4" t="str">
            <v/>
          </cell>
          <cell r="AM4">
            <v>0</v>
          </cell>
          <cell r="AN4" t="str">
            <v/>
          </cell>
          <cell r="AO4">
            <v>0</v>
          </cell>
          <cell r="AP4" t="str">
            <v/>
          </cell>
          <cell r="AQ4">
            <v>0</v>
          </cell>
          <cell r="AR4" t="str">
            <v/>
          </cell>
          <cell r="AS4">
            <v>0</v>
          </cell>
          <cell r="AT4" t="str">
            <v/>
          </cell>
          <cell r="AU4">
            <v>0</v>
          </cell>
          <cell r="AV4" t="str">
            <v/>
          </cell>
          <cell r="AW4">
            <v>0</v>
          </cell>
          <cell r="AX4" t="str">
            <v/>
          </cell>
          <cell r="AY4">
            <v>0</v>
          </cell>
          <cell r="AZ4" t="str">
            <v/>
          </cell>
          <cell r="BA4">
            <v>0</v>
          </cell>
          <cell r="BB4" t="str">
            <v/>
          </cell>
          <cell r="BC4">
            <v>0</v>
          </cell>
          <cell r="BD4" t="str">
            <v/>
          </cell>
          <cell r="BE4">
            <v>0</v>
          </cell>
          <cell r="BF4" t="str">
            <v/>
          </cell>
          <cell r="BG4">
            <v>0</v>
          </cell>
          <cell r="BH4" t="str">
            <v/>
          </cell>
          <cell r="BI4">
            <v>0</v>
          </cell>
          <cell r="BJ4" t="str">
            <v/>
          </cell>
          <cell r="BK4">
            <v>0</v>
          </cell>
          <cell r="BL4" t="str">
            <v/>
          </cell>
          <cell r="BM4">
            <v>0</v>
          </cell>
          <cell r="BN4" t="str">
            <v/>
          </cell>
          <cell r="BO4">
            <v>0</v>
          </cell>
          <cell r="BP4" t="str">
            <v/>
          </cell>
          <cell r="BQ4">
            <v>0</v>
          </cell>
          <cell r="BR4" t="str">
            <v/>
          </cell>
          <cell r="BS4">
            <v>0</v>
          </cell>
          <cell r="BT4" t="str">
            <v/>
          </cell>
          <cell r="BU4">
            <v>0</v>
          </cell>
          <cell r="BV4" t="str">
            <v/>
          </cell>
          <cell r="BW4">
            <v>0</v>
          </cell>
          <cell r="BX4">
            <v>0</v>
          </cell>
        </row>
        <row r="5">
          <cell r="B5">
            <v>1674</v>
          </cell>
          <cell r="C5" t="str">
            <v>Veg Snack With 1000 Island</v>
          </cell>
          <cell r="D5" t="str">
            <v>Tubbed Salad</v>
          </cell>
          <cell r="E5">
            <v>0</v>
          </cell>
          <cell r="F5" t="str">
            <v/>
          </cell>
          <cell r="G5">
            <v>0</v>
          </cell>
          <cell r="H5" t="str">
            <v/>
          </cell>
          <cell r="I5">
            <v>0</v>
          </cell>
          <cell r="J5" t="str">
            <v/>
          </cell>
          <cell r="K5">
            <v>0</v>
          </cell>
          <cell r="L5" t="str">
            <v/>
          </cell>
          <cell r="M5">
            <v>0</v>
          </cell>
          <cell r="N5" t="str">
            <v/>
          </cell>
          <cell r="O5">
            <v>0</v>
          </cell>
          <cell r="P5" t="str">
            <v/>
          </cell>
          <cell r="Q5">
            <v>0</v>
          </cell>
          <cell r="R5" t="str">
            <v/>
          </cell>
          <cell r="S5">
            <v>0</v>
          </cell>
          <cell r="T5" t="str">
            <v/>
          </cell>
          <cell r="U5">
            <v>0</v>
          </cell>
          <cell r="V5" t="str">
            <v/>
          </cell>
          <cell r="W5">
            <v>0</v>
          </cell>
          <cell r="X5" t="str">
            <v/>
          </cell>
          <cell r="Y5">
            <v>0</v>
          </cell>
          <cell r="Z5" t="str">
            <v/>
          </cell>
          <cell r="AA5">
            <v>0</v>
          </cell>
          <cell r="AB5" t="str">
            <v/>
          </cell>
          <cell r="AC5">
            <v>0</v>
          </cell>
          <cell r="AD5" t="str">
            <v/>
          </cell>
          <cell r="AE5">
            <v>0</v>
          </cell>
          <cell r="AF5" t="str">
            <v/>
          </cell>
          <cell r="AG5">
            <v>0</v>
          </cell>
          <cell r="AH5" t="str">
            <v/>
          </cell>
          <cell r="AI5">
            <v>0</v>
          </cell>
          <cell r="AJ5" t="str">
            <v/>
          </cell>
          <cell r="AK5">
            <v>0</v>
          </cell>
          <cell r="AL5" t="str">
            <v/>
          </cell>
          <cell r="AM5">
            <v>0</v>
          </cell>
          <cell r="AN5" t="str">
            <v/>
          </cell>
          <cell r="AO5">
            <v>0</v>
          </cell>
          <cell r="AP5" t="str">
            <v/>
          </cell>
          <cell r="AQ5">
            <v>0</v>
          </cell>
          <cell r="AR5" t="str">
            <v/>
          </cell>
          <cell r="AS5">
            <v>0</v>
          </cell>
          <cell r="AT5" t="str">
            <v/>
          </cell>
          <cell r="AU5">
            <v>0</v>
          </cell>
          <cell r="AV5" t="str">
            <v/>
          </cell>
          <cell r="AW5">
            <v>0</v>
          </cell>
          <cell r="AX5" t="str">
            <v/>
          </cell>
          <cell r="AY5">
            <v>0</v>
          </cell>
          <cell r="AZ5" t="str">
            <v/>
          </cell>
          <cell r="BA5">
            <v>0</v>
          </cell>
          <cell r="BB5" t="str">
            <v/>
          </cell>
          <cell r="BC5">
            <v>0</v>
          </cell>
          <cell r="BD5" t="str">
            <v/>
          </cell>
          <cell r="BE5">
            <v>0</v>
          </cell>
          <cell r="BF5" t="str">
            <v/>
          </cell>
          <cell r="BG5">
            <v>0</v>
          </cell>
          <cell r="BH5" t="str">
            <v/>
          </cell>
          <cell r="BI5">
            <v>0</v>
          </cell>
          <cell r="BJ5" t="str">
            <v/>
          </cell>
          <cell r="BK5">
            <v>0</v>
          </cell>
          <cell r="BL5" t="str">
            <v/>
          </cell>
          <cell r="BM5">
            <v>0</v>
          </cell>
          <cell r="BN5" t="str">
            <v/>
          </cell>
          <cell r="BO5">
            <v>0</v>
          </cell>
          <cell r="BP5" t="str">
            <v/>
          </cell>
          <cell r="BQ5">
            <v>0</v>
          </cell>
          <cell r="BR5" t="str">
            <v/>
          </cell>
          <cell r="BS5">
            <v>0</v>
          </cell>
          <cell r="BT5" t="str">
            <v/>
          </cell>
          <cell r="BU5">
            <v>0</v>
          </cell>
          <cell r="BV5" t="str">
            <v/>
          </cell>
          <cell r="BW5">
            <v>0</v>
          </cell>
          <cell r="BX5">
            <v>0</v>
          </cell>
        </row>
        <row r="6">
          <cell r="B6">
            <v>1702</v>
          </cell>
          <cell r="C6" t="str">
            <v>Galareta with Egg</v>
          </cell>
          <cell r="D6" t="str">
            <v>Salad</v>
          </cell>
          <cell r="E6">
            <v>0</v>
          </cell>
          <cell r="F6" t="str">
            <v/>
          </cell>
          <cell r="G6">
            <v>0</v>
          </cell>
          <cell r="H6" t="str">
            <v/>
          </cell>
          <cell r="I6">
            <v>0</v>
          </cell>
          <cell r="J6" t="str">
            <v/>
          </cell>
          <cell r="K6">
            <v>0</v>
          </cell>
          <cell r="L6" t="str">
            <v/>
          </cell>
          <cell r="M6">
            <v>0</v>
          </cell>
          <cell r="N6" t="str">
            <v/>
          </cell>
          <cell r="O6">
            <v>0</v>
          </cell>
          <cell r="P6" t="str">
            <v/>
          </cell>
          <cell r="Q6">
            <v>0</v>
          </cell>
          <cell r="R6" t="str">
            <v/>
          </cell>
          <cell r="S6">
            <v>0</v>
          </cell>
          <cell r="T6" t="str">
            <v/>
          </cell>
          <cell r="U6">
            <v>0</v>
          </cell>
          <cell r="V6" t="str">
            <v/>
          </cell>
          <cell r="W6">
            <v>0</v>
          </cell>
          <cell r="X6" t="str">
            <v/>
          </cell>
          <cell r="Y6">
            <v>0</v>
          </cell>
          <cell r="Z6" t="str">
            <v/>
          </cell>
          <cell r="AA6">
            <v>0</v>
          </cell>
          <cell r="AB6" t="str">
            <v/>
          </cell>
          <cell r="AC6">
            <v>0</v>
          </cell>
          <cell r="AD6" t="str">
            <v/>
          </cell>
          <cell r="AE6">
            <v>0</v>
          </cell>
          <cell r="AF6" t="str">
            <v/>
          </cell>
          <cell r="AG6">
            <v>0</v>
          </cell>
          <cell r="AH6" t="str">
            <v/>
          </cell>
          <cell r="AI6">
            <v>0</v>
          </cell>
          <cell r="AJ6" t="str">
            <v/>
          </cell>
          <cell r="AK6">
            <v>0</v>
          </cell>
          <cell r="AL6" t="str">
            <v/>
          </cell>
          <cell r="AM6">
            <v>0</v>
          </cell>
          <cell r="AN6" t="str">
            <v/>
          </cell>
          <cell r="AO6">
            <v>0</v>
          </cell>
          <cell r="AP6" t="str">
            <v/>
          </cell>
          <cell r="AQ6">
            <v>0</v>
          </cell>
          <cell r="AR6" t="str">
            <v/>
          </cell>
          <cell r="AS6">
            <v>0</v>
          </cell>
          <cell r="AT6" t="str">
            <v/>
          </cell>
          <cell r="AU6">
            <v>0</v>
          </cell>
          <cell r="AV6" t="str">
            <v/>
          </cell>
          <cell r="AW6">
            <v>0</v>
          </cell>
          <cell r="AX6" t="str">
            <v/>
          </cell>
          <cell r="AY6">
            <v>0</v>
          </cell>
          <cell r="AZ6" t="str">
            <v/>
          </cell>
          <cell r="BA6">
            <v>0</v>
          </cell>
          <cell r="BB6" t="str">
            <v/>
          </cell>
          <cell r="BC6">
            <v>0</v>
          </cell>
          <cell r="BD6" t="str">
            <v/>
          </cell>
          <cell r="BE6">
            <v>0</v>
          </cell>
          <cell r="BF6" t="str">
            <v/>
          </cell>
          <cell r="BG6">
            <v>0</v>
          </cell>
          <cell r="BH6" t="str">
            <v/>
          </cell>
          <cell r="BI6">
            <v>0</v>
          </cell>
          <cell r="BJ6" t="str">
            <v/>
          </cell>
          <cell r="BK6">
            <v>0</v>
          </cell>
          <cell r="BL6" t="str">
            <v/>
          </cell>
          <cell r="BM6">
            <v>0</v>
          </cell>
          <cell r="BN6" t="str">
            <v/>
          </cell>
          <cell r="BO6">
            <v>0</v>
          </cell>
          <cell r="BP6" t="str">
            <v/>
          </cell>
          <cell r="BQ6">
            <v>0</v>
          </cell>
          <cell r="BR6" t="str">
            <v/>
          </cell>
          <cell r="BS6">
            <v>0</v>
          </cell>
          <cell r="BT6" t="str">
            <v/>
          </cell>
          <cell r="BU6">
            <v>0</v>
          </cell>
          <cell r="BV6" t="str">
            <v/>
          </cell>
          <cell r="BW6">
            <v>0</v>
          </cell>
          <cell r="BX6">
            <v>0</v>
          </cell>
        </row>
        <row r="7">
          <cell r="B7">
            <v>1703</v>
          </cell>
          <cell r="C7" t="str">
            <v>Chicken Shwarma</v>
          </cell>
          <cell r="D7" t="str">
            <v>Meal</v>
          </cell>
          <cell r="E7">
            <v>0</v>
          </cell>
          <cell r="F7" t="str">
            <v/>
          </cell>
          <cell r="G7">
            <v>3</v>
          </cell>
          <cell r="H7">
            <v>15.533333333333335</v>
          </cell>
          <cell r="I7">
            <v>4</v>
          </cell>
          <cell r="J7">
            <v>20.711111111111112</v>
          </cell>
          <cell r="K7">
            <v>0</v>
          </cell>
          <cell r="L7" t="str">
            <v/>
          </cell>
          <cell r="M7">
            <v>0</v>
          </cell>
          <cell r="N7" t="str">
            <v/>
          </cell>
          <cell r="O7">
            <v>0</v>
          </cell>
          <cell r="P7" t="str">
            <v/>
          </cell>
          <cell r="Q7">
            <v>0</v>
          </cell>
          <cell r="R7" t="str">
            <v/>
          </cell>
          <cell r="S7">
            <v>0</v>
          </cell>
          <cell r="T7" t="str">
            <v/>
          </cell>
          <cell r="U7">
            <v>0</v>
          </cell>
          <cell r="V7" t="str">
            <v/>
          </cell>
          <cell r="W7">
            <v>0</v>
          </cell>
          <cell r="X7" t="str">
            <v/>
          </cell>
          <cell r="Y7">
            <v>0</v>
          </cell>
          <cell r="Z7" t="str">
            <v/>
          </cell>
          <cell r="AA7">
            <v>0</v>
          </cell>
          <cell r="AB7" t="str">
            <v/>
          </cell>
          <cell r="AC7">
            <v>0</v>
          </cell>
          <cell r="AD7" t="str">
            <v/>
          </cell>
          <cell r="AE7">
            <v>0</v>
          </cell>
          <cell r="AF7" t="str">
            <v/>
          </cell>
          <cell r="AG7">
            <v>0</v>
          </cell>
          <cell r="AH7" t="str">
            <v/>
          </cell>
          <cell r="AI7">
            <v>0</v>
          </cell>
          <cell r="AJ7" t="str">
            <v/>
          </cell>
          <cell r="AK7">
            <v>0</v>
          </cell>
          <cell r="AL7" t="str">
            <v/>
          </cell>
          <cell r="AM7">
            <v>0</v>
          </cell>
          <cell r="AN7" t="str">
            <v/>
          </cell>
          <cell r="AO7">
            <v>0</v>
          </cell>
          <cell r="AP7" t="str">
            <v/>
          </cell>
          <cell r="AQ7">
            <v>0</v>
          </cell>
          <cell r="AR7" t="str">
            <v/>
          </cell>
          <cell r="AS7">
            <v>0</v>
          </cell>
          <cell r="AT7" t="str">
            <v/>
          </cell>
          <cell r="AU7">
            <v>0</v>
          </cell>
          <cell r="AV7" t="str">
            <v/>
          </cell>
          <cell r="AW7">
            <v>0</v>
          </cell>
          <cell r="AX7" t="str">
            <v/>
          </cell>
          <cell r="AY7">
            <v>0</v>
          </cell>
          <cell r="AZ7" t="str">
            <v/>
          </cell>
          <cell r="BA7">
            <v>0</v>
          </cell>
          <cell r="BB7" t="str">
            <v/>
          </cell>
          <cell r="BC7">
            <v>0</v>
          </cell>
          <cell r="BD7" t="str">
            <v/>
          </cell>
          <cell r="BE7">
            <v>0</v>
          </cell>
          <cell r="BF7" t="str">
            <v/>
          </cell>
          <cell r="BG7">
            <v>0</v>
          </cell>
          <cell r="BH7" t="str">
            <v/>
          </cell>
          <cell r="BI7">
            <v>0</v>
          </cell>
          <cell r="BJ7" t="str">
            <v/>
          </cell>
          <cell r="BK7">
            <v>0</v>
          </cell>
          <cell r="BL7" t="str">
            <v/>
          </cell>
          <cell r="BM7">
            <v>0</v>
          </cell>
          <cell r="BN7" t="str">
            <v/>
          </cell>
          <cell r="BO7">
            <v>0</v>
          </cell>
          <cell r="BP7" t="str">
            <v/>
          </cell>
          <cell r="BQ7">
            <v>0</v>
          </cell>
          <cell r="BR7" t="str">
            <v/>
          </cell>
          <cell r="BS7">
            <v>0</v>
          </cell>
          <cell r="BT7" t="str">
            <v/>
          </cell>
          <cell r="BU7">
            <v>0</v>
          </cell>
          <cell r="BV7" t="str">
            <v/>
          </cell>
          <cell r="BW7">
            <v>7</v>
          </cell>
          <cell r="BX7">
            <v>36.244444444444447</v>
          </cell>
        </row>
        <row r="8">
          <cell r="B8">
            <v>1704</v>
          </cell>
          <cell r="C8" t="str">
            <v>Meat Borekas</v>
          </cell>
          <cell r="D8" t="str">
            <v>Misc</v>
          </cell>
          <cell r="E8">
            <v>0</v>
          </cell>
          <cell r="F8" t="str">
            <v/>
          </cell>
          <cell r="G8">
            <v>0</v>
          </cell>
          <cell r="H8" t="str">
            <v/>
          </cell>
          <cell r="I8">
            <v>0</v>
          </cell>
          <cell r="J8" t="str">
            <v/>
          </cell>
          <cell r="K8">
            <v>0</v>
          </cell>
          <cell r="L8" t="str">
            <v/>
          </cell>
          <cell r="M8">
            <v>0</v>
          </cell>
          <cell r="N8" t="str">
            <v/>
          </cell>
          <cell r="O8">
            <v>0</v>
          </cell>
          <cell r="P8" t="str">
            <v/>
          </cell>
          <cell r="Q8">
            <v>0</v>
          </cell>
          <cell r="R8" t="str">
            <v/>
          </cell>
          <cell r="S8">
            <v>0</v>
          </cell>
          <cell r="T8" t="str">
            <v/>
          </cell>
          <cell r="U8">
            <v>0</v>
          </cell>
          <cell r="V8" t="str">
            <v/>
          </cell>
          <cell r="W8">
            <v>0</v>
          </cell>
          <cell r="X8" t="str">
            <v/>
          </cell>
          <cell r="Y8">
            <v>0</v>
          </cell>
          <cell r="Z8" t="str">
            <v/>
          </cell>
          <cell r="AA8">
            <v>0</v>
          </cell>
          <cell r="AB8" t="str">
            <v/>
          </cell>
          <cell r="AC8">
            <v>0</v>
          </cell>
          <cell r="AD8" t="str">
            <v/>
          </cell>
          <cell r="AE8">
            <v>0</v>
          </cell>
          <cell r="AF8" t="str">
            <v/>
          </cell>
          <cell r="AG8">
            <v>0</v>
          </cell>
          <cell r="AH8" t="str">
            <v/>
          </cell>
          <cell r="AI8">
            <v>0</v>
          </cell>
          <cell r="AJ8" t="str">
            <v/>
          </cell>
          <cell r="AK8">
            <v>0</v>
          </cell>
          <cell r="AL8" t="str">
            <v/>
          </cell>
          <cell r="AM8">
            <v>0</v>
          </cell>
          <cell r="AN8" t="str">
            <v/>
          </cell>
          <cell r="AO8">
            <v>0</v>
          </cell>
          <cell r="AP8" t="str">
            <v/>
          </cell>
          <cell r="AQ8">
            <v>0</v>
          </cell>
          <cell r="AR8" t="str">
            <v/>
          </cell>
          <cell r="AS8">
            <v>0</v>
          </cell>
          <cell r="AT8" t="str">
            <v/>
          </cell>
          <cell r="AU8">
            <v>0</v>
          </cell>
          <cell r="AV8" t="str">
            <v/>
          </cell>
          <cell r="AW8">
            <v>0</v>
          </cell>
          <cell r="AX8" t="str">
            <v/>
          </cell>
          <cell r="AY8">
            <v>0</v>
          </cell>
          <cell r="AZ8" t="str">
            <v/>
          </cell>
          <cell r="BA8">
            <v>0</v>
          </cell>
          <cell r="BB8" t="str">
            <v/>
          </cell>
          <cell r="BC8">
            <v>0</v>
          </cell>
          <cell r="BD8" t="str">
            <v/>
          </cell>
          <cell r="BE8">
            <v>0</v>
          </cell>
          <cell r="BF8" t="str">
            <v/>
          </cell>
          <cell r="BG8">
            <v>0</v>
          </cell>
          <cell r="BH8" t="str">
            <v/>
          </cell>
          <cell r="BI8">
            <v>0</v>
          </cell>
          <cell r="BJ8" t="str">
            <v/>
          </cell>
          <cell r="BK8">
            <v>0</v>
          </cell>
          <cell r="BL8" t="str">
            <v/>
          </cell>
          <cell r="BM8">
            <v>0</v>
          </cell>
          <cell r="BN8" t="str">
            <v/>
          </cell>
          <cell r="BO8">
            <v>0</v>
          </cell>
          <cell r="BP8" t="str">
            <v/>
          </cell>
          <cell r="BQ8">
            <v>0</v>
          </cell>
          <cell r="BR8" t="str">
            <v/>
          </cell>
          <cell r="BS8">
            <v>0</v>
          </cell>
          <cell r="BT8" t="str">
            <v/>
          </cell>
          <cell r="BU8">
            <v>0</v>
          </cell>
          <cell r="BV8" t="str">
            <v/>
          </cell>
          <cell r="BW8">
            <v>0</v>
          </cell>
          <cell r="BX8">
            <v>0</v>
          </cell>
        </row>
        <row r="9">
          <cell r="B9">
            <v>1705</v>
          </cell>
          <cell r="C9" t="str">
            <v>Sweet &amp; Sour Chicken</v>
          </cell>
          <cell r="D9" t="str">
            <v>Meal</v>
          </cell>
          <cell r="E9">
            <v>0</v>
          </cell>
          <cell r="F9" t="str">
            <v/>
          </cell>
          <cell r="G9">
            <v>0</v>
          </cell>
          <cell r="H9" t="str">
            <v/>
          </cell>
          <cell r="I9">
            <v>3</v>
          </cell>
          <cell r="J9">
            <v>13.31111111111111</v>
          </cell>
          <cell r="K9">
            <v>0</v>
          </cell>
          <cell r="L9" t="str">
            <v/>
          </cell>
          <cell r="M9">
            <v>0</v>
          </cell>
          <cell r="N9" t="str">
            <v/>
          </cell>
          <cell r="O9">
            <v>3</v>
          </cell>
          <cell r="P9">
            <v>13.31111111111111</v>
          </cell>
          <cell r="Q9">
            <v>0</v>
          </cell>
          <cell r="R9" t="str">
            <v/>
          </cell>
          <cell r="S9">
            <v>0</v>
          </cell>
          <cell r="T9" t="str">
            <v/>
          </cell>
          <cell r="U9">
            <v>0</v>
          </cell>
          <cell r="V9" t="str">
            <v/>
          </cell>
          <cell r="W9">
            <v>0</v>
          </cell>
          <cell r="X9" t="str">
            <v/>
          </cell>
          <cell r="Y9">
            <v>0</v>
          </cell>
          <cell r="Z9" t="str">
            <v/>
          </cell>
          <cell r="AA9">
            <v>0</v>
          </cell>
          <cell r="AB9" t="str">
            <v/>
          </cell>
          <cell r="AC9">
            <v>0</v>
          </cell>
          <cell r="AD9" t="str">
            <v/>
          </cell>
          <cell r="AE9">
            <v>0</v>
          </cell>
          <cell r="AF9" t="str">
            <v/>
          </cell>
          <cell r="AG9">
            <v>0</v>
          </cell>
          <cell r="AH9" t="str">
            <v/>
          </cell>
          <cell r="AI9">
            <v>0</v>
          </cell>
          <cell r="AJ9" t="str">
            <v/>
          </cell>
          <cell r="AK9">
            <v>0</v>
          </cell>
          <cell r="AL9" t="str">
            <v/>
          </cell>
          <cell r="AM9">
            <v>0</v>
          </cell>
          <cell r="AN9" t="str">
            <v/>
          </cell>
          <cell r="AO9">
            <v>0</v>
          </cell>
          <cell r="AP9" t="str">
            <v/>
          </cell>
          <cell r="AQ9">
            <v>0</v>
          </cell>
          <cell r="AR9" t="str">
            <v/>
          </cell>
          <cell r="AS9">
            <v>0</v>
          </cell>
          <cell r="AT9" t="str">
            <v/>
          </cell>
          <cell r="AU9">
            <v>0</v>
          </cell>
          <cell r="AV9" t="str">
            <v/>
          </cell>
          <cell r="AW9">
            <v>0</v>
          </cell>
          <cell r="AX9" t="str">
            <v/>
          </cell>
          <cell r="AY9">
            <v>0</v>
          </cell>
          <cell r="AZ9" t="str">
            <v/>
          </cell>
          <cell r="BA9">
            <v>0</v>
          </cell>
          <cell r="BB9" t="str">
            <v/>
          </cell>
          <cell r="BC9">
            <v>0</v>
          </cell>
          <cell r="BD9" t="str">
            <v/>
          </cell>
          <cell r="BE9">
            <v>0</v>
          </cell>
          <cell r="BF9" t="str">
            <v/>
          </cell>
          <cell r="BG9">
            <v>0</v>
          </cell>
          <cell r="BH9" t="str">
            <v/>
          </cell>
          <cell r="BI9">
            <v>0</v>
          </cell>
          <cell r="BJ9" t="str">
            <v/>
          </cell>
          <cell r="BK9">
            <v>0</v>
          </cell>
          <cell r="BL9" t="str">
            <v/>
          </cell>
          <cell r="BM9">
            <v>0</v>
          </cell>
          <cell r="BN9" t="str">
            <v/>
          </cell>
          <cell r="BO9">
            <v>0</v>
          </cell>
          <cell r="BP9" t="str">
            <v/>
          </cell>
          <cell r="BQ9">
            <v>0</v>
          </cell>
          <cell r="BR9" t="str">
            <v/>
          </cell>
          <cell r="BS9">
            <v>0</v>
          </cell>
          <cell r="BT9" t="str">
            <v/>
          </cell>
          <cell r="BU9">
            <v>0</v>
          </cell>
          <cell r="BV9" t="str">
            <v/>
          </cell>
          <cell r="BW9">
            <v>6</v>
          </cell>
          <cell r="BX9">
            <v>26.62222222222222</v>
          </cell>
        </row>
        <row r="10">
          <cell r="B10">
            <v>1706</v>
          </cell>
          <cell r="C10" t="str">
            <v>Beef Burgers with Potato Wedges</v>
          </cell>
          <cell r="D10" t="str">
            <v>Meal</v>
          </cell>
          <cell r="E10">
            <v>0</v>
          </cell>
          <cell r="F10" t="str">
            <v/>
          </cell>
          <cell r="G10">
            <v>9</v>
          </cell>
          <cell r="H10">
            <v>29.266666666666666</v>
          </cell>
          <cell r="I10">
            <v>8</v>
          </cell>
          <cell r="J10">
            <v>26.014814814814812</v>
          </cell>
          <cell r="K10">
            <v>0</v>
          </cell>
          <cell r="L10" t="str">
            <v/>
          </cell>
          <cell r="M10">
            <v>0</v>
          </cell>
          <cell r="N10" t="str">
            <v/>
          </cell>
          <cell r="O10">
            <v>0</v>
          </cell>
          <cell r="P10" t="str">
            <v/>
          </cell>
          <cell r="Q10">
            <v>0</v>
          </cell>
          <cell r="R10" t="str">
            <v/>
          </cell>
          <cell r="S10">
            <v>0</v>
          </cell>
          <cell r="T10" t="str">
            <v/>
          </cell>
          <cell r="U10">
            <v>0</v>
          </cell>
          <cell r="V10" t="str">
            <v/>
          </cell>
          <cell r="W10">
            <v>0</v>
          </cell>
          <cell r="X10" t="str">
            <v/>
          </cell>
          <cell r="Y10">
            <v>0</v>
          </cell>
          <cell r="Z10" t="str">
            <v/>
          </cell>
          <cell r="AA10">
            <v>0</v>
          </cell>
          <cell r="AB10" t="str">
            <v/>
          </cell>
          <cell r="AC10">
            <v>0</v>
          </cell>
          <cell r="AD10" t="str">
            <v/>
          </cell>
          <cell r="AE10">
            <v>0</v>
          </cell>
          <cell r="AF10" t="str">
            <v/>
          </cell>
          <cell r="AG10">
            <v>0</v>
          </cell>
          <cell r="AH10" t="str">
            <v/>
          </cell>
          <cell r="AI10">
            <v>0</v>
          </cell>
          <cell r="AJ10" t="str">
            <v/>
          </cell>
          <cell r="AK10">
            <v>0</v>
          </cell>
          <cell r="AL10" t="str">
            <v/>
          </cell>
          <cell r="AM10">
            <v>0</v>
          </cell>
          <cell r="AN10" t="str">
            <v/>
          </cell>
          <cell r="AO10">
            <v>0</v>
          </cell>
          <cell r="AP10" t="str">
            <v/>
          </cell>
          <cell r="AQ10">
            <v>0</v>
          </cell>
          <cell r="AR10" t="str">
            <v/>
          </cell>
          <cell r="AS10">
            <v>0</v>
          </cell>
          <cell r="AT10" t="str">
            <v/>
          </cell>
          <cell r="AU10">
            <v>0</v>
          </cell>
          <cell r="AV10" t="str">
            <v/>
          </cell>
          <cell r="AW10">
            <v>0</v>
          </cell>
          <cell r="AX10" t="str">
            <v/>
          </cell>
          <cell r="AY10">
            <v>0</v>
          </cell>
          <cell r="AZ10" t="str">
            <v/>
          </cell>
          <cell r="BA10">
            <v>0</v>
          </cell>
          <cell r="BB10" t="str">
            <v/>
          </cell>
          <cell r="BC10">
            <v>0</v>
          </cell>
          <cell r="BD10" t="str">
            <v/>
          </cell>
          <cell r="BE10">
            <v>0</v>
          </cell>
          <cell r="BF10" t="str">
            <v/>
          </cell>
          <cell r="BG10">
            <v>0</v>
          </cell>
          <cell r="BH10" t="str">
            <v/>
          </cell>
          <cell r="BI10">
            <v>0</v>
          </cell>
          <cell r="BJ10" t="str">
            <v/>
          </cell>
          <cell r="BK10">
            <v>0</v>
          </cell>
          <cell r="BL10" t="str">
            <v/>
          </cell>
          <cell r="BM10">
            <v>0</v>
          </cell>
          <cell r="BN10" t="str">
            <v/>
          </cell>
          <cell r="BO10">
            <v>0</v>
          </cell>
          <cell r="BP10" t="str">
            <v/>
          </cell>
          <cell r="BQ10">
            <v>0</v>
          </cell>
          <cell r="BR10" t="str">
            <v/>
          </cell>
          <cell r="BS10">
            <v>0</v>
          </cell>
          <cell r="BT10" t="str">
            <v/>
          </cell>
          <cell r="BU10">
            <v>0</v>
          </cell>
          <cell r="BV10" t="str">
            <v/>
          </cell>
          <cell r="BW10">
            <v>17</v>
          </cell>
          <cell r="BX10">
            <v>55.281481481481478</v>
          </cell>
        </row>
        <row r="11">
          <cell r="B11">
            <v>1707</v>
          </cell>
          <cell r="C11" t="str">
            <v>Beef Stir Fry</v>
          </cell>
          <cell r="D11" t="str">
            <v>Meal</v>
          </cell>
          <cell r="E11">
            <v>0</v>
          </cell>
          <cell r="F11" t="str">
            <v/>
          </cell>
          <cell r="G11">
            <v>2</v>
          </cell>
          <cell r="H11">
            <v>8.1333333333333329</v>
          </cell>
          <cell r="I11">
            <v>5</v>
          </cell>
          <cell r="J11">
            <v>20.333333333333332</v>
          </cell>
          <cell r="K11">
            <v>0</v>
          </cell>
          <cell r="L11" t="str">
            <v/>
          </cell>
          <cell r="M11">
            <v>0</v>
          </cell>
          <cell r="N11" t="str">
            <v/>
          </cell>
          <cell r="O11">
            <v>1</v>
          </cell>
          <cell r="P11">
            <v>4.0666666666666664</v>
          </cell>
          <cell r="Q11">
            <v>0</v>
          </cell>
          <cell r="R11" t="str">
            <v/>
          </cell>
          <cell r="S11">
            <v>0</v>
          </cell>
          <cell r="T11" t="str">
            <v/>
          </cell>
          <cell r="U11">
            <v>0</v>
          </cell>
          <cell r="V11" t="str">
            <v/>
          </cell>
          <cell r="W11">
            <v>0</v>
          </cell>
          <cell r="X11" t="str">
            <v/>
          </cell>
          <cell r="Y11">
            <v>0</v>
          </cell>
          <cell r="Z11" t="str">
            <v/>
          </cell>
          <cell r="AA11">
            <v>0</v>
          </cell>
          <cell r="AB11" t="str">
            <v/>
          </cell>
          <cell r="AC11">
            <v>0</v>
          </cell>
          <cell r="AD11" t="str">
            <v/>
          </cell>
          <cell r="AE11">
            <v>0</v>
          </cell>
          <cell r="AF11" t="str">
            <v/>
          </cell>
          <cell r="AG11">
            <v>0</v>
          </cell>
          <cell r="AH11" t="str">
            <v/>
          </cell>
          <cell r="AI11">
            <v>0</v>
          </cell>
          <cell r="AJ11" t="str">
            <v/>
          </cell>
          <cell r="AK11">
            <v>0</v>
          </cell>
          <cell r="AL11" t="str">
            <v/>
          </cell>
          <cell r="AM11">
            <v>0</v>
          </cell>
          <cell r="AN11" t="str">
            <v/>
          </cell>
          <cell r="AO11">
            <v>0</v>
          </cell>
          <cell r="AP11" t="str">
            <v/>
          </cell>
          <cell r="AQ11">
            <v>0</v>
          </cell>
          <cell r="AR11" t="str">
            <v/>
          </cell>
          <cell r="AS11">
            <v>0</v>
          </cell>
          <cell r="AT11" t="str">
            <v/>
          </cell>
          <cell r="AU11">
            <v>0</v>
          </cell>
          <cell r="AV11" t="str">
            <v/>
          </cell>
          <cell r="AW11">
            <v>0</v>
          </cell>
          <cell r="AX11" t="str">
            <v/>
          </cell>
          <cell r="AY11">
            <v>0</v>
          </cell>
          <cell r="AZ11" t="str">
            <v/>
          </cell>
          <cell r="BA11">
            <v>0</v>
          </cell>
          <cell r="BB11" t="str">
            <v/>
          </cell>
          <cell r="BC11">
            <v>0</v>
          </cell>
          <cell r="BD11" t="str">
            <v/>
          </cell>
          <cell r="BE11">
            <v>0</v>
          </cell>
          <cell r="BF11" t="str">
            <v/>
          </cell>
          <cell r="BG11">
            <v>0</v>
          </cell>
          <cell r="BH11" t="str">
            <v/>
          </cell>
          <cell r="BI11">
            <v>0</v>
          </cell>
          <cell r="BJ11" t="str">
            <v/>
          </cell>
          <cell r="BK11">
            <v>0</v>
          </cell>
          <cell r="BL11" t="str">
            <v/>
          </cell>
          <cell r="BM11">
            <v>0</v>
          </cell>
          <cell r="BN11" t="str">
            <v/>
          </cell>
          <cell r="BO11">
            <v>0</v>
          </cell>
          <cell r="BP11" t="str">
            <v/>
          </cell>
          <cell r="BQ11">
            <v>0</v>
          </cell>
          <cell r="BR11" t="str">
            <v/>
          </cell>
          <cell r="BS11">
            <v>0</v>
          </cell>
          <cell r="BT11" t="str">
            <v/>
          </cell>
          <cell r="BU11">
            <v>0</v>
          </cell>
          <cell r="BV11" t="str">
            <v/>
          </cell>
          <cell r="BW11">
            <v>8</v>
          </cell>
          <cell r="BX11">
            <v>32.533333333333331</v>
          </cell>
        </row>
        <row r="12">
          <cell r="B12">
            <v>1708</v>
          </cell>
          <cell r="C12" t="str">
            <v>Braised Chicken Liver with Onions</v>
          </cell>
          <cell r="D12" t="str">
            <v>Meal</v>
          </cell>
          <cell r="E12">
            <v>0</v>
          </cell>
          <cell r="F12" t="str">
            <v/>
          </cell>
          <cell r="G12">
            <v>0</v>
          </cell>
          <cell r="H12" t="str">
            <v/>
          </cell>
          <cell r="I12">
            <v>0</v>
          </cell>
          <cell r="J12" t="str">
            <v/>
          </cell>
          <cell r="K12">
            <v>0</v>
          </cell>
          <cell r="L12" t="str">
            <v/>
          </cell>
          <cell r="M12">
            <v>0</v>
          </cell>
          <cell r="N12" t="str">
            <v/>
          </cell>
          <cell r="O12">
            <v>0</v>
          </cell>
          <cell r="P12" t="str">
            <v/>
          </cell>
          <cell r="Q12">
            <v>0</v>
          </cell>
          <cell r="R12" t="str">
            <v/>
          </cell>
          <cell r="S12">
            <v>0</v>
          </cell>
          <cell r="T12" t="str">
            <v/>
          </cell>
          <cell r="U12">
            <v>0</v>
          </cell>
          <cell r="V12" t="str">
            <v/>
          </cell>
          <cell r="W12">
            <v>0</v>
          </cell>
          <cell r="X12" t="str">
            <v/>
          </cell>
          <cell r="Y12">
            <v>0</v>
          </cell>
          <cell r="Z12" t="str">
            <v/>
          </cell>
          <cell r="AA12">
            <v>0</v>
          </cell>
          <cell r="AB12" t="str">
            <v/>
          </cell>
          <cell r="AC12">
            <v>0</v>
          </cell>
          <cell r="AD12" t="str">
            <v/>
          </cell>
          <cell r="AE12">
            <v>0</v>
          </cell>
          <cell r="AF12" t="str">
            <v/>
          </cell>
          <cell r="AG12">
            <v>0</v>
          </cell>
          <cell r="AH12" t="str">
            <v/>
          </cell>
          <cell r="AI12">
            <v>0</v>
          </cell>
          <cell r="AJ12" t="str">
            <v/>
          </cell>
          <cell r="AK12">
            <v>0</v>
          </cell>
          <cell r="AL12" t="str">
            <v/>
          </cell>
          <cell r="AM12">
            <v>0</v>
          </cell>
          <cell r="AN12" t="str">
            <v/>
          </cell>
          <cell r="AO12">
            <v>0</v>
          </cell>
          <cell r="AP12" t="str">
            <v/>
          </cell>
          <cell r="AQ12">
            <v>0</v>
          </cell>
          <cell r="AR12" t="str">
            <v/>
          </cell>
          <cell r="AS12">
            <v>0</v>
          </cell>
          <cell r="AT12" t="str">
            <v/>
          </cell>
          <cell r="AU12">
            <v>0</v>
          </cell>
          <cell r="AV12" t="str">
            <v/>
          </cell>
          <cell r="AW12">
            <v>0</v>
          </cell>
          <cell r="AX12" t="str">
            <v/>
          </cell>
          <cell r="AY12">
            <v>0</v>
          </cell>
          <cell r="AZ12" t="str">
            <v/>
          </cell>
          <cell r="BA12">
            <v>0</v>
          </cell>
          <cell r="BB12" t="str">
            <v/>
          </cell>
          <cell r="BC12">
            <v>0</v>
          </cell>
          <cell r="BD12" t="str">
            <v/>
          </cell>
          <cell r="BE12">
            <v>0</v>
          </cell>
          <cell r="BF12" t="str">
            <v/>
          </cell>
          <cell r="BG12">
            <v>0</v>
          </cell>
          <cell r="BH12" t="str">
            <v/>
          </cell>
          <cell r="BI12">
            <v>0</v>
          </cell>
          <cell r="BJ12" t="str">
            <v/>
          </cell>
          <cell r="BK12">
            <v>0</v>
          </cell>
          <cell r="BL12" t="str">
            <v/>
          </cell>
          <cell r="BM12">
            <v>0</v>
          </cell>
          <cell r="BN12" t="str">
            <v/>
          </cell>
          <cell r="BO12">
            <v>0</v>
          </cell>
          <cell r="BP12" t="str">
            <v/>
          </cell>
          <cell r="BQ12">
            <v>0</v>
          </cell>
          <cell r="BR12" t="str">
            <v/>
          </cell>
          <cell r="BS12">
            <v>0</v>
          </cell>
          <cell r="BT12" t="str">
            <v/>
          </cell>
          <cell r="BU12">
            <v>0</v>
          </cell>
          <cell r="BV12" t="str">
            <v/>
          </cell>
          <cell r="BW12">
            <v>0</v>
          </cell>
          <cell r="BX12">
            <v>0</v>
          </cell>
        </row>
        <row r="13">
          <cell r="B13">
            <v>1709</v>
          </cell>
          <cell r="C13" t="str">
            <v>Chicken Curry Rogan Josh</v>
          </cell>
          <cell r="D13" t="str">
            <v>Meal</v>
          </cell>
          <cell r="E13">
            <v>0</v>
          </cell>
          <cell r="F13" t="str">
            <v/>
          </cell>
          <cell r="G13">
            <v>0</v>
          </cell>
          <cell r="H13" t="str">
            <v/>
          </cell>
          <cell r="I13">
            <v>0</v>
          </cell>
          <cell r="J13" t="str">
            <v/>
          </cell>
          <cell r="K13">
            <v>0</v>
          </cell>
          <cell r="L13" t="str">
            <v/>
          </cell>
          <cell r="M13">
            <v>0</v>
          </cell>
          <cell r="N13" t="str">
            <v/>
          </cell>
          <cell r="O13">
            <v>0</v>
          </cell>
          <cell r="P13" t="str">
            <v/>
          </cell>
          <cell r="Q13">
            <v>0</v>
          </cell>
          <cell r="R13" t="str">
            <v/>
          </cell>
          <cell r="S13">
            <v>0</v>
          </cell>
          <cell r="T13" t="str">
            <v/>
          </cell>
          <cell r="U13">
            <v>0</v>
          </cell>
          <cell r="V13" t="str">
            <v/>
          </cell>
          <cell r="W13">
            <v>0</v>
          </cell>
          <cell r="X13" t="str">
            <v/>
          </cell>
          <cell r="Y13">
            <v>0</v>
          </cell>
          <cell r="Z13" t="str">
            <v/>
          </cell>
          <cell r="AA13">
            <v>0</v>
          </cell>
          <cell r="AB13" t="str">
            <v/>
          </cell>
          <cell r="AC13">
            <v>0</v>
          </cell>
          <cell r="AD13" t="str">
            <v/>
          </cell>
          <cell r="AE13">
            <v>0</v>
          </cell>
          <cell r="AF13" t="str">
            <v/>
          </cell>
          <cell r="AG13">
            <v>0</v>
          </cell>
          <cell r="AH13" t="str">
            <v/>
          </cell>
          <cell r="AI13">
            <v>0</v>
          </cell>
          <cell r="AJ13" t="str">
            <v/>
          </cell>
          <cell r="AK13">
            <v>0</v>
          </cell>
          <cell r="AL13" t="str">
            <v/>
          </cell>
          <cell r="AM13">
            <v>0</v>
          </cell>
          <cell r="AN13" t="str">
            <v/>
          </cell>
          <cell r="AO13">
            <v>0</v>
          </cell>
          <cell r="AP13" t="str">
            <v/>
          </cell>
          <cell r="AQ13">
            <v>0</v>
          </cell>
          <cell r="AR13" t="str">
            <v/>
          </cell>
          <cell r="AS13">
            <v>0</v>
          </cell>
          <cell r="AT13" t="str">
            <v/>
          </cell>
          <cell r="AU13">
            <v>0</v>
          </cell>
          <cell r="AV13" t="str">
            <v/>
          </cell>
          <cell r="AW13">
            <v>0</v>
          </cell>
          <cell r="AX13" t="str">
            <v/>
          </cell>
          <cell r="AY13">
            <v>0</v>
          </cell>
          <cell r="AZ13" t="str">
            <v/>
          </cell>
          <cell r="BA13">
            <v>0</v>
          </cell>
          <cell r="BB13" t="str">
            <v/>
          </cell>
          <cell r="BC13">
            <v>0</v>
          </cell>
          <cell r="BD13" t="str">
            <v/>
          </cell>
          <cell r="BE13">
            <v>0</v>
          </cell>
          <cell r="BF13" t="str">
            <v/>
          </cell>
          <cell r="BG13">
            <v>0</v>
          </cell>
          <cell r="BH13" t="str">
            <v/>
          </cell>
          <cell r="BI13">
            <v>0</v>
          </cell>
          <cell r="BJ13" t="str">
            <v/>
          </cell>
          <cell r="BK13">
            <v>0</v>
          </cell>
          <cell r="BL13" t="str">
            <v/>
          </cell>
          <cell r="BM13">
            <v>0</v>
          </cell>
          <cell r="BN13" t="str">
            <v/>
          </cell>
          <cell r="BO13">
            <v>0</v>
          </cell>
          <cell r="BP13" t="str">
            <v/>
          </cell>
          <cell r="BQ13">
            <v>0</v>
          </cell>
          <cell r="BR13" t="str">
            <v/>
          </cell>
          <cell r="BS13">
            <v>0</v>
          </cell>
          <cell r="BT13" t="str">
            <v/>
          </cell>
          <cell r="BU13">
            <v>0</v>
          </cell>
          <cell r="BV13" t="str">
            <v/>
          </cell>
          <cell r="BW13">
            <v>0</v>
          </cell>
          <cell r="BX13">
            <v>0</v>
          </cell>
        </row>
        <row r="14">
          <cell r="B14">
            <v>1714</v>
          </cell>
          <cell r="C14" t="str">
            <v>Sticky Chinese Chicken Wings</v>
          </cell>
          <cell r="D14" t="str">
            <v>Meal</v>
          </cell>
          <cell r="E14">
            <v>0</v>
          </cell>
          <cell r="F14" t="str">
            <v/>
          </cell>
          <cell r="G14">
            <v>12</v>
          </cell>
          <cell r="H14">
            <v>26.577777777777776</v>
          </cell>
          <cell r="I14">
            <v>5</v>
          </cell>
          <cell r="J14">
            <v>11.074074074074074</v>
          </cell>
          <cell r="K14">
            <v>0</v>
          </cell>
          <cell r="L14" t="str">
            <v/>
          </cell>
          <cell r="M14">
            <v>0</v>
          </cell>
          <cell r="N14" t="str">
            <v/>
          </cell>
          <cell r="O14">
            <v>9</v>
          </cell>
          <cell r="P14">
            <v>19.933333333333334</v>
          </cell>
          <cell r="Q14">
            <v>0</v>
          </cell>
          <cell r="R14" t="str">
            <v/>
          </cell>
          <cell r="S14">
            <v>0</v>
          </cell>
          <cell r="T14" t="str">
            <v/>
          </cell>
          <cell r="U14">
            <v>0</v>
          </cell>
          <cell r="V14" t="str">
            <v/>
          </cell>
          <cell r="W14">
            <v>0</v>
          </cell>
          <cell r="X14" t="str">
            <v/>
          </cell>
          <cell r="Y14">
            <v>0</v>
          </cell>
          <cell r="Z14" t="str">
            <v/>
          </cell>
          <cell r="AA14">
            <v>0</v>
          </cell>
          <cell r="AB14" t="str">
            <v/>
          </cell>
          <cell r="AC14">
            <v>0</v>
          </cell>
          <cell r="AD14" t="str">
            <v/>
          </cell>
          <cell r="AE14">
            <v>0</v>
          </cell>
          <cell r="AF14" t="str">
            <v/>
          </cell>
          <cell r="AG14">
            <v>0</v>
          </cell>
          <cell r="AH14" t="str">
            <v/>
          </cell>
          <cell r="AI14">
            <v>0</v>
          </cell>
          <cell r="AJ14" t="str">
            <v/>
          </cell>
          <cell r="AK14">
            <v>0</v>
          </cell>
          <cell r="AL14" t="str">
            <v/>
          </cell>
          <cell r="AM14">
            <v>0</v>
          </cell>
          <cell r="AN14" t="str">
            <v/>
          </cell>
          <cell r="AO14">
            <v>0</v>
          </cell>
          <cell r="AP14" t="str">
            <v/>
          </cell>
          <cell r="AQ14">
            <v>0</v>
          </cell>
          <cell r="AR14" t="str">
            <v/>
          </cell>
          <cell r="AS14">
            <v>0</v>
          </cell>
          <cell r="AT14" t="str">
            <v/>
          </cell>
          <cell r="AU14">
            <v>0</v>
          </cell>
          <cell r="AV14" t="str">
            <v/>
          </cell>
          <cell r="AW14">
            <v>0</v>
          </cell>
          <cell r="AX14" t="str">
            <v/>
          </cell>
          <cell r="AY14">
            <v>0</v>
          </cell>
          <cell r="AZ14" t="str">
            <v/>
          </cell>
          <cell r="BA14">
            <v>0</v>
          </cell>
          <cell r="BB14" t="str">
            <v/>
          </cell>
          <cell r="BC14">
            <v>0</v>
          </cell>
          <cell r="BD14" t="str">
            <v/>
          </cell>
          <cell r="BE14">
            <v>0</v>
          </cell>
          <cell r="BF14" t="str">
            <v/>
          </cell>
          <cell r="BG14">
            <v>0</v>
          </cell>
          <cell r="BH14" t="str">
            <v/>
          </cell>
          <cell r="BI14">
            <v>0</v>
          </cell>
          <cell r="BJ14" t="str">
            <v/>
          </cell>
          <cell r="BK14">
            <v>0</v>
          </cell>
          <cell r="BL14" t="str">
            <v/>
          </cell>
          <cell r="BM14">
            <v>0</v>
          </cell>
          <cell r="BN14" t="str">
            <v/>
          </cell>
          <cell r="BO14">
            <v>0</v>
          </cell>
          <cell r="BP14" t="str">
            <v/>
          </cell>
          <cell r="BQ14">
            <v>0</v>
          </cell>
          <cell r="BR14" t="str">
            <v/>
          </cell>
          <cell r="BS14">
            <v>0</v>
          </cell>
          <cell r="BT14" t="str">
            <v/>
          </cell>
          <cell r="BU14">
            <v>0</v>
          </cell>
          <cell r="BV14" t="str">
            <v/>
          </cell>
          <cell r="BW14">
            <v>26</v>
          </cell>
          <cell r="BX14">
            <v>57.585185185185182</v>
          </cell>
        </row>
        <row r="15">
          <cell r="B15">
            <v>1715</v>
          </cell>
          <cell r="C15" t="str">
            <v>Pasta Bolognese</v>
          </cell>
          <cell r="D15" t="str">
            <v>Meal</v>
          </cell>
          <cell r="E15">
            <v>0</v>
          </cell>
          <cell r="F15" t="str">
            <v/>
          </cell>
          <cell r="G15">
            <v>1</v>
          </cell>
          <cell r="H15">
            <v>2.8814814814814813</v>
          </cell>
          <cell r="I15">
            <v>0</v>
          </cell>
          <cell r="J15" t="str">
            <v/>
          </cell>
          <cell r="K15">
            <v>0</v>
          </cell>
          <cell r="L15" t="str">
            <v/>
          </cell>
          <cell r="M15">
            <v>0</v>
          </cell>
          <cell r="N15" t="str">
            <v/>
          </cell>
          <cell r="O15">
            <v>0</v>
          </cell>
          <cell r="P15" t="str">
            <v/>
          </cell>
          <cell r="Q15">
            <v>0</v>
          </cell>
          <cell r="R15" t="str">
            <v/>
          </cell>
          <cell r="S15">
            <v>0</v>
          </cell>
          <cell r="T15" t="str">
            <v/>
          </cell>
          <cell r="U15">
            <v>0</v>
          </cell>
          <cell r="V15" t="str">
            <v/>
          </cell>
          <cell r="W15">
            <v>0</v>
          </cell>
          <cell r="X15" t="str">
            <v/>
          </cell>
          <cell r="Y15">
            <v>0</v>
          </cell>
          <cell r="Z15" t="str">
            <v/>
          </cell>
          <cell r="AA15">
            <v>0</v>
          </cell>
          <cell r="AB15" t="str">
            <v/>
          </cell>
          <cell r="AC15">
            <v>0</v>
          </cell>
          <cell r="AD15" t="str">
            <v/>
          </cell>
          <cell r="AE15">
            <v>0</v>
          </cell>
          <cell r="AF15" t="str">
            <v/>
          </cell>
          <cell r="AG15">
            <v>0</v>
          </cell>
          <cell r="AH15" t="str">
            <v/>
          </cell>
          <cell r="AI15">
            <v>0</v>
          </cell>
          <cell r="AJ15" t="str">
            <v/>
          </cell>
          <cell r="AK15">
            <v>0</v>
          </cell>
          <cell r="AL15" t="str">
            <v/>
          </cell>
          <cell r="AM15">
            <v>0</v>
          </cell>
          <cell r="AN15" t="str">
            <v/>
          </cell>
          <cell r="AO15">
            <v>0</v>
          </cell>
          <cell r="AP15" t="str">
            <v/>
          </cell>
          <cell r="AQ15">
            <v>0</v>
          </cell>
          <cell r="AR15" t="str">
            <v/>
          </cell>
          <cell r="AS15">
            <v>0</v>
          </cell>
          <cell r="AT15" t="str">
            <v/>
          </cell>
          <cell r="AU15">
            <v>0</v>
          </cell>
          <cell r="AV15" t="str">
            <v/>
          </cell>
          <cell r="AW15">
            <v>0</v>
          </cell>
          <cell r="AX15" t="str">
            <v/>
          </cell>
          <cell r="AY15">
            <v>0</v>
          </cell>
          <cell r="AZ15" t="str">
            <v/>
          </cell>
          <cell r="BA15">
            <v>0</v>
          </cell>
          <cell r="BB15" t="str">
            <v/>
          </cell>
          <cell r="BC15">
            <v>0</v>
          </cell>
          <cell r="BD15" t="str">
            <v/>
          </cell>
          <cell r="BE15">
            <v>0</v>
          </cell>
          <cell r="BF15" t="str">
            <v/>
          </cell>
          <cell r="BG15">
            <v>0</v>
          </cell>
          <cell r="BH15" t="str">
            <v/>
          </cell>
          <cell r="BI15">
            <v>0</v>
          </cell>
          <cell r="BJ15" t="str">
            <v/>
          </cell>
          <cell r="BK15">
            <v>0</v>
          </cell>
          <cell r="BL15" t="str">
            <v/>
          </cell>
          <cell r="BM15">
            <v>0</v>
          </cell>
          <cell r="BN15" t="str">
            <v/>
          </cell>
          <cell r="BO15">
            <v>0</v>
          </cell>
          <cell r="BP15" t="str">
            <v/>
          </cell>
          <cell r="BQ15">
            <v>0</v>
          </cell>
          <cell r="BR15" t="str">
            <v/>
          </cell>
          <cell r="BS15">
            <v>0</v>
          </cell>
          <cell r="BT15" t="str">
            <v/>
          </cell>
          <cell r="BU15">
            <v>0</v>
          </cell>
          <cell r="BV15" t="str">
            <v/>
          </cell>
          <cell r="BW15">
            <v>1</v>
          </cell>
          <cell r="BX15">
            <v>2.8814814814814813</v>
          </cell>
        </row>
        <row r="16">
          <cell r="B16">
            <v>1716</v>
          </cell>
          <cell r="C16" t="str">
            <v>Moroccan Shakshuka</v>
          </cell>
          <cell r="D16" t="str">
            <v>Salad</v>
          </cell>
          <cell r="E16">
            <v>0</v>
          </cell>
          <cell r="F16" t="str">
            <v/>
          </cell>
          <cell r="G16">
            <v>0</v>
          </cell>
          <cell r="H16" t="str">
            <v/>
          </cell>
          <cell r="I16">
            <v>0</v>
          </cell>
          <cell r="J16" t="str">
            <v/>
          </cell>
          <cell r="K16">
            <v>0</v>
          </cell>
          <cell r="L16" t="str">
            <v/>
          </cell>
          <cell r="M16">
            <v>0</v>
          </cell>
          <cell r="N16" t="str">
            <v/>
          </cell>
          <cell r="O16">
            <v>0</v>
          </cell>
          <cell r="P16" t="str">
            <v/>
          </cell>
          <cell r="Q16">
            <v>0</v>
          </cell>
          <cell r="R16" t="str">
            <v/>
          </cell>
          <cell r="S16">
            <v>0</v>
          </cell>
          <cell r="T16" t="str">
            <v/>
          </cell>
          <cell r="U16">
            <v>0</v>
          </cell>
          <cell r="V16" t="str">
            <v/>
          </cell>
          <cell r="W16">
            <v>0</v>
          </cell>
          <cell r="X16" t="str">
            <v/>
          </cell>
          <cell r="Y16">
            <v>0</v>
          </cell>
          <cell r="Z16" t="str">
            <v/>
          </cell>
          <cell r="AA16">
            <v>0</v>
          </cell>
          <cell r="AB16" t="str">
            <v/>
          </cell>
          <cell r="AC16">
            <v>0</v>
          </cell>
          <cell r="AD16" t="str">
            <v/>
          </cell>
          <cell r="AE16">
            <v>0</v>
          </cell>
          <cell r="AF16" t="str">
            <v/>
          </cell>
          <cell r="AG16">
            <v>0</v>
          </cell>
          <cell r="AH16" t="str">
            <v/>
          </cell>
          <cell r="AI16">
            <v>0</v>
          </cell>
          <cell r="AJ16" t="str">
            <v/>
          </cell>
          <cell r="AK16">
            <v>0</v>
          </cell>
          <cell r="AL16" t="str">
            <v/>
          </cell>
          <cell r="AM16">
            <v>0</v>
          </cell>
          <cell r="AN16" t="str">
            <v/>
          </cell>
          <cell r="AO16">
            <v>0</v>
          </cell>
          <cell r="AP16" t="str">
            <v/>
          </cell>
          <cell r="AQ16">
            <v>0</v>
          </cell>
          <cell r="AR16" t="str">
            <v/>
          </cell>
          <cell r="AS16">
            <v>0</v>
          </cell>
          <cell r="AT16" t="str">
            <v/>
          </cell>
          <cell r="AU16">
            <v>0</v>
          </cell>
          <cell r="AV16" t="str">
            <v/>
          </cell>
          <cell r="AW16">
            <v>0</v>
          </cell>
          <cell r="AX16" t="str">
            <v/>
          </cell>
          <cell r="AY16">
            <v>0</v>
          </cell>
          <cell r="AZ16" t="str">
            <v/>
          </cell>
          <cell r="BA16">
            <v>0</v>
          </cell>
          <cell r="BB16" t="str">
            <v/>
          </cell>
          <cell r="BC16">
            <v>0</v>
          </cell>
          <cell r="BD16" t="str">
            <v/>
          </cell>
          <cell r="BE16">
            <v>0</v>
          </cell>
          <cell r="BF16" t="str">
            <v/>
          </cell>
          <cell r="BG16">
            <v>0</v>
          </cell>
          <cell r="BH16" t="str">
            <v/>
          </cell>
          <cell r="BI16">
            <v>0</v>
          </cell>
          <cell r="BJ16" t="str">
            <v/>
          </cell>
          <cell r="BK16">
            <v>0</v>
          </cell>
          <cell r="BL16" t="str">
            <v/>
          </cell>
          <cell r="BM16">
            <v>0</v>
          </cell>
          <cell r="BN16" t="str">
            <v/>
          </cell>
          <cell r="BO16">
            <v>0</v>
          </cell>
          <cell r="BP16" t="str">
            <v/>
          </cell>
          <cell r="BQ16">
            <v>0</v>
          </cell>
          <cell r="BR16" t="str">
            <v/>
          </cell>
          <cell r="BS16">
            <v>0</v>
          </cell>
          <cell r="BT16" t="str">
            <v/>
          </cell>
          <cell r="BU16">
            <v>0</v>
          </cell>
          <cell r="BV16" t="str">
            <v/>
          </cell>
          <cell r="BW16">
            <v>0</v>
          </cell>
          <cell r="BX16">
            <v>0</v>
          </cell>
        </row>
        <row r="17">
          <cell r="B17">
            <v>1722</v>
          </cell>
          <cell r="C17" t="str">
            <v>Rice with Peppers &amp; Carrots</v>
          </cell>
          <cell r="D17" t="str">
            <v>Side</v>
          </cell>
          <cell r="E17">
            <v>0</v>
          </cell>
          <cell r="F17" t="str">
            <v/>
          </cell>
          <cell r="G17">
            <v>2</v>
          </cell>
          <cell r="H17">
            <v>4.8740740740740742</v>
          </cell>
          <cell r="I17">
            <v>6</v>
          </cell>
          <cell r="J17">
            <v>14.622222222222224</v>
          </cell>
          <cell r="K17">
            <v>0</v>
          </cell>
          <cell r="L17" t="str">
            <v/>
          </cell>
          <cell r="M17">
            <v>0</v>
          </cell>
          <cell r="N17" t="str">
            <v/>
          </cell>
          <cell r="O17">
            <v>0</v>
          </cell>
          <cell r="P17" t="str">
            <v/>
          </cell>
          <cell r="Q17">
            <v>0</v>
          </cell>
          <cell r="R17" t="str">
            <v/>
          </cell>
          <cell r="S17">
            <v>0</v>
          </cell>
          <cell r="T17" t="str">
            <v/>
          </cell>
          <cell r="U17">
            <v>0</v>
          </cell>
          <cell r="V17" t="str">
            <v/>
          </cell>
          <cell r="W17">
            <v>0</v>
          </cell>
          <cell r="X17" t="str">
            <v/>
          </cell>
          <cell r="Y17">
            <v>0</v>
          </cell>
          <cell r="Z17" t="str">
            <v/>
          </cell>
          <cell r="AA17">
            <v>0</v>
          </cell>
          <cell r="AB17" t="str">
            <v/>
          </cell>
          <cell r="AC17">
            <v>0</v>
          </cell>
          <cell r="AD17" t="str">
            <v/>
          </cell>
          <cell r="AE17">
            <v>0</v>
          </cell>
          <cell r="AF17" t="str">
            <v/>
          </cell>
          <cell r="AG17">
            <v>0</v>
          </cell>
          <cell r="AH17" t="str">
            <v/>
          </cell>
          <cell r="AI17">
            <v>0</v>
          </cell>
          <cell r="AJ17" t="str">
            <v/>
          </cell>
          <cell r="AK17">
            <v>0</v>
          </cell>
          <cell r="AL17" t="str">
            <v/>
          </cell>
          <cell r="AM17">
            <v>0</v>
          </cell>
          <cell r="AN17" t="str">
            <v/>
          </cell>
          <cell r="AO17">
            <v>0</v>
          </cell>
          <cell r="AP17" t="str">
            <v/>
          </cell>
          <cell r="AQ17">
            <v>0</v>
          </cell>
          <cell r="AR17" t="str">
            <v/>
          </cell>
          <cell r="AS17">
            <v>0</v>
          </cell>
          <cell r="AT17" t="str">
            <v/>
          </cell>
          <cell r="AU17">
            <v>0</v>
          </cell>
          <cell r="AV17" t="str">
            <v/>
          </cell>
          <cell r="AW17">
            <v>0</v>
          </cell>
          <cell r="AX17" t="str">
            <v/>
          </cell>
          <cell r="AY17">
            <v>0</v>
          </cell>
          <cell r="AZ17" t="str">
            <v/>
          </cell>
          <cell r="BA17">
            <v>0</v>
          </cell>
          <cell r="BB17" t="str">
            <v/>
          </cell>
          <cell r="BC17">
            <v>0</v>
          </cell>
          <cell r="BD17" t="str">
            <v/>
          </cell>
          <cell r="BE17">
            <v>0</v>
          </cell>
          <cell r="BF17" t="str">
            <v/>
          </cell>
          <cell r="BG17">
            <v>0</v>
          </cell>
          <cell r="BH17" t="str">
            <v/>
          </cell>
          <cell r="BI17">
            <v>0</v>
          </cell>
          <cell r="BJ17" t="str">
            <v/>
          </cell>
          <cell r="BK17">
            <v>0</v>
          </cell>
          <cell r="BL17" t="str">
            <v/>
          </cell>
          <cell r="BM17">
            <v>0</v>
          </cell>
          <cell r="BN17" t="str">
            <v/>
          </cell>
          <cell r="BO17">
            <v>0</v>
          </cell>
          <cell r="BP17" t="str">
            <v/>
          </cell>
          <cell r="BQ17">
            <v>0</v>
          </cell>
          <cell r="BR17" t="str">
            <v/>
          </cell>
          <cell r="BS17">
            <v>0</v>
          </cell>
          <cell r="BT17" t="str">
            <v/>
          </cell>
          <cell r="BU17">
            <v>0</v>
          </cell>
          <cell r="BV17" t="str">
            <v/>
          </cell>
          <cell r="BW17">
            <v>8</v>
          </cell>
          <cell r="BX17">
            <v>19.496296296296297</v>
          </cell>
        </row>
        <row r="18">
          <cell r="B18">
            <v>1723</v>
          </cell>
          <cell r="C18" t="str">
            <v>Yellow Rice</v>
          </cell>
          <cell r="D18" t="str">
            <v>Side</v>
          </cell>
          <cell r="E18">
            <v>1</v>
          </cell>
          <cell r="F18">
            <v>2.2148148148148148</v>
          </cell>
          <cell r="G18">
            <v>9</v>
          </cell>
          <cell r="H18">
            <v>19.933333333333334</v>
          </cell>
          <cell r="I18">
            <v>13</v>
          </cell>
          <cell r="J18">
            <v>28.792592592592591</v>
          </cell>
          <cell r="K18">
            <v>0</v>
          </cell>
          <cell r="L18" t="str">
            <v/>
          </cell>
          <cell r="M18">
            <v>0</v>
          </cell>
          <cell r="N18" t="str">
            <v/>
          </cell>
          <cell r="O18">
            <v>0</v>
          </cell>
          <cell r="P18" t="str">
            <v/>
          </cell>
          <cell r="Q18">
            <v>0</v>
          </cell>
          <cell r="R18" t="str">
            <v/>
          </cell>
          <cell r="S18">
            <v>0</v>
          </cell>
          <cell r="T18" t="str">
            <v/>
          </cell>
          <cell r="U18">
            <v>0</v>
          </cell>
          <cell r="V18" t="str">
            <v/>
          </cell>
          <cell r="W18">
            <v>0</v>
          </cell>
          <cell r="X18" t="str">
            <v/>
          </cell>
          <cell r="Y18">
            <v>0</v>
          </cell>
          <cell r="Z18" t="str">
            <v/>
          </cell>
          <cell r="AA18">
            <v>0</v>
          </cell>
          <cell r="AB18" t="str">
            <v/>
          </cell>
          <cell r="AC18">
            <v>0</v>
          </cell>
          <cell r="AD18" t="str">
            <v/>
          </cell>
          <cell r="AE18">
            <v>0</v>
          </cell>
          <cell r="AF18" t="str">
            <v/>
          </cell>
          <cell r="AG18">
            <v>0</v>
          </cell>
          <cell r="AH18" t="str">
            <v/>
          </cell>
          <cell r="AI18">
            <v>0</v>
          </cell>
          <cell r="AJ18" t="str">
            <v/>
          </cell>
          <cell r="AK18">
            <v>0</v>
          </cell>
          <cell r="AL18" t="str">
            <v/>
          </cell>
          <cell r="AM18">
            <v>0</v>
          </cell>
          <cell r="AN18" t="str">
            <v/>
          </cell>
          <cell r="AO18">
            <v>0</v>
          </cell>
          <cell r="AP18" t="str">
            <v/>
          </cell>
          <cell r="AQ18">
            <v>0</v>
          </cell>
          <cell r="AR18" t="str">
            <v/>
          </cell>
          <cell r="AS18">
            <v>0</v>
          </cell>
          <cell r="AT18" t="str">
            <v/>
          </cell>
          <cell r="AU18">
            <v>0</v>
          </cell>
          <cell r="AV18" t="str">
            <v/>
          </cell>
          <cell r="AW18">
            <v>0</v>
          </cell>
          <cell r="AX18" t="str">
            <v/>
          </cell>
          <cell r="AY18">
            <v>0</v>
          </cell>
          <cell r="AZ18" t="str">
            <v/>
          </cell>
          <cell r="BA18">
            <v>0</v>
          </cell>
          <cell r="BB18" t="str">
            <v/>
          </cell>
          <cell r="BC18">
            <v>0</v>
          </cell>
          <cell r="BD18" t="str">
            <v/>
          </cell>
          <cell r="BE18">
            <v>0</v>
          </cell>
          <cell r="BF18" t="str">
            <v/>
          </cell>
          <cell r="BG18">
            <v>0</v>
          </cell>
          <cell r="BH18" t="str">
            <v/>
          </cell>
          <cell r="BI18">
            <v>0</v>
          </cell>
          <cell r="BJ18" t="str">
            <v/>
          </cell>
          <cell r="BK18">
            <v>0</v>
          </cell>
          <cell r="BL18" t="str">
            <v/>
          </cell>
          <cell r="BM18">
            <v>0</v>
          </cell>
          <cell r="BN18" t="str">
            <v/>
          </cell>
          <cell r="BO18">
            <v>0</v>
          </cell>
          <cell r="BP18" t="str">
            <v/>
          </cell>
          <cell r="BQ18">
            <v>0</v>
          </cell>
          <cell r="BR18" t="str">
            <v/>
          </cell>
          <cell r="BS18">
            <v>0</v>
          </cell>
          <cell r="BT18" t="str">
            <v/>
          </cell>
          <cell r="BU18">
            <v>0</v>
          </cell>
          <cell r="BV18" t="str">
            <v/>
          </cell>
          <cell r="BW18">
            <v>23</v>
          </cell>
          <cell r="BX18">
            <v>50.940740740740736</v>
          </cell>
        </row>
        <row r="19">
          <cell r="B19">
            <v>1725</v>
          </cell>
          <cell r="C19" t="str">
            <v>White Rice</v>
          </cell>
          <cell r="D19" t="str">
            <v>Side</v>
          </cell>
          <cell r="E19">
            <v>0</v>
          </cell>
          <cell r="F19" t="str">
            <v/>
          </cell>
          <cell r="G19">
            <v>0</v>
          </cell>
          <cell r="H19" t="str">
            <v/>
          </cell>
          <cell r="I19">
            <v>0</v>
          </cell>
          <cell r="J19" t="str">
            <v/>
          </cell>
          <cell r="K19">
            <v>0</v>
          </cell>
          <cell r="L19" t="str">
            <v/>
          </cell>
          <cell r="M19">
            <v>0</v>
          </cell>
          <cell r="N19" t="str">
            <v/>
          </cell>
          <cell r="O19">
            <v>1</v>
          </cell>
          <cell r="P19">
            <v>2.2148148148148148</v>
          </cell>
          <cell r="Q19">
            <v>0</v>
          </cell>
          <cell r="R19" t="str">
            <v/>
          </cell>
          <cell r="S19">
            <v>0</v>
          </cell>
          <cell r="T19" t="str">
            <v/>
          </cell>
          <cell r="U19">
            <v>0</v>
          </cell>
          <cell r="V19" t="str">
            <v/>
          </cell>
          <cell r="W19">
            <v>0</v>
          </cell>
          <cell r="X19" t="str">
            <v/>
          </cell>
          <cell r="Y19">
            <v>0</v>
          </cell>
          <cell r="Z19" t="str">
            <v/>
          </cell>
          <cell r="AA19">
            <v>0</v>
          </cell>
          <cell r="AB19" t="str">
            <v/>
          </cell>
          <cell r="AC19">
            <v>0</v>
          </cell>
          <cell r="AD19" t="str">
            <v/>
          </cell>
          <cell r="AE19">
            <v>0</v>
          </cell>
          <cell r="AF19" t="str">
            <v/>
          </cell>
          <cell r="AG19">
            <v>0</v>
          </cell>
          <cell r="AH19" t="str">
            <v/>
          </cell>
          <cell r="AI19">
            <v>0</v>
          </cell>
          <cell r="AJ19" t="str">
            <v/>
          </cell>
          <cell r="AK19">
            <v>0</v>
          </cell>
          <cell r="AL19" t="str">
            <v/>
          </cell>
          <cell r="AM19">
            <v>0</v>
          </cell>
          <cell r="AN19" t="str">
            <v/>
          </cell>
          <cell r="AO19">
            <v>0</v>
          </cell>
          <cell r="AP19" t="str">
            <v/>
          </cell>
          <cell r="AQ19">
            <v>0</v>
          </cell>
          <cell r="AR19" t="str">
            <v/>
          </cell>
          <cell r="AS19">
            <v>0</v>
          </cell>
          <cell r="AT19" t="str">
            <v/>
          </cell>
          <cell r="AU19">
            <v>0</v>
          </cell>
          <cell r="AV19" t="str">
            <v/>
          </cell>
          <cell r="AW19">
            <v>0</v>
          </cell>
          <cell r="AX19" t="str">
            <v/>
          </cell>
          <cell r="AY19">
            <v>0</v>
          </cell>
          <cell r="AZ19" t="str">
            <v/>
          </cell>
          <cell r="BA19">
            <v>0</v>
          </cell>
          <cell r="BB19" t="str">
            <v/>
          </cell>
          <cell r="BC19">
            <v>0</v>
          </cell>
          <cell r="BD19" t="str">
            <v/>
          </cell>
          <cell r="BE19">
            <v>0</v>
          </cell>
          <cell r="BF19" t="str">
            <v/>
          </cell>
          <cell r="BG19">
            <v>0</v>
          </cell>
          <cell r="BH19" t="str">
            <v/>
          </cell>
          <cell r="BI19">
            <v>0</v>
          </cell>
          <cell r="BJ19" t="str">
            <v/>
          </cell>
          <cell r="BK19">
            <v>0</v>
          </cell>
          <cell r="BL19" t="str">
            <v/>
          </cell>
          <cell r="BM19">
            <v>0</v>
          </cell>
          <cell r="BN19" t="str">
            <v/>
          </cell>
          <cell r="BO19">
            <v>0</v>
          </cell>
          <cell r="BP19" t="str">
            <v/>
          </cell>
          <cell r="BQ19">
            <v>0</v>
          </cell>
          <cell r="BR19" t="str">
            <v/>
          </cell>
          <cell r="BS19">
            <v>0</v>
          </cell>
          <cell r="BT19" t="str">
            <v/>
          </cell>
          <cell r="BU19">
            <v>0</v>
          </cell>
          <cell r="BV19" t="str">
            <v/>
          </cell>
          <cell r="BW19">
            <v>1</v>
          </cell>
          <cell r="BX19">
            <v>2.2148148148148148</v>
          </cell>
        </row>
        <row r="20">
          <cell r="B20">
            <v>1732</v>
          </cell>
          <cell r="C20" t="str">
            <v>Beef Cholent</v>
          </cell>
          <cell r="D20" t="str">
            <v>Meal</v>
          </cell>
          <cell r="E20">
            <v>0</v>
          </cell>
          <cell r="F20" t="str">
            <v/>
          </cell>
          <cell r="G20">
            <v>0</v>
          </cell>
          <cell r="H20" t="str">
            <v/>
          </cell>
          <cell r="I20">
            <v>8</v>
          </cell>
          <cell r="J20">
            <v>32.533333333333331</v>
          </cell>
          <cell r="K20">
            <v>0</v>
          </cell>
          <cell r="L20" t="str">
            <v/>
          </cell>
          <cell r="M20">
            <v>0</v>
          </cell>
          <cell r="N20" t="str">
            <v/>
          </cell>
          <cell r="O20">
            <v>0</v>
          </cell>
          <cell r="P20" t="str">
            <v/>
          </cell>
          <cell r="Q20">
            <v>0</v>
          </cell>
          <cell r="R20" t="str">
            <v/>
          </cell>
          <cell r="S20">
            <v>0</v>
          </cell>
          <cell r="T20" t="str">
            <v/>
          </cell>
          <cell r="U20">
            <v>0</v>
          </cell>
          <cell r="V20" t="str">
            <v/>
          </cell>
          <cell r="W20">
            <v>0</v>
          </cell>
          <cell r="X20" t="str">
            <v/>
          </cell>
          <cell r="Y20">
            <v>0</v>
          </cell>
          <cell r="Z20" t="str">
            <v/>
          </cell>
          <cell r="AA20">
            <v>0</v>
          </cell>
          <cell r="AB20" t="str">
            <v/>
          </cell>
          <cell r="AC20">
            <v>0</v>
          </cell>
          <cell r="AD20" t="str">
            <v/>
          </cell>
          <cell r="AE20">
            <v>0</v>
          </cell>
          <cell r="AF20" t="str">
            <v/>
          </cell>
          <cell r="AG20">
            <v>0</v>
          </cell>
          <cell r="AH20" t="str">
            <v/>
          </cell>
          <cell r="AI20">
            <v>0</v>
          </cell>
          <cell r="AJ20" t="str">
            <v/>
          </cell>
          <cell r="AK20">
            <v>0</v>
          </cell>
          <cell r="AL20" t="str">
            <v/>
          </cell>
          <cell r="AM20">
            <v>0</v>
          </cell>
          <cell r="AN20" t="str">
            <v/>
          </cell>
          <cell r="AO20">
            <v>0</v>
          </cell>
          <cell r="AP20" t="str">
            <v/>
          </cell>
          <cell r="AQ20">
            <v>0</v>
          </cell>
          <cell r="AR20" t="str">
            <v/>
          </cell>
          <cell r="AS20">
            <v>0</v>
          </cell>
          <cell r="AT20" t="str">
            <v/>
          </cell>
          <cell r="AU20">
            <v>0</v>
          </cell>
          <cell r="AV20" t="str">
            <v/>
          </cell>
          <cell r="AW20">
            <v>0</v>
          </cell>
          <cell r="AX20" t="str">
            <v/>
          </cell>
          <cell r="AY20">
            <v>0</v>
          </cell>
          <cell r="AZ20" t="str">
            <v/>
          </cell>
          <cell r="BA20">
            <v>0</v>
          </cell>
          <cell r="BB20" t="str">
            <v/>
          </cell>
          <cell r="BC20">
            <v>0</v>
          </cell>
          <cell r="BD20" t="str">
            <v/>
          </cell>
          <cell r="BE20">
            <v>0</v>
          </cell>
          <cell r="BF20" t="str">
            <v/>
          </cell>
          <cell r="BG20">
            <v>0</v>
          </cell>
          <cell r="BH20" t="str">
            <v/>
          </cell>
          <cell r="BI20">
            <v>0</v>
          </cell>
          <cell r="BJ20" t="str">
            <v/>
          </cell>
          <cell r="BK20">
            <v>0</v>
          </cell>
          <cell r="BL20" t="str">
            <v/>
          </cell>
          <cell r="BM20">
            <v>0</v>
          </cell>
          <cell r="BN20" t="str">
            <v/>
          </cell>
          <cell r="BO20">
            <v>0</v>
          </cell>
          <cell r="BP20" t="str">
            <v/>
          </cell>
          <cell r="BQ20">
            <v>0</v>
          </cell>
          <cell r="BR20" t="str">
            <v/>
          </cell>
          <cell r="BS20">
            <v>0</v>
          </cell>
          <cell r="BT20" t="str">
            <v/>
          </cell>
          <cell r="BU20">
            <v>0</v>
          </cell>
          <cell r="BV20" t="str">
            <v/>
          </cell>
          <cell r="BW20">
            <v>8</v>
          </cell>
          <cell r="BX20">
            <v>32.533333333333331</v>
          </cell>
        </row>
        <row r="21">
          <cell r="B21">
            <v>1733</v>
          </cell>
          <cell r="C21" t="str">
            <v>Meat Balls in Tomato Sauce</v>
          </cell>
          <cell r="D21" t="str">
            <v>Meal</v>
          </cell>
          <cell r="E21">
            <v>10</v>
          </cell>
          <cell r="F21">
            <v>51.481481481481481</v>
          </cell>
          <cell r="G21">
            <v>0</v>
          </cell>
          <cell r="H21" t="str">
            <v/>
          </cell>
          <cell r="I21">
            <v>2</v>
          </cell>
          <cell r="J21">
            <v>10.296296296296296</v>
          </cell>
          <cell r="K21">
            <v>0</v>
          </cell>
          <cell r="L21" t="str">
            <v/>
          </cell>
          <cell r="M21">
            <v>0</v>
          </cell>
          <cell r="N21" t="str">
            <v/>
          </cell>
          <cell r="O21">
            <v>3</v>
          </cell>
          <cell r="P21">
            <v>15.444444444444443</v>
          </cell>
          <cell r="Q21">
            <v>0</v>
          </cell>
          <cell r="R21" t="str">
            <v/>
          </cell>
          <cell r="S21">
            <v>0</v>
          </cell>
          <cell r="T21" t="str">
            <v/>
          </cell>
          <cell r="U21">
            <v>0</v>
          </cell>
          <cell r="V21" t="str">
            <v/>
          </cell>
          <cell r="W21">
            <v>0</v>
          </cell>
          <cell r="X21" t="str">
            <v/>
          </cell>
          <cell r="Y21">
            <v>0</v>
          </cell>
          <cell r="Z21" t="str">
            <v/>
          </cell>
          <cell r="AA21">
            <v>0</v>
          </cell>
          <cell r="AB21" t="str">
            <v/>
          </cell>
          <cell r="AC21">
            <v>0</v>
          </cell>
          <cell r="AD21" t="str">
            <v/>
          </cell>
          <cell r="AE21">
            <v>0</v>
          </cell>
          <cell r="AF21" t="str">
            <v/>
          </cell>
          <cell r="AG21">
            <v>0</v>
          </cell>
          <cell r="AH21" t="str">
            <v/>
          </cell>
          <cell r="AI21">
            <v>0</v>
          </cell>
          <cell r="AJ21" t="str">
            <v/>
          </cell>
          <cell r="AK21">
            <v>0</v>
          </cell>
          <cell r="AL21" t="str">
            <v/>
          </cell>
          <cell r="AM21">
            <v>0</v>
          </cell>
          <cell r="AN21" t="str">
            <v/>
          </cell>
          <cell r="AO21">
            <v>0</v>
          </cell>
          <cell r="AP21" t="str">
            <v/>
          </cell>
          <cell r="AQ21">
            <v>0</v>
          </cell>
          <cell r="AR21" t="str">
            <v/>
          </cell>
          <cell r="AS21">
            <v>0</v>
          </cell>
          <cell r="AT21" t="str">
            <v/>
          </cell>
          <cell r="AU21">
            <v>0</v>
          </cell>
          <cell r="AV21" t="str">
            <v/>
          </cell>
          <cell r="AW21">
            <v>0</v>
          </cell>
          <cell r="AX21" t="str">
            <v/>
          </cell>
          <cell r="AY21">
            <v>0</v>
          </cell>
          <cell r="AZ21" t="str">
            <v/>
          </cell>
          <cell r="BA21">
            <v>0</v>
          </cell>
          <cell r="BB21" t="str">
            <v/>
          </cell>
          <cell r="BC21">
            <v>0</v>
          </cell>
          <cell r="BD21" t="str">
            <v/>
          </cell>
          <cell r="BE21">
            <v>0</v>
          </cell>
          <cell r="BF21" t="str">
            <v/>
          </cell>
          <cell r="BG21">
            <v>0</v>
          </cell>
          <cell r="BH21" t="str">
            <v/>
          </cell>
          <cell r="BI21">
            <v>0</v>
          </cell>
          <cell r="BJ21" t="str">
            <v/>
          </cell>
          <cell r="BK21">
            <v>0</v>
          </cell>
          <cell r="BL21" t="str">
            <v/>
          </cell>
          <cell r="BM21">
            <v>0</v>
          </cell>
          <cell r="BN21" t="str">
            <v/>
          </cell>
          <cell r="BO21">
            <v>0</v>
          </cell>
          <cell r="BP21" t="str">
            <v/>
          </cell>
          <cell r="BQ21">
            <v>0</v>
          </cell>
          <cell r="BR21" t="str">
            <v/>
          </cell>
          <cell r="BS21">
            <v>0</v>
          </cell>
          <cell r="BT21" t="str">
            <v/>
          </cell>
          <cell r="BU21">
            <v>0</v>
          </cell>
          <cell r="BV21" t="str">
            <v/>
          </cell>
          <cell r="BW21">
            <v>15</v>
          </cell>
          <cell r="BX21">
            <v>77.222222222222229</v>
          </cell>
        </row>
        <row r="22">
          <cell r="B22">
            <v>1734</v>
          </cell>
          <cell r="C22" t="str">
            <v>Taboule Salad</v>
          </cell>
          <cell r="D22" t="str">
            <v>Salad</v>
          </cell>
          <cell r="E22">
            <v>4</v>
          </cell>
          <cell r="F22">
            <v>7.5555555555555545</v>
          </cell>
          <cell r="G22">
            <v>0</v>
          </cell>
          <cell r="H22" t="str">
            <v/>
          </cell>
          <cell r="I22">
            <v>0</v>
          </cell>
          <cell r="J22" t="str">
            <v/>
          </cell>
          <cell r="K22">
            <v>0</v>
          </cell>
          <cell r="L22" t="str">
            <v/>
          </cell>
          <cell r="M22">
            <v>0</v>
          </cell>
          <cell r="N22" t="str">
            <v/>
          </cell>
          <cell r="O22">
            <v>0</v>
          </cell>
          <cell r="P22" t="str">
            <v/>
          </cell>
          <cell r="Q22">
            <v>0</v>
          </cell>
          <cell r="R22" t="str">
            <v/>
          </cell>
          <cell r="S22">
            <v>0</v>
          </cell>
          <cell r="T22" t="str">
            <v/>
          </cell>
          <cell r="U22">
            <v>0</v>
          </cell>
          <cell r="V22" t="str">
            <v/>
          </cell>
          <cell r="W22">
            <v>0</v>
          </cell>
          <cell r="X22" t="str">
            <v/>
          </cell>
          <cell r="Y22">
            <v>0</v>
          </cell>
          <cell r="Z22" t="str">
            <v/>
          </cell>
          <cell r="AA22">
            <v>0</v>
          </cell>
          <cell r="AB22" t="str">
            <v/>
          </cell>
          <cell r="AC22">
            <v>0</v>
          </cell>
          <cell r="AD22" t="str">
            <v/>
          </cell>
          <cell r="AE22">
            <v>0</v>
          </cell>
          <cell r="AF22" t="str">
            <v/>
          </cell>
          <cell r="AG22">
            <v>0</v>
          </cell>
          <cell r="AH22" t="str">
            <v/>
          </cell>
          <cell r="AI22">
            <v>0</v>
          </cell>
          <cell r="AJ22" t="str">
            <v/>
          </cell>
          <cell r="AK22">
            <v>0</v>
          </cell>
          <cell r="AL22" t="str">
            <v/>
          </cell>
          <cell r="AM22">
            <v>0</v>
          </cell>
          <cell r="AN22" t="str">
            <v/>
          </cell>
          <cell r="AO22">
            <v>0</v>
          </cell>
          <cell r="AP22" t="str">
            <v/>
          </cell>
          <cell r="AQ22">
            <v>0</v>
          </cell>
          <cell r="AR22" t="str">
            <v/>
          </cell>
          <cell r="AS22">
            <v>0</v>
          </cell>
          <cell r="AT22" t="str">
            <v/>
          </cell>
          <cell r="AU22">
            <v>0</v>
          </cell>
          <cell r="AV22" t="str">
            <v/>
          </cell>
          <cell r="AW22">
            <v>0</v>
          </cell>
          <cell r="AX22" t="str">
            <v/>
          </cell>
          <cell r="AY22">
            <v>0</v>
          </cell>
          <cell r="AZ22" t="str">
            <v/>
          </cell>
          <cell r="BA22">
            <v>0</v>
          </cell>
          <cell r="BB22" t="str">
            <v/>
          </cell>
          <cell r="BC22">
            <v>0</v>
          </cell>
          <cell r="BD22" t="str">
            <v/>
          </cell>
          <cell r="BE22">
            <v>0</v>
          </cell>
          <cell r="BF22" t="str">
            <v/>
          </cell>
          <cell r="BG22">
            <v>0</v>
          </cell>
          <cell r="BH22" t="str">
            <v/>
          </cell>
          <cell r="BI22">
            <v>0</v>
          </cell>
          <cell r="BJ22" t="str">
            <v/>
          </cell>
          <cell r="BK22">
            <v>0</v>
          </cell>
          <cell r="BL22" t="str">
            <v/>
          </cell>
          <cell r="BM22">
            <v>0</v>
          </cell>
          <cell r="BN22" t="str">
            <v/>
          </cell>
          <cell r="BO22">
            <v>0</v>
          </cell>
          <cell r="BP22" t="str">
            <v/>
          </cell>
          <cell r="BQ22">
            <v>0</v>
          </cell>
          <cell r="BR22" t="str">
            <v/>
          </cell>
          <cell r="BS22">
            <v>0</v>
          </cell>
          <cell r="BT22" t="str">
            <v/>
          </cell>
          <cell r="BU22">
            <v>0</v>
          </cell>
          <cell r="BV22" t="str">
            <v/>
          </cell>
          <cell r="BW22">
            <v>4</v>
          </cell>
          <cell r="BX22">
            <v>7.5555555555555545</v>
          </cell>
        </row>
        <row r="23">
          <cell r="B23">
            <v>1735</v>
          </cell>
          <cell r="C23" t="str">
            <v>Roast Potatoes with Paprika</v>
          </cell>
          <cell r="D23" t="str">
            <v>Side</v>
          </cell>
          <cell r="E23">
            <v>0</v>
          </cell>
          <cell r="F23" t="str">
            <v/>
          </cell>
          <cell r="G23">
            <v>7</v>
          </cell>
          <cell r="H23">
            <v>17.05925925925926</v>
          </cell>
          <cell r="I23">
            <v>3</v>
          </cell>
          <cell r="J23">
            <v>7.3111111111111118</v>
          </cell>
          <cell r="K23">
            <v>0</v>
          </cell>
          <cell r="L23" t="str">
            <v/>
          </cell>
          <cell r="M23">
            <v>0</v>
          </cell>
          <cell r="N23" t="str">
            <v/>
          </cell>
          <cell r="O23">
            <v>0</v>
          </cell>
          <cell r="P23" t="str">
            <v/>
          </cell>
          <cell r="Q23">
            <v>0</v>
          </cell>
          <cell r="R23" t="str">
            <v/>
          </cell>
          <cell r="S23">
            <v>0</v>
          </cell>
          <cell r="T23" t="str">
            <v/>
          </cell>
          <cell r="U23">
            <v>0</v>
          </cell>
          <cell r="V23" t="str">
            <v/>
          </cell>
          <cell r="W23">
            <v>0</v>
          </cell>
          <cell r="X23" t="str">
            <v/>
          </cell>
          <cell r="Y23">
            <v>0</v>
          </cell>
          <cell r="Z23" t="str">
            <v/>
          </cell>
          <cell r="AA23">
            <v>0</v>
          </cell>
          <cell r="AB23" t="str">
            <v/>
          </cell>
          <cell r="AC23">
            <v>0</v>
          </cell>
          <cell r="AD23" t="str">
            <v/>
          </cell>
          <cell r="AE23">
            <v>0</v>
          </cell>
          <cell r="AF23" t="str">
            <v/>
          </cell>
          <cell r="AG23">
            <v>0</v>
          </cell>
          <cell r="AH23" t="str">
            <v/>
          </cell>
          <cell r="AI23">
            <v>0</v>
          </cell>
          <cell r="AJ23" t="str">
            <v/>
          </cell>
          <cell r="AK23">
            <v>0</v>
          </cell>
          <cell r="AL23" t="str">
            <v/>
          </cell>
          <cell r="AM23">
            <v>0</v>
          </cell>
          <cell r="AN23" t="str">
            <v/>
          </cell>
          <cell r="AO23">
            <v>0</v>
          </cell>
          <cell r="AP23" t="str">
            <v/>
          </cell>
          <cell r="AQ23">
            <v>0</v>
          </cell>
          <cell r="AR23" t="str">
            <v/>
          </cell>
          <cell r="AS23">
            <v>0</v>
          </cell>
          <cell r="AT23" t="str">
            <v/>
          </cell>
          <cell r="AU23">
            <v>0</v>
          </cell>
          <cell r="AV23" t="str">
            <v/>
          </cell>
          <cell r="AW23">
            <v>0</v>
          </cell>
          <cell r="AX23" t="str">
            <v/>
          </cell>
          <cell r="AY23">
            <v>0</v>
          </cell>
          <cell r="AZ23" t="str">
            <v/>
          </cell>
          <cell r="BA23">
            <v>0</v>
          </cell>
          <cell r="BB23" t="str">
            <v/>
          </cell>
          <cell r="BC23">
            <v>0</v>
          </cell>
          <cell r="BD23" t="str">
            <v/>
          </cell>
          <cell r="BE23">
            <v>0</v>
          </cell>
          <cell r="BF23" t="str">
            <v/>
          </cell>
          <cell r="BG23">
            <v>0</v>
          </cell>
          <cell r="BH23" t="str">
            <v/>
          </cell>
          <cell r="BI23">
            <v>0</v>
          </cell>
          <cell r="BJ23" t="str">
            <v/>
          </cell>
          <cell r="BK23">
            <v>0</v>
          </cell>
          <cell r="BL23" t="str">
            <v/>
          </cell>
          <cell r="BM23">
            <v>0</v>
          </cell>
          <cell r="BN23" t="str">
            <v/>
          </cell>
          <cell r="BO23">
            <v>0</v>
          </cell>
          <cell r="BP23" t="str">
            <v/>
          </cell>
          <cell r="BQ23">
            <v>0</v>
          </cell>
          <cell r="BR23" t="str">
            <v/>
          </cell>
          <cell r="BS23">
            <v>0</v>
          </cell>
          <cell r="BT23" t="str">
            <v/>
          </cell>
          <cell r="BU23">
            <v>0</v>
          </cell>
          <cell r="BV23" t="str">
            <v/>
          </cell>
          <cell r="BW23">
            <v>10</v>
          </cell>
          <cell r="BX23">
            <v>24.370370370370374</v>
          </cell>
        </row>
        <row r="24">
          <cell r="B24">
            <v>1799</v>
          </cell>
          <cell r="C24" t="str">
            <v>Chicken Liver Pate</v>
          </cell>
          <cell r="D24" t="str">
            <v>Liver</v>
          </cell>
          <cell r="E24">
            <v>0</v>
          </cell>
          <cell r="F24" t="str">
            <v/>
          </cell>
          <cell r="G24">
            <v>0</v>
          </cell>
          <cell r="H24" t="str">
            <v/>
          </cell>
          <cell r="I24">
            <v>0</v>
          </cell>
          <cell r="J24" t="str">
            <v/>
          </cell>
          <cell r="K24">
            <v>0</v>
          </cell>
          <cell r="L24" t="str">
            <v/>
          </cell>
          <cell r="M24">
            <v>0</v>
          </cell>
          <cell r="N24" t="str">
            <v/>
          </cell>
          <cell r="O24">
            <v>12</v>
          </cell>
          <cell r="P24">
            <v>44.355555555555554</v>
          </cell>
          <cell r="Q24">
            <v>0</v>
          </cell>
          <cell r="R24" t="str">
            <v/>
          </cell>
          <cell r="S24">
            <v>0</v>
          </cell>
          <cell r="T24" t="str">
            <v/>
          </cell>
          <cell r="U24">
            <v>0</v>
          </cell>
          <cell r="V24" t="str">
            <v/>
          </cell>
          <cell r="W24">
            <v>0</v>
          </cell>
          <cell r="X24" t="str">
            <v/>
          </cell>
          <cell r="Y24">
            <v>0</v>
          </cell>
          <cell r="Z24" t="str">
            <v/>
          </cell>
          <cell r="AA24">
            <v>0</v>
          </cell>
          <cell r="AB24" t="str">
            <v/>
          </cell>
          <cell r="AC24">
            <v>0</v>
          </cell>
          <cell r="AD24" t="str">
            <v/>
          </cell>
          <cell r="AE24">
            <v>0</v>
          </cell>
          <cell r="AF24" t="str">
            <v/>
          </cell>
          <cell r="AG24">
            <v>0</v>
          </cell>
          <cell r="AH24">
            <v>0</v>
          </cell>
          <cell r="AI24">
            <v>0</v>
          </cell>
          <cell r="AJ24">
            <v>0</v>
          </cell>
          <cell r="AK24">
            <v>0</v>
          </cell>
          <cell r="AL24">
            <v>0</v>
          </cell>
          <cell r="AM24">
            <v>0</v>
          </cell>
          <cell r="AN24">
            <v>0</v>
          </cell>
          <cell r="AO24">
            <v>0</v>
          </cell>
          <cell r="AP24">
            <v>0</v>
          </cell>
          <cell r="AQ24">
            <v>0</v>
          </cell>
          <cell r="AR24">
            <v>0</v>
          </cell>
          <cell r="AS24">
            <v>0</v>
          </cell>
          <cell r="AT24">
            <v>0</v>
          </cell>
          <cell r="AU24">
            <v>0</v>
          </cell>
          <cell r="AV24">
            <v>0</v>
          </cell>
          <cell r="AW24">
            <v>0</v>
          </cell>
          <cell r="AX24">
            <v>0</v>
          </cell>
          <cell r="AY24">
            <v>0</v>
          </cell>
          <cell r="AZ24">
            <v>0</v>
          </cell>
          <cell r="BA24">
            <v>0</v>
          </cell>
          <cell r="BB24">
            <v>0</v>
          </cell>
          <cell r="BC24">
            <v>0</v>
          </cell>
          <cell r="BD24">
            <v>0</v>
          </cell>
          <cell r="BE24">
            <v>0</v>
          </cell>
          <cell r="BF24">
            <v>0</v>
          </cell>
          <cell r="BG24">
            <v>0</v>
          </cell>
          <cell r="BH24">
            <v>0</v>
          </cell>
          <cell r="BI24">
            <v>0</v>
          </cell>
          <cell r="BJ24">
            <v>0</v>
          </cell>
          <cell r="BK24">
            <v>0</v>
          </cell>
          <cell r="BL24">
            <v>0</v>
          </cell>
          <cell r="BM24">
            <v>0</v>
          </cell>
          <cell r="BN24">
            <v>0</v>
          </cell>
          <cell r="BO24">
            <v>0</v>
          </cell>
          <cell r="BP24">
            <v>0</v>
          </cell>
          <cell r="BQ24">
            <v>0</v>
          </cell>
          <cell r="BR24">
            <v>0</v>
          </cell>
          <cell r="BS24">
            <v>0</v>
          </cell>
          <cell r="BT24">
            <v>0</v>
          </cell>
          <cell r="BU24">
            <v>0</v>
          </cell>
          <cell r="BV24">
            <v>0</v>
          </cell>
          <cell r="BW24">
            <v>0</v>
          </cell>
          <cell r="BX24">
            <v>0</v>
          </cell>
        </row>
        <row r="25">
          <cell r="B25">
            <v>1899</v>
          </cell>
          <cell r="C25" t="str">
            <v>Grilled Chicken Breast w/ Onion Sauce</v>
          </cell>
          <cell r="D25" t="str">
            <v>Meal</v>
          </cell>
          <cell r="E25">
            <v>0</v>
          </cell>
          <cell r="F25" t="str">
            <v/>
          </cell>
          <cell r="G25">
            <v>0</v>
          </cell>
          <cell r="H25" t="str">
            <v/>
          </cell>
          <cell r="I25">
            <v>0</v>
          </cell>
          <cell r="J25" t="str">
            <v/>
          </cell>
          <cell r="K25">
            <v>0</v>
          </cell>
          <cell r="L25" t="str">
            <v/>
          </cell>
          <cell r="M25">
            <v>0</v>
          </cell>
          <cell r="N25" t="str">
            <v/>
          </cell>
          <cell r="O25">
            <v>3</v>
          </cell>
          <cell r="P25">
            <v>17.755555555555556</v>
          </cell>
          <cell r="Q25">
            <v>0</v>
          </cell>
          <cell r="R25" t="str">
            <v/>
          </cell>
          <cell r="S25">
            <v>0</v>
          </cell>
          <cell r="T25" t="str">
            <v/>
          </cell>
          <cell r="U25">
            <v>0</v>
          </cell>
          <cell r="V25" t="str">
            <v/>
          </cell>
          <cell r="W25">
            <v>0</v>
          </cell>
          <cell r="X25" t="str">
            <v/>
          </cell>
          <cell r="Y25">
            <v>0</v>
          </cell>
          <cell r="Z25" t="str">
            <v/>
          </cell>
          <cell r="AA25">
            <v>0</v>
          </cell>
          <cell r="AB25" t="str">
            <v/>
          </cell>
          <cell r="AC25">
            <v>0</v>
          </cell>
          <cell r="AD25" t="str">
            <v/>
          </cell>
          <cell r="AE25">
            <v>0</v>
          </cell>
          <cell r="AF25" t="str">
            <v/>
          </cell>
          <cell r="AG25">
            <v>0</v>
          </cell>
          <cell r="AH25">
            <v>0</v>
          </cell>
          <cell r="AI25">
            <v>0</v>
          </cell>
          <cell r="AJ25">
            <v>0</v>
          </cell>
          <cell r="AK25">
            <v>0</v>
          </cell>
          <cell r="AL25">
            <v>0</v>
          </cell>
          <cell r="AM25">
            <v>0</v>
          </cell>
          <cell r="AN25">
            <v>0</v>
          </cell>
          <cell r="AO25">
            <v>0</v>
          </cell>
          <cell r="AP25">
            <v>0</v>
          </cell>
          <cell r="AQ25">
            <v>0</v>
          </cell>
          <cell r="AR25">
            <v>0</v>
          </cell>
          <cell r="AS25">
            <v>0</v>
          </cell>
          <cell r="AT25">
            <v>0</v>
          </cell>
          <cell r="AU25">
            <v>0</v>
          </cell>
          <cell r="AV25">
            <v>0</v>
          </cell>
          <cell r="AW25">
            <v>0</v>
          </cell>
          <cell r="AX25">
            <v>0</v>
          </cell>
          <cell r="AY25">
            <v>0</v>
          </cell>
          <cell r="AZ25">
            <v>0</v>
          </cell>
          <cell r="BA25">
            <v>0</v>
          </cell>
          <cell r="BB25">
            <v>0</v>
          </cell>
          <cell r="BC25">
            <v>0</v>
          </cell>
          <cell r="BD25">
            <v>0</v>
          </cell>
          <cell r="BE25">
            <v>0</v>
          </cell>
          <cell r="BF25">
            <v>0</v>
          </cell>
          <cell r="BG25">
            <v>0</v>
          </cell>
          <cell r="BH25">
            <v>0</v>
          </cell>
          <cell r="BI25">
            <v>0</v>
          </cell>
          <cell r="BJ25">
            <v>0</v>
          </cell>
          <cell r="BK25">
            <v>0</v>
          </cell>
          <cell r="BL25">
            <v>0</v>
          </cell>
          <cell r="BM25">
            <v>0</v>
          </cell>
          <cell r="BN25">
            <v>0</v>
          </cell>
          <cell r="BO25">
            <v>0</v>
          </cell>
          <cell r="BP25">
            <v>0</v>
          </cell>
          <cell r="BQ25">
            <v>0</v>
          </cell>
          <cell r="BR25">
            <v>0</v>
          </cell>
          <cell r="BS25">
            <v>0</v>
          </cell>
          <cell r="BT25">
            <v>0</v>
          </cell>
          <cell r="BU25">
            <v>0</v>
          </cell>
          <cell r="BV25">
            <v>0</v>
          </cell>
          <cell r="BW25">
            <v>0</v>
          </cell>
          <cell r="BX25">
            <v>0</v>
          </cell>
        </row>
        <row r="26">
          <cell r="B26">
            <v>1999</v>
          </cell>
          <cell r="C26" t="str">
            <v>Apple Crumble Kugel</v>
          </cell>
          <cell r="D26" t="str">
            <v>Kugel</v>
          </cell>
          <cell r="E26">
            <v>0</v>
          </cell>
          <cell r="F26" t="str">
            <v/>
          </cell>
          <cell r="G26">
            <v>0</v>
          </cell>
          <cell r="H26" t="str">
            <v/>
          </cell>
          <cell r="I26">
            <v>0</v>
          </cell>
          <cell r="J26" t="str">
            <v/>
          </cell>
          <cell r="K26">
            <v>0</v>
          </cell>
          <cell r="L26" t="str">
            <v/>
          </cell>
          <cell r="M26">
            <v>0</v>
          </cell>
          <cell r="N26" t="str">
            <v/>
          </cell>
          <cell r="O26">
            <v>0</v>
          </cell>
          <cell r="P26" t="str">
            <v/>
          </cell>
          <cell r="Q26">
            <v>0</v>
          </cell>
          <cell r="R26" t="str">
            <v/>
          </cell>
          <cell r="S26">
            <v>0</v>
          </cell>
          <cell r="T26" t="str">
            <v/>
          </cell>
          <cell r="U26">
            <v>0</v>
          </cell>
          <cell r="V26" t="str">
            <v/>
          </cell>
          <cell r="W26">
            <v>0</v>
          </cell>
          <cell r="X26" t="str">
            <v/>
          </cell>
          <cell r="Y26">
            <v>0</v>
          </cell>
          <cell r="Z26" t="str">
            <v/>
          </cell>
          <cell r="AA26">
            <v>0</v>
          </cell>
          <cell r="AB26" t="str">
            <v/>
          </cell>
          <cell r="AC26">
            <v>0</v>
          </cell>
          <cell r="AD26" t="str">
            <v/>
          </cell>
          <cell r="AE26">
            <v>0</v>
          </cell>
          <cell r="AF26" t="str">
            <v/>
          </cell>
          <cell r="AG26">
            <v>0</v>
          </cell>
          <cell r="AH26">
            <v>0</v>
          </cell>
          <cell r="AI26">
            <v>0</v>
          </cell>
          <cell r="AJ26">
            <v>0</v>
          </cell>
          <cell r="AK26">
            <v>0</v>
          </cell>
          <cell r="AL26">
            <v>0</v>
          </cell>
          <cell r="AM26">
            <v>0</v>
          </cell>
          <cell r="AN26">
            <v>0</v>
          </cell>
          <cell r="AO26">
            <v>0</v>
          </cell>
          <cell r="AP26">
            <v>0</v>
          </cell>
          <cell r="AQ26">
            <v>0</v>
          </cell>
          <cell r="AR26">
            <v>0</v>
          </cell>
          <cell r="AS26">
            <v>0</v>
          </cell>
          <cell r="AT26">
            <v>0</v>
          </cell>
          <cell r="AU26">
            <v>0</v>
          </cell>
          <cell r="AV26">
            <v>0</v>
          </cell>
          <cell r="AW26">
            <v>0</v>
          </cell>
          <cell r="AX26">
            <v>0</v>
          </cell>
          <cell r="AY26">
            <v>0</v>
          </cell>
          <cell r="AZ26">
            <v>0</v>
          </cell>
          <cell r="BA26">
            <v>0</v>
          </cell>
          <cell r="BB26">
            <v>0</v>
          </cell>
          <cell r="BC26">
            <v>0</v>
          </cell>
          <cell r="BD26">
            <v>0</v>
          </cell>
          <cell r="BE26">
            <v>0</v>
          </cell>
          <cell r="BF26">
            <v>0</v>
          </cell>
          <cell r="BG26">
            <v>0</v>
          </cell>
          <cell r="BH26">
            <v>0</v>
          </cell>
          <cell r="BI26">
            <v>0</v>
          </cell>
          <cell r="BJ26">
            <v>0</v>
          </cell>
          <cell r="BK26">
            <v>0</v>
          </cell>
          <cell r="BL26">
            <v>0</v>
          </cell>
          <cell r="BM26">
            <v>0</v>
          </cell>
          <cell r="BN26">
            <v>0</v>
          </cell>
          <cell r="BO26">
            <v>0</v>
          </cell>
          <cell r="BP26">
            <v>0</v>
          </cell>
          <cell r="BQ26">
            <v>0</v>
          </cell>
          <cell r="BR26">
            <v>0</v>
          </cell>
          <cell r="BS26">
            <v>0</v>
          </cell>
          <cell r="BT26">
            <v>0</v>
          </cell>
          <cell r="BU26">
            <v>0</v>
          </cell>
          <cell r="BV26">
            <v>0</v>
          </cell>
          <cell r="BW26">
            <v>0</v>
          </cell>
          <cell r="BX26">
            <v>0</v>
          </cell>
        </row>
        <row r="27">
          <cell r="B27">
            <v>2049</v>
          </cell>
          <cell r="C27" t="str">
            <v>Garden Pea Soup</v>
          </cell>
          <cell r="D27" t="str">
            <v>Soup</v>
          </cell>
          <cell r="E27">
            <v>4</v>
          </cell>
          <cell r="F27">
            <v>7.0814814814814815</v>
          </cell>
          <cell r="G27">
            <v>0</v>
          </cell>
          <cell r="H27" t="str">
            <v/>
          </cell>
          <cell r="I27">
            <v>15</v>
          </cell>
          <cell r="J27">
            <v>26.555555555555557</v>
          </cell>
          <cell r="K27">
            <v>1</v>
          </cell>
          <cell r="L27">
            <v>1.7703703703703704</v>
          </cell>
          <cell r="M27">
            <v>3</v>
          </cell>
          <cell r="N27">
            <v>5.3111111111111109</v>
          </cell>
          <cell r="O27">
            <v>0</v>
          </cell>
          <cell r="P27" t="str">
            <v/>
          </cell>
          <cell r="Q27">
            <v>0</v>
          </cell>
          <cell r="R27" t="str">
            <v/>
          </cell>
          <cell r="S27">
            <v>0</v>
          </cell>
          <cell r="T27" t="str">
            <v/>
          </cell>
          <cell r="U27">
            <v>0</v>
          </cell>
          <cell r="V27" t="str">
            <v/>
          </cell>
          <cell r="W27">
            <v>0</v>
          </cell>
          <cell r="X27" t="str">
            <v/>
          </cell>
          <cell r="Y27">
            <v>0</v>
          </cell>
          <cell r="Z27" t="str">
            <v/>
          </cell>
          <cell r="AA27">
            <v>0</v>
          </cell>
          <cell r="AB27" t="str">
            <v/>
          </cell>
          <cell r="AC27">
            <v>0</v>
          </cell>
          <cell r="AD27" t="str">
            <v/>
          </cell>
          <cell r="AE27">
            <v>0</v>
          </cell>
          <cell r="AF27" t="str">
            <v/>
          </cell>
          <cell r="AG27">
            <v>0</v>
          </cell>
          <cell r="AH27" t="str">
            <v/>
          </cell>
          <cell r="AI27">
            <v>0</v>
          </cell>
          <cell r="AJ27" t="str">
            <v/>
          </cell>
          <cell r="AK27">
            <v>0</v>
          </cell>
          <cell r="AL27" t="str">
            <v/>
          </cell>
          <cell r="AM27">
            <v>0</v>
          </cell>
          <cell r="AN27" t="str">
            <v/>
          </cell>
          <cell r="AO27">
            <v>0</v>
          </cell>
          <cell r="AP27" t="str">
            <v/>
          </cell>
          <cell r="AQ27">
            <v>0</v>
          </cell>
          <cell r="AR27" t="str">
            <v/>
          </cell>
          <cell r="AS27">
            <v>0</v>
          </cell>
          <cell r="AT27" t="str">
            <v/>
          </cell>
          <cell r="AU27">
            <v>0</v>
          </cell>
          <cell r="AV27" t="str">
            <v/>
          </cell>
          <cell r="AW27">
            <v>0</v>
          </cell>
          <cell r="AX27" t="str">
            <v/>
          </cell>
          <cell r="AY27">
            <v>0</v>
          </cell>
          <cell r="AZ27" t="str">
            <v/>
          </cell>
          <cell r="BA27">
            <v>0</v>
          </cell>
          <cell r="BB27" t="str">
            <v/>
          </cell>
          <cell r="BC27">
            <v>0</v>
          </cell>
          <cell r="BD27" t="str">
            <v/>
          </cell>
          <cell r="BE27">
            <v>0</v>
          </cell>
          <cell r="BF27" t="str">
            <v/>
          </cell>
          <cell r="BG27">
            <v>0</v>
          </cell>
          <cell r="BH27" t="str">
            <v/>
          </cell>
          <cell r="BI27">
            <v>0</v>
          </cell>
          <cell r="BJ27" t="str">
            <v/>
          </cell>
          <cell r="BK27">
            <v>0</v>
          </cell>
          <cell r="BL27" t="str">
            <v/>
          </cell>
          <cell r="BM27">
            <v>0</v>
          </cell>
          <cell r="BN27" t="str">
            <v/>
          </cell>
          <cell r="BO27">
            <v>0</v>
          </cell>
          <cell r="BP27" t="str">
            <v/>
          </cell>
          <cell r="BQ27">
            <v>0</v>
          </cell>
          <cell r="BR27" t="str">
            <v/>
          </cell>
          <cell r="BS27">
            <v>0</v>
          </cell>
          <cell r="BT27" t="str">
            <v/>
          </cell>
          <cell r="BU27">
            <v>0</v>
          </cell>
          <cell r="BV27" t="str">
            <v/>
          </cell>
          <cell r="BW27">
            <v>23</v>
          </cell>
          <cell r="BX27">
            <v>40.718518518518522</v>
          </cell>
        </row>
        <row r="28">
          <cell r="B28">
            <v>2199</v>
          </cell>
          <cell r="C28" t="str">
            <v>Chicken Schintzels</v>
          </cell>
          <cell r="D28" t="str">
            <v>Main</v>
          </cell>
          <cell r="E28">
            <v>0</v>
          </cell>
          <cell r="F28" t="str">
            <v/>
          </cell>
          <cell r="G28">
            <v>0</v>
          </cell>
          <cell r="H28" t="str">
            <v/>
          </cell>
          <cell r="I28">
            <v>0</v>
          </cell>
          <cell r="J28" t="str">
            <v/>
          </cell>
          <cell r="K28">
            <v>0</v>
          </cell>
          <cell r="L28" t="str">
            <v/>
          </cell>
          <cell r="M28">
            <v>0</v>
          </cell>
          <cell r="N28" t="str">
            <v/>
          </cell>
          <cell r="O28">
            <v>2</v>
          </cell>
          <cell r="P28">
            <v>10.355555555555556</v>
          </cell>
          <cell r="Q28">
            <v>0</v>
          </cell>
          <cell r="R28" t="str">
            <v/>
          </cell>
          <cell r="S28">
            <v>0</v>
          </cell>
          <cell r="T28" t="str">
            <v/>
          </cell>
          <cell r="U28">
            <v>0</v>
          </cell>
          <cell r="V28" t="str">
            <v/>
          </cell>
          <cell r="W28">
            <v>0</v>
          </cell>
          <cell r="X28" t="str">
            <v/>
          </cell>
          <cell r="Y28">
            <v>0</v>
          </cell>
          <cell r="Z28" t="str">
            <v/>
          </cell>
          <cell r="AA28">
            <v>0</v>
          </cell>
          <cell r="AB28" t="str">
            <v/>
          </cell>
          <cell r="AC28">
            <v>0</v>
          </cell>
          <cell r="AD28" t="str">
            <v/>
          </cell>
          <cell r="AE28">
            <v>0</v>
          </cell>
          <cell r="AF28" t="str">
            <v/>
          </cell>
          <cell r="AG28">
            <v>0</v>
          </cell>
          <cell r="AH28">
            <v>0</v>
          </cell>
          <cell r="AI28">
            <v>0</v>
          </cell>
          <cell r="AJ28">
            <v>0</v>
          </cell>
          <cell r="AK28">
            <v>0</v>
          </cell>
          <cell r="AL28">
            <v>0</v>
          </cell>
          <cell r="AM28">
            <v>0</v>
          </cell>
          <cell r="AN28">
            <v>0</v>
          </cell>
          <cell r="AO28">
            <v>0</v>
          </cell>
          <cell r="AP28">
            <v>0</v>
          </cell>
          <cell r="AQ28">
            <v>0</v>
          </cell>
          <cell r="AR28">
            <v>0</v>
          </cell>
          <cell r="AS28">
            <v>0</v>
          </cell>
          <cell r="AT28">
            <v>0</v>
          </cell>
          <cell r="AU28">
            <v>0</v>
          </cell>
          <cell r="AV28">
            <v>0</v>
          </cell>
          <cell r="AW28">
            <v>0</v>
          </cell>
          <cell r="AX28">
            <v>0</v>
          </cell>
          <cell r="AY28">
            <v>0</v>
          </cell>
          <cell r="AZ28">
            <v>0</v>
          </cell>
          <cell r="BA28">
            <v>0</v>
          </cell>
          <cell r="BB28">
            <v>0</v>
          </cell>
          <cell r="BC28">
            <v>0</v>
          </cell>
          <cell r="BD28">
            <v>0</v>
          </cell>
          <cell r="BE28">
            <v>0</v>
          </cell>
          <cell r="BF28">
            <v>0</v>
          </cell>
          <cell r="BG28">
            <v>0</v>
          </cell>
          <cell r="BH28">
            <v>0</v>
          </cell>
          <cell r="BI28">
            <v>0</v>
          </cell>
          <cell r="BJ28">
            <v>0</v>
          </cell>
          <cell r="BK28">
            <v>0</v>
          </cell>
          <cell r="BL28">
            <v>0</v>
          </cell>
          <cell r="BM28">
            <v>0</v>
          </cell>
          <cell r="BN28">
            <v>0</v>
          </cell>
          <cell r="BO28">
            <v>0</v>
          </cell>
          <cell r="BP28">
            <v>0</v>
          </cell>
          <cell r="BQ28">
            <v>0</v>
          </cell>
          <cell r="BR28">
            <v>0</v>
          </cell>
          <cell r="BS28">
            <v>0</v>
          </cell>
          <cell r="BT28">
            <v>0</v>
          </cell>
          <cell r="BU28">
            <v>0</v>
          </cell>
          <cell r="BV28">
            <v>0</v>
          </cell>
          <cell r="BW28">
            <v>0</v>
          </cell>
          <cell r="BX28">
            <v>0</v>
          </cell>
        </row>
        <row r="29">
          <cell r="B29">
            <v>2418</v>
          </cell>
          <cell r="C29" t="str">
            <v>Butternut Squash Soup</v>
          </cell>
          <cell r="D29" t="str">
            <v>Soup</v>
          </cell>
          <cell r="E29">
            <v>9</v>
          </cell>
          <cell r="F29">
            <v>15.933333333333334</v>
          </cell>
          <cell r="G29">
            <v>0</v>
          </cell>
          <cell r="H29" t="str">
            <v/>
          </cell>
          <cell r="I29">
            <v>5</v>
          </cell>
          <cell r="J29">
            <v>8.8518518518518512</v>
          </cell>
          <cell r="K29">
            <v>4</v>
          </cell>
          <cell r="L29">
            <v>7.0814814814814815</v>
          </cell>
          <cell r="M29">
            <v>4</v>
          </cell>
          <cell r="N29">
            <v>7.0814814814814815</v>
          </cell>
          <cell r="O29">
            <v>0</v>
          </cell>
          <cell r="P29" t="str">
            <v/>
          </cell>
          <cell r="Q29">
            <v>0</v>
          </cell>
          <cell r="R29" t="str">
            <v/>
          </cell>
          <cell r="S29">
            <v>0</v>
          </cell>
          <cell r="T29" t="str">
            <v/>
          </cell>
          <cell r="U29">
            <v>0</v>
          </cell>
          <cell r="V29" t="str">
            <v/>
          </cell>
          <cell r="W29">
            <v>0</v>
          </cell>
          <cell r="X29" t="str">
            <v/>
          </cell>
          <cell r="Y29">
            <v>0</v>
          </cell>
          <cell r="Z29" t="str">
            <v/>
          </cell>
          <cell r="AA29">
            <v>0</v>
          </cell>
          <cell r="AB29" t="str">
            <v/>
          </cell>
          <cell r="AC29">
            <v>0</v>
          </cell>
          <cell r="AD29" t="str">
            <v/>
          </cell>
          <cell r="AE29">
            <v>0</v>
          </cell>
          <cell r="AF29" t="str">
            <v/>
          </cell>
          <cell r="AG29">
            <v>0</v>
          </cell>
          <cell r="AH29" t="str">
            <v/>
          </cell>
          <cell r="AI29">
            <v>0</v>
          </cell>
          <cell r="AJ29" t="str">
            <v/>
          </cell>
          <cell r="AK29">
            <v>0</v>
          </cell>
          <cell r="AL29" t="str">
            <v/>
          </cell>
          <cell r="AM29">
            <v>0</v>
          </cell>
          <cell r="AN29" t="str">
            <v/>
          </cell>
          <cell r="AO29">
            <v>0</v>
          </cell>
          <cell r="AP29" t="str">
            <v/>
          </cell>
          <cell r="AQ29">
            <v>0</v>
          </cell>
          <cell r="AR29" t="str">
            <v/>
          </cell>
          <cell r="AS29">
            <v>0</v>
          </cell>
          <cell r="AT29" t="str">
            <v/>
          </cell>
          <cell r="AU29">
            <v>0</v>
          </cell>
          <cell r="AV29" t="str">
            <v/>
          </cell>
          <cell r="AW29">
            <v>0</v>
          </cell>
          <cell r="AX29" t="str">
            <v/>
          </cell>
          <cell r="AY29">
            <v>0</v>
          </cell>
          <cell r="AZ29" t="str">
            <v/>
          </cell>
          <cell r="BA29">
            <v>0</v>
          </cell>
          <cell r="BB29" t="str">
            <v/>
          </cell>
          <cell r="BC29">
            <v>0</v>
          </cell>
          <cell r="BD29" t="str">
            <v/>
          </cell>
          <cell r="BE29">
            <v>0</v>
          </cell>
          <cell r="BF29" t="str">
            <v/>
          </cell>
          <cell r="BG29">
            <v>0</v>
          </cell>
          <cell r="BH29" t="str">
            <v/>
          </cell>
          <cell r="BI29">
            <v>0</v>
          </cell>
          <cell r="BJ29" t="str">
            <v/>
          </cell>
          <cell r="BK29">
            <v>0</v>
          </cell>
          <cell r="BL29" t="str">
            <v/>
          </cell>
          <cell r="BM29">
            <v>0</v>
          </cell>
          <cell r="BN29" t="str">
            <v/>
          </cell>
          <cell r="BO29">
            <v>0</v>
          </cell>
          <cell r="BP29" t="str">
            <v/>
          </cell>
          <cell r="BQ29">
            <v>0</v>
          </cell>
          <cell r="BR29" t="str">
            <v/>
          </cell>
          <cell r="BS29">
            <v>0</v>
          </cell>
          <cell r="BT29" t="str">
            <v/>
          </cell>
          <cell r="BU29">
            <v>0</v>
          </cell>
          <cell r="BV29" t="str">
            <v/>
          </cell>
          <cell r="BW29">
            <v>22</v>
          </cell>
          <cell r="BX29">
            <v>38.94814814814815</v>
          </cell>
        </row>
        <row r="30">
          <cell r="B30">
            <v>2457</v>
          </cell>
          <cell r="C30" t="str">
            <v>Flaked Dill Salmon Sandwich</v>
          </cell>
          <cell r="D30" t="str">
            <v>Sandwich</v>
          </cell>
          <cell r="E30">
            <v>0</v>
          </cell>
          <cell r="F30" t="str">
            <v/>
          </cell>
          <cell r="G30">
            <v>0</v>
          </cell>
          <cell r="H30" t="str">
            <v/>
          </cell>
          <cell r="I30">
            <v>0</v>
          </cell>
          <cell r="J30" t="str">
            <v/>
          </cell>
          <cell r="K30">
            <v>0</v>
          </cell>
          <cell r="L30" t="str">
            <v/>
          </cell>
          <cell r="M30">
            <v>0</v>
          </cell>
          <cell r="N30" t="str">
            <v/>
          </cell>
          <cell r="O30">
            <v>0</v>
          </cell>
          <cell r="P30" t="str">
            <v/>
          </cell>
          <cell r="Q30">
            <v>0</v>
          </cell>
          <cell r="R30" t="str">
            <v/>
          </cell>
          <cell r="S30">
            <v>0</v>
          </cell>
          <cell r="T30" t="str">
            <v/>
          </cell>
          <cell r="U30">
            <v>0</v>
          </cell>
          <cell r="V30" t="str">
            <v/>
          </cell>
          <cell r="W30">
            <v>0</v>
          </cell>
          <cell r="X30" t="str">
            <v/>
          </cell>
          <cell r="Y30">
            <v>0</v>
          </cell>
          <cell r="Z30" t="str">
            <v/>
          </cell>
          <cell r="AA30">
            <v>0</v>
          </cell>
          <cell r="AB30" t="str">
            <v/>
          </cell>
          <cell r="AC30">
            <v>0</v>
          </cell>
          <cell r="AD30" t="str">
            <v/>
          </cell>
          <cell r="AE30">
            <v>0</v>
          </cell>
          <cell r="AF30" t="str">
            <v/>
          </cell>
          <cell r="AG30">
            <v>0</v>
          </cell>
          <cell r="AH30" t="str">
            <v/>
          </cell>
          <cell r="AI30">
            <v>0</v>
          </cell>
          <cell r="AJ30" t="str">
            <v/>
          </cell>
          <cell r="AK30">
            <v>0</v>
          </cell>
          <cell r="AL30" t="str">
            <v/>
          </cell>
          <cell r="AM30">
            <v>0</v>
          </cell>
          <cell r="AN30" t="str">
            <v/>
          </cell>
          <cell r="AO30">
            <v>0</v>
          </cell>
          <cell r="AP30" t="str">
            <v/>
          </cell>
          <cell r="AQ30">
            <v>0</v>
          </cell>
          <cell r="AR30" t="str">
            <v/>
          </cell>
          <cell r="AS30">
            <v>0</v>
          </cell>
          <cell r="AT30" t="str">
            <v/>
          </cell>
          <cell r="AU30">
            <v>0</v>
          </cell>
          <cell r="AV30" t="str">
            <v/>
          </cell>
          <cell r="AW30">
            <v>0</v>
          </cell>
          <cell r="AX30" t="str">
            <v/>
          </cell>
          <cell r="AY30">
            <v>0</v>
          </cell>
          <cell r="AZ30" t="str">
            <v/>
          </cell>
          <cell r="BA30">
            <v>0</v>
          </cell>
          <cell r="BB30" t="str">
            <v/>
          </cell>
          <cell r="BC30">
            <v>0</v>
          </cell>
          <cell r="BD30" t="str">
            <v/>
          </cell>
          <cell r="BE30">
            <v>0</v>
          </cell>
          <cell r="BF30" t="str">
            <v/>
          </cell>
          <cell r="BG30">
            <v>0</v>
          </cell>
          <cell r="BH30" t="str">
            <v/>
          </cell>
          <cell r="BI30">
            <v>0</v>
          </cell>
          <cell r="BJ30" t="str">
            <v/>
          </cell>
          <cell r="BK30">
            <v>0</v>
          </cell>
          <cell r="BL30" t="str">
            <v/>
          </cell>
          <cell r="BM30">
            <v>0</v>
          </cell>
          <cell r="BN30" t="str">
            <v/>
          </cell>
          <cell r="BO30">
            <v>0</v>
          </cell>
          <cell r="BP30" t="str">
            <v/>
          </cell>
          <cell r="BQ30">
            <v>0</v>
          </cell>
          <cell r="BR30" t="str">
            <v/>
          </cell>
          <cell r="BS30">
            <v>0</v>
          </cell>
          <cell r="BT30" t="str">
            <v/>
          </cell>
          <cell r="BU30">
            <v>0</v>
          </cell>
          <cell r="BV30" t="str">
            <v/>
          </cell>
          <cell r="BW30">
            <v>0</v>
          </cell>
          <cell r="BX30">
            <v>0</v>
          </cell>
        </row>
        <row r="31">
          <cell r="B31">
            <v>2558</v>
          </cell>
          <cell r="C31" t="str">
            <v>Chopped Liver Sandwich</v>
          </cell>
          <cell r="D31" t="str">
            <v>Sandwich</v>
          </cell>
          <cell r="E31">
            <v>0</v>
          </cell>
          <cell r="F31" t="str">
            <v/>
          </cell>
          <cell r="G31">
            <v>0</v>
          </cell>
          <cell r="H31" t="str">
            <v/>
          </cell>
          <cell r="I31">
            <v>0</v>
          </cell>
          <cell r="J31" t="str">
            <v/>
          </cell>
          <cell r="K31">
            <v>0</v>
          </cell>
          <cell r="L31" t="str">
            <v/>
          </cell>
          <cell r="M31">
            <v>0</v>
          </cell>
          <cell r="N31" t="str">
            <v/>
          </cell>
          <cell r="O31">
            <v>0</v>
          </cell>
          <cell r="P31" t="str">
            <v/>
          </cell>
          <cell r="Q31">
            <v>0</v>
          </cell>
          <cell r="R31" t="str">
            <v/>
          </cell>
          <cell r="S31">
            <v>0</v>
          </cell>
          <cell r="T31" t="str">
            <v/>
          </cell>
          <cell r="U31">
            <v>0</v>
          </cell>
          <cell r="V31" t="str">
            <v/>
          </cell>
          <cell r="W31">
            <v>0</v>
          </cell>
          <cell r="X31" t="str">
            <v/>
          </cell>
          <cell r="Y31">
            <v>0</v>
          </cell>
          <cell r="Z31" t="str">
            <v/>
          </cell>
          <cell r="AA31">
            <v>0</v>
          </cell>
          <cell r="AB31" t="str">
            <v/>
          </cell>
          <cell r="AC31">
            <v>0</v>
          </cell>
          <cell r="AD31" t="str">
            <v/>
          </cell>
          <cell r="AE31">
            <v>0</v>
          </cell>
          <cell r="AF31" t="str">
            <v/>
          </cell>
          <cell r="AG31">
            <v>0</v>
          </cell>
          <cell r="AH31" t="str">
            <v/>
          </cell>
          <cell r="AI31">
            <v>0</v>
          </cell>
          <cell r="AJ31" t="str">
            <v/>
          </cell>
          <cell r="AK31">
            <v>0</v>
          </cell>
          <cell r="AL31" t="str">
            <v/>
          </cell>
          <cell r="AM31">
            <v>0</v>
          </cell>
          <cell r="AN31" t="str">
            <v/>
          </cell>
          <cell r="AO31">
            <v>0</v>
          </cell>
          <cell r="AP31" t="str">
            <v/>
          </cell>
          <cell r="AQ31">
            <v>0</v>
          </cell>
          <cell r="AR31" t="str">
            <v/>
          </cell>
          <cell r="AS31">
            <v>0</v>
          </cell>
          <cell r="AT31" t="str">
            <v/>
          </cell>
          <cell r="AU31">
            <v>0</v>
          </cell>
          <cell r="AV31" t="str">
            <v/>
          </cell>
          <cell r="AW31">
            <v>0</v>
          </cell>
          <cell r="AX31" t="str">
            <v/>
          </cell>
          <cell r="AY31">
            <v>0</v>
          </cell>
          <cell r="AZ31" t="str">
            <v/>
          </cell>
          <cell r="BA31">
            <v>0</v>
          </cell>
          <cell r="BB31" t="str">
            <v/>
          </cell>
          <cell r="BC31">
            <v>0</v>
          </cell>
          <cell r="BD31" t="str">
            <v/>
          </cell>
          <cell r="BE31">
            <v>0</v>
          </cell>
          <cell r="BF31" t="str">
            <v/>
          </cell>
          <cell r="BG31">
            <v>0</v>
          </cell>
          <cell r="BH31" t="str">
            <v/>
          </cell>
          <cell r="BI31">
            <v>0</v>
          </cell>
          <cell r="BJ31" t="str">
            <v/>
          </cell>
          <cell r="BK31">
            <v>0</v>
          </cell>
          <cell r="BL31" t="str">
            <v/>
          </cell>
          <cell r="BM31">
            <v>0</v>
          </cell>
          <cell r="BN31" t="str">
            <v/>
          </cell>
          <cell r="BO31">
            <v>0</v>
          </cell>
          <cell r="BP31" t="str">
            <v/>
          </cell>
          <cell r="BQ31">
            <v>0</v>
          </cell>
          <cell r="BR31" t="str">
            <v/>
          </cell>
          <cell r="BS31">
            <v>0</v>
          </cell>
          <cell r="BT31" t="str">
            <v/>
          </cell>
          <cell r="BU31">
            <v>0</v>
          </cell>
          <cell r="BV31" t="str">
            <v/>
          </cell>
          <cell r="BW31">
            <v>0</v>
          </cell>
          <cell r="BX31">
            <v>0</v>
          </cell>
        </row>
        <row r="32">
          <cell r="B32">
            <v>2629</v>
          </cell>
          <cell r="C32" t="str">
            <v>Corn Salad</v>
          </cell>
          <cell r="D32" t="str">
            <v>Salad</v>
          </cell>
          <cell r="E32">
            <v>0</v>
          </cell>
          <cell r="F32" t="str">
            <v/>
          </cell>
          <cell r="G32">
            <v>0</v>
          </cell>
          <cell r="H32" t="str">
            <v/>
          </cell>
          <cell r="I32">
            <v>0</v>
          </cell>
          <cell r="J32" t="str">
            <v/>
          </cell>
          <cell r="K32">
            <v>0</v>
          </cell>
          <cell r="L32" t="str">
            <v/>
          </cell>
          <cell r="M32">
            <v>0</v>
          </cell>
          <cell r="N32" t="str">
            <v/>
          </cell>
          <cell r="O32">
            <v>0</v>
          </cell>
          <cell r="P32" t="str">
            <v/>
          </cell>
          <cell r="Q32">
            <v>0</v>
          </cell>
          <cell r="R32" t="str">
            <v/>
          </cell>
          <cell r="S32">
            <v>0</v>
          </cell>
          <cell r="T32" t="str">
            <v/>
          </cell>
          <cell r="U32">
            <v>0</v>
          </cell>
          <cell r="V32" t="str">
            <v/>
          </cell>
          <cell r="W32">
            <v>0</v>
          </cell>
          <cell r="X32" t="str">
            <v/>
          </cell>
          <cell r="Y32">
            <v>0</v>
          </cell>
          <cell r="Z32" t="str">
            <v/>
          </cell>
          <cell r="AA32">
            <v>0</v>
          </cell>
          <cell r="AB32" t="str">
            <v/>
          </cell>
          <cell r="AC32">
            <v>0</v>
          </cell>
          <cell r="AD32" t="str">
            <v/>
          </cell>
          <cell r="AE32">
            <v>0</v>
          </cell>
          <cell r="AF32" t="str">
            <v/>
          </cell>
          <cell r="AG32">
            <v>0</v>
          </cell>
          <cell r="AH32" t="str">
            <v/>
          </cell>
          <cell r="AI32">
            <v>0</v>
          </cell>
          <cell r="AJ32" t="str">
            <v/>
          </cell>
          <cell r="AK32">
            <v>0</v>
          </cell>
          <cell r="AL32" t="str">
            <v/>
          </cell>
          <cell r="AM32">
            <v>0</v>
          </cell>
          <cell r="AN32" t="str">
            <v/>
          </cell>
          <cell r="AO32">
            <v>0</v>
          </cell>
          <cell r="AP32" t="str">
            <v/>
          </cell>
          <cell r="AQ32">
            <v>0</v>
          </cell>
          <cell r="AR32" t="str">
            <v/>
          </cell>
          <cell r="AS32">
            <v>0</v>
          </cell>
          <cell r="AT32" t="str">
            <v/>
          </cell>
          <cell r="AU32">
            <v>0</v>
          </cell>
          <cell r="AV32" t="str">
            <v/>
          </cell>
          <cell r="AW32">
            <v>0</v>
          </cell>
          <cell r="AX32" t="str">
            <v/>
          </cell>
          <cell r="AY32">
            <v>0</v>
          </cell>
          <cell r="AZ32" t="str">
            <v/>
          </cell>
          <cell r="BA32">
            <v>0</v>
          </cell>
          <cell r="BB32" t="str">
            <v/>
          </cell>
          <cell r="BC32">
            <v>0</v>
          </cell>
          <cell r="BD32" t="str">
            <v/>
          </cell>
          <cell r="BE32">
            <v>0</v>
          </cell>
          <cell r="BF32" t="str">
            <v/>
          </cell>
          <cell r="BG32">
            <v>0</v>
          </cell>
          <cell r="BH32" t="str">
            <v/>
          </cell>
          <cell r="BI32">
            <v>0</v>
          </cell>
          <cell r="BJ32" t="str">
            <v/>
          </cell>
          <cell r="BK32">
            <v>0</v>
          </cell>
          <cell r="BL32" t="str">
            <v/>
          </cell>
          <cell r="BM32">
            <v>0</v>
          </cell>
          <cell r="BN32" t="str">
            <v/>
          </cell>
          <cell r="BO32">
            <v>0</v>
          </cell>
          <cell r="BP32" t="str">
            <v/>
          </cell>
          <cell r="BQ32">
            <v>0</v>
          </cell>
          <cell r="BR32" t="str">
            <v/>
          </cell>
          <cell r="BS32">
            <v>0</v>
          </cell>
          <cell r="BT32" t="str">
            <v/>
          </cell>
          <cell r="BU32">
            <v>0</v>
          </cell>
          <cell r="BV32" t="str">
            <v/>
          </cell>
          <cell r="BW32">
            <v>0</v>
          </cell>
          <cell r="BX32">
            <v>0</v>
          </cell>
        </row>
        <row r="33">
          <cell r="B33">
            <v>2635</v>
          </cell>
          <cell r="C33" t="str">
            <v>Spaghetti Bolognese</v>
          </cell>
          <cell r="D33" t="str">
            <v>Main</v>
          </cell>
          <cell r="E33">
            <v>0</v>
          </cell>
          <cell r="F33" t="str">
            <v/>
          </cell>
          <cell r="G33">
            <v>0</v>
          </cell>
          <cell r="H33" t="str">
            <v/>
          </cell>
          <cell r="I33">
            <v>0</v>
          </cell>
          <cell r="J33" t="str">
            <v/>
          </cell>
          <cell r="K33">
            <v>0</v>
          </cell>
          <cell r="L33" t="str">
            <v/>
          </cell>
          <cell r="M33">
            <v>0</v>
          </cell>
          <cell r="N33" t="str">
            <v/>
          </cell>
          <cell r="O33">
            <v>0</v>
          </cell>
          <cell r="P33" t="str">
            <v/>
          </cell>
          <cell r="Q33">
            <v>0</v>
          </cell>
          <cell r="R33" t="str">
            <v/>
          </cell>
          <cell r="S33">
            <v>0</v>
          </cell>
          <cell r="T33" t="str">
            <v/>
          </cell>
          <cell r="U33">
            <v>0</v>
          </cell>
          <cell r="V33" t="str">
            <v/>
          </cell>
          <cell r="W33">
            <v>0</v>
          </cell>
          <cell r="X33" t="str">
            <v/>
          </cell>
          <cell r="Y33">
            <v>0</v>
          </cell>
          <cell r="Z33" t="str">
            <v/>
          </cell>
          <cell r="AA33">
            <v>0</v>
          </cell>
          <cell r="AB33" t="str">
            <v/>
          </cell>
          <cell r="AC33">
            <v>0</v>
          </cell>
          <cell r="AD33" t="str">
            <v/>
          </cell>
          <cell r="AE33">
            <v>0</v>
          </cell>
          <cell r="AF33" t="str">
            <v/>
          </cell>
          <cell r="AG33">
            <v>0</v>
          </cell>
          <cell r="AH33" t="str">
            <v/>
          </cell>
          <cell r="AI33">
            <v>0</v>
          </cell>
          <cell r="AJ33" t="str">
            <v/>
          </cell>
          <cell r="AK33">
            <v>0</v>
          </cell>
          <cell r="AL33" t="str">
            <v/>
          </cell>
          <cell r="AM33">
            <v>0</v>
          </cell>
          <cell r="AN33" t="str">
            <v/>
          </cell>
          <cell r="AO33">
            <v>0</v>
          </cell>
          <cell r="AP33" t="str">
            <v/>
          </cell>
          <cell r="AQ33">
            <v>0</v>
          </cell>
          <cell r="AR33" t="str">
            <v/>
          </cell>
          <cell r="AS33">
            <v>0</v>
          </cell>
          <cell r="AT33" t="str">
            <v/>
          </cell>
          <cell r="AU33">
            <v>0</v>
          </cell>
          <cell r="AV33" t="str">
            <v/>
          </cell>
          <cell r="AW33">
            <v>0</v>
          </cell>
          <cell r="AX33" t="str">
            <v/>
          </cell>
          <cell r="AY33">
            <v>0</v>
          </cell>
          <cell r="AZ33" t="str">
            <v/>
          </cell>
          <cell r="BA33">
            <v>0</v>
          </cell>
          <cell r="BB33" t="str">
            <v/>
          </cell>
          <cell r="BC33">
            <v>0</v>
          </cell>
          <cell r="BD33" t="str">
            <v/>
          </cell>
          <cell r="BE33">
            <v>0</v>
          </cell>
          <cell r="BF33" t="str">
            <v/>
          </cell>
          <cell r="BG33">
            <v>0</v>
          </cell>
          <cell r="BH33" t="str">
            <v/>
          </cell>
          <cell r="BI33">
            <v>0</v>
          </cell>
          <cell r="BJ33" t="str">
            <v/>
          </cell>
          <cell r="BK33">
            <v>0</v>
          </cell>
          <cell r="BL33" t="str">
            <v/>
          </cell>
          <cell r="BM33">
            <v>0</v>
          </cell>
          <cell r="BN33" t="str">
            <v/>
          </cell>
          <cell r="BO33">
            <v>0</v>
          </cell>
          <cell r="BP33" t="str">
            <v/>
          </cell>
          <cell r="BQ33">
            <v>0</v>
          </cell>
          <cell r="BR33" t="str">
            <v/>
          </cell>
          <cell r="BS33">
            <v>0</v>
          </cell>
          <cell r="BT33" t="str">
            <v/>
          </cell>
          <cell r="BU33">
            <v>0</v>
          </cell>
          <cell r="BV33" t="str">
            <v/>
          </cell>
          <cell r="BW33">
            <v>0</v>
          </cell>
          <cell r="BX33">
            <v>0</v>
          </cell>
        </row>
        <row r="34">
          <cell r="B34">
            <v>2645</v>
          </cell>
          <cell r="C34" t="str">
            <v>Roasted Veg Tomato Pasta</v>
          </cell>
          <cell r="D34" t="str">
            <v>Side</v>
          </cell>
          <cell r="E34">
            <v>3</v>
          </cell>
          <cell r="F34">
            <v>5.5333333333333332</v>
          </cell>
          <cell r="G34">
            <v>0</v>
          </cell>
          <cell r="H34" t="str">
            <v/>
          </cell>
          <cell r="I34">
            <v>4</v>
          </cell>
          <cell r="J34">
            <v>7.3777777777777782</v>
          </cell>
          <cell r="K34">
            <v>10</v>
          </cell>
          <cell r="L34">
            <v>18.444444444444446</v>
          </cell>
          <cell r="M34">
            <v>0</v>
          </cell>
          <cell r="N34" t="str">
            <v/>
          </cell>
          <cell r="O34">
            <v>0</v>
          </cell>
          <cell r="P34" t="str">
            <v/>
          </cell>
          <cell r="Q34">
            <v>0</v>
          </cell>
          <cell r="R34" t="str">
            <v/>
          </cell>
          <cell r="S34">
            <v>0</v>
          </cell>
          <cell r="T34" t="str">
            <v/>
          </cell>
          <cell r="U34">
            <v>0</v>
          </cell>
          <cell r="V34" t="str">
            <v/>
          </cell>
          <cell r="W34">
            <v>0</v>
          </cell>
          <cell r="X34" t="str">
            <v/>
          </cell>
          <cell r="Y34">
            <v>0</v>
          </cell>
          <cell r="Z34" t="str">
            <v/>
          </cell>
          <cell r="AA34">
            <v>0</v>
          </cell>
          <cell r="AB34" t="str">
            <v/>
          </cell>
          <cell r="AC34">
            <v>0</v>
          </cell>
          <cell r="AD34" t="str">
            <v/>
          </cell>
          <cell r="AE34">
            <v>0</v>
          </cell>
          <cell r="AF34" t="str">
            <v/>
          </cell>
          <cell r="AG34">
            <v>0</v>
          </cell>
          <cell r="AH34" t="str">
            <v/>
          </cell>
          <cell r="AI34">
            <v>0</v>
          </cell>
          <cell r="AJ34" t="str">
            <v/>
          </cell>
          <cell r="AK34">
            <v>0</v>
          </cell>
          <cell r="AL34" t="str">
            <v/>
          </cell>
          <cell r="AM34">
            <v>0</v>
          </cell>
          <cell r="AN34" t="str">
            <v/>
          </cell>
          <cell r="AO34">
            <v>0</v>
          </cell>
          <cell r="AP34" t="str">
            <v/>
          </cell>
          <cell r="AQ34">
            <v>0</v>
          </cell>
          <cell r="AR34" t="str">
            <v/>
          </cell>
          <cell r="AS34">
            <v>0</v>
          </cell>
          <cell r="AT34" t="str">
            <v/>
          </cell>
          <cell r="AU34">
            <v>0</v>
          </cell>
          <cell r="AV34" t="str">
            <v/>
          </cell>
          <cell r="AW34">
            <v>0</v>
          </cell>
          <cell r="AX34" t="str">
            <v/>
          </cell>
          <cell r="AY34">
            <v>0</v>
          </cell>
          <cell r="AZ34" t="str">
            <v/>
          </cell>
          <cell r="BA34">
            <v>0</v>
          </cell>
          <cell r="BB34" t="str">
            <v/>
          </cell>
          <cell r="BC34">
            <v>0</v>
          </cell>
          <cell r="BD34" t="str">
            <v/>
          </cell>
          <cell r="BE34">
            <v>0</v>
          </cell>
          <cell r="BF34" t="str">
            <v/>
          </cell>
          <cell r="BG34">
            <v>0</v>
          </cell>
          <cell r="BH34" t="str">
            <v/>
          </cell>
          <cell r="BI34">
            <v>0</v>
          </cell>
          <cell r="BJ34" t="str">
            <v/>
          </cell>
          <cell r="BK34">
            <v>0</v>
          </cell>
          <cell r="BL34" t="str">
            <v/>
          </cell>
          <cell r="BM34">
            <v>0</v>
          </cell>
          <cell r="BN34" t="str">
            <v/>
          </cell>
          <cell r="BO34">
            <v>0</v>
          </cell>
          <cell r="BP34" t="str">
            <v/>
          </cell>
          <cell r="BQ34">
            <v>0</v>
          </cell>
          <cell r="BR34" t="str">
            <v/>
          </cell>
          <cell r="BS34">
            <v>0</v>
          </cell>
          <cell r="BT34" t="str">
            <v/>
          </cell>
          <cell r="BU34">
            <v>0</v>
          </cell>
          <cell r="BV34" t="str">
            <v/>
          </cell>
          <cell r="BW34">
            <v>17</v>
          </cell>
          <cell r="BX34">
            <v>31.355555555555558</v>
          </cell>
        </row>
        <row r="35">
          <cell r="B35">
            <v>2674</v>
          </cell>
          <cell r="C35" t="str">
            <v>Teriyaki Salmon Meal</v>
          </cell>
          <cell r="D35" t="str">
            <v>Meal</v>
          </cell>
          <cell r="E35">
            <v>7</v>
          </cell>
          <cell r="F35">
            <v>25.874074074074073</v>
          </cell>
          <cell r="G35">
            <v>0</v>
          </cell>
          <cell r="H35" t="str">
            <v/>
          </cell>
          <cell r="I35">
            <v>8</v>
          </cell>
          <cell r="J35">
            <v>29.57037037037037</v>
          </cell>
          <cell r="K35">
            <v>8</v>
          </cell>
          <cell r="L35">
            <v>29.57037037037037</v>
          </cell>
          <cell r="M35">
            <v>6</v>
          </cell>
          <cell r="N35">
            <v>22.177777777777777</v>
          </cell>
          <cell r="O35">
            <v>0</v>
          </cell>
          <cell r="P35" t="str">
            <v/>
          </cell>
          <cell r="Q35">
            <v>0</v>
          </cell>
          <cell r="R35" t="str">
            <v/>
          </cell>
          <cell r="S35">
            <v>0</v>
          </cell>
          <cell r="T35" t="str">
            <v/>
          </cell>
          <cell r="U35">
            <v>0</v>
          </cell>
          <cell r="V35" t="str">
            <v/>
          </cell>
          <cell r="W35">
            <v>0</v>
          </cell>
          <cell r="X35" t="str">
            <v/>
          </cell>
          <cell r="Y35">
            <v>0</v>
          </cell>
          <cell r="Z35" t="str">
            <v/>
          </cell>
          <cell r="AA35">
            <v>0</v>
          </cell>
          <cell r="AB35" t="str">
            <v/>
          </cell>
          <cell r="AC35">
            <v>0</v>
          </cell>
          <cell r="AD35" t="str">
            <v/>
          </cell>
          <cell r="AE35">
            <v>0</v>
          </cell>
          <cell r="AF35" t="str">
            <v/>
          </cell>
          <cell r="AG35">
            <v>0</v>
          </cell>
          <cell r="AH35" t="str">
            <v/>
          </cell>
          <cell r="AI35">
            <v>0</v>
          </cell>
          <cell r="AJ35" t="str">
            <v/>
          </cell>
          <cell r="AK35">
            <v>0</v>
          </cell>
          <cell r="AL35" t="str">
            <v/>
          </cell>
          <cell r="AM35">
            <v>0</v>
          </cell>
          <cell r="AN35" t="str">
            <v/>
          </cell>
          <cell r="AO35">
            <v>0</v>
          </cell>
          <cell r="AP35" t="str">
            <v/>
          </cell>
          <cell r="AQ35">
            <v>0</v>
          </cell>
          <cell r="AR35" t="str">
            <v/>
          </cell>
          <cell r="AS35">
            <v>0</v>
          </cell>
          <cell r="AT35" t="str">
            <v/>
          </cell>
          <cell r="AU35">
            <v>0</v>
          </cell>
          <cell r="AV35" t="str">
            <v/>
          </cell>
          <cell r="AW35">
            <v>0</v>
          </cell>
          <cell r="AX35" t="str">
            <v/>
          </cell>
          <cell r="AY35">
            <v>0</v>
          </cell>
          <cell r="AZ35" t="str">
            <v/>
          </cell>
          <cell r="BA35">
            <v>0</v>
          </cell>
          <cell r="BB35" t="str">
            <v/>
          </cell>
          <cell r="BC35">
            <v>0</v>
          </cell>
          <cell r="BD35" t="str">
            <v/>
          </cell>
          <cell r="BE35">
            <v>0</v>
          </cell>
          <cell r="BF35" t="str">
            <v/>
          </cell>
          <cell r="BG35">
            <v>0</v>
          </cell>
          <cell r="BH35" t="str">
            <v/>
          </cell>
          <cell r="BI35">
            <v>0</v>
          </cell>
          <cell r="BJ35" t="str">
            <v/>
          </cell>
          <cell r="BK35">
            <v>0</v>
          </cell>
          <cell r="BL35" t="str">
            <v/>
          </cell>
          <cell r="BM35">
            <v>0</v>
          </cell>
          <cell r="BN35" t="str">
            <v/>
          </cell>
          <cell r="BO35">
            <v>0</v>
          </cell>
          <cell r="BP35" t="str">
            <v/>
          </cell>
          <cell r="BQ35">
            <v>0</v>
          </cell>
          <cell r="BR35" t="str">
            <v/>
          </cell>
          <cell r="BS35">
            <v>0</v>
          </cell>
          <cell r="BT35" t="str">
            <v/>
          </cell>
          <cell r="BU35">
            <v>0</v>
          </cell>
          <cell r="BV35" t="str">
            <v/>
          </cell>
          <cell r="BW35">
            <v>29</v>
          </cell>
          <cell r="BX35">
            <v>107.19259259259259</v>
          </cell>
        </row>
        <row r="36">
          <cell r="B36">
            <v>2678</v>
          </cell>
          <cell r="C36" t="str">
            <v>Flaked Salmon Salad</v>
          </cell>
          <cell r="D36" t="str">
            <v>Tubbed Salad</v>
          </cell>
          <cell r="E36">
            <v>0</v>
          </cell>
          <cell r="F36" t="str">
            <v/>
          </cell>
          <cell r="G36">
            <v>0</v>
          </cell>
          <cell r="H36" t="str">
            <v/>
          </cell>
          <cell r="I36">
            <v>6</v>
          </cell>
          <cell r="J36">
            <v>22.177777777777777</v>
          </cell>
          <cell r="K36">
            <v>5</v>
          </cell>
          <cell r="L36">
            <v>18.481481481481481</v>
          </cell>
          <cell r="M36">
            <v>4</v>
          </cell>
          <cell r="N36">
            <v>14.785185185185185</v>
          </cell>
          <cell r="O36">
            <v>0</v>
          </cell>
          <cell r="P36" t="str">
            <v/>
          </cell>
          <cell r="Q36">
            <v>0</v>
          </cell>
          <cell r="R36" t="str">
            <v/>
          </cell>
          <cell r="S36">
            <v>0</v>
          </cell>
          <cell r="T36" t="str">
            <v/>
          </cell>
          <cell r="U36">
            <v>0</v>
          </cell>
          <cell r="V36" t="str">
            <v/>
          </cell>
          <cell r="W36">
            <v>0</v>
          </cell>
          <cell r="X36" t="str">
            <v/>
          </cell>
          <cell r="Y36">
            <v>0</v>
          </cell>
          <cell r="Z36" t="str">
            <v/>
          </cell>
          <cell r="AA36">
            <v>0</v>
          </cell>
          <cell r="AB36" t="str">
            <v/>
          </cell>
          <cell r="AC36">
            <v>0</v>
          </cell>
          <cell r="AD36" t="str">
            <v/>
          </cell>
          <cell r="AE36">
            <v>0</v>
          </cell>
          <cell r="AF36" t="str">
            <v/>
          </cell>
          <cell r="AG36">
            <v>0</v>
          </cell>
          <cell r="AH36" t="str">
            <v/>
          </cell>
          <cell r="AI36">
            <v>0</v>
          </cell>
          <cell r="AJ36" t="str">
            <v/>
          </cell>
          <cell r="AK36">
            <v>0</v>
          </cell>
          <cell r="AL36" t="str">
            <v/>
          </cell>
          <cell r="AM36">
            <v>0</v>
          </cell>
          <cell r="AN36" t="str">
            <v/>
          </cell>
          <cell r="AO36">
            <v>0</v>
          </cell>
          <cell r="AP36" t="str">
            <v/>
          </cell>
          <cell r="AQ36">
            <v>0</v>
          </cell>
          <cell r="AR36" t="str">
            <v/>
          </cell>
          <cell r="AS36">
            <v>0</v>
          </cell>
          <cell r="AT36" t="str">
            <v/>
          </cell>
          <cell r="AU36">
            <v>0</v>
          </cell>
          <cell r="AV36" t="str">
            <v/>
          </cell>
          <cell r="AW36">
            <v>0</v>
          </cell>
          <cell r="AX36" t="str">
            <v/>
          </cell>
          <cell r="AY36">
            <v>0</v>
          </cell>
          <cell r="AZ36" t="str">
            <v/>
          </cell>
          <cell r="BA36">
            <v>0</v>
          </cell>
          <cell r="BB36" t="str">
            <v/>
          </cell>
          <cell r="BC36">
            <v>0</v>
          </cell>
          <cell r="BD36" t="str">
            <v/>
          </cell>
          <cell r="BE36">
            <v>0</v>
          </cell>
          <cell r="BF36" t="str">
            <v/>
          </cell>
          <cell r="BG36">
            <v>0</v>
          </cell>
          <cell r="BH36" t="str">
            <v/>
          </cell>
          <cell r="BI36">
            <v>0</v>
          </cell>
          <cell r="BJ36" t="str">
            <v/>
          </cell>
          <cell r="BK36">
            <v>0</v>
          </cell>
          <cell r="BL36" t="str">
            <v/>
          </cell>
          <cell r="BM36">
            <v>0</v>
          </cell>
          <cell r="BN36" t="str">
            <v/>
          </cell>
          <cell r="BO36">
            <v>0</v>
          </cell>
          <cell r="BP36" t="str">
            <v/>
          </cell>
          <cell r="BQ36">
            <v>0</v>
          </cell>
          <cell r="BR36" t="str">
            <v/>
          </cell>
          <cell r="BS36">
            <v>0</v>
          </cell>
          <cell r="BT36" t="str">
            <v/>
          </cell>
          <cell r="BU36">
            <v>0</v>
          </cell>
          <cell r="BV36" t="str">
            <v/>
          </cell>
          <cell r="BW36">
            <v>15</v>
          </cell>
          <cell r="BX36">
            <v>55.444444444444443</v>
          </cell>
        </row>
        <row r="37">
          <cell r="B37">
            <v>2679</v>
          </cell>
          <cell r="C37" t="str">
            <v>Cucumber Salad</v>
          </cell>
          <cell r="D37" t="str">
            <v>Salad</v>
          </cell>
          <cell r="E37">
            <v>0</v>
          </cell>
          <cell r="F37" t="str">
            <v/>
          </cell>
          <cell r="G37">
            <v>0</v>
          </cell>
          <cell r="H37" t="str">
            <v/>
          </cell>
          <cell r="I37">
            <v>0</v>
          </cell>
          <cell r="J37" t="str">
            <v/>
          </cell>
          <cell r="K37">
            <v>0</v>
          </cell>
          <cell r="L37" t="str">
            <v/>
          </cell>
          <cell r="M37">
            <v>0</v>
          </cell>
          <cell r="N37" t="str">
            <v/>
          </cell>
          <cell r="O37">
            <v>0</v>
          </cell>
          <cell r="P37" t="str">
            <v/>
          </cell>
          <cell r="Q37">
            <v>0</v>
          </cell>
          <cell r="R37" t="str">
            <v/>
          </cell>
          <cell r="S37">
            <v>0</v>
          </cell>
          <cell r="T37" t="str">
            <v/>
          </cell>
          <cell r="U37">
            <v>0</v>
          </cell>
          <cell r="V37" t="str">
            <v/>
          </cell>
          <cell r="W37">
            <v>0</v>
          </cell>
          <cell r="X37" t="str">
            <v/>
          </cell>
          <cell r="Y37">
            <v>0</v>
          </cell>
          <cell r="Z37" t="str">
            <v/>
          </cell>
          <cell r="AA37">
            <v>0</v>
          </cell>
          <cell r="AB37" t="str">
            <v/>
          </cell>
          <cell r="AC37">
            <v>0</v>
          </cell>
          <cell r="AD37" t="str">
            <v/>
          </cell>
          <cell r="AE37">
            <v>0</v>
          </cell>
          <cell r="AF37" t="str">
            <v/>
          </cell>
          <cell r="AG37">
            <v>0</v>
          </cell>
          <cell r="AH37" t="str">
            <v/>
          </cell>
          <cell r="AI37">
            <v>0</v>
          </cell>
          <cell r="AJ37" t="str">
            <v/>
          </cell>
          <cell r="AK37">
            <v>0</v>
          </cell>
          <cell r="AL37" t="str">
            <v/>
          </cell>
          <cell r="AM37">
            <v>0</v>
          </cell>
          <cell r="AN37" t="str">
            <v/>
          </cell>
          <cell r="AO37">
            <v>0</v>
          </cell>
          <cell r="AP37" t="str">
            <v/>
          </cell>
          <cell r="AQ37">
            <v>0</v>
          </cell>
          <cell r="AR37" t="str">
            <v/>
          </cell>
          <cell r="AS37">
            <v>0</v>
          </cell>
          <cell r="AT37" t="str">
            <v/>
          </cell>
          <cell r="AU37">
            <v>0</v>
          </cell>
          <cell r="AV37" t="str">
            <v/>
          </cell>
          <cell r="AW37">
            <v>0</v>
          </cell>
          <cell r="AX37" t="str">
            <v/>
          </cell>
          <cell r="AY37">
            <v>0</v>
          </cell>
          <cell r="AZ37" t="str">
            <v/>
          </cell>
          <cell r="BA37">
            <v>0</v>
          </cell>
          <cell r="BB37" t="str">
            <v/>
          </cell>
          <cell r="BC37">
            <v>0</v>
          </cell>
          <cell r="BD37" t="str">
            <v/>
          </cell>
          <cell r="BE37">
            <v>0</v>
          </cell>
          <cell r="BF37" t="str">
            <v/>
          </cell>
          <cell r="BG37">
            <v>0</v>
          </cell>
          <cell r="BH37" t="str">
            <v/>
          </cell>
          <cell r="BI37">
            <v>0</v>
          </cell>
          <cell r="BJ37" t="str">
            <v/>
          </cell>
          <cell r="BK37">
            <v>0</v>
          </cell>
          <cell r="BL37" t="str">
            <v/>
          </cell>
          <cell r="BM37">
            <v>0</v>
          </cell>
          <cell r="BN37" t="str">
            <v/>
          </cell>
          <cell r="BO37">
            <v>0</v>
          </cell>
          <cell r="BP37" t="str">
            <v/>
          </cell>
          <cell r="BQ37">
            <v>0</v>
          </cell>
          <cell r="BR37" t="str">
            <v/>
          </cell>
          <cell r="BS37">
            <v>0</v>
          </cell>
          <cell r="BT37" t="str">
            <v/>
          </cell>
          <cell r="BU37">
            <v>0</v>
          </cell>
          <cell r="BV37" t="str">
            <v/>
          </cell>
          <cell r="BW37">
            <v>0</v>
          </cell>
          <cell r="BX37">
            <v>0</v>
          </cell>
        </row>
        <row r="38">
          <cell r="B38">
            <v>2696</v>
          </cell>
          <cell r="C38" t="str">
            <v>Grilled Chicken Salad</v>
          </cell>
          <cell r="D38" t="str">
            <v>Tubbed Salad</v>
          </cell>
          <cell r="E38">
            <v>0</v>
          </cell>
          <cell r="F38" t="str">
            <v/>
          </cell>
          <cell r="G38">
            <v>0</v>
          </cell>
          <cell r="H38" t="str">
            <v/>
          </cell>
          <cell r="I38">
            <v>9</v>
          </cell>
          <cell r="J38">
            <v>33.266666666666666</v>
          </cell>
          <cell r="K38">
            <v>8</v>
          </cell>
          <cell r="L38">
            <v>29.57037037037037</v>
          </cell>
          <cell r="M38">
            <v>8</v>
          </cell>
          <cell r="N38">
            <v>29.57037037037037</v>
          </cell>
          <cell r="O38">
            <v>0</v>
          </cell>
          <cell r="P38" t="str">
            <v/>
          </cell>
          <cell r="Q38">
            <v>0</v>
          </cell>
          <cell r="R38" t="str">
            <v/>
          </cell>
          <cell r="S38">
            <v>0</v>
          </cell>
          <cell r="T38" t="str">
            <v/>
          </cell>
          <cell r="U38">
            <v>0</v>
          </cell>
          <cell r="V38" t="str">
            <v/>
          </cell>
          <cell r="W38">
            <v>0</v>
          </cell>
          <cell r="X38" t="str">
            <v/>
          </cell>
          <cell r="Y38">
            <v>0</v>
          </cell>
          <cell r="Z38" t="str">
            <v/>
          </cell>
          <cell r="AA38">
            <v>0</v>
          </cell>
          <cell r="AB38" t="str">
            <v/>
          </cell>
          <cell r="AC38">
            <v>0</v>
          </cell>
          <cell r="AD38" t="str">
            <v/>
          </cell>
          <cell r="AE38">
            <v>0</v>
          </cell>
          <cell r="AF38" t="str">
            <v/>
          </cell>
          <cell r="AG38">
            <v>0</v>
          </cell>
          <cell r="AH38" t="str">
            <v/>
          </cell>
          <cell r="AI38">
            <v>0</v>
          </cell>
          <cell r="AJ38" t="str">
            <v/>
          </cell>
          <cell r="AK38">
            <v>0</v>
          </cell>
          <cell r="AL38" t="str">
            <v/>
          </cell>
          <cell r="AM38">
            <v>0</v>
          </cell>
          <cell r="AN38" t="str">
            <v/>
          </cell>
          <cell r="AO38">
            <v>0</v>
          </cell>
          <cell r="AP38" t="str">
            <v/>
          </cell>
          <cell r="AQ38">
            <v>0</v>
          </cell>
          <cell r="AR38" t="str">
            <v/>
          </cell>
          <cell r="AS38">
            <v>0</v>
          </cell>
          <cell r="AT38" t="str">
            <v/>
          </cell>
          <cell r="AU38">
            <v>0</v>
          </cell>
          <cell r="AV38" t="str">
            <v/>
          </cell>
          <cell r="AW38">
            <v>0</v>
          </cell>
          <cell r="AX38" t="str">
            <v/>
          </cell>
          <cell r="AY38">
            <v>0</v>
          </cell>
          <cell r="AZ38" t="str">
            <v/>
          </cell>
          <cell r="BA38">
            <v>0</v>
          </cell>
          <cell r="BB38" t="str">
            <v/>
          </cell>
          <cell r="BC38">
            <v>0</v>
          </cell>
          <cell r="BD38" t="str">
            <v/>
          </cell>
          <cell r="BE38">
            <v>0</v>
          </cell>
          <cell r="BF38" t="str">
            <v/>
          </cell>
          <cell r="BG38">
            <v>0</v>
          </cell>
          <cell r="BH38" t="str">
            <v/>
          </cell>
          <cell r="BI38">
            <v>0</v>
          </cell>
          <cell r="BJ38" t="str">
            <v/>
          </cell>
          <cell r="BK38">
            <v>0</v>
          </cell>
          <cell r="BL38" t="str">
            <v/>
          </cell>
          <cell r="BM38">
            <v>0</v>
          </cell>
          <cell r="BN38" t="str">
            <v/>
          </cell>
          <cell r="BO38">
            <v>0</v>
          </cell>
          <cell r="BP38" t="str">
            <v/>
          </cell>
          <cell r="BQ38">
            <v>0</v>
          </cell>
          <cell r="BR38" t="str">
            <v/>
          </cell>
          <cell r="BS38">
            <v>0</v>
          </cell>
          <cell r="BT38" t="str">
            <v/>
          </cell>
          <cell r="BU38">
            <v>0</v>
          </cell>
          <cell r="BV38" t="str">
            <v/>
          </cell>
          <cell r="BW38">
            <v>25</v>
          </cell>
          <cell r="BX38">
            <v>92.407407407407405</v>
          </cell>
        </row>
        <row r="39">
          <cell r="B39">
            <v>2851</v>
          </cell>
          <cell r="C39" t="str">
            <v>Potato Latke 2'S</v>
          </cell>
          <cell r="D39" t="str">
            <v>Side</v>
          </cell>
          <cell r="E39">
            <v>7</v>
          </cell>
          <cell r="F39">
            <v>10.318518518518516</v>
          </cell>
          <cell r="G39">
            <v>0</v>
          </cell>
          <cell r="H39" t="str">
            <v/>
          </cell>
          <cell r="I39">
            <v>0</v>
          </cell>
          <cell r="J39" t="str">
            <v/>
          </cell>
          <cell r="K39">
            <v>0</v>
          </cell>
          <cell r="L39" t="str">
            <v/>
          </cell>
          <cell r="M39">
            <v>0</v>
          </cell>
          <cell r="N39" t="str">
            <v/>
          </cell>
          <cell r="O39">
            <v>0</v>
          </cell>
          <cell r="P39" t="str">
            <v/>
          </cell>
          <cell r="Q39">
            <v>0</v>
          </cell>
          <cell r="R39" t="str">
            <v/>
          </cell>
          <cell r="S39">
            <v>0</v>
          </cell>
          <cell r="T39" t="str">
            <v/>
          </cell>
          <cell r="U39">
            <v>0</v>
          </cell>
          <cell r="V39" t="str">
            <v/>
          </cell>
          <cell r="W39">
            <v>0</v>
          </cell>
          <cell r="X39" t="str">
            <v/>
          </cell>
          <cell r="Y39">
            <v>0</v>
          </cell>
          <cell r="Z39" t="str">
            <v/>
          </cell>
          <cell r="AA39">
            <v>0</v>
          </cell>
          <cell r="AB39" t="str">
            <v/>
          </cell>
          <cell r="AC39">
            <v>0</v>
          </cell>
          <cell r="AD39" t="str">
            <v/>
          </cell>
          <cell r="AE39">
            <v>0</v>
          </cell>
          <cell r="AF39" t="str">
            <v/>
          </cell>
          <cell r="AG39">
            <v>0</v>
          </cell>
          <cell r="AH39" t="str">
            <v/>
          </cell>
          <cell r="AI39">
            <v>0</v>
          </cell>
          <cell r="AJ39" t="str">
            <v/>
          </cell>
          <cell r="AK39">
            <v>0</v>
          </cell>
          <cell r="AL39" t="str">
            <v/>
          </cell>
          <cell r="AM39">
            <v>0</v>
          </cell>
          <cell r="AN39" t="str">
            <v/>
          </cell>
          <cell r="AO39">
            <v>0</v>
          </cell>
          <cell r="AP39" t="str">
            <v/>
          </cell>
          <cell r="AQ39">
            <v>0</v>
          </cell>
          <cell r="AR39" t="str">
            <v/>
          </cell>
          <cell r="AS39">
            <v>0</v>
          </cell>
          <cell r="AT39" t="str">
            <v/>
          </cell>
          <cell r="AU39">
            <v>0</v>
          </cell>
          <cell r="AV39" t="str">
            <v/>
          </cell>
          <cell r="AW39">
            <v>0</v>
          </cell>
          <cell r="AX39" t="str">
            <v/>
          </cell>
          <cell r="AY39">
            <v>0</v>
          </cell>
          <cell r="AZ39" t="str">
            <v/>
          </cell>
          <cell r="BA39">
            <v>0</v>
          </cell>
          <cell r="BB39" t="str">
            <v/>
          </cell>
          <cell r="BC39">
            <v>0</v>
          </cell>
          <cell r="BD39" t="str">
            <v/>
          </cell>
          <cell r="BE39">
            <v>0</v>
          </cell>
          <cell r="BF39" t="str">
            <v/>
          </cell>
          <cell r="BG39">
            <v>0</v>
          </cell>
          <cell r="BH39" t="str">
            <v/>
          </cell>
          <cell r="BI39">
            <v>0</v>
          </cell>
          <cell r="BJ39" t="str">
            <v/>
          </cell>
          <cell r="BK39">
            <v>0</v>
          </cell>
          <cell r="BL39" t="str">
            <v/>
          </cell>
          <cell r="BM39">
            <v>0</v>
          </cell>
          <cell r="BN39" t="str">
            <v/>
          </cell>
          <cell r="BO39">
            <v>0</v>
          </cell>
          <cell r="BP39" t="str">
            <v/>
          </cell>
          <cell r="BQ39">
            <v>0</v>
          </cell>
          <cell r="BR39" t="str">
            <v/>
          </cell>
          <cell r="BS39">
            <v>0</v>
          </cell>
          <cell r="BT39" t="str">
            <v/>
          </cell>
          <cell r="BU39">
            <v>0</v>
          </cell>
          <cell r="BV39" t="str">
            <v/>
          </cell>
          <cell r="BW39">
            <v>7</v>
          </cell>
          <cell r="BX39">
            <v>10.318518518518516</v>
          </cell>
        </row>
        <row r="40">
          <cell r="B40">
            <v>2929</v>
          </cell>
          <cell r="C40" t="str">
            <v>Roasted Sweet Potato</v>
          </cell>
          <cell r="D40" t="str">
            <v>Meal</v>
          </cell>
          <cell r="E40">
            <v>5</v>
          </cell>
          <cell r="F40">
            <v>14.777777777777779</v>
          </cell>
          <cell r="G40">
            <v>2</v>
          </cell>
          <cell r="H40">
            <v>5.9111111111111114</v>
          </cell>
          <cell r="I40">
            <v>2</v>
          </cell>
          <cell r="J40">
            <v>5.9111111111111114</v>
          </cell>
          <cell r="K40">
            <v>0</v>
          </cell>
          <cell r="L40" t="str">
            <v/>
          </cell>
          <cell r="M40">
            <v>0</v>
          </cell>
          <cell r="N40" t="str">
            <v/>
          </cell>
          <cell r="O40">
            <v>4</v>
          </cell>
          <cell r="P40">
            <v>11.822222222222223</v>
          </cell>
          <cell r="Q40">
            <v>0</v>
          </cell>
          <cell r="R40" t="str">
            <v/>
          </cell>
          <cell r="S40">
            <v>0</v>
          </cell>
          <cell r="T40" t="str">
            <v/>
          </cell>
          <cell r="U40">
            <v>0</v>
          </cell>
          <cell r="V40" t="str">
            <v/>
          </cell>
          <cell r="W40">
            <v>0</v>
          </cell>
          <cell r="X40" t="str">
            <v/>
          </cell>
          <cell r="Y40">
            <v>0</v>
          </cell>
          <cell r="Z40" t="str">
            <v/>
          </cell>
          <cell r="AA40">
            <v>0</v>
          </cell>
          <cell r="AB40" t="str">
            <v/>
          </cell>
          <cell r="AC40">
            <v>0</v>
          </cell>
          <cell r="AD40" t="str">
            <v/>
          </cell>
          <cell r="AE40">
            <v>0</v>
          </cell>
          <cell r="AF40" t="str">
            <v/>
          </cell>
          <cell r="AG40">
            <v>0</v>
          </cell>
          <cell r="AH40" t="str">
            <v/>
          </cell>
          <cell r="AI40">
            <v>0</v>
          </cell>
          <cell r="AJ40" t="str">
            <v/>
          </cell>
          <cell r="AK40">
            <v>0</v>
          </cell>
          <cell r="AL40" t="str">
            <v/>
          </cell>
          <cell r="AM40">
            <v>0</v>
          </cell>
          <cell r="AN40" t="str">
            <v/>
          </cell>
          <cell r="AO40">
            <v>0</v>
          </cell>
          <cell r="AP40" t="str">
            <v/>
          </cell>
          <cell r="AQ40">
            <v>0</v>
          </cell>
          <cell r="AR40" t="str">
            <v/>
          </cell>
          <cell r="AS40">
            <v>0</v>
          </cell>
          <cell r="AT40" t="str">
            <v/>
          </cell>
          <cell r="AU40">
            <v>0</v>
          </cell>
          <cell r="AV40" t="str">
            <v/>
          </cell>
          <cell r="AW40">
            <v>0</v>
          </cell>
          <cell r="AX40" t="str">
            <v/>
          </cell>
          <cell r="AY40">
            <v>0</v>
          </cell>
          <cell r="AZ40" t="str">
            <v/>
          </cell>
          <cell r="BA40">
            <v>0</v>
          </cell>
          <cell r="BB40" t="str">
            <v/>
          </cell>
          <cell r="BC40">
            <v>0</v>
          </cell>
          <cell r="BD40" t="str">
            <v/>
          </cell>
          <cell r="BE40">
            <v>0</v>
          </cell>
          <cell r="BF40" t="str">
            <v/>
          </cell>
          <cell r="BG40">
            <v>0</v>
          </cell>
          <cell r="BH40" t="str">
            <v/>
          </cell>
          <cell r="BI40">
            <v>0</v>
          </cell>
          <cell r="BJ40" t="str">
            <v/>
          </cell>
          <cell r="BK40">
            <v>0</v>
          </cell>
          <cell r="BL40" t="str">
            <v/>
          </cell>
          <cell r="BM40">
            <v>0</v>
          </cell>
          <cell r="BN40" t="str">
            <v/>
          </cell>
          <cell r="BO40">
            <v>0</v>
          </cell>
          <cell r="BP40" t="str">
            <v/>
          </cell>
          <cell r="BQ40">
            <v>0</v>
          </cell>
          <cell r="BR40" t="str">
            <v/>
          </cell>
          <cell r="BS40">
            <v>0</v>
          </cell>
          <cell r="BT40" t="str">
            <v/>
          </cell>
          <cell r="BU40">
            <v>0</v>
          </cell>
          <cell r="BV40" t="str">
            <v/>
          </cell>
          <cell r="BW40">
            <v>13</v>
          </cell>
          <cell r="BX40">
            <v>38.422222222222224</v>
          </cell>
        </row>
        <row r="41">
          <cell r="B41">
            <v>3011</v>
          </cell>
          <cell r="C41" t="str">
            <v>Flaked Salmon Sandwich</v>
          </cell>
          <cell r="D41" t="str">
            <v>Sandwich</v>
          </cell>
          <cell r="E41">
            <v>0</v>
          </cell>
          <cell r="F41" t="str">
            <v/>
          </cell>
          <cell r="G41">
            <v>0</v>
          </cell>
          <cell r="H41" t="str">
            <v/>
          </cell>
          <cell r="I41">
            <v>0</v>
          </cell>
          <cell r="J41" t="str">
            <v/>
          </cell>
          <cell r="K41">
            <v>0</v>
          </cell>
          <cell r="L41" t="str">
            <v/>
          </cell>
          <cell r="M41">
            <v>0</v>
          </cell>
          <cell r="N41" t="str">
            <v/>
          </cell>
          <cell r="O41">
            <v>0</v>
          </cell>
          <cell r="P41" t="str">
            <v/>
          </cell>
          <cell r="Q41">
            <v>0</v>
          </cell>
          <cell r="R41" t="str">
            <v/>
          </cell>
          <cell r="S41">
            <v>0</v>
          </cell>
          <cell r="T41" t="str">
            <v/>
          </cell>
          <cell r="U41">
            <v>0</v>
          </cell>
          <cell r="V41" t="str">
            <v/>
          </cell>
          <cell r="W41">
            <v>0</v>
          </cell>
          <cell r="X41" t="str">
            <v/>
          </cell>
          <cell r="Y41">
            <v>0</v>
          </cell>
          <cell r="Z41" t="str">
            <v/>
          </cell>
          <cell r="AA41">
            <v>0</v>
          </cell>
          <cell r="AB41" t="str">
            <v/>
          </cell>
          <cell r="AC41">
            <v>0</v>
          </cell>
          <cell r="AD41" t="str">
            <v/>
          </cell>
          <cell r="AE41">
            <v>0</v>
          </cell>
          <cell r="AF41" t="str">
            <v/>
          </cell>
          <cell r="AG41">
            <v>0</v>
          </cell>
          <cell r="AH41" t="str">
            <v/>
          </cell>
          <cell r="AI41">
            <v>0</v>
          </cell>
          <cell r="AJ41" t="str">
            <v/>
          </cell>
          <cell r="AK41">
            <v>0</v>
          </cell>
          <cell r="AL41" t="str">
            <v/>
          </cell>
          <cell r="AM41">
            <v>0</v>
          </cell>
          <cell r="AN41" t="str">
            <v/>
          </cell>
          <cell r="AO41">
            <v>0</v>
          </cell>
          <cell r="AP41" t="str">
            <v/>
          </cell>
          <cell r="AQ41">
            <v>0</v>
          </cell>
          <cell r="AR41" t="str">
            <v/>
          </cell>
          <cell r="AS41">
            <v>0</v>
          </cell>
          <cell r="AT41" t="str">
            <v/>
          </cell>
          <cell r="AU41">
            <v>0</v>
          </cell>
          <cell r="AV41" t="str">
            <v/>
          </cell>
          <cell r="AW41">
            <v>0</v>
          </cell>
          <cell r="AX41" t="str">
            <v/>
          </cell>
          <cell r="AY41">
            <v>0</v>
          </cell>
          <cell r="AZ41" t="str">
            <v/>
          </cell>
          <cell r="BA41">
            <v>0</v>
          </cell>
          <cell r="BB41" t="str">
            <v/>
          </cell>
          <cell r="BC41">
            <v>0</v>
          </cell>
          <cell r="BD41" t="str">
            <v/>
          </cell>
          <cell r="BE41">
            <v>0</v>
          </cell>
          <cell r="BF41" t="str">
            <v/>
          </cell>
          <cell r="BG41">
            <v>0</v>
          </cell>
          <cell r="BH41" t="str">
            <v/>
          </cell>
          <cell r="BI41">
            <v>0</v>
          </cell>
          <cell r="BJ41" t="str">
            <v/>
          </cell>
          <cell r="BK41">
            <v>0</v>
          </cell>
          <cell r="BL41" t="str">
            <v/>
          </cell>
          <cell r="BM41">
            <v>0</v>
          </cell>
          <cell r="BN41" t="str">
            <v/>
          </cell>
          <cell r="BO41">
            <v>0</v>
          </cell>
          <cell r="BP41" t="str">
            <v/>
          </cell>
          <cell r="BQ41">
            <v>0</v>
          </cell>
          <cell r="BR41" t="str">
            <v/>
          </cell>
          <cell r="BS41">
            <v>0</v>
          </cell>
          <cell r="BT41" t="str">
            <v/>
          </cell>
          <cell r="BU41">
            <v>0</v>
          </cell>
          <cell r="BV41" t="str">
            <v/>
          </cell>
          <cell r="BW41">
            <v>0</v>
          </cell>
          <cell r="BX41">
            <v>0</v>
          </cell>
        </row>
        <row r="42">
          <cell r="B42">
            <v>3032</v>
          </cell>
          <cell r="C42" t="str">
            <v>Tuna Salad</v>
          </cell>
          <cell r="D42" t="str">
            <v>Salad</v>
          </cell>
          <cell r="E42">
            <v>0</v>
          </cell>
          <cell r="F42" t="str">
            <v/>
          </cell>
          <cell r="G42">
            <v>3</v>
          </cell>
          <cell r="H42">
            <v>5.5333333333333332</v>
          </cell>
          <cell r="I42">
            <v>3</v>
          </cell>
          <cell r="J42">
            <v>5.5333333333333332</v>
          </cell>
          <cell r="K42">
            <v>0</v>
          </cell>
          <cell r="L42" t="str">
            <v/>
          </cell>
          <cell r="M42">
            <v>0</v>
          </cell>
          <cell r="N42" t="str">
            <v/>
          </cell>
          <cell r="O42">
            <v>0</v>
          </cell>
          <cell r="P42" t="str">
            <v/>
          </cell>
          <cell r="Q42">
            <v>0</v>
          </cell>
          <cell r="R42" t="str">
            <v/>
          </cell>
          <cell r="S42">
            <v>0</v>
          </cell>
          <cell r="T42" t="str">
            <v/>
          </cell>
          <cell r="U42">
            <v>0</v>
          </cell>
          <cell r="V42" t="str">
            <v/>
          </cell>
          <cell r="W42">
            <v>0</v>
          </cell>
          <cell r="X42" t="str">
            <v/>
          </cell>
          <cell r="Y42">
            <v>0</v>
          </cell>
          <cell r="Z42" t="str">
            <v/>
          </cell>
          <cell r="AA42">
            <v>0</v>
          </cell>
          <cell r="AB42" t="str">
            <v/>
          </cell>
          <cell r="AC42">
            <v>0</v>
          </cell>
          <cell r="AD42" t="str">
            <v/>
          </cell>
          <cell r="AE42">
            <v>0</v>
          </cell>
          <cell r="AF42" t="str">
            <v/>
          </cell>
          <cell r="AG42">
            <v>0</v>
          </cell>
          <cell r="AH42" t="str">
            <v/>
          </cell>
          <cell r="AI42">
            <v>0</v>
          </cell>
          <cell r="AJ42" t="str">
            <v/>
          </cell>
          <cell r="AK42">
            <v>0</v>
          </cell>
          <cell r="AL42" t="str">
            <v/>
          </cell>
          <cell r="AM42">
            <v>0</v>
          </cell>
          <cell r="AN42" t="str">
            <v/>
          </cell>
          <cell r="AO42">
            <v>0</v>
          </cell>
          <cell r="AP42" t="str">
            <v/>
          </cell>
          <cell r="AQ42">
            <v>0</v>
          </cell>
          <cell r="AR42" t="str">
            <v/>
          </cell>
          <cell r="AS42">
            <v>0</v>
          </cell>
          <cell r="AT42" t="str">
            <v/>
          </cell>
          <cell r="AU42">
            <v>0</v>
          </cell>
          <cell r="AV42" t="str">
            <v/>
          </cell>
          <cell r="AW42">
            <v>0</v>
          </cell>
          <cell r="AX42" t="str">
            <v/>
          </cell>
          <cell r="AY42">
            <v>0</v>
          </cell>
          <cell r="AZ42" t="str">
            <v/>
          </cell>
          <cell r="BA42">
            <v>0</v>
          </cell>
          <cell r="BB42" t="str">
            <v/>
          </cell>
          <cell r="BC42">
            <v>0</v>
          </cell>
          <cell r="BD42" t="str">
            <v/>
          </cell>
          <cell r="BE42">
            <v>0</v>
          </cell>
          <cell r="BF42" t="str">
            <v/>
          </cell>
          <cell r="BG42">
            <v>0</v>
          </cell>
          <cell r="BH42" t="str">
            <v/>
          </cell>
          <cell r="BI42">
            <v>0</v>
          </cell>
          <cell r="BJ42" t="str">
            <v/>
          </cell>
          <cell r="BK42">
            <v>0</v>
          </cell>
          <cell r="BL42" t="str">
            <v/>
          </cell>
          <cell r="BM42">
            <v>0</v>
          </cell>
          <cell r="BN42" t="str">
            <v/>
          </cell>
          <cell r="BO42">
            <v>0</v>
          </cell>
          <cell r="BP42" t="str">
            <v/>
          </cell>
          <cell r="BQ42">
            <v>0</v>
          </cell>
          <cell r="BR42" t="str">
            <v/>
          </cell>
          <cell r="BS42">
            <v>0</v>
          </cell>
          <cell r="BT42" t="str">
            <v/>
          </cell>
          <cell r="BU42">
            <v>0</v>
          </cell>
          <cell r="BV42" t="str">
            <v/>
          </cell>
          <cell r="BW42">
            <v>6</v>
          </cell>
          <cell r="BX42">
            <v>11.066666666666666</v>
          </cell>
        </row>
        <row r="43">
          <cell r="B43">
            <v>3040</v>
          </cell>
          <cell r="C43" t="str">
            <v>5 Poached Fish Balls</v>
          </cell>
          <cell r="D43" t="str">
            <v>Fish</v>
          </cell>
          <cell r="E43">
            <v>5</v>
          </cell>
          <cell r="F43">
            <v>18.481481481481481</v>
          </cell>
          <cell r="G43">
            <v>7</v>
          </cell>
          <cell r="H43">
            <v>25.874074074074073</v>
          </cell>
          <cell r="I43">
            <v>2</v>
          </cell>
          <cell r="J43">
            <v>7.3925925925925924</v>
          </cell>
          <cell r="K43">
            <v>0</v>
          </cell>
          <cell r="L43" t="str">
            <v/>
          </cell>
          <cell r="M43">
            <v>0</v>
          </cell>
          <cell r="N43" t="str">
            <v/>
          </cell>
          <cell r="O43">
            <v>3</v>
          </cell>
          <cell r="P43">
            <v>11.088888888888889</v>
          </cell>
          <cell r="Q43">
            <v>0</v>
          </cell>
          <cell r="R43" t="str">
            <v/>
          </cell>
          <cell r="S43">
            <v>0</v>
          </cell>
          <cell r="T43" t="str">
            <v/>
          </cell>
          <cell r="U43">
            <v>0</v>
          </cell>
          <cell r="V43" t="str">
            <v/>
          </cell>
          <cell r="W43">
            <v>0</v>
          </cell>
          <cell r="X43" t="str">
            <v/>
          </cell>
          <cell r="Y43">
            <v>0</v>
          </cell>
          <cell r="Z43" t="str">
            <v/>
          </cell>
          <cell r="AA43">
            <v>0</v>
          </cell>
          <cell r="AB43" t="str">
            <v/>
          </cell>
          <cell r="AC43">
            <v>0</v>
          </cell>
          <cell r="AD43" t="str">
            <v/>
          </cell>
          <cell r="AE43">
            <v>0</v>
          </cell>
          <cell r="AF43" t="str">
            <v/>
          </cell>
          <cell r="AG43">
            <v>0</v>
          </cell>
          <cell r="AH43" t="str">
            <v/>
          </cell>
          <cell r="AI43">
            <v>0</v>
          </cell>
          <cell r="AJ43" t="str">
            <v/>
          </cell>
          <cell r="AK43">
            <v>0</v>
          </cell>
          <cell r="AL43" t="str">
            <v/>
          </cell>
          <cell r="AM43">
            <v>0</v>
          </cell>
          <cell r="AN43" t="str">
            <v/>
          </cell>
          <cell r="AO43">
            <v>0</v>
          </cell>
          <cell r="AP43" t="str">
            <v/>
          </cell>
          <cell r="AQ43">
            <v>0</v>
          </cell>
          <cell r="AR43" t="str">
            <v/>
          </cell>
          <cell r="AS43">
            <v>0</v>
          </cell>
          <cell r="AT43" t="str">
            <v/>
          </cell>
          <cell r="AU43">
            <v>0</v>
          </cell>
          <cell r="AV43" t="str">
            <v/>
          </cell>
          <cell r="AW43">
            <v>0</v>
          </cell>
          <cell r="AX43" t="str">
            <v/>
          </cell>
          <cell r="AY43">
            <v>0</v>
          </cell>
          <cell r="AZ43" t="str">
            <v/>
          </cell>
          <cell r="BA43">
            <v>0</v>
          </cell>
          <cell r="BB43" t="str">
            <v/>
          </cell>
          <cell r="BC43">
            <v>0</v>
          </cell>
          <cell r="BD43" t="str">
            <v/>
          </cell>
          <cell r="BE43">
            <v>0</v>
          </cell>
          <cell r="BF43" t="str">
            <v/>
          </cell>
          <cell r="BG43">
            <v>0</v>
          </cell>
          <cell r="BH43" t="str">
            <v/>
          </cell>
          <cell r="BI43">
            <v>0</v>
          </cell>
          <cell r="BJ43" t="str">
            <v/>
          </cell>
          <cell r="BK43">
            <v>0</v>
          </cell>
          <cell r="BL43" t="str">
            <v/>
          </cell>
          <cell r="BM43">
            <v>0</v>
          </cell>
          <cell r="BN43" t="str">
            <v/>
          </cell>
          <cell r="BO43">
            <v>0</v>
          </cell>
          <cell r="BP43" t="str">
            <v/>
          </cell>
          <cell r="BQ43">
            <v>0</v>
          </cell>
          <cell r="BR43" t="str">
            <v/>
          </cell>
          <cell r="BS43">
            <v>0</v>
          </cell>
          <cell r="BT43" t="str">
            <v/>
          </cell>
          <cell r="BU43">
            <v>0</v>
          </cell>
          <cell r="BV43" t="str">
            <v/>
          </cell>
          <cell r="BW43">
            <v>17</v>
          </cell>
          <cell r="BX43">
            <v>62.837037037037035</v>
          </cell>
        </row>
        <row r="44">
          <cell r="B44">
            <v>3042</v>
          </cell>
          <cell r="C44" t="str">
            <v>Veg Minesrtrone Soup</v>
          </cell>
          <cell r="D44" t="str">
            <v>Soup</v>
          </cell>
          <cell r="E44">
            <v>4</v>
          </cell>
          <cell r="F44">
            <v>7.0814814814814815</v>
          </cell>
          <cell r="G44">
            <v>0</v>
          </cell>
          <cell r="H44" t="str">
            <v/>
          </cell>
          <cell r="I44">
            <v>5</v>
          </cell>
          <cell r="J44">
            <v>8.8518518518518512</v>
          </cell>
          <cell r="K44">
            <v>0</v>
          </cell>
          <cell r="L44" t="str">
            <v/>
          </cell>
          <cell r="M44">
            <v>0</v>
          </cell>
          <cell r="N44" t="str">
            <v/>
          </cell>
          <cell r="O44">
            <v>0</v>
          </cell>
          <cell r="P44" t="str">
            <v/>
          </cell>
          <cell r="Q44">
            <v>0</v>
          </cell>
          <cell r="R44" t="str">
            <v/>
          </cell>
          <cell r="S44">
            <v>0</v>
          </cell>
          <cell r="T44" t="str">
            <v/>
          </cell>
          <cell r="U44">
            <v>0</v>
          </cell>
          <cell r="V44" t="str">
            <v/>
          </cell>
          <cell r="W44">
            <v>0</v>
          </cell>
          <cell r="X44" t="str">
            <v/>
          </cell>
          <cell r="Y44">
            <v>0</v>
          </cell>
          <cell r="Z44" t="str">
            <v/>
          </cell>
          <cell r="AA44">
            <v>0</v>
          </cell>
          <cell r="AB44" t="str">
            <v/>
          </cell>
          <cell r="AC44">
            <v>0</v>
          </cell>
          <cell r="AD44" t="str">
            <v/>
          </cell>
          <cell r="AE44">
            <v>0</v>
          </cell>
          <cell r="AF44" t="str">
            <v/>
          </cell>
          <cell r="AG44">
            <v>0</v>
          </cell>
          <cell r="AH44" t="str">
            <v/>
          </cell>
          <cell r="AI44">
            <v>0</v>
          </cell>
          <cell r="AJ44" t="str">
            <v/>
          </cell>
          <cell r="AK44">
            <v>0</v>
          </cell>
          <cell r="AL44" t="str">
            <v/>
          </cell>
          <cell r="AM44">
            <v>0</v>
          </cell>
          <cell r="AN44" t="str">
            <v/>
          </cell>
          <cell r="AO44">
            <v>0</v>
          </cell>
          <cell r="AP44" t="str">
            <v/>
          </cell>
          <cell r="AQ44">
            <v>0</v>
          </cell>
          <cell r="AR44" t="str">
            <v/>
          </cell>
          <cell r="AS44">
            <v>0</v>
          </cell>
          <cell r="AT44" t="str">
            <v/>
          </cell>
          <cell r="AU44">
            <v>0</v>
          </cell>
          <cell r="AV44" t="str">
            <v/>
          </cell>
          <cell r="AW44">
            <v>0</v>
          </cell>
          <cell r="AX44" t="str">
            <v/>
          </cell>
          <cell r="AY44">
            <v>0</v>
          </cell>
          <cell r="AZ44" t="str">
            <v/>
          </cell>
          <cell r="BA44">
            <v>0</v>
          </cell>
          <cell r="BB44" t="str">
            <v/>
          </cell>
          <cell r="BC44">
            <v>0</v>
          </cell>
          <cell r="BD44" t="str">
            <v/>
          </cell>
          <cell r="BE44">
            <v>0</v>
          </cell>
          <cell r="BF44" t="str">
            <v/>
          </cell>
          <cell r="BG44">
            <v>0</v>
          </cell>
          <cell r="BH44" t="str">
            <v/>
          </cell>
          <cell r="BI44">
            <v>0</v>
          </cell>
          <cell r="BJ44" t="str">
            <v/>
          </cell>
          <cell r="BK44">
            <v>0</v>
          </cell>
          <cell r="BL44" t="str">
            <v/>
          </cell>
          <cell r="BM44">
            <v>0</v>
          </cell>
          <cell r="BN44" t="str">
            <v/>
          </cell>
          <cell r="BO44">
            <v>0</v>
          </cell>
          <cell r="BP44" t="str">
            <v/>
          </cell>
          <cell r="BQ44">
            <v>0</v>
          </cell>
          <cell r="BR44" t="str">
            <v/>
          </cell>
          <cell r="BS44">
            <v>0</v>
          </cell>
          <cell r="BT44" t="str">
            <v/>
          </cell>
          <cell r="BU44">
            <v>0</v>
          </cell>
          <cell r="BV44" t="str">
            <v/>
          </cell>
          <cell r="BW44">
            <v>9</v>
          </cell>
          <cell r="BX44">
            <v>15.933333333333334</v>
          </cell>
        </row>
        <row r="45">
          <cell r="B45">
            <v>3043</v>
          </cell>
          <cell r="C45" t="str">
            <v>Classic Veg Soup</v>
          </cell>
          <cell r="D45" t="str">
            <v>Soup</v>
          </cell>
          <cell r="E45">
            <v>5</v>
          </cell>
          <cell r="F45">
            <v>8.8518518518518512</v>
          </cell>
          <cell r="G45">
            <v>0</v>
          </cell>
          <cell r="H45" t="str">
            <v/>
          </cell>
          <cell r="I45">
            <v>11</v>
          </cell>
          <cell r="J45">
            <v>19.474074074074075</v>
          </cell>
          <cell r="K45">
            <v>13</v>
          </cell>
          <cell r="L45">
            <v>23.014814814814816</v>
          </cell>
          <cell r="M45">
            <v>11</v>
          </cell>
          <cell r="N45">
            <v>19.474074074074075</v>
          </cell>
          <cell r="O45">
            <v>0</v>
          </cell>
          <cell r="P45" t="str">
            <v/>
          </cell>
          <cell r="Q45">
            <v>0</v>
          </cell>
          <cell r="R45" t="str">
            <v/>
          </cell>
          <cell r="S45">
            <v>0</v>
          </cell>
          <cell r="T45" t="str">
            <v/>
          </cell>
          <cell r="U45">
            <v>0</v>
          </cell>
          <cell r="V45" t="str">
            <v/>
          </cell>
          <cell r="W45">
            <v>0</v>
          </cell>
          <cell r="X45" t="str">
            <v/>
          </cell>
          <cell r="Y45">
            <v>0</v>
          </cell>
          <cell r="Z45" t="str">
            <v/>
          </cell>
          <cell r="AA45">
            <v>0</v>
          </cell>
          <cell r="AB45" t="str">
            <v/>
          </cell>
          <cell r="AC45">
            <v>0</v>
          </cell>
          <cell r="AD45" t="str">
            <v/>
          </cell>
          <cell r="AE45">
            <v>0</v>
          </cell>
          <cell r="AF45" t="str">
            <v/>
          </cell>
          <cell r="AG45">
            <v>0</v>
          </cell>
          <cell r="AH45" t="str">
            <v/>
          </cell>
          <cell r="AI45">
            <v>0</v>
          </cell>
          <cell r="AJ45" t="str">
            <v/>
          </cell>
          <cell r="AK45">
            <v>0</v>
          </cell>
          <cell r="AL45" t="str">
            <v/>
          </cell>
          <cell r="AM45">
            <v>0</v>
          </cell>
          <cell r="AN45" t="str">
            <v/>
          </cell>
          <cell r="AO45">
            <v>0</v>
          </cell>
          <cell r="AP45" t="str">
            <v/>
          </cell>
          <cell r="AQ45">
            <v>0</v>
          </cell>
          <cell r="AR45" t="str">
            <v/>
          </cell>
          <cell r="AS45">
            <v>0</v>
          </cell>
          <cell r="AT45" t="str">
            <v/>
          </cell>
          <cell r="AU45">
            <v>0</v>
          </cell>
          <cell r="AV45" t="str">
            <v/>
          </cell>
          <cell r="AW45">
            <v>0</v>
          </cell>
          <cell r="AX45" t="str">
            <v/>
          </cell>
          <cell r="AY45">
            <v>0</v>
          </cell>
          <cell r="AZ45" t="str">
            <v/>
          </cell>
          <cell r="BA45">
            <v>0</v>
          </cell>
          <cell r="BB45" t="str">
            <v/>
          </cell>
          <cell r="BC45">
            <v>0</v>
          </cell>
          <cell r="BD45" t="str">
            <v/>
          </cell>
          <cell r="BE45">
            <v>0</v>
          </cell>
          <cell r="BF45" t="str">
            <v/>
          </cell>
          <cell r="BG45">
            <v>0</v>
          </cell>
          <cell r="BH45" t="str">
            <v/>
          </cell>
          <cell r="BI45">
            <v>0</v>
          </cell>
          <cell r="BJ45" t="str">
            <v/>
          </cell>
          <cell r="BK45">
            <v>0</v>
          </cell>
          <cell r="BL45" t="str">
            <v/>
          </cell>
          <cell r="BM45">
            <v>0</v>
          </cell>
          <cell r="BN45" t="str">
            <v/>
          </cell>
          <cell r="BO45">
            <v>0</v>
          </cell>
          <cell r="BP45" t="str">
            <v/>
          </cell>
          <cell r="BQ45">
            <v>0</v>
          </cell>
          <cell r="BR45" t="str">
            <v/>
          </cell>
          <cell r="BS45">
            <v>0</v>
          </cell>
          <cell r="BT45" t="str">
            <v/>
          </cell>
          <cell r="BU45">
            <v>0</v>
          </cell>
          <cell r="BV45" t="str">
            <v/>
          </cell>
          <cell r="BW45">
            <v>40</v>
          </cell>
          <cell r="BX45">
            <v>70.81481481481481</v>
          </cell>
        </row>
        <row r="46">
          <cell r="B46">
            <v>3081</v>
          </cell>
          <cell r="C46" t="str">
            <v>Classic Tomato Soup</v>
          </cell>
          <cell r="D46" t="str">
            <v>Soup</v>
          </cell>
          <cell r="E46">
            <v>5</v>
          </cell>
          <cell r="F46">
            <v>8.8518518518518512</v>
          </cell>
          <cell r="G46">
            <v>0</v>
          </cell>
          <cell r="H46" t="str">
            <v/>
          </cell>
          <cell r="I46">
            <v>13</v>
          </cell>
          <cell r="J46">
            <v>23.014814814814816</v>
          </cell>
          <cell r="K46">
            <v>2</v>
          </cell>
          <cell r="L46">
            <v>3.5407407407407407</v>
          </cell>
          <cell r="M46">
            <v>0</v>
          </cell>
          <cell r="N46" t="str">
            <v/>
          </cell>
          <cell r="O46">
            <v>0</v>
          </cell>
          <cell r="P46" t="str">
            <v/>
          </cell>
          <cell r="Q46">
            <v>0</v>
          </cell>
          <cell r="R46" t="str">
            <v/>
          </cell>
          <cell r="S46">
            <v>0</v>
          </cell>
          <cell r="T46" t="str">
            <v/>
          </cell>
          <cell r="U46">
            <v>0</v>
          </cell>
          <cell r="V46" t="str">
            <v/>
          </cell>
          <cell r="W46">
            <v>0</v>
          </cell>
          <cell r="X46" t="str">
            <v/>
          </cell>
          <cell r="Y46">
            <v>0</v>
          </cell>
          <cell r="Z46" t="str">
            <v/>
          </cell>
          <cell r="AA46">
            <v>0</v>
          </cell>
          <cell r="AB46" t="str">
            <v/>
          </cell>
          <cell r="AC46">
            <v>0</v>
          </cell>
          <cell r="AD46" t="str">
            <v/>
          </cell>
          <cell r="AE46">
            <v>0</v>
          </cell>
          <cell r="AF46" t="str">
            <v/>
          </cell>
          <cell r="AG46">
            <v>0</v>
          </cell>
          <cell r="AH46" t="str">
            <v/>
          </cell>
          <cell r="AI46">
            <v>0</v>
          </cell>
          <cell r="AJ46" t="str">
            <v/>
          </cell>
          <cell r="AK46">
            <v>0</v>
          </cell>
          <cell r="AL46" t="str">
            <v/>
          </cell>
          <cell r="AM46">
            <v>0</v>
          </cell>
          <cell r="AN46" t="str">
            <v/>
          </cell>
          <cell r="AO46">
            <v>0</v>
          </cell>
          <cell r="AP46" t="str">
            <v/>
          </cell>
          <cell r="AQ46">
            <v>0</v>
          </cell>
          <cell r="AR46" t="str">
            <v/>
          </cell>
          <cell r="AS46">
            <v>0</v>
          </cell>
          <cell r="AT46" t="str">
            <v/>
          </cell>
          <cell r="AU46">
            <v>0</v>
          </cell>
          <cell r="AV46" t="str">
            <v/>
          </cell>
          <cell r="AW46">
            <v>0</v>
          </cell>
          <cell r="AX46" t="str">
            <v/>
          </cell>
          <cell r="AY46">
            <v>0</v>
          </cell>
          <cell r="AZ46" t="str">
            <v/>
          </cell>
          <cell r="BA46">
            <v>0</v>
          </cell>
          <cell r="BB46" t="str">
            <v/>
          </cell>
          <cell r="BC46">
            <v>0</v>
          </cell>
          <cell r="BD46" t="str">
            <v/>
          </cell>
          <cell r="BE46">
            <v>0</v>
          </cell>
          <cell r="BF46" t="str">
            <v/>
          </cell>
          <cell r="BG46">
            <v>0</v>
          </cell>
          <cell r="BH46" t="str">
            <v/>
          </cell>
          <cell r="BI46">
            <v>0</v>
          </cell>
          <cell r="BJ46" t="str">
            <v/>
          </cell>
          <cell r="BK46">
            <v>0</v>
          </cell>
          <cell r="BL46" t="str">
            <v/>
          </cell>
          <cell r="BM46">
            <v>0</v>
          </cell>
          <cell r="BN46" t="str">
            <v/>
          </cell>
          <cell r="BO46">
            <v>0</v>
          </cell>
          <cell r="BP46" t="str">
            <v/>
          </cell>
          <cell r="BQ46">
            <v>0</v>
          </cell>
          <cell r="BR46" t="str">
            <v/>
          </cell>
          <cell r="BS46">
            <v>0</v>
          </cell>
          <cell r="BT46" t="str">
            <v/>
          </cell>
          <cell r="BU46">
            <v>0</v>
          </cell>
          <cell r="BV46" t="str">
            <v/>
          </cell>
          <cell r="BW46">
            <v>20</v>
          </cell>
          <cell r="BX46">
            <v>35.407407407407405</v>
          </cell>
        </row>
        <row r="47">
          <cell r="B47">
            <v>3091</v>
          </cell>
          <cell r="C47" t="str">
            <v>Tuna Dip</v>
          </cell>
          <cell r="D47" t="str">
            <v>Salad</v>
          </cell>
          <cell r="E47">
            <v>0</v>
          </cell>
          <cell r="F47" t="str">
            <v/>
          </cell>
          <cell r="G47">
            <v>1</v>
          </cell>
          <cell r="H47">
            <v>1.8444444444444446</v>
          </cell>
          <cell r="I47">
            <v>1</v>
          </cell>
          <cell r="J47">
            <v>1.8444444444444446</v>
          </cell>
          <cell r="K47">
            <v>0</v>
          </cell>
          <cell r="L47" t="str">
            <v/>
          </cell>
          <cell r="M47">
            <v>0</v>
          </cell>
          <cell r="N47" t="str">
            <v/>
          </cell>
          <cell r="O47">
            <v>0</v>
          </cell>
          <cell r="P47" t="str">
            <v/>
          </cell>
          <cell r="Q47">
            <v>0</v>
          </cell>
          <cell r="R47" t="str">
            <v/>
          </cell>
          <cell r="S47">
            <v>0</v>
          </cell>
          <cell r="T47" t="str">
            <v/>
          </cell>
          <cell r="U47">
            <v>0</v>
          </cell>
          <cell r="V47" t="str">
            <v/>
          </cell>
          <cell r="W47">
            <v>0</v>
          </cell>
          <cell r="X47" t="str">
            <v/>
          </cell>
          <cell r="Y47">
            <v>0</v>
          </cell>
          <cell r="Z47" t="str">
            <v/>
          </cell>
          <cell r="AA47">
            <v>0</v>
          </cell>
          <cell r="AB47" t="str">
            <v/>
          </cell>
          <cell r="AC47">
            <v>0</v>
          </cell>
          <cell r="AD47" t="str">
            <v/>
          </cell>
          <cell r="AE47">
            <v>0</v>
          </cell>
          <cell r="AF47" t="str">
            <v/>
          </cell>
          <cell r="AG47">
            <v>0</v>
          </cell>
          <cell r="AH47" t="str">
            <v/>
          </cell>
          <cell r="AI47">
            <v>0</v>
          </cell>
          <cell r="AJ47" t="str">
            <v/>
          </cell>
          <cell r="AK47">
            <v>0</v>
          </cell>
          <cell r="AL47" t="str">
            <v/>
          </cell>
          <cell r="AM47">
            <v>0</v>
          </cell>
          <cell r="AN47" t="str">
            <v/>
          </cell>
          <cell r="AO47">
            <v>0</v>
          </cell>
          <cell r="AP47" t="str">
            <v/>
          </cell>
          <cell r="AQ47">
            <v>0</v>
          </cell>
          <cell r="AR47" t="str">
            <v/>
          </cell>
          <cell r="AS47">
            <v>0</v>
          </cell>
          <cell r="AT47" t="str">
            <v/>
          </cell>
          <cell r="AU47">
            <v>0</v>
          </cell>
          <cell r="AV47" t="str">
            <v/>
          </cell>
          <cell r="AW47">
            <v>0</v>
          </cell>
          <cell r="AX47" t="str">
            <v/>
          </cell>
          <cell r="AY47">
            <v>0</v>
          </cell>
          <cell r="AZ47" t="str">
            <v/>
          </cell>
          <cell r="BA47">
            <v>0</v>
          </cell>
          <cell r="BB47" t="str">
            <v/>
          </cell>
          <cell r="BC47">
            <v>0</v>
          </cell>
          <cell r="BD47" t="str">
            <v/>
          </cell>
          <cell r="BE47">
            <v>0</v>
          </cell>
          <cell r="BF47" t="str">
            <v/>
          </cell>
          <cell r="BG47">
            <v>0</v>
          </cell>
          <cell r="BH47" t="str">
            <v/>
          </cell>
          <cell r="BI47">
            <v>0</v>
          </cell>
          <cell r="BJ47" t="str">
            <v/>
          </cell>
          <cell r="BK47">
            <v>0</v>
          </cell>
          <cell r="BL47" t="str">
            <v/>
          </cell>
          <cell r="BM47">
            <v>0</v>
          </cell>
          <cell r="BN47" t="str">
            <v/>
          </cell>
          <cell r="BO47">
            <v>0</v>
          </cell>
          <cell r="BP47" t="str">
            <v/>
          </cell>
          <cell r="BQ47">
            <v>0</v>
          </cell>
          <cell r="BR47" t="str">
            <v/>
          </cell>
          <cell r="BS47">
            <v>0</v>
          </cell>
          <cell r="BT47" t="str">
            <v/>
          </cell>
          <cell r="BU47">
            <v>0</v>
          </cell>
          <cell r="BV47" t="str">
            <v/>
          </cell>
          <cell r="BW47">
            <v>2</v>
          </cell>
          <cell r="BX47">
            <v>3.6888888888888891</v>
          </cell>
        </row>
        <row r="48">
          <cell r="B48">
            <v>3094</v>
          </cell>
          <cell r="C48" t="str">
            <v>Marinated Green Olives</v>
          </cell>
          <cell r="D48" t="str">
            <v>Salad</v>
          </cell>
          <cell r="E48">
            <v>0</v>
          </cell>
          <cell r="F48" t="str">
            <v/>
          </cell>
          <cell r="G48">
            <v>0</v>
          </cell>
          <cell r="H48" t="str">
            <v/>
          </cell>
          <cell r="I48">
            <v>1</v>
          </cell>
          <cell r="J48">
            <v>1.9185185185185183</v>
          </cell>
          <cell r="K48">
            <v>0</v>
          </cell>
          <cell r="L48" t="str">
            <v/>
          </cell>
          <cell r="M48">
            <v>0</v>
          </cell>
          <cell r="N48" t="str">
            <v/>
          </cell>
          <cell r="O48">
            <v>0</v>
          </cell>
          <cell r="P48" t="str">
            <v/>
          </cell>
          <cell r="Q48">
            <v>0</v>
          </cell>
          <cell r="R48" t="str">
            <v/>
          </cell>
          <cell r="S48">
            <v>0</v>
          </cell>
          <cell r="T48" t="str">
            <v/>
          </cell>
          <cell r="U48">
            <v>0</v>
          </cell>
          <cell r="V48" t="str">
            <v/>
          </cell>
          <cell r="W48">
            <v>0</v>
          </cell>
          <cell r="X48" t="str">
            <v/>
          </cell>
          <cell r="Y48">
            <v>0</v>
          </cell>
          <cell r="Z48" t="str">
            <v/>
          </cell>
          <cell r="AA48">
            <v>0</v>
          </cell>
          <cell r="AB48" t="str">
            <v/>
          </cell>
          <cell r="AC48">
            <v>0</v>
          </cell>
          <cell r="AD48" t="str">
            <v/>
          </cell>
          <cell r="AE48">
            <v>0</v>
          </cell>
          <cell r="AF48" t="str">
            <v/>
          </cell>
          <cell r="AG48">
            <v>0</v>
          </cell>
          <cell r="AH48" t="str">
            <v/>
          </cell>
          <cell r="AI48">
            <v>0</v>
          </cell>
          <cell r="AJ48" t="str">
            <v/>
          </cell>
          <cell r="AK48">
            <v>0</v>
          </cell>
          <cell r="AL48" t="str">
            <v/>
          </cell>
          <cell r="AM48">
            <v>0</v>
          </cell>
          <cell r="AN48" t="str">
            <v/>
          </cell>
          <cell r="AO48">
            <v>0</v>
          </cell>
          <cell r="AP48" t="str">
            <v/>
          </cell>
          <cell r="AQ48">
            <v>0</v>
          </cell>
          <cell r="AR48" t="str">
            <v/>
          </cell>
          <cell r="AS48">
            <v>0</v>
          </cell>
          <cell r="AT48" t="str">
            <v/>
          </cell>
          <cell r="AU48">
            <v>0</v>
          </cell>
          <cell r="AV48" t="str">
            <v/>
          </cell>
          <cell r="AW48">
            <v>0</v>
          </cell>
          <cell r="AX48" t="str">
            <v/>
          </cell>
          <cell r="AY48">
            <v>0</v>
          </cell>
          <cell r="AZ48" t="str">
            <v/>
          </cell>
          <cell r="BA48">
            <v>0</v>
          </cell>
          <cell r="BB48" t="str">
            <v/>
          </cell>
          <cell r="BC48">
            <v>0</v>
          </cell>
          <cell r="BD48" t="str">
            <v/>
          </cell>
          <cell r="BE48">
            <v>0</v>
          </cell>
          <cell r="BF48" t="str">
            <v/>
          </cell>
          <cell r="BG48">
            <v>0</v>
          </cell>
          <cell r="BH48" t="str">
            <v/>
          </cell>
          <cell r="BI48">
            <v>0</v>
          </cell>
          <cell r="BJ48" t="str">
            <v/>
          </cell>
          <cell r="BK48">
            <v>0</v>
          </cell>
          <cell r="BL48" t="str">
            <v/>
          </cell>
          <cell r="BM48">
            <v>0</v>
          </cell>
          <cell r="BN48" t="str">
            <v/>
          </cell>
          <cell r="BO48">
            <v>0</v>
          </cell>
          <cell r="BP48" t="str">
            <v/>
          </cell>
          <cell r="BQ48">
            <v>0</v>
          </cell>
          <cell r="BR48" t="str">
            <v/>
          </cell>
          <cell r="BS48">
            <v>0</v>
          </cell>
          <cell r="BT48" t="str">
            <v/>
          </cell>
          <cell r="BU48">
            <v>0</v>
          </cell>
          <cell r="BV48" t="str">
            <v/>
          </cell>
          <cell r="BW48">
            <v>1</v>
          </cell>
          <cell r="BX48">
            <v>1.9185185185185183</v>
          </cell>
        </row>
        <row r="49">
          <cell r="B49">
            <v>3096</v>
          </cell>
          <cell r="C49" t="str">
            <v>Spicy Matbucha</v>
          </cell>
          <cell r="D49" t="str">
            <v>Salad</v>
          </cell>
          <cell r="E49">
            <v>0</v>
          </cell>
          <cell r="F49" t="str">
            <v/>
          </cell>
          <cell r="G49">
            <v>0</v>
          </cell>
          <cell r="H49" t="str">
            <v/>
          </cell>
          <cell r="I49">
            <v>0</v>
          </cell>
          <cell r="J49" t="str">
            <v/>
          </cell>
          <cell r="K49">
            <v>0</v>
          </cell>
          <cell r="L49" t="str">
            <v/>
          </cell>
          <cell r="M49">
            <v>0</v>
          </cell>
          <cell r="N49" t="str">
            <v/>
          </cell>
          <cell r="O49">
            <v>0</v>
          </cell>
          <cell r="P49" t="str">
            <v/>
          </cell>
          <cell r="Q49">
            <v>0</v>
          </cell>
          <cell r="R49" t="str">
            <v/>
          </cell>
          <cell r="S49">
            <v>0</v>
          </cell>
          <cell r="T49" t="str">
            <v/>
          </cell>
          <cell r="U49">
            <v>0</v>
          </cell>
          <cell r="V49" t="str">
            <v/>
          </cell>
          <cell r="W49">
            <v>0</v>
          </cell>
          <cell r="X49" t="str">
            <v/>
          </cell>
          <cell r="Y49">
            <v>0</v>
          </cell>
          <cell r="Z49" t="str">
            <v/>
          </cell>
          <cell r="AA49">
            <v>0</v>
          </cell>
          <cell r="AB49" t="str">
            <v/>
          </cell>
          <cell r="AC49">
            <v>0</v>
          </cell>
          <cell r="AD49" t="str">
            <v/>
          </cell>
          <cell r="AE49">
            <v>0</v>
          </cell>
          <cell r="AF49" t="str">
            <v/>
          </cell>
          <cell r="AG49">
            <v>0</v>
          </cell>
          <cell r="AH49" t="str">
            <v/>
          </cell>
          <cell r="AI49">
            <v>0</v>
          </cell>
          <cell r="AJ49" t="str">
            <v/>
          </cell>
          <cell r="AK49">
            <v>0</v>
          </cell>
          <cell r="AL49" t="str">
            <v/>
          </cell>
          <cell r="AM49">
            <v>0</v>
          </cell>
          <cell r="AN49" t="str">
            <v/>
          </cell>
          <cell r="AO49">
            <v>0</v>
          </cell>
          <cell r="AP49" t="str">
            <v/>
          </cell>
          <cell r="AQ49">
            <v>0</v>
          </cell>
          <cell r="AR49" t="str">
            <v/>
          </cell>
          <cell r="AS49">
            <v>0</v>
          </cell>
          <cell r="AT49" t="str">
            <v/>
          </cell>
          <cell r="AU49">
            <v>0</v>
          </cell>
          <cell r="AV49" t="str">
            <v/>
          </cell>
          <cell r="AW49">
            <v>0</v>
          </cell>
          <cell r="AX49" t="str">
            <v/>
          </cell>
          <cell r="AY49">
            <v>0</v>
          </cell>
          <cell r="AZ49" t="str">
            <v/>
          </cell>
          <cell r="BA49">
            <v>0</v>
          </cell>
          <cell r="BB49" t="str">
            <v/>
          </cell>
          <cell r="BC49">
            <v>0</v>
          </cell>
          <cell r="BD49" t="str">
            <v/>
          </cell>
          <cell r="BE49">
            <v>0</v>
          </cell>
          <cell r="BF49" t="str">
            <v/>
          </cell>
          <cell r="BG49">
            <v>0</v>
          </cell>
          <cell r="BH49" t="str">
            <v/>
          </cell>
          <cell r="BI49">
            <v>0</v>
          </cell>
          <cell r="BJ49" t="str">
            <v/>
          </cell>
          <cell r="BK49">
            <v>0</v>
          </cell>
          <cell r="BL49" t="str">
            <v/>
          </cell>
          <cell r="BM49">
            <v>0</v>
          </cell>
          <cell r="BN49" t="str">
            <v/>
          </cell>
          <cell r="BO49">
            <v>0</v>
          </cell>
          <cell r="BP49" t="str">
            <v/>
          </cell>
          <cell r="BQ49">
            <v>0</v>
          </cell>
          <cell r="BR49" t="str">
            <v/>
          </cell>
          <cell r="BS49">
            <v>0</v>
          </cell>
          <cell r="BT49" t="str">
            <v/>
          </cell>
          <cell r="BU49">
            <v>0</v>
          </cell>
          <cell r="BV49" t="str">
            <v/>
          </cell>
          <cell r="BW49">
            <v>0</v>
          </cell>
          <cell r="BX49">
            <v>0</v>
          </cell>
        </row>
        <row r="50">
          <cell r="B50">
            <v>3160</v>
          </cell>
          <cell r="C50" t="str">
            <v>Kneidels</v>
          </cell>
          <cell r="D50" t="str">
            <v>Side</v>
          </cell>
          <cell r="E50">
            <v>11</v>
          </cell>
          <cell r="F50">
            <v>13.770370370370369</v>
          </cell>
          <cell r="G50">
            <v>0</v>
          </cell>
          <cell r="H50" t="str">
            <v/>
          </cell>
          <cell r="I50">
            <v>5</v>
          </cell>
          <cell r="J50">
            <v>6.2592592592592586</v>
          </cell>
          <cell r="K50">
            <v>0</v>
          </cell>
          <cell r="L50" t="str">
            <v/>
          </cell>
          <cell r="M50">
            <v>6</v>
          </cell>
          <cell r="N50">
            <v>7.5111111111111111</v>
          </cell>
          <cell r="O50">
            <v>0</v>
          </cell>
          <cell r="P50" t="str">
            <v/>
          </cell>
          <cell r="Q50">
            <v>0</v>
          </cell>
          <cell r="R50" t="str">
            <v/>
          </cell>
          <cell r="S50">
            <v>0</v>
          </cell>
          <cell r="T50" t="str">
            <v/>
          </cell>
          <cell r="U50">
            <v>0</v>
          </cell>
          <cell r="V50" t="str">
            <v/>
          </cell>
          <cell r="W50">
            <v>0</v>
          </cell>
          <cell r="X50" t="str">
            <v/>
          </cell>
          <cell r="Y50">
            <v>0</v>
          </cell>
          <cell r="Z50" t="str">
            <v/>
          </cell>
          <cell r="AA50">
            <v>0</v>
          </cell>
          <cell r="AB50" t="str">
            <v/>
          </cell>
          <cell r="AC50">
            <v>0</v>
          </cell>
          <cell r="AD50" t="str">
            <v/>
          </cell>
          <cell r="AE50">
            <v>0</v>
          </cell>
          <cell r="AF50" t="str">
            <v/>
          </cell>
          <cell r="AG50">
            <v>0</v>
          </cell>
          <cell r="AH50" t="str">
            <v/>
          </cell>
          <cell r="AI50">
            <v>0</v>
          </cell>
          <cell r="AJ50" t="str">
            <v/>
          </cell>
          <cell r="AK50">
            <v>0</v>
          </cell>
          <cell r="AL50" t="str">
            <v/>
          </cell>
          <cell r="AM50">
            <v>0</v>
          </cell>
          <cell r="AN50" t="str">
            <v/>
          </cell>
          <cell r="AO50">
            <v>0</v>
          </cell>
          <cell r="AP50" t="str">
            <v/>
          </cell>
          <cell r="AQ50">
            <v>0</v>
          </cell>
          <cell r="AR50" t="str">
            <v/>
          </cell>
          <cell r="AS50">
            <v>0</v>
          </cell>
          <cell r="AT50" t="str">
            <v/>
          </cell>
          <cell r="AU50">
            <v>0</v>
          </cell>
          <cell r="AV50" t="str">
            <v/>
          </cell>
          <cell r="AW50">
            <v>0</v>
          </cell>
          <cell r="AX50" t="str">
            <v/>
          </cell>
          <cell r="AY50">
            <v>0</v>
          </cell>
          <cell r="AZ50" t="str">
            <v/>
          </cell>
          <cell r="BA50">
            <v>0</v>
          </cell>
          <cell r="BB50" t="str">
            <v/>
          </cell>
          <cell r="BC50">
            <v>0</v>
          </cell>
          <cell r="BD50" t="str">
            <v/>
          </cell>
          <cell r="BE50">
            <v>0</v>
          </cell>
          <cell r="BF50" t="str">
            <v/>
          </cell>
          <cell r="BG50">
            <v>0</v>
          </cell>
          <cell r="BH50" t="str">
            <v/>
          </cell>
          <cell r="BI50">
            <v>0</v>
          </cell>
          <cell r="BJ50" t="str">
            <v/>
          </cell>
          <cell r="BK50">
            <v>0</v>
          </cell>
          <cell r="BL50" t="str">
            <v/>
          </cell>
          <cell r="BM50">
            <v>0</v>
          </cell>
          <cell r="BN50" t="str">
            <v/>
          </cell>
          <cell r="BO50">
            <v>0</v>
          </cell>
          <cell r="BP50" t="str">
            <v/>
          </cell>
          <cell r="BQ50">
            <v>0</v>
          </cell>
          <cell r="BR50" t="str">
            <v/>
          </cell>
          <cell r="BS50">
            <v>0</v>
          </cell>
          <cell r="BT50" t="str">
            <v/>
          </cell>
          <cell r="BU50">
            <v>0</v>
          </cell>
          <cell r="BV50" t="str">
            <v/>
          </cell>
          <cell r="BW50">
            <v>22</v>
          </cell>
          <cell r="BX50">
            <v>27.540740740740738</v>
          </cell>
        </row>
        <row r="51">
          <cell r="B51">
            <v>3199</v>
          </cell>
          <cell r="C51" t="str">
            <v>Courgette Kugel</v>
          </cell>
          <cell r="D51" t="str">
            <v>Kugel</v>
          </cell>
          <cell r="E51">
            <v>0</v>
          </cell>
          <cell r="F51" t="str">
            <v/>
          </cell>
          <cell r="G51">
            <v>0</v>
          </cell>
          <cell r="H51" t="str">
            <v/>
          </cell>
          <cell r="I51">
            <v>0</v>
          </cell>
          <cell r="J51" t="str">
            <v/>
          </cell>
          <cell r="K51">
            <v>0</v>
          </cell>
          <cell r="L51" t="str">
            <v/>
          </cell>
          <cell r="M51">
            <v>0</v>
          </cell>
          <cell r="N51" t="str">
            <v/>
          </cell>
          <cell r="O51">
            <v>0</v>
          </cell>
          <cell r="P51" t="str">
            <v/>
          </cell>
          <cell r="Q51">
            <v>0</v>
          </cell>
          <cell r="R51" t="str">
            <v/>
          </cell>
          <cell r="S51">
            <v>0</v>
          </cell>
          <cell r="T51" t="str">
            <v/>
          </cell>
          <cell r="U51">
            <v>0</v>
          </cell>
          <cell r="V51" t="str">
            <v/>
          </cell>
          <cell r="W51">
            <v>0</v>
          </cell>
          <cell r="X51" t="str">
            <v/>
          </cell>
          <cell r="Y51">
            <v>0</v>
          </cell>
          <cell r="Z51" t="str">
            <v/>
          </cell>
          <cell r="AA51">
            <v>0</v>
          </cell>
          <cell r="AB51" t="str">
            <v/>
          </cell>
          <cell r="AC51">
            <v>0</v>
          </cell>
          <cell r="AD51" t="str">
            <v/>
          </cell>
          <cell r="AE51">
            <v>0</v>
          </cell>
          <cell r="AF51" t="str">
            <v/>
          </cell>
          <cell r="AG51">
            <v>0</v>
          </cell>
          <cell r="AH51">
            <v>0</v>
          </cell>
          <cell r="AI51">
            <v>0</v>
          </cell>
          <cell r="AJ51">
            <v>0</v>
          </cell>
          <cell r="AK51">
            <v>0</v>
          </cell>
          <cell r="AL51">
            <v>0</v>
          </cell>
          <cell r="AM51">
            <v>0</v>
          </cell>
          <cell r="AN51">
            <v>0</v>
          </cell>
          <cell r="AO51">
            <v>0</v>
          </cell>
          <cell r="AP51">
            <v>0</v>
          </cell>
          <cell r="AQ51">
            <v>0</v>
          </cell>
          <cell r="AR51">
            <v>0</v>
          </cell>
          <cell r="AS51">
            <v>0</v>
          </cell>
          <cell r="AT51">
            <v>0</v>
          </cell>
          <cell r="AU51">
            <v>0</v>
          </cell>
          <cell r="AV51">
            <v>0</v>
          </cell>
          <cell r="AW51">
            <v>0</v>
          </cell>
          <cell r="AX51">
            <v>0</v>
          </cell>
          <cell r="AY51">
            <v>0</v>
          </cell>
          <cell r="AZ51">
            <v>0</v>
          </cell>
          <cell r="BA51">
            <v>0</v>
          </cell>
          <cell r="BB51">
            <v>0</v>
          </cell>
          <cell r="BC51">
            <v>0</v>
          </cell>
          <cell r="BD51">
            <v>0</v>
          </cell>
          <cell r="BE51">
            <v>0</v>
          </cell>
          <cell r="BF51">
            <v>0</v>
          </cell>
          <cell r="BG51">
            <v>0</v>
          </cell>
          <cell r="BH51">
            <v>0</v>
          </cell>
          <cell r="BI51">
            <v>0</v>
          </cell>
          <cell r="BJ51">
            <v>0</v>
          </cell>
          <cell r="BK51">
            <v>0</v>
          </cell>
          <cell r="BL51">
            <v>0</v>
          </cell>
          <cell r="BM51">
            <v>0</v>
          </cell>
          <cell r="BN51">
            <v>0</v>
          </cell>
          <cell r="BO51">
            <v>0</v>
          </cell>
          <cell r="BP51">
            <v>0</v>
          </cell>
          <cell r="BQ51">
            <v>0</v>
          </cell>
          <cell r="BR51">
            <v>0</v>
          </cell>
          <cell r="BS51">
            <v>0</v>
          </cell>
          <cell r="BT51">
            <v>0</v>
          </cell>
          <cell r="BU51">
            <v>0</v>
          </cell>
          <cell r="BV51">
            <v>0</v>
          </cell>
          <cell r="BW51">
            <v>0</v>
          </cell>
          <cell r="BX51">
            <v>0</v>
          </cell>
        </row>
        <row r="52">
          <cell r="B52">
            <v>3254</v>
          </cell>
          <cell r="C52" t="str">
            <v>Potato Latkes 4'S</v>
          </cell>
          <cell r="D52" t="str">
            <v>Side</v>
          </cell>
          <cell r="E52">
            <v>0</v>
          </cell>
          <cell r="F52" t="str">
            <v/>
          </cell>
          <cell r="G52">
            <v>0</v>
          </cell>
          <cell r="H52" t="str">
            <v/>
          </cell>
          <cell r="I52">
            <v>0</v>
          </cell>
          <cell r="J52" t="str">
            <v/>
          </cell>
          <cell r="K52">
            <v>0</v>
          </cell>
          <cell r="L52" t="str">
            <v/>
          </cell>
          <cell r="M52">
            <v>0</v>
          </cell>
          <cell r="N52" t="str">
            <v/>
          </cell>
          <cell r="O52">
            <v>4</v>
          </cell>
          <cell r="P52">
            <v>10.34074074074074</v>
          </cell>
          <cell r="Q52">
            <v>0</v>
          </cell>
          <cell r="R52" t="str">
            <v/>
          </cell>
          <cell r="S52">
            <v>0</v>
          </cell>
          <cell r="T52" t="str">
            <v/>
          </cell>
          <cell r="U52">
            <v>0</v>
          </cell>
          <cell r="V52" t="str">
            <v/>
          </cell>
          <cell r="W52">
            <v>0</v>
          </cell>
          <cell r="X52" t="str">
            <v/>
          </cell>
          <cell r="Y52">
            <v>0</v>
          </cell>
          <cell r="Z52" t="str">
            <v/>
          </cell>
          <cell r="AA52">
            <v>0</v>
          </cell>
          <cell r="AB52" t="str">
            <v/>
          </cell>
          <cell r="AC52">
            <v>0</v>
          </cell>
          <cell r="AD52" t="str">
            <v/>
          </cell>
          <cell r="AE52">
            <v>0</v>
          </cell>
          <cell r="AF52" t="str">
            <v/>
          </cell>
          <cell r="AG52">
            <v>0</v>
          </cell>
          <cell r="AH52" t="str">
            <v/>
          </cell>
          <cell r="AI52">
            <v>0</v>
          </cell>
          <cell r="AJ52" t="str">
            <v/>
          </cell>
          <cell r="AK52">
            <v>0</v>
          </cell>
          <cell r="AL52" t="str">
            <v/>
          </cell>
          <cell r="AM52">
            <v>0</v>
          </cell>
          <cell r="AN52" t="str">
            <v/>
          </cell>
          <cell r="AO52">
            <v>0</v>
          </cell>
          <cell r="AP52" t="str">
            <v/>
          </cell>
          <cell r="AQ52">
            <v>0</v>
          </cell>
          <cell r="AR52" t="str">
            <v/>
          </cell>
          <cell r="AS52">
            <v>0</v>
          </cell>
          <cell r="AT52" t="str">
            <v/>
          </cell>
          <cell r="AU52">
            <v>0</v>
          </cell>
          <cell r="AV52" t="str">
            <v/>
          </cell>
          <cell r="AW52">
            <v>0</v>
          </cell>
          <cell r="AX52" t="str">
            <v/>
          </cell>
          <cell r="AY52">
            <v>0</v>
          </cell>
          <cell r="AZ52" t="str">
            <v/>
          </cell>
          <cell r="BA52">
            <v>0</v>
          </cell>
          <cell r="BB52" t="str">
            <v/>
          </cell>
          <cell r="BC52">
            <v>0</v>
          </cell>
          <cell r="BD52" t="str">
            <v/>
          </cell>
          <cell r="BE52">
            <v>0</v>
          </cell>
          <cell r="BF52" t="str">
            <v/>
          </cell>
          <cell r="BG52">
            <v>0</v>
          </cell>
          <cell r="BH52" t="str">
            <v/>
          </cell>
          <cell r="BI52">
            <v>0</v>
          </cell>
          <cell r="BJ52" t="str">
            <v/>
          </cell>
          <cell r="BK52">
            <v>0</v>
          </cell>
          <cell r="BL52" t="str">
            <v/>
          </cell>
          <cell r="BM52">
            <v>0</v>
          </cell>
          <cell r="BN52" t="str">
            <v/>
          </cell>
          <cell r="BO52">
            <v>0</v>
          </cell>
          <cell r="BP52" t="str">
            <v/>
          </cell>
          <cell r="BQ52">
            <v>0</v>
          </cell>
          <cell r="BR52" t="str">
            <v/>
          </cell>
          <cell r="BS52">
            <v>0</v>
          </cell>
          <cell r="BT52" t="str">
            <v/>
          </cell>
          <cell r="BU52">
            <v>0</v>
          </cell>
          <cell r="BV52" t="str">
            <v/>
          </cell>
          <cell r="BW52">
            <v>4</v>
          </cell>
          <cell r="BX52">
            <v>10.34074074074074</v>
          </cell>
        </row>
        <row r="53">
          <cell r="B53">
            <v>3284</v>
          </cell>
          <cell r="C53" t="str">
            <v>Grilled Pargiot Sandwich</v>
          </cell>
          <cell r="D53" t="str">
            <v>Sandwich</v>
          </cell>
          <cell r="E53">
            <v>0</v>
          </cell>
          <cell r="F53" t="str">
            <v/>
          </cell>
          <cell r="G53">
            <v>0</v>
          </cell>
          <cell r="H53" t="str">
            <v/>
          </cell>
          <cell r="I53">
            <v>0</v>
          </cell>
          <cell r="J53" t="str">
            <v/>
          </cell>
          <cell r="K53">
            <v>0</v>
          </cell>
          <cell r="L53" t="str">
            <v/>
          </cell>
          <cell r="M53">
            <v>0</v>
          </cell>
          <cell r="N53" t="str">
            <v/>
          </cell>
          <cell r="O53">
            <v>0</v>
          </cell>
          <cell r="P53" t="str">
            <v/>
          </cell>
          <cell r="Q53">
            <v>0</v>
          </cell>
          <cell r="R53" t="str">
            <v/>
          </cell>
          <cell r="S53">
            <v>0</v>
          </cell>
          <cell r="T53" t="str">
            <v/>
          </cell>
          <cell r="U53">
            <v>0</v>
          </cell>
          <cell r="V53" t="str">
            <v/>
          </cell>
          <cell r="W53">
            <v>0</v>
          </cell>
          <cell r="X53" t="str">
            <v/>
          </cell>
          <cell r="Y53">
            <v>0</v>
          </cell>
          <cell r="Z53" t="str">
            <v/>
          </cell>
          <cell r="AA53">
            <v>0</v>
          </cell>
          <cell r="AB53" t="str">
            <v/>
          </cell>
          <cell r="AC53">
            <v>0</v>
          </cell>
          <cell r="AD53" t="str">
            <v/>
          </cell>
          <cell r="AE53">
            <v>0</v>
          </cell>
          <cell r="AF53" t="str">
            <v/>
          </cell>
          <cell r="AG53">
            <v>0</v>
          </cell>
          <cell r="AH53" t="str">
            <v/>
          </cell>
          <cell r="AI53">
            <v>0</v>
          </cell>
          <cell r="AJ53" t="str">
            <v/>
          </cell>
          <cell r="AK53">
            <v>0</v>
          </cell>
          <cell r="AL53" t="str">
            <v/>
          </cell>
          <cell r="AM53">
            <v>0</v>
          </cell>
          <cell r="AN53" t="str">
            <v/>
          </cell>
          <cell r="AO53">
            <v>0</v>
          </cell>
          <cell r="AP53" t="str">
            <v/>
          </cell>
          <cell r="AQ53">
            <v>0</v>
          </cell>
          <cell r="AR53" t="str">
            <v/>
          </cell>
          <cell r="AS53">
            <v>0</v>
          </cell>
          <cell r="AT53" t="str">
            <v/>
          </cell>
          <cell r="AU53">
            <v>0</v>
          </cell>
          <cell r="AV53" t="str">
            <v/>
          </cell>
          <cell r="AW53">
            <v>0</v>
          </cell>
          <cell r="AX53" t="str">
            <v/>
          </cell>
          <cell r="AY53">
            <v>0</v>
          </cell>
          <cell r="AZ53" t="str">
            <v/>
          </cell>
          <cell r="BA53">
            <v>0</v>
          </cell>
          <cell r="BB53" t="str">
            <v/>
          </cell>
          <cell r="BC53">
            <v>0</v>
          </cell>
          <cell r="BD53" t="str">
            <v/>
          </cell>
          <cell r="BE53">
            <v>0</v>
          </cell>
          <cell r="BF53" t="str">
            <v/>
          </cell>
          <cell r="BG53">
            <v>0</v>
          </cell>
          <cell r="BH53" t="str">
            <v/>
          </cell>
          <cell r="BI53">
            <v>0</v>
          </cell>
          <cell r="BJ53" t="str">
            <v/>
          </cell>
          <cell r="BK53">
            <v>0</v>
          </cell>
          <cell r="BL53" t="str">
            <v/>
          </cell>
          <cell r="BM53">
            <v>0</v>
          </cell>
          <cell r="BN53" t="str">
            <v/>
          </cell>
          <cell r="BO53">
            <v>0</v>
          </cell>
          <cell r="BP53" t="str">
            <v/>
          </cell>
          <cell r="BQ53">
            <v>0</v>
          </cell>
          <cell r="BR53" t="str">
            <v/>
          </cell>
          <cell r="BS53">
            <v>0</v>
          </cell>
          <cell r="BT53" t="str">
            <v/>
          </cell>
          <cell r="BU53">
            <v>0</v>
          </cell>
          <cell r="BV53" t="str">
            <v/>
          </cell>
          <cell r="BW53">
            <v>0</v>
          </cell>
          <cell r="BX53">
            <v>0</v>
          </cell>
        </row>
        <row r="54">
          <cell r="B54">
            <v>3602</v>
          </cell>
          <cell r="C54" t="str">
            <v>Teriyaki Stir Fry</v>
          </cell>
          <cell r="D54" t="str">
            <v>Main</v>
          </cell>
          <cell r="E54">
            <v>0</v>
          </cell>
          <cell r="F54" t="str">
            <v/>
          </cell>
          <cell r="G54">
            <v>8</v>
          </cell>
          <cell r="H54">
            <v>29.57037037037037</v>
          </cell>
          <cell r="I54">
            <v>0</v>
          </cell>
          <cell r="J54" t="str">
            <v/>
          </cell>
          <cell r="K54">
            <v>0</v>
          </cell>
          <cell r="L54" t="str">
            <v/>
          </cell>
          <cell r="M54">
            <v>0</v>
          </cell>
          <cell r="N54" t="str">
            <v/>
          </cell>
          <cell r="O54">
            <v>0</v>
          </cell>
          <cell r="P54" t="str">
            <v/>
          </cell>
          <cell r="Q54">
            <v>0</v>
          </cell>
          <cell r="R54" t="str">
            <v/>
          </cell>
          <cell r="S54">
            <v>0</v>
          </cell>
          <cell r="T54" t="str">
            <v/>
          </cell>
          <cell r="U54">
            <v>0</v>
          </cell>
          <cell r="V54" t="str">
            <v/>
          </cell>
          <cell r="W54">
            <v>0</v>
          </cell>
          <cell r="X54" t="str">
            <v/>
          </cell>
          <cell r="Y54">
            <v>0</v>
          </cell>
          <cell r="Z54" t="str">
            <v/>
          </cell>
          <cell r="AA54">
            <v>0</v>
          </cell>
          <cell r="AB54" t="str">
            <v/>
          </cell>
          <cell r="AC54">
            <v>0</v>
          </cell>
          <cell r="AD54" t="str">
            <v/>
          </cell>
          <cell r="AE54">
            <v>0</v>
          </cell>
          <cell r="AF54" t="str">
            <v/>
          </cell>
          <cell r="AG54">
            <v>0</v>
          </cell>
          <cell r="AH54" t="str">
            <v/>
          </cell>
          <cell r="AI54">
            <v>0</v>
          </cell>
          <cell r="AJ54" t="str">
            <v/>
          </cell>
          <cell r="AK54">
            <v>0</v>
          </cell>
          <cell r="AL54" t="str">
            <v/>
          </cell>
          <cell r="AM54">
            <v>0</v>
          </cell>
          <cell r="AN54" t="str">
            <v/>
          </cell>
          <cell r="AO54">
            <v>0</v>
          </cell>
          <cell r="AP54" t="str">
            <v/>
          </cell>
          <cell r="AQ54">
            <v>0</v>
          </cell>
          <cell r="AR54" t="str">
            <v/>
          </cell>
          <cell r="AS54">
            <v>0</v>
          </cell>
          <cell r="AT54" t="str">
            <v/>
          </cell>
          <cell r="AU54">
            <v>0</v>
          </cell>
          <cell r="AV54" t="str">
            <v/>
          </cell>
          <cell r="AW54">
            <v>0</v>
          </cell>
          <cell r="AX54" t="str">
            <v/>
          </cell>
          <cell r="AY54">
            <v>0</v>
          </cell>
          <cell r="AZ54" t="str">
            <v/>
          </cell>
          <cell r="BA54">
            <v>0</v>
          </cell>
          <cell r="BB54" t="str">
            <v/>
          </cell>
          <cell r="BC54">
            <v>0</v>
          </cell>
          <cell r="BD54" t="str">
            <v/>
          </cell>
          <cell r="BE54">
            <v>0</v>
          </cell>
          <cell r="BF54" t="str">
            <v/>
          </cell>
          <cell r="BG54">
            <v>0</v>
          </cell>
          <cell r="BH54" t="str">
            <v/>
          </cell>
          <cell r="BI54">
            <v>0</v>
          </cell>
          <cell r="BJ54" t="str">
            <v/>
          </cell>
          <cell r="BK54">
            <v>0</v>
          </cell>
          <cell r="BL54" t="str">
            <v/>
          </cell>
          <cell r="BM54">
            <v>0</v>
          </cell>
          <cell r="BN54" t="str">
            <v/>
          </cell>
          <cell r="BO54">
            <v>0</v>
          </cell>
          <cell r="BP54" t="str">
            <v/>
          </cell>
          <cell r="BQ54">
            <v>0</v>
          </cell>
          <cell r="BR54" t="str">
            <v/>
          </cell>
          <cell r="BS54">
            <v>0</v>
          </cell>
          <cell r="BT54" t="str">
            <v/>
          </cell>
          <cell r="BU54">
            <v>0</v>
          </cell>
          <cell r="BV54" t="str">
            <v/>
          </cell>
          <cell r="BW54">
            <v>8</v>
          </cell>
          <cell r="BX54">
            <v>29.57037037037037</v>
          </cell>
        </row>
        <row r="55">
          <cell r="B55">
            <v>3606</v>
          </cell>
          <cell r="C55" t="str">
            <v>Teriyaki Salmon Meal</v>
          </cell>
          <cell r="D55" t="str">
            <v>Main</v>
          </cell>
          <cell r="E55">
            <v>0</v>
          </cell>
          <cell r="F55" t="str">
            <v/>
          </cell>
          <cell r="G55">
            <v>0</v>
          </cell>
          <cell r="H55" t="str">
            <v/>
          </cell>
          <cell r="I55">
            <v>0</v>
          </cell>
          <cell r="J55" t="str">
            <v/>
          </cell>
          <cell r="K55">
            <v>0</v>
          </cell>
          <cell r="L55" t="str">
            <v/>
          </cell>
          <cell r="M55">
            <v>0</v>
          </cell>
          <cell r="N55" t="str">
            <v/>
          </cell>
          <cell r="O55">
            <v>0</v>
          </cell>
          <cell r="P55" t="str">
            <v/>
          </cell>
          <cell r="Q55">
            <v>0</v>
          </cell>
          <cell r="R55" t="str">
            <v/>
          </cell>
          <cell r="S55">
            <v>0</v>
          </cell>
          <cell r="T55" t="str">
            <v/>
          </cell>
          <cell r="U55">
            <v>0</v>
          </cell>
          <cell r="V55" t="str">
            <v/>
          </cell>
          <cell r="W55">
            <v>0</v>
          </cell>
          <cell r="X55" t="str">
            <v/>
          </cell>
          <cell r="Y55">
            <v>0</v>
          </cell>
          <cell r="Z55" t="str">
            <v/>
          </cell>
          <cell r="AA55">
            <v>0</v>
          </cell>
          <cell r="AB55" t="str">
            <v/>
          </cell>
          <cell r="AC55">
            <v>0</v>
          </cell>
          <cell r="AD55" t="str">
            <v/>
          </cell>
          <cell r="AE55">
            <v>0</v>
          </cell>
          <cell r="AF55" t="str">
            <v/>
          </cell>
          <cell r="AG55">
            <v>0</v>
          </cell>
          <cell r="AH55" t="str">
            <v/>
          </cell>
          <cell r="AI55">
            <v>0</v>
          </cell>
          <cell r="AJ55" t="str">
            <v/>
          </cell>
          <cell r="AK55">
            <v>0</v>
          </cell>
          <cell r="AL55" t="str">
            <v/>
          </cell>
          <cell r="AM55">
            <v>0</v>
          </cell>
          <cell r="AN55" t="str">
            <v/>
          </cell>
          <cell r="AO55">
            <v>0</v>
          </cell>
          <cell r="AP55" t="str">
            <v/>
          </cell>
          <cell r="AQ55">
            <v>0</v>
          </cell>
          <cell r="AR55" t="str">
            <v/>
          </cell>
          <cell r="AS55">
            <v>0</v>
          </cell>
          <cell r="AT55" t="str">
            <v/>
          </cell>
          <cell r="AU55">
            <v>0</v>
          </cell>
          <cell r="AV55" t="str">
            <v/>
          </cell>
          <cell r="AW55">
            <v>0</v>
          </cell>
          <cell r="AX55" t="str">
            <v/>
          </cell>
          <cell r="AY55">
            <v>0</v>
          </cell>
          <cell r="AZ55" t="str">
            <v/>
          </cell>
          <cell r="BA55">
            <v>0</v>
          </cell>
          <cell r="BB55" t="str">
            <v/>
          </cell>
          <cell r="BC55">
            <v>0</v>
          </cell>
          <cell r="BD55" t="str">
            <v/>
          </cell>
          <cell r="BE55">
            <v>0</v>
          </cell>
          <cell r="BF55" t="str">
            <v/>
          </cell>
          <cell r="BG55">
            <v>0</v>
          </cell>
          <cell r="BH55" t="str">
            <v/>
          </cell>
          <cell r="BI55">
            <v>0</v>
          </cell>
          <cell r="BJ55" t="str">
            <v/>
          </cell>
          <cell r="BK55">
            <v>0</v>
          </cell>
          <cell r="BL55" t="str">
            <v/>
          </cell>
          <cell r="BM55">
            <v>0</v>
          </cell>
          <cell r="BN55" t="str">
            <v/>
          </cell>
          <cell r="BO55">
            <v>0</v>
          </cell>
          <cell r="BP55" t="str">
            <v/>
          </cell>
          <cell r="BQ55">
            <v>0</v>
          </cell>
          <cell r="BR55" t="str">
            <v/>
          </cell>
          <cell r="BS55">
            <v>0</v>
          </cell>
          <cell r="BT55" t="str">
            <v/>
          </cell>
          <cell r="BU55">
            <v>0</v>
          </cell>
          <cell r="BV55" t="str">
            <v/>
          </cell>
          <cell r="BW55">
            <v>0</v>
          </cell>
          <cell r="BX55">
            <v>0</v>
          </cell>
        </row>
        <row r="56">
          <cell r="B56">
            <v>3609</v>
          </cell>
          <cell r="C56" t="str">
            <v>Grilled Aubergine Sandwich</v>
          </cell>
          <cell r="D56" t="str">
            <v>Sandwich</v>
          </cell>
          <cell r="E56">
            <v>0</v>
          </cell>
          <cell r="F56" t="str">
            <v/>
          </cell>
          <cell r="G56">
            <v>0</v>
          </cell>
          <cell r="H56" t="str">
            <v/>
          </cell>
          <cell r="I56">
            <v>0</v>
          </cell>
          <cell r="J56" t="str">
            <v/>
          </cell>
          <cell r="K56">
            <v>0</v>
          </cell>
          <cell r="L56" t="str">
            <v/>
          </cell>
          <cell r="M56">
            <v>0</v>
          </cell>
          <cell r="N56" t="str">
            <v/>
          </cell>
          <cell r="O56">
            <v>0</v>
          </cell>
          <cell r="P56" t="str">
            <v/>
          </cell>
          <cell r="Q56">
            <v>0</v>
          </cell>
          <cell r="R56" t="str">
            <v/>
          </cell>
          <cell r="S56">
            <v>0</v>
          </cell>
          <cell r="T56" t="str">
            <v/>
          </cell>
          <cell r="U56">
            <v>0</v>
          </cell>
          <cell r="V56" t="str">
            <v/>
          </cell>
          <cell r="W56">
            <v>0</v>
          </cell>
          <cell r="X56" t="str">
            <v/>
          </cell>
          <cell r="Y56">
            <v>0</v>
          </cell>
          <cell r="Z56" t="str">
            <v/>
          </cell>
          <cell r="AA56">
            <v>0</v>
          </cell>
          <cell r="AB56" t="str">
            <v/>
          </cell>
          <cell r="AC56">
            <v>0</v>
          </cell>
          <cell r="AD56" t="str">
            <v/>
          </cell>
          <cell r="AE56">
            <v>0</v>
          </cell>
          <cell r="AF56" t="str">
            <v/>
          </cell>
          <cell r="AG56">
            <v>0</v>
          </cell>
          <cell r="AH56" t="str">
            <v/>
          </cell>
          <cell r="AI56">
            <v>0</v>
          </cell>
          <cell r="AJ56" t="str">
            <v/>
          </cell>
          <cell r="AK56">
            <v>0</v>
          </cell>
          <cell r="AL56" t="str">
            <v/>
          </cell>
          <cell r="AM56">
            <v>0</v>
          </cell>
          <cell r="AN56" t="str">
            <v/>
          </cell>
          <cell r="AO56">
            <v>0</v>
          </cell>
          <cell r="AP56" t="str">
            <v/>
          </cell>
          <cell r="AQ56">
            <v>0</v>
          </cell>
          <cell r="AR56" t="str">
            <v/>
          </cell>
          <cell r="AS56">
            <v>0</v>
          </cell>
          <cell r="AT56" t="str">
            <v/>
          </cell>
          <cell r="AU56">
            <v>0</v>
          </cell>
          <cell r="AV56" t="str">
            <v/>
          </cell>
          <cell r="AW56">
            <v>0</v>
          </cell>
          <cell r="AX56" t="str">
            <v/>
          </cell>
          <cell r="AY56">
            <v>0</v>
          </cell>
          <cell r="AZ56" t="str">
            <v/>
          </cell>
          <cell r="BA56">
            <v>0</v>
          </cell>
          <cell r="BB56" t="str">
            <v/>
          </cell>
          <cell r="BC56">
            <v>0</v>
          </cell>
          <cell r="BD56" t="str">
            <v/>
          </cell>
          <cell r="BE56">
            <v>0</v>
          </cell>
          <cell r="BF56" t="str">
            <v/>
          </cell>
          <cell r="BG56">
            <v>0</v>
          </cell>
          <cell r="BH56" t="str">
            <v/>
          </cell>
          <cell r="BI56">
            <v>0</v>
          </cell>
          <cell r="BJ56" t="str">
            <v/>
          </cell>
          <cell r="BK56">
            <v>0</v>
          </cell>
          <cell r="BL56" t="str">
            <v/>
          </cell>
          <cell r="BM56">
            <v>0</v>
          </cell>
          <cell r="BN56" t="str">
            <v/>
          </cell>
          <cell r="BO56">
            <v>0</v>
          </cell>
          <cell r="BP56" t="str">
            <v/>
          </cell>
          <cell r="BQ56">
            <v>0</v>
          </cell>
          <cell r="BR56" t="str">
            <v/>
          </cell>
          <cell r="BS56">
            <v>0</v>
          </cell>
          <cell r="BT56" t="str">
            <v/>
          </cell>
          <cell r="BU56">
            <v>0</v>
          </cell>
          <cell r="BV56" t="str">
            <v/>
          </cell>
          <cell r="BW56">
            <v>0</v>
          </cell>
          <cell r="BX56">
            <v>0</v>
          </cell>
        </row>
        <row r="57">
          <cell r="B57">
            <v>3610</v>
          </cell>
          <cell r="C57" t="str">
            <v>Smoked Salmon Sandwich</v>
          </cell>
          <cell r="D57" t="str">
            <v>Sandwich</v>
          </cell>
          <cell r="E57">
            <v>0</v>
          </cell>
          <cell r="F57" t="str">
            <v/>
          </cell>
          <cell r="G57">
            <v>0</v>
          </cell>
          <cell r="H57" t="str">
            <v/>
          </cell>
          <cell r="I57">
            <v>0</v>
          </cell>
          <cell r="J57" t="str">
            <v/>
          </cell>
          <cell r="K57">
            <v>0</v>
          </cell>
          <cell r="L57" t="str">
            <v/>
          </cell>
          <cell r="M57">
            <v>0</v>
          </cell>
          <cell r="N57" t="str">
            <v/>
          </cell>
          <cell r="O57">
            <v>0</v>
          </cell>
          <cell r="P57" t="str">
            <v/>
          </cell>
          <cell r="Q57">
            <v>0</v>
          </cell>
          <cell r="R57" t="str">
            <v/>
          </cell>
          <cell r="S57">
            <v>0</v>
          </cell>
          <cell r="T57" t="str">
            <v/>
          </cell>
          <cell r="U57">
            <v>0</v>
          </cell>
          <cell r="V57" t="str">
            <v/>
          </cell>
          <cell r="W57">
            <v>0</v>
          </cell>
          <cell r="X57" t="str">
            <v/>
          </cell>
          <cell r="Y57">
            <v>0</v>
          </cell>
          <cell r="Z57" t="str">
            <v/>
          </cell>
          <cell r="AA57">
            <v>0</v>
          </cell>
          <cell r="AB57" t="str">
            <v/>
          </cell>
          <cell r="AC57">
            <v>0</v>
          </cell>
          <cell r="AD57" t="str">
            <v/>
          </cell>
          <cell r="AE57">
            <v>0</v>
          </cell>
          <cell r="AF57" t="str">
            <v/>
          </cell>
          <cell r="AG57">
            <v>0</v>
          </cell>
          <cell r="AH57" t="str">
            <v/>
          </cell>
          <cell r="AI57">
            <v>0</v>
          </cell>
          <cell r="AJ57" t="str">
            <v/>
          </cell>
          <cell r="AK57">
            <v>0</v>
          </cell>
          <cell r="AL57" t="str">
            <v/>
          </cell>
          <cell r="AM57">
            <v>0</v>
          </cell>
          <cell r="AN57" t="str">
            <v/>
          </cell>
          <cell r="AO57">
            <v>0</v>
          </cell>
          <cell r="AP57" t="str">
            <v/>
          </cell>
          <cell r="AQ57">
            <v>0</v>
          </cell>
          <cell r="AR57" t="str">
            <v/>
          </cell>
          <cell r="AS57">
            <v>0</v>
          </cell>
          <cell r="AT57" t="str">
            <v/>
          </cell>
          <cell r="AU57">
            <v>0</v>
          </cell>
          <cell r="AV57" t="str">
            <v/>
          </cell>
          <cell r="AW57">
            <v>0</v>
          </cell>
          <cell r="AX57" t="str">
            <v/>
          </cell>
          <cell r="AY57">
            <v>0</v>
          </cell>
          <cell r="AZ57" t="str">
            <v/>
          </cell>
          <cell r="BA57">
            <v>0</v>
          </cell>
          <cell r="BB57" t="str">
            <v/>
          </cell>
          <cell r="BC57">
            <v>0</v>
          </cell>
          <cell r="BD57" t="str">
            <v/>
          </cell>
          <cell r="BE57">
            <v>0</v>
          </cell>
          <cell r="BF57" t="str">
            <v/>
          </cell>
          <cell r="BG57">
            <v>0</v>
          </cell>
          <cell r="BH57" t="str">
            <v/>
          </cell>
          <cell r="BI57">
            <v>0</v>
          </cell>
          <cell r="BJ57" t="str">
            <v/>
          </cell>
          <cell r="BK57">
            <v>0</v>
          </cell>
          <cell r="BL57" t="str">
            <v/>
          </cell>
          <cell r="BM57">
            <v>0</v>
          </cell>
          <cell r="BN57" t="str">
            <v/>
          </cell>
          <cell r="BO57">
            <v>0</v>
          </cell>
          <cell r="BP57" t="str">
            <v/>
          </cell>
          <cell r="BQ57">
            <v>0</v>
          </cell>
          <cell r="BR57" t="str">
            <v/>
          </cell>
          <cell r="BS57">
            <v>0</v>
          </cell>
          <cell r="BT57" t="str">
            <v/>
          </cell>
          <cell r="BU57">
            <v>0</v>
          </cell>
          <cell r="BV57" t="str">
            <v/>
          </cell>
          <cell r="BW57">
            <v>0</v>
          </cell>
          <cell r="BX57">
            <v>0</v>
          </cell>
        </row>
        <row r="58">
          <cell r="B58">
            <v>3618</v>
          </cell>
          <cell r="C58" t="str">
            <v>Tuna Salad Sandwich</v>
          </cell>
          <cell r="D58" t="str">
            <v>Sandwich</v>
          </cell>
          <cell r="E58">
            <v>0</v>
          </cell>
          <cell r="F58" t="str">
            <v/>
          </cell>
          <cell r="G58">
            <v>0</v>
          </cell>
          <cell r="H58" t="str">
            <v/>
          </cell>
          <cell r="I58">
            <v>0</v>
          </cell>
          <cell r="J58" t="str">
            <v/>
          </cell>
          <cell r="K58">
            <v>0</v>
          </cell>
          <cell r="L58" t="str">
            <v/>
          </cell>
          <cell r="M58">
            <v>0</v>
          </cell>
          <cell r="N58" t="str">
            <v/>
          </cell>
          <cell r="O58">
            <v>0</v>
          </cell>
          <cell r="P58" t="str">
            <v/>
          </cell>
          <cell r="Q58">
            <v>0</v>
          </cell>
          <cell r="R58" t="str">
            <v/>
          </cell>
          <cell r="S58">
            <v>0</v>
          </cell>
          <cell r="T58" t="str">
            <v/>
          </cell>
          <cell r="U58">
            <v>0</v>
          </cell>
          <cell r="V58" t="str">
            <v/>
          </cell>
          <cell r="W58">
            <v>0</v>
          </cell>
          <cell r="X58" t="str">
            <v/>
          </cell>
          <cell r="Y58">
            <v>0</v>
          </cell>
          <cell r="Z58" t="str">
            <v/>
          </cell>
          <cell r="AA58">
            <v>0</v>
          </cell>
          <cell r="AB58" t="str">
            <v/>
          </cell>
          <cell r="AC58">
            <v>0</v>
          </cell>
          <cell r="AD58" t="str">
            <v/>
          </cell>
          <cell r="AE58">
            <v>0</v>
          </cell>
          <cell r="AF58" t="str">
            <v/>
          </cell>
          <cell r="AG58">
            <v>0</v>
          </cell>
          <cell r="AH58" t="str">
            <v/>
          </cell>
          <cell r="AI58">
            <v>0</v>
          </cell>
          <cell r="AJ58" t="str">
            <v/>
          </cell>
          <cell r="AK58">
            <v>0</v>
          </cell>
          <cell r="AL58" t="str">
            <v/>
          </cell>
          <cell r="AM58">
            <v>0</v>
          </cell>
          <cell r="AN58" t="str">
            <v/>
          </cell>
          <cell r="AO58">
            <v>0</v>
          </cell>
          <cell r="AP58" t="str">
            <v/>
          </cell>
          <cell r="AQ58">
            <v>0</v>
          </cell>
          <cell r="AR58" t="str">
            <v/>
          </cell>
          <cell r="AS58">
            <v>0</v>
          </cell>
          <cell r="AT58" t="str">
            <v/>
          </cell>
          <cell r="AU58">
            <v>0</v>
          </cell>
          <cell r="AV58" t="str">
            <v/>
          </cell>
          <cell r="AW58">
            <v>0</v>
          </cell>
          <cell r="AX58" t="str">
            <v/>
          </cell>
          <cell r="AY58">
            <v>0</v>
          </cell>
          <cell r="AZ58" t="str">
            <v/>
          </cell>
          <cell r="BA58">
            <v>0</v>
          </cell>
          <cell r="BB58" t="str">
            <v/>
          </cell>
          <cell r="BC58">
            <v>0</v>
          </cell>
          <cell r="BD58" t="str">
            <v/>
          </cell>
          <cell r="BE58">
            <v>0</v>
          </cell>
          <cell r="BF58" t="str">
            <v/>
          </cell>
          <cell r="BG58">
            <v>0</v>
          </cell>
          <cell r="BH58" t="str">
            <v/>
          </cell>
          <cell r="BI58">
            <v>0</v>
          </cell>
          <cell r="BJ58" t="str">
            <v/>
          </cell>
          <cell r="BK58">
            <v>0</v>
          </cell>
          <cell r="BL58" t="str">
            <v/>
          </cell>
          <cell r="BM58">
            <v>0</v>
          </cell>
          <cell r="BN58" t="str">
            <v/>
          </cell>
          <cell r="BO58">
            <v>0</v>
          </cell>
          <cell r="BP58" t="str">
            <v/>
          </cell>
          <cell r="BQ58">
            <v>0</v>
          </cell>
          <cell r="BR58" t="str">
            <v/>
          </cell>
          <cell r="BS58">
            <v>0</v>
          </cell>
          <cell r="BT58" t="str">
            <v/>
          </cell>
          <cell r="BU58">
            <v>0</v>
          </cell>
          <cell r="BV58" t="str">
            <v/>
          </cell>
          <cell r="BW58">
            <v>0</v>
          </cell>
          <cell r="BX58">
            <v>0</v>
          </cell>
        </row>
        <row r="59">
          <cell r="B59">
            <v>3641</v>
          </cell>
          <cell r="C59" t="str">
            <v>Egg &amp; Red Onion Sandwich</v>
          </cell>
          <cell r="D59" t="str">
            <v>Sandwich</v>
          </cell>
          <cell r="E59">
            <v>0</v>
          </cell>
          <cell r="F59" t="str">
            <v/>
          </cell>
          <cell r="G59">
            <v>0</v>
          </cell>
          <cell r="H59" t="str">
            <v/>
          </cell>
          <cell r="I59">
            <v>0</v>
          </cell>
          <cell r="J59" t="str">
            <v/>
          </cell>
          <cell r="K59">
            <v>0</v>
          </cell>
          <cell r="L59" t="str">
            <v/>
          </cell>
          <cell r="M59">
            <v>0</v>
          </cell>
          <cell r="N59" t="str">
            <v/>
          </cell>
          <cell r="O59">
            <v>0</v>
          </cell>
          <cell r="P59" t="str">
            <v/>
          </cell>
          <cell r="Q59">
            <v>3</v>
          </cell>
          <cell r="R59">
            <v>4.4222222222222216</v>
          </cell>
          <cell r="S59">
            <v>0</v>
          </cell>
          <cell r="T59" t="str">
            <v/>
          </cell>
          <cell r="U59">
            <v>0</v>
          </cell>
          <cell r="V59" t="str">
            <v/>
          </cell>
          <cell r="W59">
            <v>0</v>
          </cell>
          <cell r="X59" t="str">
            <v/>
          </cell>
          <cell r="Y59">
            <v>0</v>
          </cell>
          <cell r="Z59" t="str">
            <v/>
          </cell>
          <cell r="AA59">
            <v>0</v>
          </cell>
          <cell r="AB59" t="str">
            <v/>
          </cell>
          <cell r="AC59">
            <v>0</v>
          </cell>
          <cell r="AD59" t="str">
            <v/>
          </cell>
          <cell r="AE59">
            <v>0</v>
          </cell>
          <cell r="AF59" t="str">
            <v/>
          </cell>
          <cell r="AG59">
            <v>0</v>
          </cell>
          <cell r="AH59" t="str">
            <v/>
          </cell>
          <cell r="AI59">
            <v>0</v>
          </cell>
          <cell r="AJ59" t="str">
            <v/>
          </cell>
          <cell r="AK59">
            <v>0</v>
          </cell>
          <cell r="AL59" t="str">
            <v/>
          </cell>
          <cell r="AM59">
            <v>0</v>
          </cell>
          <cell r="AN59" t="str">
            <v/>
          </cell>
          <cell r="AO59">
            <v>0</v>
          </cell>
          <cell r="AP59" t="str">
            <v/>
          </cell>
          <cell r="AQ59">
            <v>0</v>
          </cell>
          <cell r="AR59" t="str">
            <v/>
          </cell>
          <cell r="AS59">
            <v>0</v>
          </cell>
          <cell r="AT59" t="str">
            <v/>
          </cell>
          <cell r="AU59">
            <v>0</v>
          </cell>
          <cell r="AV59" t="str">
            <v/>
          </cell>
          <cell r="AW59">
            <v>0</v>
          </cell>
          <cell r="AX59" t="str">
            <v/>
          </cell>
          <cell r="AY59">
            <v>0</v>
          </cell>
          <cell r="AZ59" t="str">
            <v/>
          </cell>
          <cell r="BA59">
            <v>0</v>
          </cell>
          <cell r="BB59" t="str">
            <v/>
          </cell>
          <cell r="BC59">
            <v>0</v>
          </cell>
          <cell r="BD59" t="str">
            <v/>
          </cell>
          <cell r="BE59">
            <v>0</v>
          </cell>
          <cell r="BF59" t="str">
            <v/>
          </cell>
          <cell r="BG59">
            <v>0</v>
          </cell>
          <cell r="BH59" t="str">
            <v/>
          </cell>
          <cell r="BI59">
            <v>0</v>
          </cell>
          <cell r="BJ59" t="str">
            <v/>
          </cell>
          <cell r="BK59">
            <v>0</v>
          </cell>
          <cell r="BL59" t="str">
            <v/>
          </cell>
          <cell r="BM59">
            <v>0</v>
          </cell>
          <cell r="BN59" t="str">
            <v/>
          </cell>
          <cell r="BO59">
            <v>0</v>
          </cell>
          <cell r="BP59" t="str">
            <v/>
          </cell>
          <cell r="BQ59">
            <v>0</v>
          </cell>
          <cell r="BR59" t="str">
            <v/>
          </cell>
          <cell r="BS59">
            <v>0</v>
          </cell>
          <cell r="BT59" t="str">
            <v/>
          </cell>
          <cell r="BU59">
            <v>0</v>
          </cell>
          <cell r="BV59" t="str">
            <v/>
          </cell>
          <cell r="BW59">
            <v>3</v>
          </cell>
          <cell r="BX59">
            <v>4.4222222222222216</v>
          </cell>
        </row>
        <row r="60">
          <cell r="B60">
            <v>4001</v>
          </cell>
          <cell r="C60" t="str">
            <v>Egg &amp; Fresh Red Onion</v>
          </cell>
          <cell r="D60" t="str">
            <v>Salad</v>
          </cell>
          <cell r="E60">
            <v>2</v>
          </cell>
          <cell r="F60">
            <v>2.9481481481481477</v>
          </cell>
          <cell r="G60">
            <v>0</v>
          </cell>
          <cell r="H60" t="str">
            <v/>
          </cell>
          <cell r="I60">
            <v>5</v>
          </cell>
          <cell r="J60">
            <v>7.3703703703703694</v>
          </cell>
          <cell r="K60">
            <v>0</v>
          </cell>
          <cell r="L60" t="str">
            <v/>
          </cell>
          <cell r="M60">
            <v>0</v>
          </cell>
          <cell r="N60" t="str">
            <v/>
          </cell>
          <cell r="O60">
            <v>0</v>
          </cell>
          <cell r="P60" t="str">
            <v/>
          </cell>
          <cell r="Q60">
            <v>0</v>
          </cell>
          <cell r="R60" t="str">
            <v/>
          </cell>
          <cell r="S60">
            <v>0</v>
          </cell>
          <cell r="T60" t="str">
            <v/>
          </cell>
          <cell r="U60">
            <v>0</v>
          </cell>
          <cell r="V60" t="str">
            <v/>
          </cell>
          <cell r="W60">
            <v>0</v>
          </cell>
          <cell r="X60" t="str">
            <v/>
          </cell>
          <cell r="Y60">
            <v>0</v>
          </cell>
          <cell r="Z60" t="str">
            <v/>
          </cell>
          <cell r="AA60">
            <v>0</v>
          </cell>
          <cell r="AB60" t="str">
            <v/>
          </cell>
          <cell r="AC60">
            <v>0</v>
          </cell>
          <cell r="AD60" t="str">
            <v/>
          </cell>
          <cell r="AE60">
            <v>0</v>
          </cell>
          <cell r="AF60" t="str">
            <v/>
          </cell>
          <cell r="AG60">
            <v>0</v>
          </cell>
          <cell r="AH60" t="str">
            <v/>
          </cell>
          <cell r="AI60">
            <v>0</v>
          </cell>
          <cell r="AJ60" t="str">
            <v/>
          </cell>
          <cell r="AK60">
            <v>0</v>
          </cell>
          <cell r="AL60" t="str">
            <v/>
          </cell>
          <cell r="AM60">
            <v>0</v>
          </cell>
          <cell r="AN60" t="str">
            <v/>
          </cell>
          <cell r="AO60">
            <v>0</v>
          </cell>
          <cell r="AP60" t="str">
            <v/>
          </cell>
          <cell r="AQ60">
            <v>0</v>
          </cell>
          <cell r="AR60" t="str">
            <v/>
          </cell>
          <cell r="AS60">
            <v>0</v>
          </cell>
          <cell r="AT60" t="str">
            <v/>
          </cell>
          <cell r="AU60">
            <v>0</v>
          </cell>
          <cell r="AV60" t="str">
            <v/>
          </cell>
          <cell r="AW60">
            <v>0</v>
          </cell>
          <cell r="AX60" t="str">
            <v/>
          </cell>
          <cell r="AY60">
            <v>0</v>
          </cell>
          <cell r="AZ60" t="str">
            <v/>
          </cell>
          <cell r="BA60">
            <v>0</v>
          </cell>
          <cell r="BB60" t="str">
            <v/>
          </cell>
          <cell r="BC60">
            <v>0</v>
          </cell>
          <cell r="BD60" t="str">
            <v/>
          </cell>
          <cell r="BE60">
            <v>0</v>
          </cell>
          <cell r="BF60" t="str">
            <v/>
          </cell>
          <cell r="BG60">
            <v>0</v>
          </cell>
          <cell r="BH60" t="str">
            <v/>
          </cell>
          <cell r="BI60">
            <v>0</v>
          </cell>
          <cell r="BJ60" t="str">
            <v/>
          </cell>
          <cell r="BK60">
            <v>0</v>
          </cell>
          <cell r="BL60" t="str">
            <v/>
          </cell>
          <cell r="BM60">
            <v>0</v>
          </cell>
          <cell r="BN60" t="str">
            <v/>
          </cell>
          <cell r="BO60">
            <v>0</v>
          </cell>
          <cell r="BP60" t="str">
            <v/>
          </cell>
          <cell r="BQ60">
            <v>0</v>
          </cell>
          <cell r="BR60" t="str">
            <v/>
          </cell>
          <cell r="BS60">
            <v>0</v>
          </cell>
          <cell r="BT60" t="str">
            <v/>
          </cell>
          <cell r="BU60">
            <v>0</v>
          </cell>
          <cell r="BV60" t="str">
            <v/>
          </cell>
          <cell r="BW60">
            <v>7</v>
          </cell>
          <cell r="BX60">
            <v>10.318518518518516</v>
          </cell>
        </row>
        <row r="61">
          <cell r="B61">
            <v>4037</v>
          </cell>
          <cell r="C61" t="str">
            <v>Potato Kugel</v>
          </cell>
          <cell r="D61" t="str">
            <v>Kugel</v>
          </cell>
          <cell r="E61">
            <v>0</v>
          </cell>
          <cell r="F61" t="str">
            <v/>
          </cell>
          <cell r="G61">
            <v>0</v>
          </cell>
          <cell r="H61" t="str">
            <v/>
          </cell>
          <cell r="I61">
            <v>0</v>
          </cell>
          <cell r="J61" t="str">
            <v/>
          </cell>
          <cell r="K61">
            <v>0</v>
          </cell>
          <cell r="L61" t="str">
            <v/>
          </cell>
          <cell r="M61">
            <v>0</v>
          </cell>
          <cell r="N61" t="str">
            <v/>
          </cell>
          <cell r="O61">
            <v>0</v>
          </cell>
          <cell r="P61" t="str">
            <v/>
          </cell>
          <cell r="Q61">
            <v>0</v>
          </cell>
          <cell r="R61" t="str">
            <v/>
          </cell>
          <cell r="S61">
            <v>0</v>
          </cell>
          <cell r="T61" t="str">
            <v/>
          </cell>
          <cell r="U61">
            <v>0</v>
          </cell>
          <cell r="V61" t="str">
            <v/>
          </cell>
          <cell r="W61">
            <v>0</v>
          </cell>
          <cell r="X61" t="str">
            <v/>
          </cell>
          <cell r="Y61">
            <v>0</v>
          </cell>
          <cell r="Z61" t="str">
            <v/>
          </cell>
          <cell r="AA61">
            <v>0</v>
          </cell>
          <cell r="AB61" t="str">
            <v/>
          </cell>
          <cell r="AC61">
            <v>0</v>
          </cell>
          <cell r="AD61" t="str">
            <v/>
          </cell>
          <cell r="AE61">
            <v>0</v>
          </cell>
          <cell r="AF61" t="str">
            <v/>
          </cell>
          <cell r="AG61">
            <v>0</v>
          </cell>
          <cell r="AH61" t="str">
            <v/>
          </cell>
          <cell r="AI61">
            <v>0</v>
          </cell>
          <cell r="AJ61" t="str">
            <v/>
          </cell>
          <cell r="AK61">
            <v>0</v>
          </cell>
          <cell r="AL61" t="str">
            <v/>
          </cell>
          <cell r="AM61">
            <v>0</v>
          </cell>
          <cell r="AN61" t="str">
            <v/>
          </cell>
          <cell r="AO61">
            <v>0</v>
          </cell>
          <cell r="AP61" t="str">
            <v/>
          </cell>
          <cell r="AQ61">
            <v>0</v>
          </cell>
          <cell r="AR61" t="str">
            <v/>
          </cell>
          <cell r="AS61">
            <v>0</v>
          </cell>
          <cell r="AT61" t="str">
            <v/>
          </cell>
          <cell r="AU61">
            <v>0</v>
          </cell>
          <cell r="AV61" t="str">
            <v/>
          </cell>
          <cell r="AW61">
            <v>0</v>
          </cell>
          <cell r="AX61" t="str">
            <v/>
          </cell>
          <cell r="AY61">
            <v>0</v>
          </cell>
          <cell r="AZ61" t="str">
            <v/>
          </cell>
          <cell r="BA61">
            <v>0</v>
          </cell>
          <cell r="BB61" t="str">
            <v/>
          </cell>
          <cell r="BC61">
            <v>0</v>
          </cell>
          <cell r="BD61" t="str">
            <v/>
          </cell>
          <cell r="BE61">
            <v>0</v>
          </cell>
          <cell r="BF61" t="str">
            <v/>
          </cell>
          <cell r="BG61">
            <v>0</v>
          </cell>
          <cell r="BH61" t="str">
            <v/>
          </cell>
          <cell r="BI61">
            <v>0</v>
          </cell>
          <cell r="BJ61" t="str">
            <v/>
          </cell>
          <cell r="BK61">
            <v>0</v>
          </cell>
          <cell r="BL61" t="str">
            <v/>
          </cell>
          <cell r="BM61">
            <v>0</v>
          </cell>
          <cell r="BN61" t="str">
            <v/>
          </cell>
          <cell r="BO61">
            <v>0</v>
          </cell>
          <cell r="BP61" t="str">
            <v/>
          </cell>
          <cell r="BQ61">
            <v>0</v>
          </cell>
          <cell r="BR61" t="str">
            <v/>
          </cell>
          <cell r="BS61">
            <v>0</v>
          </cell>
          <cell r="BT61" t="str">
            <v/>
          </cell>
          <cell r="BU61">
            <v>0</v>
          </cell>
          <cell r="BV61" t="str">
            <v/>
          </cell>
          <cell r="BW61">
            <v>0</v>
          </cell>
          <cell r="BX61">
            <v>0</v>
          </cell>
        </row>
        <row r="62">
          <cell r="B62">
            <v>4043</v>
          </cell>
          <cell r="C62" t="str">
            <v>Classic Chicken Soup</v>
          </cell>
          <cell r="D62" t="str">
            <v>Soup</v>
          </cell>
          <cell r="E62">
            <v>5</v>
          </cell>
          <cell r="F62">
            <v>8.8518518518518512</v>
          </cell>
          <cell r="G62">
            <v>3</v>
          </cell>
          <cell r="H62">
            <v>5.3111111111111109</v>
          </cell>
          <cell r="I62">
            <v>0</v>
          </cell>
          <cell r="J62" t="str">
            <v/>
          </cell>
          <cell r="K62">
            <v>0</v>
          </cell>
          <cell r="L62" t="str">
            <v/>
          </cell>
          <cell r="M62">
            <v>0</v>
          </cell>
          <cell r="N62" t="str">
            <v/>
          </cell>
          <cell r="O62">
            <v>8</v>
          </cell>
          <cell r="P62">
            <v>14.162962962962963</v>
          </cell>
          <cell r="Q62">
            <v>0</v>
          </cell>
          <cell r="R62" t="str">
            <v/>
          </cell>
          <cell r="S62">
            <v>0</v>
          </cell>
          <cell r="T62" t="str">
            <v/>
          </cell>
          <cell r="U62">
            <v>0</v>
          </cell>
          <cell r="V62" t="str">
            <v/>
          </cell>
          <cell r="W62">
            <v>0</v>
          </cell>
          <cell r="X62" t="str">
            <v/>
          </cell>
          <cell r="Y62">
            <v>0</v>
          </cell>
          <cell r="Z62" t="str">
            <v/>
          </cell>
          <cell r="AA62">
            <v>0</v>
          </cell>
          <cell r="AB62" t="str">
            <v/>
          </cell>
          <cell r="AC62">
            <v>0</v>
          </cell>
          <cell r="AD62" t="str">
            <v/>
          </cell>
          <cell r="AE62">
            <v>0</v>
          </cell>
          <cell r="AF62" t="str">
            <v/>
          </cell>
          <cell r="AG62">
            <v>0</v>
          </cell>
          <cell r="AH62" t="str">
            <v/>
          </cell>
          <cell r="AI62">
            <v>0</v>
          </cell>
          <cell r="AJ62" t="str">
            <v/>
          </cell>
          <cell r="AK62">
            <v>0</v>
          </cell>
          <cell r="AL62" t="str">
            <v/>
          </cell>
          <cell r="AM62">
            <v>0</v>
          </cell>
          <cell r="AN62" t="str">
            <v/>
          </cell>
          <cell r="AO62">
            <v>0</v>
          </cell>
          <cell r="AP62" t="str">
            <v/>
          </cell>
          <cell r="AQ62">
            <v>0</v>
          </cell>
          <cell r="AR62" t="str">
            <v/>
          </cell>
          <cell r="AS62">
            <v>0</v>
          </cell>
          <cell r="AT62" t="str">
            <v/>
          </cell>
          <cell r="AU62">
            <v>0</v>
          </cell>
          <cell r="AV62" t="str">
            <v/>
          </cell>
          <cell r="AW62">
            <v>0</v>
          </cell>
          <cell r="AX62" t="str">
            <v/>
          </cell>
          <cell r="AY62">
            <v>0</v>
          </cell>
          <cell r="AZ62" t="str">
            <v/>
          </cell>
          <cell r="BA62">
            <v>0</v>
          </cell>
          <cell r="BB62" t="str">
            <v/>
          </cell>
          <cell r="BC62">
            <v>0</v>
          </cell>
          <cell r="BD62" t="str">
            <v/>
          </cell>
          <cell r="BE62">
            <v>0</v>
          </cell>
          <cell r="BF62" t="str">
            <v/>
          </cell>
          <cell r="BG62">
            <v>0</v>
          </cell>
          <cell r="BH62" t="str">
            <v/>
          </cell>
          <cell r="BI62">
            <v>0</v>
          </cell>
          <cell r="BJ62" t="str">
            <v/>
          </cell>
          <cell r="BK62">
            <v>0</v>
          </cell>
          <cell r="BL62" t="str">
            <v/>
          </cell>
          <cell r="BM62">
            <v>0</v>
          </cell>
          <cell r="BN62" t="str">
            <v/>
          </cell>
          <cell r="BO62">
            <v>0</v>
          </cell>
          <cell r="BP62" t="str">
            <v/>
          </cell>
          <cell r="BQ62">
            <v>0</v>
          </cell>
          <cell r="BR62" t="str">
            <v/>
          </cell>
          <cell r="BS62">
            <v>0</v>
          </cell>
          <cell r="BT62" t="str">
            <v/>
          </cell>
          <cell r="BU62">
            <v>0</v>
          </cell>
          <cell r="BV62" t="str">
            <v/>
          </cell>
          <cell r="BW62">
            <v>16</v>
          </cell>
          <cell r="BX62">
            <v>28.325925925925922</v>
          </cell>
        </row>
        <row r="63">
          <cell r="B63">
            <v>4178</v>
          </cell>
          <cell r="C63" t="str">
            <v>Egg &amp; Avocado Sandwich</v>
          </cell>
          <cell r="D63" t="str">
            <v>Sandwich</v>
          </cell>
          <cell r="E63">
            <v>0</v>
          </cell>
          <cell r="F63" t="str">
            <v/>
          </cell>
          <cell r="G63">
            <v>0</v>
          </cell>
          <cell r="H63" t="str">
            <v/>
          </cell>
          <cell r="I63">
            <v>0</v>
          </cell>
          <cell r="J63" t="str">
            <v/>
          </cell>
          <cell r="K63">
            <v>0</v>
          </cell>
          <cell r="L63" t="str">
            <v/>
          </cell>
          <cell r="M63">
            <v>0</v>
          </cell>
          <cell r="N63" t="str">
            <v/>
          </cell>
          <cell r="O63">
            <v>0</v>
          </cell>
          <cell r="P63" t="str">
            <v/>
          </cell>
          <cell r="Q63">
            <v>0</v>
          </cell>
          <cell r="R63" t="str">
            <v/>
          </cell>
          <cell r="S63">
            <v>0</v>
          </cell>
          <cell r="T63" t="str">
            <v/>
          </cell>
          <cell r="U63">
            <v>0</v>
          </cell>
          <cell r="V63" t="str">
            <v/>
          </cell>
          <cell r="W63">
            <v>0</v>
          </cell>
          <cell r="X63" t="str">
            <v/>
          </cell>
          <cell r="Y63">
            <v>0</v>
          </cell>
          <cell r="Z63" t="str">
            <v/>
          </cell>
          <cell r="AA63">
            <v>0</v>
          </cell>
          <cell r="AB63" t="str">
            <v/>
          </cell>
          <cell r="AC63">
            <v>0</v>
          </cell>
          <cell r="AD63" t="str">
            <v/>
          </cell>
          <cell r="AE63">
            <v>0</v>
          </cell>
          <cell r="AF63" t="str">
            <v/>
          </cell>
          <cell r="AG63">
            <v>0</v>
          </cell>
          <cell r="AH63" t="str">
            <v/>
          </cell>
          <cell r="AI63">
            <v>0</v>
          </cell>
          <cell r="AJ63" t="str">
            <v/>
          </cell>
          <cell r="AK63">
            <v>0</v>
          </cell>
          <cell r="AL63" t="str">
            <v/>
          </cell>
          <cell r="AM63">
            <v>0</v>
          </cell>
          <cell r="AN63" t="str">
            <v/>
          </cell>
          <cell r="AO63">
            <v>0</v>
          </cell>
          <cell r="AP63" t="str">
            <v/>
          </cell>
          <cell r="AQ63">
            <v>0</v>
          </cell>
          <cell r="AR63" t="str">
            <v/>
          </cell>
          <cell r="AS63">
            <v>0</v>
          </cell>
          <cell r="AT63" t="str">
            <v/>
          </cell>
          <cell r="AU63">
            <v>0</v>
          </cell>
          <cell r="AV63" t="str">
            <v/>
          </cell>
          <cell r="AW63">
            <v>0</v>
          </cell>
          <cell r="AX63" t="str">
            <v/>
          </cell>
          <cell r="AY63">
            <v>0</v>
          </cell>
          <cell r="AZ63" t="str">
            <v/>
          </cell>
          <cell r="BA63">
            <v>0</v>
          </cell>
          <cell r="BB63" t="str">
            <v/>
          </cell>
          <cell r="BC63">
            <v>0</v>
          </cell>
          <cell r="BD63" t="str">
            <v/>
          </cell>
          <cell r="BE63">
            <v>0</v>
          </cell>
          <cell r="BF63" t="str">
            <v/>
          </cell>
          <cell r="BG63">
            <v>0</v>
          </cell>
          <cell r="BH63" t="str">
            <v/>
          </cell>
          <cell r="BI63">
            <v>0</v>
          </cell>
          <cell r="BJ63" t="str">
            <v/>
          </cell>
          <cell r="BK63">
            <v>0</v>
          </cell>
          <cell r="BL63" t="str">
            <v/>
          </cell>
          <cell r="BM63">
            <v>0</v>
          </cell>
          <cell r="BN63" t="str">
            <v/>
          </cell>
          <cell r="BO63">
            <v>0</v>
          </cell>
          <cell r="BP63" t="str">
            <v/>
          </cell>
          <cell r="BQ63">
            <v>0</v>
          </cell>
          <cell r="BR63" t="str">
            <v/>
          </cell>
          <cell r="BS63">
            <v>0</v>
          </cell>
          <cell r="BT63" t="str">
            <v/>
          </cell>
          <cell r="BU63">
            <v>0</v>
          </cell>
          <cell r="BV63" t="str">
            <v/>
          </cell>
          <cell r="BW63">
            <v>0</v>
          </cell>
          <cell r="BX63">
            <v>0</v>
          </cell>
        </row>
        <row r="64">
          <cell r="B64">
            <v>4521</v>
          </cell>
          <cell r="C64" t="str">
            <v>Celeriac Coleslaw</v>
          </cell>
          <cell r="D64" t="str">
            <v>Salad</v>
          </cell>
          <cell r="E64">
            <v>5</v>
          </cell>
          <cell r="F64">
            <v>8.1111111111111107</v>
          </cell>
          <cell r="G64">
            <v>0</v>
          </cell>
          <cell r="H64" t="str">
            <v/>
          </cell>
          <cell r="I64">
            <v>7</v>
          </cell>
          <cell r="J64">
            <v>11.355555555555554</v>
          </cell>
          <cell r="K64">
            <v>0</v>
          </cell>
          <cell r="L64" t="str">
            <v/>
          </cell>
          <cell r="M64">
            <v>0</v>
          </cell>
          <cell r="N64" t="str">
            <v/>
          </cell>
          <cell r="O64">
            <v>2</v>
          </cell>
          <cell r="P64">
            <v>3.244444444444444</v>
          </cell>
          <cell r="Q64">
            <v>0</v>
          </cell>
          <cell r="R64" t="str">
            <v/>
          </cell>
          <cell r="S64">
            <v>0</v>
          </cell>
          <cell r="T64" t="str">
            <v/>
          </cell>
          <cell r="U64">
            <v>0</v>
          </cell>
          <cell r="V64" t="str">
            <v/>
          </cell>
          <cell r="W64">
            <v>0</v>
          </cell>
          <cell r="X64" t="str">
            <v/>
          </cell>
          <cell r="Y64">
            <v>0</v>
          </cell>
          <cell r="Z64" t="str">
            <v/>
          </cell>
          <cell r="AA64">
            <v>0</v>
          </cell>
          <cell r="AB64" t="str">
            <v/>
          </cell>
          <cell r="AC64">
            <v>0</v>
          </cell>
          <cell r="AD64" t="str">
            <v/>
          </cell>
          <cell r="AE64">
            <v>0</v>
          </cell>
          <cell r="AF64" t="str">
            <v/>
          </cell>
          <cell r="AG64">
            <v>0</v>
          </cell>
          <cell r="AH64" t="str">
            <v/>
          </cell>
          <cell r="AI64">
            <v>0</v>
          </cell>
          <cell r="AJ64" t="str">
            <v/>
          </cell>
          <cell r="AK64">
            <v>0</v>
          </cell>
          <cell r="AL64" t="str">
            <v/>
          </cell>
          <cell r="AM64">
            <v>0</v>
          </cell>
          <cell r="AN64" t="str">
            <v/>
          </cell>
          <cell r="AO64">
            <v>0</v>
          </cell>
          <cell r="AP64" t="str">
            <v/>
          </cell>
          <cell r="AQ64">
            <v>0</v>
          </cell>
          <cell r="AR64" t="str">
            <v/>
          </cell>
          <cell r="AS64">
            <v>0</v>
          </cell>
          <cell r="AT64" t="str">
            <v/>
          </cell>
          <cell r="AU64">
            <v>0</v>
          </cell>
          <cell r="AV64" t="str">
            <v/>
          </cell>
          <cell r="AW64">
            <v>0</v>
          </cell>
          <cell r="AX64" t="str">
            <v/>
          </cell>
          <cell r="AY64">
            <v>0</v>
          </cell>
          <cell r="AZ64" t="str">
            <v/>
          </cell>
          <cell r="BA64">
            <v>0</v>
          </cell>
          <cell r="BB64" t="str">
            <v/>
          </cell>
          <cell r="BC64">
            <v>0</v>
          </cell>
          <cell r="BD64" t="str">
            <v/>
          </cell>
          <cell r="BE64">
            <v>0</v>
          </cell>
          <cell r="BF64" t="str">
            <v/>
          </cell>
          <cell r="BG64">
            <v>0</v>
          </cell>
          <cell r="BH64" t="str">
            <v/>
          </cell>
          <cell r="BI64">
            <v>0</v>
          </cell>
          <cell r="BJ64" t="str">
            <v/>
          </cell>
          <cell r="BK64">
            <v>0</v>
          </cell>
          <cell r="BL64" t="str">
            <v/>
          </cell>
          <cell r="BM64">
            <v>0</v>
          </cell>
          <cell r="BN64" t="str">
            <v/>
          </cell>
          <cell r="BO64">
            <v>0</v>
          </cell>
          <cell r="BP64" t="str">
            <v/>
          </cell>
          <cell r="BQ64">
            <v>0</v>
          </cell>
          <cell r="BR64" t="str">
            <v/>
          </cell>
          <cell r="BS64">
            <v>0</v>
          </cell>
          <cell r="BT64" t="str">
            <v/>
          </cell>
          <cell r="BU64">
            <v>0</v>
          </cell>
          <cell r="BV64" t="str">
            <v/>
          </cell>
          <cell r="BW64">
            <v>14</v>
          </cell>
          <cell r="BX64">
            <v>22.711111111111109</v>
          </cell>
        </row>
        <row r="65">
          <cell r="B65">
            <v>4795</v>
          </cell>
          <cell r="C65" t="str">
            <v>Deli Schnitsel Sandwich</v>
          </cell>
          <cell r="D65" t="str">
            <v>Sandwich</v>
          </cell>
          <cell r="E65">
            <v>0</v>
          </cell>
          <cell r="F65" t="str">
            <v/>
          </cell>
          <cell r="G65">
            <v>0</v>
          </cell>
          <cell r="H65" t="str">
            <v/>
          </cell>
          <cell r="I65">
            <v>0</v>
          </cell>
          <cell r="J65" t="str">
            <v/>
          </cell>
          <cell r="K65">
            <v>0</v>
          </cell>
          <cell r="L65" t="str">
            <v/>
          </cell>
          <cell r="M65">
            <v>0</v>
          </cell>
          <cell r="N65" t="str">
            <v/>
          </cell>
          <cell r="O65">
            <v>0</v>
          </cell>
          <cell r="P65" t="str">
            <v/>
          </cell>
          <cell r="Q65">
            <v>0</v>
          </cell>
          <cell r="R65" t="str">
            <v/>
          </cell>
          <cell r="S65">
            <v>0</v>
          </cell>
          <cell r="T65" t="str">
            <v/>
          </cell>
          <cell r="U65">
            <v>0</v>
          </cell>
          <cell r="V65" t="str">
            <v/>
          </cell>
          <cell r="W65">
            <v>0</v>
          </cell>
          <cell r="X65" t="str">
            <v/>
          </cell>
          <cell r="Y65">
            <v>0</v>
          </cell>
          <cell r="Z65" t="str">
            <v/>
          </cell>
          <cell r="AA65">
            <v>0</v>
          </cell>
          <cell r="AB65" t="str">
            <v/>
          </cell>
          <cell r="AC65">
            <v>0</v>
          </cell>
          <cell r="AD65" t="str">
            <v/>
          </cell>
          <cell r="AE65">
            <v>0</v>
          </cell>
          <cell r="AF65" t="str">
            <v/>
          </cell>
          <cell r="AG65">
            <v>0</v>
          </cell>
          <cell r="AH65" t="str">
            <v/>
          </cell>
          <cell r="AI65">
            <v>0</v>
          </cell>
          <cell r="AJ65" t="str">
            <v/>
          </cell>
          <cell r="AK65">
            <v>0</v>
          </cell>
          <cell r="AL65" t="str">
            <v/>
          </cell>
          <cell r="AM65">
            <v>0</v>
          </cell>
          <cell r="AN65" t="str">
            <v/>
          </cell>
          <cell r="AO65">
            <v>0</v>
          </cell>
          <cell r="AP65" t="str">
            <v/>
          </cell>
          <cell r="AQ65">
            <v>0</v>
          </cell>
          <cell r="AR65" t="str">
            <v/>
          </cell>
          <cell r="AS65">
            <v>0</v>
          </cell>
          <cell r="AT65" t="str">
            <v/>
          </cell>
          <cell r="AU65">
            <v>0</v>
          </cell>
          <cell r="AV65" t="str">
            <v/>
          </cell>
          <cell r="AW65">
            <v>0</v>
          </cell>
          <cell r="AX65" t="str">
            <v/>
          </cell>
          <cell r="AY65">
            <v>0</v>
          </cell>
          <cell r="AZ65" t="str">
            <v/>
          </cell>
          <cell r="BA65">
            <v>0</v>
          </cell>
          <cell r="BB65" t="str">
            <v/>
          </cell>
          <cell r="BC65">
            <v>0</v>
          </cell>
          <cell r="BD65" t="str">
            <v/>
          </cell>
          <cell r="BE65">
            <v>0</v>
          </cell>
          <cell r="BF65" t="str">
            <v/>
          </cell>
          <cell r="BG65">
            <v>0</v>
          </cell>
          <cell r="BH65" t="str">
            <v/>
          </cell>
          <cell r="BI65">
            <v>0</v>
          </cell>
          <cell r="BJ65" t="str">
            <v/>
          </cell>
          <cell r="BK65">
            <v>0</v>
          </cell>
          <cell r="BL65" t="str">
            <v/>
          </cell>
          <cell r="BM65">
            <v>0</v>
          </cell>
          <cell r="BN65" t="str">
            <v/>
          </cell>
          <cell r="BO65">
            <v>0</v>
          </cell>
          <cell r="BP65" t="str">
            <v/>
          </cell>
          <cell r="BQ65">
            <v>0</v>
          </cell>
          <cell r="BR65" t="str">
            <v/>
          </cell>
          <cell r="BS65">
            <v>0</v>
          </cell>
          <cell r="BT65" t="str">
            <v/>
          </cell>
          <cell r="BU65">
            <v>0</v>
          </cell>
          <cell r="BV65" t="str">
            <v/>
          </cell>
          <cell r="BW65">
            <v>0</v>
          </cell>
          <cell r="BX65">
            <v>0</v>
          </cell>
        </row>
        <row r="66">
          <cell r="B66">
            <v>4845</v>
          </cell>
          <cell r="C66" t="str">
            <v>Fancy Cucumber Salad</v>
          </cell>
          <cell r="D66" t="str">
            <v>Salad</v>
          </cell>
          <cell r="E66">
            <v>0</v>
          </cell>
          <cell r="F66" t="str">
            <v/>
          </cell>
          <cell r="G66">
            <v>0</v>
          </cell>
          <cell r="H66" t="str">
            <v/>
          </cell>
          <cell r="I66">
            <v>0</v>
          </cell>
          <cell r="J66" t="str">
            <v/>
          </cell>
          <cell r="K66">
            <v>0</v>
          </cell>
          <cell r="L66" t="str">
            <v/>
          </cell>
          <cell r="M66">
            <v>0</v>
          </cell>
          <cell r="N66" t="str">
            <v/>
          </cell>
          <cell r="O66">
            <v>0</v>
          </cell>
          <cell r="P66" t="str">
            <v/>
          </cell>
          <cell r="Q66">
            <v>0</v>
          </cell>
          <cell r="R66" t="str">
            <v/>
          </cell>
          <cell r="S66">
            <v>0</v>
          </cell>
          <cell r="T66" t="str">
            <v/>
          </cell>
          <cell r="U66">
            <v>0</v>
          </cell>
          <cell r="V66" t="str">
            <v/>
          </cell>
          <cell r="W66">
            <v>0</v>
          </cell>
          <cell r="X66" t="str">
            <v/>
          </cell>
          <cell r="Y66">
            <v>0</v>
          </cell>
          <cell r="Z66" t="str">
            <v/>
          </cell>
          <cell r="AA66">
            <v>0</v>
          </cell>
          <cell r="AB66" t="str">
            <v/>
          </cell>
          <cell r="AC66">
            <v>0</v>
          </cell>
          <cell r="AD66" t="str">
            <v/>
          </cell>
          <cell r="AE66">
            <v>0</v>
          </cell>
          <cell r="AF66" t="str">
            <v/>
          </cell>
          <cell r="AG66">
            <v>0</v>
          </cell>
          <cell r="AH66" t="str">
            <v/>
          </cell>
          <cell r="AI66">
            <v>0</v>
          </cell>
          <cell r="AJ66" t="str">
            <v/>
          </cell>
          <cell r="AK66">
            <v>0</v>
          </cell>
          <cell r="AL66" t="str">
            <v/>
          </cell>
          <cell r="AM66">
            <v>0</v>
          </cell>
          <cell r="AN66" t="str">
            <v/>
          </cell>
          <cell r="AO66">
            <v>0</v>
          </cell>
          <cell r="AP66" t="str">
            <v/>
          </cell>
          <cell r="AQ66">
            <v>0</v>
          </cell>
          <cell r="AR66" t="str">
            <v/>
          </cell>
          <cell r="AS66">
            <v>0</v>
          </cell>
          <cell r="AT66" t="str">
            <v/>
          </cell>
          <cell r="AU66">
            <v>0</v>
          </cell>
          <cell r="AV66" t="str">
            <v/>
          </cell>
          <cell r="AW66">
            <v>0</v>
          </cell>
          <cell r="AX66" t="str">
            <v/>
          </cell>
          <cell r="AY66">
            <v>0</v>
          </cell>
          <cell r="AZ66" t="str">
            <v/>
          </cell>
          <cell r="BA66">
            <v>0</v>
          </cell>
          <cell r="BB66" t="str">
            <v/>
          </cell>
          <cell r="BC66">
            <v>0</v>
          </cell>
          <cell r="BD66" t="str">
            <v/>
          </cell>
          <cell r="BE66">
            <v>0</v>
          </cell>
          <cell r="BF66" t="str">
            <v/>
          </cell>
          <cell r="BG66">
            <v>0</v>
          </cell>
          <cell r="BH66" t="str">
            <v/>
          </cell>
          <cell r="BI66">
            <v>0</v>
          </cell>
          <cell r="BJ66" t="str">
            <v/>
          </cell>
          <cell r="BK66">
            <v>0</v>
          </cell>
          <cell r="BL66" t="str">
            <v/>
          </cell>
          <cell r="BM66">
            <v>0</v>
          </cell>
          <cell r="BN66" t="str">
            <v/>
          </cell>
          <cell r="BO66">
            <v>0</v>
          </cell>
          <cell r="BP66" t="str">
            <v/>
          </cell>
          <cell r="BQ66">
            <v>0</v>
          </cell>
          <cell r="BR66" t="str">
            <v/>
          </cell>
          <cell r="BS66">
            <v>0</v>
          </cell>
          <cell r="BT66" t="str">
            <v/>
          </cell>
          <cell r="BU66">
            <v>0</v>
          </cell>
          <cell r="BV66" t="str">
            <v/>
          </cell>
          <cell r="BW66">
            <v>0</v>
          </cell>
          <cell r="BX66">
            <v>0</v>
          </cell>
        </row>
        <row r="67">
          <cell r="B67">
            <v>5007</v>
          </cell>
          <cell r="C67" t="str">
            <v>Aubergine Mayo</v>
          </cell>
          <cell r="D67" t="str">
            <v>Salad</v>
          </cell>
          <cell r="E67">
            <v>0</v>
          </cell>
          <cell r="F67" t="str">
            <v/>
          </cell>
          <cell r="G67">
            <v>0</v>
          </cell>
          <cell r="H67" t="str">
            <v/>
          </cell>
          <cell r="I67">
            <v>0</v>
          </cell>
          <cell r="J67" t="str">
            <v/>
          </cell>
          <cell r="K67">
            <v>0</v>
          </cell>
          <cell r="L67" t="str">
            <v/>
          </cell>
          <cell r="M67">
            <v>0</v>
          </cell>
          <cell r="N67" t="str">
            <v/>
          </cell>
          <cell r="O67">
            <v>0</v>
          </cell>
          <cell r="P67" t="str">
            <v/>
          </cell>
          <cell r="Q67">
            <v>0</v>
          </cell>
          <cell r="R67" t="str">
            <v/>
          </cell>
          <cell r="S67">
            <v>0</v>
          </cell>
          <cell r="T67" t="str">
            <v/>
          </cell>
          <cell r="U67">
            <v>0</v>
          </cell>
          <cell r="V67" t="str">
            <v/>
          </cell>
          <cell r="W67">
            <v>0</v>
          </cell>
          <cell r="X67" t="str">
            <v/>
          </cell>
          <cell r="Y67">
            <v>0</v>
          </cell>
          <cell r="Z67" t="str">
            <v/>
          </cell>
          <cell r="AA67">
            <v>0</v>
          </cell>
          <cell r="AB67" t="str">
            <v/>
          </cell>
          <cell r="AC67">
            <v>0</v>
          </cell>
          <cell r="AD67" t="str">
            <v/>
          </cell>
          <cell r="AE67">
            <v>0</v>
          </cell>
          <cell r="AF67" t="str">
            <v/>
          </cell>
          <cell r="AG67">
            <v>0</v>
          </cell>
          <cell r="AH67" t="str">
            <v/>
          </cell>
          <cell r="AI67">
            <v>0</v>
          </cell>
          <cell r="AJ67" t="str">
            <v/>
          </cell>
          <cell r="AK67">
            <v>0</v>
          </cell>
          <cell r="AL67" t="str">
            <v/>
          </cell>
          <cell r="AM67">
            <v>0</v>
          </cell>
          <cell r="AN67" t="str">
            <v/>
          </cell>
          <cell r="AO67">
            <v>0</v>
          </cell>
          <cell r="AP67" t="str">
            <v/>
          </cell>
          <cell r="AQ67">
            <v>0</v>
          </cell>
          <cell r="AR67" t="str">
            <v/>
          </cell>
          <cell r="AS67">
            <v>0</v>
          </cell>
          <cell r="AT67" t="str">
            <v/>
          </cell>
          <cell r="AU67">
            <v>0</v>
          </cell>
          <cell r="AV67" t="str">
            <v/>
          </cell>
          <cell r="AW67">
            <v>0</v>
          </cell>
          <cell r="AX67" t="str">
            <v/>
          </cell>
          <cell r="AY67">
            <v>0</v>
          </cell>
          <cell r="AZ67" t="str">
            <v/>
          </cell>
          <cell r="BA67">
            <v>0</v>
          </cell>
          <cell r="BB67" t="str">
            <v/>
          </cell>
          <cell r="BC67">
            <v>0</v>
          </cell>
          <cell r="BD67" t="str">
            <v/>
          </cell>
          <cell r="BE67">
            <v>0</v>
          </cell>
          <cell r="BF67" t="str">
            <v/>
          </cell>
          <cell r="BG67">
            <v>0</v>
          </cell>
          <cell r="BH67" t="str">
            <v/>
          </cell>
          <cell r="BI67">
            <v>0</v>
          </cell>
          <cell r="BJ67" t="str">
            <v/>
          </cell>
          <cell r="BK67">
            <v>0</v>
          </cell>
          <cell r="BL67" t="str">
            <v/>
          </cell>
          <cell r="BM67">
            <v>0</v>
          </cell>
          <cell r="BN67" t="str">
            <v/>
          </cell>
          <cell r="BO67">
            <v>0</v>
          </cell>
          <cell r="BP67" t="str">
            <v/>
          </cell>
          <cell r="BQ67">
            <v>0</v>
          </cell>
          <cell r="BR67" t="str">
            <v/>
          </cell>
          <cell r="BS67">
            <v>0</v>
          </cell>
          <cell r="BT67" t="str">
            <v/>
          </cell>
          <cell r="BU67">
            <v>0</v>
          </cell>
          <cell r="BV67" t="str">
            <v/>
          </cell>
          <cell r="BW67">
            <v>0</v>
          </cell>
          <cell r="BX67">
            <v>0</v>
          </cell>
        </row>
        <row r="68">
          <cell r="B68">
            <v>5010</v>
          </cell>
          <cell r="C68" t="str">
            <v>Fresh Salad With Grilled Chicken</v>
          </cell>
          <cell r="D68" t="str">
            <v>Tubbed Salad</v>
          </cell>
          <cell r="E68">
            <v>0</v>
          </cell>
          <cell r="F68" t="str">
            <v/>
          </cell>
          <cell r="G68">
            <v>0</v>
          </cell>
          <cell r="H68" t="str">
            <v/>
          </cell>
          <cell r="I68">
            <v>0</v>
          </cell>
          <cell r="J68" t="str">
            <v/>
          </cell>
          <cell r="K68">
            <v>0</v>
          </cell>
          <cell r="L68" t="str">
            <v/>
          </cell>
          <cell r="M68">
            <v>0</v>
          </cell>
          <cell r="N68" t="str">
            <v/>
          </cell>
          <cell r="O68">
            <v>0</v>
          </cell>
          <cell r="P68" t="str">
            <v/>
          </cell>
          <cell r="Q68">
            <v>0</v>
          </cell>
          <cell r="R68" t="str">
            <v/>
          </cell>
          <cell r="S68">
            <v>0</v>
          </cell>
          <cell r="T68" t="str">
            <v/>
          </cell>
          <cell r="U68">
            <v>0</v>
          </cell>
          <cell r="V68" t="str">
            <v/>
          </cell>
          <cell r="W68">
            <v>0</v>
          </cell>
          <cell r="X68" t="str">
            <v/>
          </cell>
          <cell r="Y68">
            <v>0</v>
          </cell>
          <cell r="Z68" t="str">
            <v/>
          </cell>
          <cell r="AA68">
            <v>0</v>
          </cell>
          <cell r="AB68" t="str">
            <v/>
          </cell>
          <cell r="AC68">
            <v>0</v>
          </cell>
          <cell r="AD68" t="str">
            <v/>
          </cell>
          <cell r="AE68">
            <v>0</v>
          </cell>
          <cell r="AF68" t="str">
            <v/>
          </cell>
          <cell r="AG68">
            <v>0</v>
          </cell>
          <cell r="AH68" t="str">
            <v/>
          </cell>
          <cell r="AI68">
            <v>0</v>
          </cell>
          <cell r="AJ68" t="str">
            <v/>
          </cell>
          <cell r="AK68">
            <v>0</v>
          </cell>
          <cell r="AL68" t="str">
            <v/>
          </cell>
          <cell r="AM68">
            <v>0</v>
          </cell>
          <cell r="AN68" t="str">
            <v/>
          </cell>
          <cell r="AO68">
            <v>0</v>
          </cell>
          <cell r="AP68" t="str">
            <v/>
          </cell>
          <cell r="AQ68">
            <v>0</v>
          </cell>
          <cell r="AR68" t="str">
            <v/>
          </cell>
          <cell r="AS68">
            <v>0</v>
          </cell>
          <cell r="AT68" t="str">
            <v/>
          </cell>
          <cell r="AU68">
            <v>0</v>
          </cell>
          <cell r="AV68" t="str">
            <v/>
          </cell>
          <cell r="AW68">
            <v>0</v>
          </cell>
          <cell r="AX68" t="str">
            <v/>
          </cell>
          <cell r="AY68">
            <v>0</v>
          </cell>
          <cell r="AZ68" t="str">
            <v/>
          </cell>
          <cell r="BA68">
            <v>0</v>
          </cell>
          <cell r="BB68" t="str">
            <v/>
          </cell>
          <cell r="BC68">
            <v>0</v>
          </cell>
          <cell r="BD68" t="str">
            <v/>
          </cell>
          <cell r="BE68">
            <v>0</v>
          </cell>
          <cell r="BF68" t="str">
            <v/>
          </cell>
          <cell r="BG68">
            <v>0</v>
          </cell>
          <cell r="BH68" t="str">
            <v/>
          </cell>
          <cell r="BI68">
            <v>0</v>
          </cell>
          <cell r="BJ68" t="str">
            <v/>
          </cell>
          <cell r="BK68">
            <v>0</v>
          </cell>
          <cell r="BL68" t="str">
            <v/>
          </cell>
          <cell r="BM68">
            <v>0</v>
          </cell>
          <cell r="BN68" t="str">
            <v/>
          </cell>
          <cell r="BO68">
            <v>0</v>
          </cell>
          <cell r="BP68" t="str">
            <v/>
          </cell>
          <cell r="BQ68">
            <v>0</v>
          </cell>
          <cell r="BR68" t="str">
            <v/>
          </cell>
          <cell r="BS68">
            <v>0</v>
          </cell>
          <cell r="BT68" t="str">
            <v/>
          </cell>
          <cell r="BU68">
            <v>0</v>
          </cell>
          <cell r="BV68" t="str">
            <v/>
          </cell>
          <cell r="BW68">
            <v>0</v>
          </cell>
          <cell r="BX68">
            <v>0</v>
          </cell>
        </row>
        <row r="69">
          <cell r="B69">
            <v>5013</v>
          </cell>
          <cell r="C69" t="str">
            <v>Tuna &amp; Egg Sandwich</v>
          </cell>
          <cell r="D69" t="str">
            <v>Sandwich</v>
          </cell>
          <cell r="E69">
            <v>0</v>
          </cell>
          <cell r="F69" t="str">
            <v/>
          </cell>
          <cell r="G69">
            <v>0</v>
          </cell>
          <cell r="H69" t="str">
            <v/>
          </cell>
          <cell r="I69">
            <v>0</v>
          </cell>
          <cell r="J69" t="str">
            <v/>
          </cell>
          <cell r="K69">
            <v>0</v>
          </cell>
          <cell r="L69" t="str">
            <v/>
          </cell>
          <cell r="M69">
            <v>0</v>
          </cell>
          <cell r="N69" t="str">
            <v/>
          </cell>
          <cell r="O69">
            <v>0</v>
          </cell>
          <cell r="P69" t="str">
            <v/>
          </cell>
          <cell r="Q69">
            <v>0</v>
          </cell>
          <cell r="R69" t="str">
            <v/>
          </cell>
          <cell r="S69">
            <v>0</v>
          </cell>
          <cell r="T69" t="str">
            <v/>
          </cell>
          <cell r="U69">
            <v>0</v>
          </cell>
          <cell r="V69" t="str">
            <v/>
          </cell>
          <cell r="W69">
            <v>0</v>
          </cell>
          <cell r="X69" t="str">
            <v/>
          </cell>
          <cell r="Y69">
            <v>0</v>
          </cell>
          <cell r="Z69" t="str">
            <v/>
          </cell>
          <cell r="AA69">
            <v>0</v>
          </cell>
          <cell r="AB69" t="str">
            <v/>
          </cell>
          <cell r="AC69">
            <v>0</v>
          </cell>
          <cell r="AD69" t="str">
            <v/>
          </cell>
          <cell r="AE69">
            <v>0</v>
          </cell>
          <cell r="AF69" t="str">
            <v/>
          </cell>
          <cell r="AG69">
            <v>0</v>
          </cell>
          <cell r="AH69" t="str">
            <v/>
          </cell>
          <cell r="AI69">
            <v>0</v>
          </cell>
          <cell r="AJ69" t="str">
            <v/>
          </cell>
          <cell r="AK69">
            <v>0</v>
          </cell>
          <cell r="AL69" t="str">
            <v/>
          </cell>
          <cell r="AM69">
            <v>0</v>
          </cell>
          <cell r="AN69" t="str">
            <v/>
          </cell>
          <cell r="AO69">
            <v>0</v>
          </cell>
          <cell r="AP69" t="str">
            <v/>
          </cell>
          <cell r="AQ69">
            <v>0</v>
          </cell>
          <cell r="AR69" t="str">
            <v/>
          </cell>
          <cell r="AS69">
            <v>0</v>
          </cell>
          <cell r="AT69" t="str">
            <v/>
          </cell>
          <cell r="AU69">
            <v>0</v>
          </cell>
          <cell r="AV69" t="str">
            <v/>
          </cell>
          <cell r="AW69">
            <v>0</v>
          </cell>
          <cell r="AX69" t="str">
            <v/>
          </cell>
          <cell r="AY69">
            <v>0</v>
          </cell>
          <cell r="AZ69" t="str">
            <v/>
          </cell>
          <cell r="BA69">
            <v>0</v>
          </cell>
          <cell r="BB69" t="str">
            <v/>
          </cell>
          <cell r="BC69">
            <v>0</v>
          </cell>
          <cell r="BD69" t="str">
            <v/>
          </cell>
          <cell r="BE69">
            <v>0</v>
          </cell>
          <cell r="BF69" t="str">
            <v/>
          </cell>
          <cell r="BG69">
            <v>0</v>
          </cell>
          <cell r="BH69" t="str">
            <v/>
          </cell>
          <cell r="BI69">
            <v>0</v>
          </cell>
          <cell r="BJ69" t="str">
            <v/>
          </cell>
          <cell r="BK69">
            <v>0</v>
          </cell>
          <cell r="BL69" t="str">
            <v/>
          </cell>
          <cell r="BM69">
            <v>0</v>
          </cell>
          <cell r="BN69" t="str">
            <v/>
          </cell>
          <cell r="BO69">
            <v>0</v>
          </cell>
          <cell r="BP69" t="str">
            <v/>
          </cell>
          <cell r="BQ69">
            <v>0</v>
          </cell>
          <cell r="BR69" t="str">
            <v/>
          </cell>
          <cell r="BS69">
            <v>0</v>
          </cell>
          <cell r="BT69" t="str">
            <v/>
          </cell>
          <cell r="BU69">
            <v>0</v>
          </cell>
          <cell r="BV69" t="str">
            <v/>
          </cell>
          <cell r="BW69">
            <v>0</v>
          </cell>
          <cell r="BX69">
            <v>0</v>
          </cell>
        </row>
        <row r="70">
          <cell r="B70">
            <v>5016</v>
          </cell>
          <cell r="C70" t="str">
            <v>Chopped Liver</v>
          </cell>
          <cell r="D70" t="str">
            <v>Liver</v>
          </cell>
          <cell r="E70">
            <v>0</v>
          </cell>
          <cell r="F70" t="str">
            <v/>
          </cell>
          <cell r="G70">
            <v>0</v>
          </cell>
          <cell r="H70" t="str">
            <v/>
          </cell>
          <cell r="I70">
            <v>0</v>
          </cell>
          <cell r="J70" t="str">
            <v/>
          </cell>
          <cell r="K70">
            <v>0</v>
          </cell>
          <cell r="L70" t="str">
            <v/>
          </cell>
          <cell r="M70">
            <v>0</v>
          </cell>
          <cell r="N70" t="str">
            <v/>
          </cell>
          <cell r="O70">
            <v>0</v>
          </cell>
          <cell r="P70" t="str">
            <v/>
          </cell>
          <cell r="Q70">
            <v>0</v>
          </cell>
          <cell r="R70" t="str">
            <v/>
          </cell>
          <cell r="S70">
            <v>0</v>
          </cell>
          <cell r="T70" t="str">
            <v/>
          </cell>
          <cell r="U70">
            <v>0</v>
          </cell>
          <cell r="V70" t="str">
            <v/>
          </cell>
          <cell r="W70">
            <v>0</v>
          </cell>
          <cell r="X70" t="str">
            <v/>
          </cell>
          <cell r="Y70">
            <v>0</v>
          </cell>
          <cell r="Z70" t="str">
            <v/>
          </cell>
          <cell r="AA70">
            <v>0</v>
          </cell>
          <cell r="AB70" t="str">
            <v/>
          </cell>
          <cell r="AC70">
            <v>0</v>
          </cell>
          <cell r="AD70" t="str">
            <v/>
          </cell>
          <cell r="AE70">
            <v>0</v>
          </cell>
          <cell r="AF70" t="str">
            <v/>
          </cell>
          <cell r="AG70">
            <v>0</v>
          </cell>
          <cell r="AH70" t="str">
            <v/>
          </cell>
          <cell r="AI70">
            <v>0</v>
          </cell>
          <cell r="AJ70" t="str">
            <v/>
          </cell>
          <cell r="AK70">
            <v>0</v>
          </cell>
          <cell r="AL70" t="str">
            <v/>
          </cell>
          <cell r="AM70">
            <v>0</v>
          </cell>
          <cell r="AN70" t="str">
            <v/>
          </cell>
          <cell r="AO70">
            <v>0</v>
          </cell>
          <cell r="AP70" t="str">
            <v/>
          </cell>
          <cell r="AQ70">
            <v>0</v>
          </cell>
          <cell r="AR70" t="str">
            <v/>
          </cell>
          <cell r="AS70">
            <v>0</v>
          </cell>
          <cell r="AT70" t="str">
            <v/>
          </cell>
          <cell r="AU70">
            <v>0</v>
          </cell>
          <cell r="AV70" t="str">
            <v/>
          </cell>
          <cell r="AW70">
            <v>0</v>
          </cell>
          <cell r="AX70" t="str">
            <v/>
          </cell>
          <cell r="AY70">
            <v>0</v>
          </cell>
          <cell r="AZ70" t="str">
            <v/>
          </cell>
          <cell r="BA70">
            <v>0</v>
          </cell>
          <cell r="BB70" t="str">
            <v/>
          </cell>
          <cell r="BC70">
            <v>0</v>
          </cell>
          <cell r="BD70" t="str">
            <v/>
          </cell>
          <cell r="BE70">
            <v>0</v>
          </cell>
          <cell r="BF70" t="str">
            <v/>
          </cell>
          <cell r="BG70">
            <v>0</v>
          </cell>
          <cell r="BH70" t="str">
            <v/>
          </cell>
          <cell r="BI70">
            <v>0</v>
          </cell>
          <cell r="BJ70" t="str">
            <v/>
          </cell>
          <cell r="BK70">
            <v>0</v>
          </cell>
          <cell r="BL70" t="str">
            <v/>
          </cell>
          <cell r="BM70">
            <v>0</v>
          </cell>
          <cell r="BN70" t="str">
            <v/>
          </cell>
          <cell r="BO70">
            <v>0</v>
          </cell>
          <cell r="BP70" t="str">
            <v/>
          </cell>
          <cell r="BQ70">
            <v>0</v>
          </cell>
          <cell r="BR70" t="str">
            <v/>
          </cell>
          <cell r="BS70">
            <v>0</v>
          </cell>
          <cell r="BT70" t="str">
            <v/>
          </cell>
          <cell r="BU70">
            <v>0</v>
          </cell>
          <cell r="BV70" t="str">
            <v/>
          </cell>
          <cell r="BW70">
            <v>0</v>
          </cell>
          <cell r="BX70">
            <v>0</v>
          </cell>
        </row>
        <row r="71">
          <cell r="B71">
            <v>5021</v>
          </cell>
          <cell r="C71" t="str">
            <v>Sweet &amp; Sour Aubergine</v>
          </cell>
          <cell r="D71" t="str">
            <v>Salad</v>
          </cell>
          <cell r="E71">
            <v>13</v>
          </cell>
          <cell r="F71">
            <v>24.555555555555554</v>
          </cell>
          <cell r="G71">
            <v>0</v>
          </cell>
          <cell r="H71" t="str">
            <v/>
          </cell>
          <cell r="I71">
            <v>0</v>
          </cell>
          <cell r="J71" t="str">
            <v/>
          </cell>
          <cell r="K71">
            <v>0</v>
          </cell>
          <cell r="L71" t="str">
            <v/>
          </cell>
          <cell r="M71">
            <v>0</v>
          </cell>
          <cell r="N71" t="str">
            <v/>
          </cell>
          <cell r="O71">
            <v>5</v>
          </cell>
          <cell r="P71">
            <v>9.4444444444444429</v>
          </cell>
          <cell r="Q71">
            <v>1</v>
          </cell>
          <cell r="R71">
            <v>1.8888888888888886</v>
          </cell>
          <cell r="S71">
            <v>0</v>
          </cell>
          <cell r="T71" t="str">
            <v/>
          </cell>
          <cell r="U71">
            <v>0</v>
          </cell>
          <cell r="V71" t="str">
            <v/>
          </cell>
          <cell r="W71">
            <v>0</v>
          </cell>
          <cell r="X71" t="str">
            <v/>
          </cell>
          <cell r="Y71">
            <v>0</v>
          </cell>
          <cell r="Z71" t="str">
            <v/>
          </cell>
          <cell r="AA71">
            <v>0</v>
          </cell>
          <cell r="AB71" t="str">
            <v/>
          </cell>
          <cell r="AC71">
            <v>0</v>
          </cell>
          <cell r="AD71" t="str">
            <v/>
          </cell>
          <cell r="AE71">
            <v>0</v>
          </cell>
          <cell r="AF71" t="str">
            <v/>
          </cell>
          <cell r="AG71">
            <v>0</v>
          </cell>
          <cell r="AH71" t="str">
            <v/>
          </cell>
          <cell r="AI71">
            <v>0</v>
          </cell>
          <cell r="AJ71" t="str">
            <v/>
          </cell>
          <cell r="AK71">
            <v>0</v>
          </cell>
          <cell r="AL71" t="str">
            <v/>
          </cell>
          <cell r="AM71">
            <v>0</v>
          </cell>
          <cell r="AN71" t="str">
            <v/>
          </cell>
          <cell r="AO71">
            <v>0</v>
          </cell>
          <cell r="AP71" t="str">
            <v/>
          </cell>
          <cell r="AQ71">
            <v>0</v>
          </cell>
          <cell r="AR71" t="str">
            <v/>
          </cell>
          <cell r="AS71">
            <v>0</v>
          </cell>
          <cell r="AT71" t="str">
            <v/>
          </cell>
          <cell r="AU71">
            <v>0</v>
          </cell>
          <cell r="AV71" t="str">
            <v/>
          </cell>
          <cell r="AW71">
            <v>0</v>
          </cell>
          <cell r="AX71" t="str">
            <v/>
          </cell>
          <cell r="AY71">
            <v>0</v>
          </cell>
          <cell r="AZ71" t="str">
            <v/>
          </cell>
          <cell r="BA71">
            <v>0</v>
          </cell>
          <cell r="BB71" t="str">
            <v/>
          </cell>
          <cell r="BC71">
            <v>0</v>
          </cell>
          <cell r="BD71" t="str">
            <v/>
          </cell>
          <cell r="BE71">
            <v>0</v>
          </cell>
          <cell r="BF71" t="str">
            <v/>
          </cell>
          <cell r="BG71">
            <v>0</v>
          </cell>
          <cell r="BH71" t="str">
            <v/>
          </cell>
          <cell r="BI71">
            <v>0</v>
          </cell>
          <cell r="BJ71" t="str">
            <v/>
          </cell>
          <cell r="BK71">
            <v>0</v>
          </cell>
          <cell r="BL71" t="str">
            <v/>
          </cell>
          <cell r="BM71">
            <v>0</v>
          </cell>
          <cell r="BN71" t="str">
            <v/>
          </cell>
          <cell r="BO71">
            <v>0</v>
          </cell>
          <cell r="BP71" t="str">
            <v/>
          </cell>
          <cell r="BQ71">
            <v>0</v>
          </cell>
          <cell r="BR71" t="str">
            <v/>
          </cell>
          <cell r="BS71">
            <v>0</v>
          </cell>
          <cell r="BT71" t="str">
            <v/>
          </cell>
          <cell r="BU71">
            <v>0</v>
          </cell>
          <cell r="BV71" t="str">
            <v/>
          </cell>
          <cell r="BW71">
            <v>19</v>
          </cell>
          <cell r="BX71">
            <v>35.888888888888886</v>
          </cell>
        </row>
        <row r="72">
          <cell r="B72">
            <v>5022</v>
          </cell>
          <cell r="C72" t="str">
            <v>Egg &amp; Fried Onion</v>
          </cell>
          <cell r="D72" t="str">
            <v>Salad</v>
          </cell>
          <cell r="E72">
            <v>0</v>
          </cell>
          <cell r="F72" t="str">
            <v/>
          </cell>
          <cell r="G72">
            <v>2</v>
          </cell>
          <cell r="H72">
            <v>2.9481481481481477</v>
          </cell>
          <cell r="I72">
            <v>12</v>
          </cell>
          <cell r="J72">
            <v>17.688888888888886</v>
          </cell>
          <cell r="K72">
            <v>0</v>
          </cell>
          <cell r="L72" t="str">
            <v/>
          </cell>
          <cell r="M72">
            <v>8</v>
          </cell>
          <cell r="N72">
            <v>11.792592592592591</v>
          </cell>
          <cell r="O72">
            <v>0</v>
          </cell>
          <cell r="P72" t="str">
            <v/>
          </cell>
          <cell r="Q72">
            <v>5</v>
          </cell>
          <cell r="R72">
            <v>7.3703703703703694</v>
          </cell>
          <cell r="S72">
            <v>0</v>
          </cell>
          <cell r="T72" t="str">
            <v/>
          </cell>
          <cell r="U72">
            <v>0</v>
          </cell>
          <cell r="V72" t="str">
            <v/>
          </cell>
          <cell r="W72">
            <v>0</v>
          </cell>
          <cell r="X72" t="str">
            <v/>
          </cell>
          <cell r="Y72">
            <v>0</v>
          </cell>
          <cell r="Z72" t="str">
            <v/>
          </cell>
          <cell r="AA72">
            <v>0</v>
          </cell>
          <cell r="AB72" t="str">
            <v/>
          </cell>
          <cell r="AC72">
            <v>0</v>
          </cell>
          <cell r="AD72" t="str">
            <v/>
          </cell>
          <cell r="AE72">
            <v>0</v>
          </cell>
          <cell r="AF72" t="str">
            <v/>
          </cell>
          <cell r="AG72">
            <v>0</v>
          </cell>
          <cell r="AH72" t="str">
            <v/>
          </cell>
          <cell r="AI72">
            <v>0</v>
          </cell>
          <cell r="AJ72" t="str">
            <v/>
          </cell>
          <cell r="AK72">
            <v>0</v>
          </cell>
          <cell r="AL72" t="str">
            <v/>
          </cell>
          <cell r="AM72">
            <v>0</v>
          </cell>
          <cell r="AN72" t="str">
            <v/>
          </cell>
          <cell r="AO72">
            <v>0</v>
          </cell>
          <cell r="AP72" t="str">
            <v/>
          </cell>
          <cell r="AQ72">
            <v>0</v>
          </cell>
          <cell r="AR72" t="str">
            <v/>
          </cell>
          <cell r="AS72">
            <v>0</v>
          </cell>
          <cell r="AT72" t="str">
            <v/>
          </cell>
          <cell r="AU72">
            <v>0</v>
          </cell>
          <cell r="AV72" t="str">
            <v/>
          </cell>
          <cell r="AW72">
            <v>0</v>
          </cell>
          <cell r="AX72" t="str">
            <v/>
          </cell>
          <cell r="AY72">
            <v>0</v>
          </cell>
          <cell r="AZ72" t="str">
            <v/>
          </cell>
          <cell r="BA72">
            <v>0</v>
          </cell>
          <cell r="BB72" t="str">
            <v/>
          </cell>
          <cell r="BC72">
            <v>0</v>
          </cell>
          <cell r="BD72" t="str">
            <v/>
          </cell>
          <cell r="BE72">
            <v>0</v>
          </cell>
          <cell r="BF72" t="str">
            <v/>
          </cell>
          <cell r="BG72">
            <v>0</v>
          </cell>
          <cell r="BH72" t="str">
            <v/>
          </cell>
          <cell r="BI72">
            <v>0</v>
          </cell>
          <cell r="BJ72" t="str">
            <v/>
          </cell>
          <cell r="BK72">
            <v>0</v>
          </cell>
          <cell r="BL72" t="str">
            <v/>
          </cell>
          <cell r="BM72">
            <v>0</v>
          </cell>
          <cell r="BN72" t="str">
            <v/>
          </cell>
          <cell r="BO72">
            <v>0</v>
          </cell>
          <cell r="BP72" t="str">
            <v/>
          </cell>
          <cell r="BQ72">
            <v>0</v>
          </cell>
          <cell r="BR72" t="str">
            <v/>
          </cell>
          <cell r="BS72">
            <v>0</v>
          </cell>
          <cell r="BT72" t="str">
            <v/>
          </cell>
          <cell r="BU72">
            <v>0</v>
          </cell>
          <cell r="BV72" t="str">
            <v/>
          </cell>
          <cell r="BW72">
            <v>27</v>
          </cell>
          <cell r="BX72">
            <v>39.79999999999999</v>
          </cell>
        </row>
        <row r="73">
          <cell r="B73">
            <v>5035</v>
          </cell>
          <cell r="C73" t="str">
            <v>Red Cabbage Salad</v>
          </cell>
          <cell r="D73" t="str">
            <v>Salad</v>
          </cell>
          <cell r="E73">
            <v>0</v>
          </cell>
          <cell r="F73" t="str">
            <v/>
          </cell>
          <cell r="G73">
            <v>0</v>
          </cell>
          <cell r="H73" t="str">
            <v/>
          </cell>
          <cell r="I73">
            <v>0</v>
          </cell>
          <cell r="J73" t="str">
            <v/>
          </cell>
          <cell r="K73">
            <v>0</v>
          </cell>
          <cell r="L73" t="str">
            <v/>
          </cell>
          <cell r="M73">
            <v>0</v>
          </cell>
          <cell r="N73" t="str">
            <v/>
          </cell>
          <cell r="O73">
            <v>0</v>
          </cell>
          <cell r="P73" t="str">
            <v/>
          </cell>
          <cell r="Q73">
            <v>0</v>
          </cell>
          <cell r="R73" t="str">
            <v/>
          </cell>
          <cell r="S73">
            <v>0</v>
          </cell>
          <cell r="T73" t="str">
            <v/>
          </cell>
          <cell r="U73">
            <v>0</v>
          </cell>
          <cell r="V73" t="str">
            <v/>
          </cell>
          <cell r="W73">
            <v>0</v>
          </cell>
          <cell r="X73" t="str">
            <v/>
          </cell>
          <cell r="Y73">
            <v>0</v>
          </cell>
          <cell r="Z73" t="str">
            <v/>
          </cell>
          <cell r="AA73">
            <v>0</v>
          </cell>
          <cell r="AB73" t="str">
            <v/>
          </cell>
          <cell r="AC73">
            <v>0</v>
          </cell>
          <cell r="AD73" t="str">
            <v/>
          </cell>
          <cell r="AE73">
            <v>0</v>
          </cell>
          <cell r="AF73" t="str">
            <v/>
          </cell>
          <cell r="AG73">
            <v>0</v>
          </cell>
          <cell r="AH73" t="str">
            <v/>
          </cell>
          <cell r="AI73">
            <v>0</v>
          </cell>
          <cell r="AJ73" t="str">
            <v/>
          </cell>
          <cell r="AK73">
            <v>0</v>
          </cell>
          <cell r="AL73" t="str">
            <v/>
          </cell>
          <cell r="AM73">
            <v>0</v>
          </cell>
          <cell r="AN73" t="str">
            <v/>
          </cell>
          <cell r="AO73">
            <v>0</v>
          </cell>
          <cell r="AP73" t="str">
            <v/>
          </cell>
          <cell r="AQ73">
            <v>0</v>
          </cell>
          <cell r="AR73" t="str">
            <v/>
          </cell>
          <cell r="AS73">
            <v>0</v>
          </cell>
          <cell r="AT73" t="str">
            <v/>
          </cell>
          <cell r="AU73">
            <v>0</v>
          </cell>
          <cell r="AV73" t="str">
            <v/>
          </cell>
          <cell r="AW73">
            <v>0</v>
          </cell>
          <cell r="AX73" t="str">
            <v/>
          </cell>
          <cell r="AY73">
            <v>0</v>
          </cell>
          <cell r="AZ73" t="str">
            <v/>
          </cell>
          <cell r="BA73">
            <v>0</v>
          </cell>
          <cell r="BB73" t="str">
            <v/>
          </cell>
          <cell r="BC73">
            <v>0</v>
          </cell>
          <cell r="BD73" t="str">
            <v/>
          </cell>
          <cell r="BE73">
            <v>0</v>
          </cell>
          <cell r="BF73" t="str">
            <v/>
          </cell>
          <cell r="BG73">
            <v>0</v>
          </cell>
          <cell r="BH73" t="str">
            <v/>
          </cell>
          <cell r="BI73">
            <v>0</v>
          </cell>
          <cell r="BJ73" t="str">
            <v/>
          </cell>
          <cell r="BK73">
            <v>0</v>
          </cell>
          <cell r="BL73" t="str">
            <v/>
          </cell>
          <cell r="BM73">
            <v>0</v>
          </cell>
          <cell r="BN73" t="str">
            <v/>
          </cell>
          <cell r="BO73">
            <v>0</v>
          </cell>
          <cell r="BP73" t="str">
            <v/>
          </cell>
          <cell r="BQ73">
            <v>0</v>
          </cell>
          <cell r="BR73" t="str">
            <v/>
          </cell>
          <cell r="BS73">
            <v>0</v>
          </cell>
          <cell r="BT73" t="str">
            <v/>
          </cell>
          <cell r="BU73">
            <v>0</v>
          </cell>
          <cell r="BV73" t="str">
            <v/>
          </cell>
          <cell r="BW73">
            <v>0</v>
          </cell>
          <cell r="BX73">
            <v>0</v>
          </cell>
        </row>
        <row r="74">
          <cell r="B74">
            <v>5045</v>
          </cell>
          <cell r="C74" t="str">
            <v>Chopped Liver Frozen</v>
          </cell>
          <cell r="D74" t="str">
            <v>Liver</v>
          </cell>
          <cell r="E74">
            <v>0</v>
          </cell>
          <cell r="F74" t="str">
            <v/>
          </cell>
          <cell r="G74">
            <v>0</v>
          </cell>
          <cell r="H74" t="str">
            <v/>
          </cell>
          <cell r="I74">
            <v>0</v>
          </cell>
          <cell r="J74" t="str">
            <v/>
          </cell>
          <cell r="K74">
            <v>0</v>
          </cell>
          <cell r="L74" t="str">
            <v/>
          </cell>
          <cell r="M74">
            <v>0</v>
          </cell>
          <cell r="N74" t="str">
            <v/>
          </cell>
          <cell r="O74">
            <v>0</v>
          </cell>
          <cell r="P74" t="str">
            <v/>
          </cell>
          <cell r="Q74">
            <v>0</v>
          </cell>
          <cell r="R74" t="str">
            <v/>
          </cell>
          <cell r="S74">
            <v>0</v>
          </cell>
          <cell r="T74" t="str">
            <v/>
          </cell>
          <cell r="U74">
            <v>0</v>
          </cell>
          <cell r="V74" t="str">
            <v/>
          </cell>
          <cell r="W74">
            <v>0</v>
          </cell>
          <cell r="X74" t="str">
            <v/>
          </cell>
          <cell r="Y74">
            <v>0</v>
          </cell>
          <cell r="Z74" t="str">
            <v/>
          </cell>
          <cell r="AA74">
            <v>0</v>
          </cell>
          <cell r="AB74" t="str">
            <v/>
          </cell>
          <cell r="AC74">
            <v>0</v>
          </cell>
          <cell r="AD74" t="str">
            <v/>
          </cell>
          <cell r="AE74">
            <v>0</v>
          </cell>
          <cell r="AF74" t="str">
            <v/>
          </cell>
          <cell r="AG74">
            <v>0</v>
          </cell>
          <cell r="AH74" t="str">
            <v/>
          </cell>
          <cell r="AI74">
            <v>0</v>
          </cell>
          <cell r="AJ74" t="str">
            <v/>
          </cell>
          <cell r="AK74">
            <v>0</v>
          </cell>
          <cell r="AL74" t="str">
            <v/>
          </cell>
          <cell r="AM74">
            <v>0</v>
          </cell>
          <cell r="AN74" t="str">
            <v/>
          </cell>
          <cell r="AO74">
            <v>0</v>
          </cell>
          <cell r="AP74" t="str">
            <v/>
          </cell>
          <cell r="AQ74">
            <v>0</v>
          </cell>
          <cell r="AR74" t="str">
            <v/>
          </cell>
          <cell r="AS74">
            <v>0</v>
          </cell>
          <cell r="AT74" t="str">
            <v/>
          </cell>
          <cell r="AU74">
            <v>0</v>
          </cell>
          <cell r="AV74" t="str">
            <v/>
          </cell>
          <cell r="AW74">
            <v>0</v>
          </cell>
          <cell r="AX74" t="str">
            <v/>
          </cell>
          <cell r="AY74">
            <v>0</v>
          </cell>
          <cell r="AZ74" t="str">
            <v/>
          </cell>
          <cell r="BA74">
            <v>0</v>
          </cell>
          <cell r="BB74" t="str">
            <v/>
          </cell>
          <cell r="BC74">
            <v>0</v>
          </cell>
          <cell r="BD74" t="str">
            <v/>
          </cell>
          <cell r="BE74">
            <v>0</v>
          </cell>
          <cell r="BF74" t="str">
            <v/>
          </cell>
          <cell r="BG74">
            <v>0</v>
          </cell>
          <cell r="BH74" t="str">
            <v/>
          </cell>
          <cell r="BI74">
            <v>0</v>
          </cell>
          <cell r="BJ74" t="str">
            <v/>
          </cell>
          <cell r="BK74">
            <v>0</v>
          </cell>
          <cell r="BL74" t="str">
            <v/>
          </cell>
          <cell r="BM74">
            <v>0</v>
          </cell>
          <cell r="BN74" t="str">
            <v/>
          </cell>
          <cell r="BO74">
            <v>0</v>
          </cell>
          <cell r="BP74" t="str">
            <v/>
          </cell>
          <cell r="BQ74">
            <v>0</v>
          </cell>
          <cell r="BR74" t="str">
            <v/>
          </cell>
          <cell r="BS74">
            <v>0</v>
          </cell>
          <cell r="BT74" t="str">
            <v/>
          </cell>
          <cell r="BU74">
            <v>0</v>
          </cell>
          <cell r="BV74" t="str">
            <v/>
          </cell>
          <cell r="BW74">
            <v>0</v>
          </cell>
          <cell r="BX74">
            <v>0</v>
          </cell>
        </row>
        <row r="75">
          <cell r="B75">
            <v>5056</v>
          </cell>
          <cell r="C75" t="str">
            <v>Grivin</v>
          </cell>
          <cell r="D75" t="str">
            <v>Salad</v>
          </cell>
          <cell r="E75">
            <v>0</v>
          </cell>
          <cell r="F75" t="str">
            <v/>
          </cell>
          <cell r="G75">
            <v>0</v>
          </cell>
          <cell r="H75" t="str">
            <v/>
          </cell>
          <cell r="I75">
            <v>0</v>
          </cell>
          <cell r="J75" t="str">
            <v/>
          </cell>
          <cell r="K75">
            <v>0</v>
          </cell>
          <cell r="L75" t="str">
            <v/>
          </cell>
          <cell r="M75">
            <v>0</v>
          </cell>
          <cell r="N75" t="str">
            <v/>
          </cell>
          <cell r="O75">
            <v>0</v>
          </cell>
          <cell r="P75" t="str">
            <v/>
          </cell>
          <cell r="Q75">
            <v>0</v>
          </cell>
          <cell r="R75" t="str">
            <v/>
          </cell>
          <cell r="S75">
            <v>0</v>
          </cell>
          <cell r="T75" t="str">
            <v/>
          </cell>
          <cell r="U75">
            <v>0</v>
          </cell>
          <cell r="V75" t="str">
            <v/>
          </cell>
          <cell r="W75">
            <v>0</v>
          </cell>
          <cell r="X75" t="str">
            <v/>
          </cell>
          <cell r="Y75">
            <v>0</v>
          </cell>
          <cell r="Z75" t="str">
            <v/>
          </cell>
          <cell r="AA75">
            <v>0</v>
          </cell>
          <cell r="AB75" t="str">
            <v/>
          </cell>
          <cell r="AC75">
            <v>0</v>
          </cell>
          <cell r="AD75" t="str">
            <v/>
          </cell>
          <cell r="AE75">
            <v>0</v>
          </cell>
          <cell r="AF75" t="str">
            <v/>
          </cell>
          <cell r="AG75">
            <v>0</v>
          </cell>
          <cell r="AH75" t="str">
            <v/>
          </cell>
          <cell r="AI75">
            <v>0</v>
          </cell>
          <cell r="AJ75" t="str">
            <v/>
          </cell>
          <cell r="AK75">
            <v>0</v>
          </cell>
          <cell r="AL75" t="str">
            <v/>
          </cell>
          <cell r="AM75">
            <v>0</v>
          </cell>
          <cell r="AN75" t="str">
            <v/>
          </cell>
          <cell r="AO75">
            <v>0</v>
          </cell>
          <cell r="AP75" t="str">
            <v/>
          </cell>
          <cell r="AQ75">
            <v>0</v>
          </cell>
          <cell r="AR75" t="str">
            <v/>
          </cell>
          <cell r="AS75">
            <v>0</v>
          </cell>
          <cell r="AT75" t="str">
            <v/>
          </cell>
          <cell r="AU75">
            <v>0</v>
          </cell>
          <cell r="AV75" t="str">
            <v/>
          </cell>
          <cell r="AW75">
            <v>0</v>
          </cell>
          <cell r="AX75" t="str">
            <v/>
          </cell>
          <cell r="AY75">
            <v>0</v>
          </cell>
          <cell r="AZ75" t="str">
            <v/>
          </cell>
          <cell r="BA75">
            <v>0</v>
          </cell>
          <cell r="BB75" t="str">
            <v/>
          </cell>
          <cell r="BC75">
            <v>0</v>
          </cell>
          <cell r="BD75" t="str">
            <v/>
          </cell>
          <cell r="BE75">
            <v>0</v>
          </cell>
          <cell r="BF75" t="str">
            <v/>
          </cell>
          <cell r="BG75">
            <v>0</v>
          </cell>
          <cell r="BH75" t="str">
            <v/>
          </cell>
          <cell r="BI75">
            <v>0</v>
          </cell>
          <cell r="BJ75" t="str">
            <v/>
          </cell>
          <cell r="BK75">
            <v>0</v>
          </cell>
          <cell r="BL75" t="str">
            <v/>
          </cell>
          <cell r="BM75">
            <v>0</v>
          </cell>
          <cell r="BN75" t="str">
            <v/>
          </cell>
          <cell r="BO75">
            <v>0</v>
          </cell>
          <cell r="BP75" t="str">
            <v/>
          </cell>
          <cell r="BQ75">
            <v>0</v>
          </cell>
          <cell r="BR75" t="str">
            <v/>
          </cell>
          <cell r="BS75">
            <v>0</v>
          </cell>
          <cell r="BT75" t="str">
            <v/>
          </cell>
          <cell r="BU75">
            <v>0</v>
          </cell>
          <cell r="BV75" t="str">
            <v/>
          </cell>
          <cell r="BW75">
            <v>0</v>
          </cell>
          <cell r="BX75">
            <v>0</v>
          </cell>
        </row>
        <row r="76">
          <cell r="B76">
            <v>5060</v>
          </cell>
          <cell r="C76" t="str">
            <v>5 Fried Fish Balls</v>
          </cell>
          <cell r="D76" t="str">
            <v>Fish</v>
          </cell>
          <cell r="E76">
            <v>0</v>
          </cell>
          <cell r="F76" t="str">
            <v/>
          </cell>
          <cell r="G76">
            <v>0</v>
          </cell>
          <cell r="H76" t="str">
            <v/>
          </cell>
          <cell r="I76">
            <v>3</v>
          </cell>
          <cell r="J76">
            <v>11.088888888888889</v>
          </cell>
          <cell r="K76">
            <v>0</v>
          </cell>
          <cell r="L76" t="str">
            <v/>
          </cell>
          <cell r="M76">
            <v>0</v>
          </cell>
          <cell r="N76" t="str">
            <v/>
          </cell>
          <cell r="O76">
            <v>4</v>
          </cell>
          <cell r="P76">
            <v>14.785185185185185</v>
          </cell>
          <cell r="Q76">
            <v>0</v>
          </cell>
          <cell r="R76" t="str">
            <v/>
          </cell>
          <cell r="S76">
            <v>0</v>
          </cell>
          <cell r="T76" t="str">
            <v/>
          </cell>
          <cell r="U76">
            <v>0</v>
          </cell>
          <cell r="V76" t="str">
            <v/>
          </cell>
          <cell r="W76">
            <v>0</v>
          </cell>
          <cell r="X76" t="str">
            <v/>
          </cell>
          <cell r="Y76">
            <v>0</v>
          </cell>
          <cell r="Z76" t="str">
            <v/>
          </cell>
          <cell r="AA76">
            <v>0</v>
          </cell>
          <cell r="AB76" t="str">
            <v/>
          </cell>
          <cell r="AC76">
            <v>0</v>
          </cell>
          <cell r="AD76" t="str">
            <v/>
          </cell>
          <cell r="AE76">
            <v>0</v>
          </cell>
          <cell r="AF76" t="str">
            <v/>
          </cell>
          <cell r="AG76">
            <v>0</v>
          </cell>
          <cell r="AH76" t="str">
            <v/>
          </cell>
          <cell r="AI76">
            <v>0</v>
          </cell>
          <cell r="AJ76" t="str">
            <v/>
          </cell>
          <cell r="AK76">
            <v>0</v>
          </cell>
          <cell r="AL76" t="str">
            <v/>
          </cell>
          <cell r="AM76">
            <v>0</v>
          </cell>
          <cell r="AN76" t="str">
            <v/>
          </cell>
          <cell r="AO76">
            <v>0</v>
          </cell>
          <cell r="AP76" t="str">
            <v/>
          </cell>
          <cell r="AQ76">
            <v>0</v>
          </cell>
          <cell r="AR76" t="str">
            <v/>
          </cell>
          <cell r="AS76">
            <v>0</v>
          </cell>
          <cell r="AT76" t="str">
            <v/>
          </cell>
          <cell r="AU76">
            <v>0</v>
          </cell>
          <cell r="AV76" t="str">
            <v/>
          </cell>
          <cell r="AW76">
            <v>0</v>
          </cell>
          <cell r="AX76" t="str">
            <v/>
          </cell>
          <cell r="AY76">
            <v>0</v>
          </cell>
          <cell r="AZ76" t="str">
            <v/>
          </cell>
          <cell r="BA76">
            <v>0</v>
          </cell>
          <cell r="BB76" t="str">
            <v/>
          </cell>
          <cell r="BC76">
            <v>0</v>
          </cell>
          <cell r="BD76" t="str">
            <v/>
          </cell>
          <cell r="BE76">
            <v>0</v>
          </cell>
          <cell r="BF76" t="str">
            <v/>
          </cell>
          <cell r="BG76">
            <v>0</v>
          </cell>
          <cell r="BH76" t="str">
            <v/>
          </cell>
          <cell r="BI76">
            <v>0</v>
          </cell>
          <cell r="BJ76" t="str">
            <v/>
          </cell>
          <cell r="BK76">
            <v>0</v>
          </cell>
          <cell r="BL76" t="str">
            <v/>
          </cell>
          <cell r="BM76">
            <v>0</v>
          </cell>
          <cell r="BN76" t="str">
            <v/>
          </cell>
          <cell r="BO76">
            <v>0</v>
          </cell>
          <cell r="BP76" t="str">
            <v/>
          </cell>
          <cell r="BQ76">
            <v>0</v>
          </cell>
          <cell r="BR76" t="str">
            <v/>
          </cell>
          <cell r="BS76">
            <v>0</v>
          </cell>
          <cell r="BT76" t="str">
            <v/>
          </cell>
          <cell r="BU76">
            <v>0</v>
          </cell>
          <cell r="BV76" t="str">
            <v/>
          </cell>
          <cell r="BW76">
            <v>7</v>
          </cell>
          <cell r="BX76">
            <v>25.874074074074073</v>
          </cell>
        </row>
        <row r="77">
          <cell r="B77">
            <v>5072</v>
          </cell>
          <cell r="C77" t="str">
            <v>Matbucha</v>
          </cell>
          <cell r="D77" t="str">
            <v>Salad</v>
          </cell>
          <cell r="E77">
            <v>0</v>
          </cell>
          <cell r="F77" t="str">
            <v/>
          </cell>
          <cell r="G77">
            <v>0</v>
          </cell>
          <cell r="H77" t="str">
            <v/>
          </cell>
          <cell r="I77">
            <v>0</v>
          </cell>
          <cell r="J77" t="str">
            <v/>
          </cell>
          <cell r="K77">
            <v>0</v>
          </cell>
          <cell r="L77" t="str">
            <v/>
          </cell>
          <cell r="M77">
            <v>0</v>
          </cell>
          <cell r="N77" t="str">
            <v/>
          </cell>
          <cell r="O77">
            <v>0</v>
          </cell>
          <cell r="P77" t="str">
            <v/>
          </cell>
          <cell r="Q77">
            <v>0</v>
          </cell>
          <cell r="R77" t="str">
            <v/>
          </cell>
          <cell r="S77">
            <v>0</v>
          </cell>
          <cell r="T77" t="str">
            <v/>
          </cell>
          <cell r="U77">
            <v>0</v>
          </cell>
          <cell r="V77" t="str">
            <v/>
          </cell>
          <cell r="W77">
            <v>0</v>
          </cell>
          <cell r="X77" t="str">
            <v/>
          </cell>
          <cell r="Y77">
            <v>0</v>
          </cell>
          <cell r="Z77" t="str">
            <v/>
          </cell>
          <cell r="AA77">
            <v>0</v>
          </cell>
          <cell r="AB77" t="str">
            <v/>
          </cell>
          <cell r="AC77">
            <v>0</v>
          </cell>
          <cell r="AD77" t="str">
            <v/>
          </cell>
          <cell r="AE77">
            <v>0</v>
          </cell>
          <cell r="AF77" t="str">
            <v/>
          </cell>
          <cell r="AG77">
            <v>0</v>
          </cell>
          <cell r="AH77" t="str">
            <v/>
          </cell>
          <cell r="AI77">
            <v>0</v>
          </cell>
          <cell r="AJ77" t="str">
            <v/>
          </cell>
          <cell r="AK77">
            <v>0</v>
          </cell>
          <cell r="AL77" t="str">
            <v/>
          </cell>
          <cell r="AM77">
            <v>0</v>
          </cell>
          <cell r="AN77" t="str">
            <v/>
          </cell>
          <cell r="AO77">
            <v>0</v>
          </cell>
          <cell r="AP77" t="str">
            <v/>
          </cell>
          <cell r="AQ77">
            <v>0</v>
          </cell>
          <cell r="AR77" t="str">
            <v/>
          </cell>
          <cell r="AS77">
            <v>0</v>
          </cell>
          <cell r="AT77" t="str">
            <v/>
          </cell>
          <cell r="AU77">
            <v>0</v>
          </cell>
          <cell r="AV77" t="str">
            <v/>
          </cell>
          <cell r="AW77">
            <v>0</v>
          </cell>
          <cell r="AX77" t="str">
            <v/>
          </cell>
          <cell r="AY77">
            <v>0</v>
          </cell>
          <cell r="AZ77" t="str">
            <v/>
          </cell>
          <cell r="BA77">
            <v>0</v>
          </cell>
          <cell r="BB77" t="str">
            <v/>
          </cell>
          <cell r="BC77">
            <v>0</v>
          </cell>
          <cell r="BD77" t="str">
            <v/>
          </cell>
          <cell r="BE77">
            <v>0</v>
          </cell>
          <cell r="BF77" t="str">
            <v/>
          </cell>
          <cell r="BG77">
            <v>0</v>
          </cell>
          <cell r="BH77" t="str">
            <v/>
          </cell>
          <cell r="BI77">
            <v>0</v>
          </cell>
          <cell r="BJ77" t="str">
            <v/>
          </cell>
          <cell r="BK77">
            <v>0</v>
          </cell>
          <cell r="BL77" t="str">
            <v/>
          </cell>
          <cell r="BM77">
            <v>0</v>
          </cell>
          <cell r="BN77" t="str">
            <v/>
          </cell>
          <cell r="BO77">
            <v>0</v>
          </cell>
          <cell r="BP77" t="str">
            <v/>
          </cell>
          <cell r="BQ77">
            <v>0</v>
          </cell>
          <cell r="BR77" t="str">
            <v/>
          </cell>
          <cell r="BS77">
            <v>0</v>
          </cell>
          <cell r="BT77" t="str">
            <v/>
          </cell>
          <cell r="BU77">
            <v>0</v>
          </cell>
          <cell r="BV77" t="str">
            <v/>
          </cell>
          <cell r="BW77">
            <v>0</v>
          </cell>
          <cell r="BX77">
            <v>0</v>
          </cell>
        </row>
        <row r="78">
          <cell r="B78">
            <v>5075</v>
          </cell>
          <cell r="C78" t="str">
            <v>Egg &amp; Chives</v>
          </cell>
          <cell r="D78" t="str">
            <v>Salad</v>
          </cell>
          <cell r="E78">
            <v>3</v>
          </cell>
          <cell r="F78">
            <v>4.4222222222222216</v>
          </cell>
          <cell r="G78">
            <v>0</v>
          </cell>
          <cell r="H78" t="str">
            <v/>
          </cell>
          <cell r="I78">
            <v>6</v>
          </cell>
          <cell r="J78">
            <v>8.8444444444444432</v>
          </cell>
          <cell r="K78">
            <v>0</v>
          </cell>
          <cell r="L78" t="str">
            <v/>
          </cell>
          <cell r="M78">
            <v>3</v>
          </cell>
          <cell r="N78">
            <v>4.4222222222222216</v>
          </cell>
          <cell r="O78">
            <v>0</v>
          </cell>
          <cell r="P78" t="str">
            <v/>
          </cell>
          <cell r="Q78">
            <v>2</v>
          </cell>
          <cell r="R78">
            <v>2.9481481481481477</v>
          </cell>
          <cell r="S78">
            <v>0</v>
          </cell>
          <cell r="T78" t="str">
            <v/>
          </cell>
          <cell r="U78">
            <v>0</v>
          </cell>
          <cell r="V78" t="str">
            <v/>
          </cell>
          <cell r="W78">
            <v>0</v>
          </cell>
          <cell r="X78" t="str">
            <v/>
          </cell>
          <cell r="Y78">
            <v>0</v>
          </cell>
          <cell r="Z78" t="str">
            <v/>
          </cell>
          <cell r="AA78">
            <v>0</v>
          </cell>
          <cell r="AB78" t="str">
            <v/>
          </cell>
          <cell r="AC78">
            <v>0</v>
          </cell>
          <cell r="AD78" t="str">
            <v/>
          </cell>
          <cell r="AE78">
            <v>0</v>
          </cell>
          <cell r="AF78" t="str">
            <v/>
          </cell>
          <cell r="AG78">
            <v>0</v>
          </cell>
          <cell r="AH78" t="str">
            <v/>
          </cell>
          <cell r="AI78">
            <v>0</v>
          </cell>
          <cell r="AJ78" t="str">
            <v/>
          </cell>
          <cell r="AK78">
            <v>0</v>
          </cell>
          <cell r="AL78" t="str">
            <v/>
          </cell>
          <cell r="AM78">
            <v>0</v>
          </cell>
          <cell r="AN78" t="str">
            <v/>
          </cell>
          <cell r="AO78">
            <v>0</v>
          </cell>
          <cell r="AP78" t="str">
            <v/>
          </cell>
          <cell r="AQ78">
            <v>0</v>
          </cell>
          <cell r="AR78" t="str">
            <v/>
          </cell>
          <cell r="AS78">
            <v>0</v>
          </cell>
          <cell r="AT78" t="str">
            <v/>
          </cell>
          <cell r="AU78">
            <v>0</v>
          </cell>
          <cell r="AV78" t="str">
            <v/>
          </cell>
          <cell r="AW78">
            <v>0</v>
          </cell>
          <cell r="AX78" t="str">
            <v/>
          </cell>
          <cell r="AY78">
            <v>0</v>
          </cell>
          <cell r="AZ78" t="str">
            <v/>
          </cell>
          <cell r="BA78">
            <v>0</v>
          </cell>
          <cell r="BB78" t="str">
            <v/>
          </cell>
          <cell r="BC78">
            <v>0</v>
          </cell>
          <cell r="BD78" t="str">
            <v/>
          </cell>
          <cell r="BE78">
            <v>0</v>
          </cell>
          <cell r="BF78" t="str">
            <v/>
          </cell>
          <cell r="BG78">
            <v>0</v>
          </cell>
          <cell r="BH78" t="str">
            <v/>
          </cell>
          <cell r="BI78">
            <v>0</v>
          </cell>
          <cell r="BJ78" t="str">
            <v/>
          </cell>
          <cell r="BK78">
            <v>0</v>
          </cell>
          <cell r="BL78" t="str">
            <v/>
          </cell>
          <cell r="BM78">
            <v>0</v>
          </cell>
          <cell r="BN78" t="str">
            <v/>
          </cell>
          <cell r="BO78">
            <v>0</v>
          </cell>
          <cell r="BP78" t="str">
            <v/>
          </cell>
          <cell r="BQ78">
            <v>0</v>
          </cell>
          <cell r="BR78" t="str">
            <v/>
          </cell>
          <cell r="BS78">
            <v>0</v>
          </cell>
          <cell r="BT78" t="str">
            <v/>
          </cell>
          <cell r="BU78">
            <v>0</v>
          </cell>
          <cell r="BV78" t="str">
            <v/>
          </cell>
          <cell r="BW78">
            <v>14</v>
          </cell>
          <cell r="BX78">
            <v>20.637037037037032</v>
          </cell>
        </row>
        <row r="79">
          <cell r="B79">
            <v>5092</v>
          </cell>
          <cell r="C79" t="str">
            <v>Creamy Hummus Tehina</v>
          </cell>
          <cell r="D79" t="str">
            <v>Salad</v>
          </cell>
          <cell r="E79">
            <v>0</v>
          </cell>
          <cell r="F79" t="str">
            <v/>
          </cell>
          <cell r="G79">
            <v>0</v>
          </cell>
          <cell r="H79" t="str">
            <v/>
          </cell>
          <cell r="I79">
            <v>0</v>
          </cell>
          <cell r="J79" t="str">
            <v/>
          </cell>
          <cell r="K79">
            <v>0</v>
          </cell>
          <cell r="L79" t="str">
            <v/>
          </cell>
          <cell r="M79">
            <v>0</v>
          </cell>
          <cell r="N79" t="str">
            <v/>
          </cell>
          <cell r="O79">
            <v>0</v>
          </cell>
          <cell r="P79" t="str">
            <v/>
          </cell>
          <cell r="Q79">
            <v>0</v>
          </cell>
          <cell r="R79" t="str">
            <v/>
          </cell>
          <cell r="S79">
            <v>0</v>
          </cell>
          <cell r="T79" t="str">
            <v/>
          </cell>
          <cell r="U79">
            <v>0</v>
          </cell>
          <cell r="V79" t="str">
            <v/>
          </cell>
          <cell r="W79">
            <v>0</v>
          </cell>
          <cell r="X79" t="str">
            <v/>
          </cell>
          <cell r="Y79">
            <v>0</v>
          </cell>
          <cell r="Z79" t="str">
            <v/>
          </cell>
          <cell r="AA79">
            <v>0</v>
          </cell>
          <cell r="AB79" t="str">
            <v/>
          </cell>
          <cell r="AC79">
            <v>0</v>
          </cell>
          <cell r="AD79" t="str">
            <v/>
          </cell>
          <cell r="AE79">
            <v>0</v>
          </cell>
          <cell r="AF79" t="str">
            <v/>
          </cell>
          <cell r="AG79">
            <v>0</v>
          </cell>
          <cell r="AH79" t="str">
            <v/>
          </cell>
          <cell r="AI79">
            <v>0</v>
          </cell>
          <cell r="AJ79" t="str">
            <v/>
          </cell>
          <cell r="AK79">
            <v>0</v>
          </cell>
          <cell r="AL79" t="str">
            <v/>
          </cell>
          <cell r="AM79">
            <v>0</v>
          </cell>
          <cell r="AN79" t="str">
            <v/>
          </cell>
          <cell r="AO79">
            <v>0</v>
          </cell>
          <cell r="AP79" t="str">
            <v/>
          </cell>
          <cell r="AQ79">
            <v>0</v>
          </cell>
          <cell r="AR79" t="str">
            <v/>
          </cell>
          <cell r="AS79">
            <v>0</v>
          </cell>
          <cell r="AT79" t="str">
            <v/>
          </cell>
          <cell r="AU79">
            <v>0</v>
          </cell>
          <cell r="AV79" t="str">
            <v/>
          </cell>
          <cell r="AW79">
            <v>0</v>
          </cell>
          <cell r="AX79" t="str">
            <v/>
          </cell>
          <cell r="AY79">
            <v>0</v>
          </cell>
          <cell r="AZ79" t="str">
            <v/>
          </cell>
          <cell r="BA79">
            <v>0</v>
          </cell>
          <cell r="BB79" t="str">
            <v/>
          </cell>
          <cell r="BC79">
            <v>0</v>
          </cell>
          <cell r="BD79" t="str">
            <v/>
          </cell>
          <cell r="BE79">
            <v>0</v>
          </cell>
          <cell r="BF79" t="str">
            <v/>
          </cell>
          <cell r="BG79">
            <v>0</v>
          </cell>
          <cell r="BH79" t="str">
            <v/>
          </cell>
          <cell r="BI79">
            <v>0</v>
          </cell>
          <cell r="BJ79" t="str">
            <v/>
          </cell>
          <cell r="BK79">
            <v>0</v>
          </cell>
          <cell r="BL79" t="str">
            <v/>
          </cell>
          <cell r="BM79">
            <v>0</v>
          </cell>
          <cell r="BN79" t="str">
            <v/>
          </cell>
          <cell r="BO79">
            <v>0</v>
          </cell>
          <cell r="BP79" t="str">
            <v/>
          </cell>
          <cell r="BQ79">
            <v>0</v>
          </cell>
          <cell r="BR79" t="str">
            <v/>
          </cell>
          <cell r="BS79">
            <v>0</v>
          </cell>
          <cell r="BT79" t="str">
            <v/>
          </cell>
          <cell r="BU79">
            <v>0</v>
          </cell>
          <cell r="BV79" t="str">
            <v/>
          </cell>
          <cell r="BW79">
            <v>0</v>
          </cell>
          <cell r="BX79">
            <v>0</v>
          </cell>
        </row>
        <row r="80">
          <cell r="B80">
            <v>5095</v>
          </cell>
          <cell r="C80" t="str">
            <v>Roasted Salmon Spread</v>
          </cell>
          <cell r="D80" t="str">
            <v>Salad</v>
          </cell>
          <cell r="E80">
            <v>0</v>
          </cell>
          <cell r="F80" t="str">
            <v/>
          </cell>
          <cell r="G80">
            <v>3</v>
          </cell>
          <cell r="H80">
            <v>5.6666666666666661</v>
          </cell>
          <cell r="I80">
            <v>4</v>
          </cell>
          <cell r="J80">
            <v>7.5555555555555545</v>
          </cell>
          <cell r="K80">
            <v>0</v>
          </cell>
          <cell r="L80" t="str">
            <v/>
          </cell>
          <cell r="M80">
            <v>0</v>
          </cell>
          <cell r="N80" t="str">
            <v/>
          </cell>
          <cell r="O80">
            <v>0</v>
          </cell>
          <cell r="P80" t="str">
            <v/>
          </cell>
          <cell r="Q80">
            <v>0</v>
          </cell>
          <cell r="R80" t="str">
            <v/>
          </cell>
          <cell r="S80">
            <v>0</v>
          </cell>
          <cell r="T80" t="str">
            <v/>
          </cell>
          <cell r="U80">
            <v>0</v>
          </cell>
          <cell r="V80" t="str">
            <v/>
          </cell>
          <cell r="W80">
            <v>0</v>
          </cell>
          <cell r="X80" t="str">
            <v/>
          </cell>
          <cell r="Y80">
            <v>0</v>
          </cell>
          <cell r="Z80" t="str">
            <v/>
          </cell>
          <cell r="AA80">
            <v>0</v>
          </cell>
          <cell r="AB80" t="str">
            <v/>
          </cell>
          <cell r="AC80">
            <v>0</v>
          </cell>
          <cell r="AD80" t="str">
            <v/>
          </cell>
          <cell r="AE80">
            <v>0</v>
          </cell>
          <cell r="AF80" t="str">
            <v/>
          </cell>
          <cell r="AG80">
            <v>0</v>
          </cell>
          <cell r="AH80" t="str">
            <v/>
          </cell>
          <cell r="AI80">
            <v>0</v>
          </cell>
          <cell r="AJ80" t="str">
            <v/>
          </cell>
          <cell r="AK80">
            <v>0</v>
          </cell>
          <cell r="AL80" t="str">
            <v/>
          </cell>
          <cell r="AM80">
            <v>0</v>
          </cell>
          <cell r="AN80" t="str">
            <v/>
          </cell>
          <cell r="AO80">
            <v>0</v>
          </cell>
          <cell r="AP80" t="str">
            <v/>
          </cell>
          <cell r="AQ80">
            <v>0</v>
          </cell>
          <cell r="AR80" t="str">
            <v/>
          </cell>
          <cell r="AS80">
            <v>0</v>
          </cell>
          <cell r="AT80" t="str">
            <v/>
          </cell>
          <cell r="AU80">
            <v>0</v>
          </cell>
          <cell r="AV80" t="str">
            <v/>
          </cell>
          <cell r="AW80">
            <v>0</v>
          </cell>
          <cell r="AX80" t="str">
            <v/>
          </cell>
          <cell r="AY80">
            <v>0</v>
          </cell>
          <cell r="AZ80" t="str">
            <v/>
          </cell>
          <cell r="BA80">
            <v>0</v>
          </cell>
          <cell r="BB80" t="str">
            <v/>
          </cell>
          <cell r="BC80">
            <v>0</v>
          </cell>
          <cell r="BD80" t="str">
            <v/>
          </cell>
          <cell r="BE80">
            <v>0</v>
          </cell>
          <cell r="BF80" t="str">
            <v/>
          </cell>
          <cell r="BG80">
            <v>0</v>
          </cell>
          <cell r="BH80" t="str">
            <v/>
          </cell>
          <cell r="BI80">
            <v>0</v>
          </cell>
          <cell r="BJ80" t="str">
            <v/>
          </cell>
          <cell r="BK80">
            <v>0</v>
          </cell>
          <cell r="BL80" t="str">
            <v/>
          </cell>
          <cell r="BM80">
            <v>0</v>
          </cell>
          <cell r="BN80" t="str">
            <v/>
          </cell>
          <cell r="BO80">
            <v>0</v>
          </cell>
          <cell r="BP80" t="str">
            <v/>
          </cell>
          <cell r="BQ80">
            <v>0</v>
          </cell>
          <cell r="BR80" t="str">
            <v/>
          </cell>
          <cell r="BS80">
            <v>0</v>
          </cell>
          <cell r="BT80" t="str">
            <v/>
          </cell>
          <cell r="BU80">
            <v>0</v>
          </cell>
          <cell r="BV80" t="str">
            <v/>
          </cell>
          <cell r="BW80">
            <v>7</v>
          </cell>
          <cell r="BX80">
            <v>13.222222222222221</v>
          </cell>
        </row>
        <row r="81">
          <cell r="B81">
            <v>5289</v>
          </cell>
          <cell r="C81" t="str">
            <v>Scottish Lentil Soup</v>
          </cell>
          <cell r="D81" t="str">
            <v>Soup</v>
          </cell>
          <cell r="E81">
            <v>5</v>
          </cell>
          <cell r="F81">
            <v>8.8518518518518512</v>
          </cell>
          <cell r="G81">
            <v>0</v>
          </cell>
          <cell r="H81" t="str">
            <v/>
          </cell>
          <cell r="I81">
            <v>11</v>
          </cell>
          <cell r="J81">
            <v>19.474074074074075</v>
          </cell>
          <cell r="K81">
            <v>0</v>
          </cell>
          <cell r="L81" t="str">
            <v/>
          </cell>
          <cell r="M81">
            <v>0</v>
          </cell>
          <cell r="N81" t="str">
            <v/>
          </cell>
          <cell r="O81">
            <v>0</v>
          </cell>
          <cell r="P81" t="str">
            <v/>
          </cell>
          <cell r="Q81">
            <v>0</v>
          </cell>
          <cell r="R81" t="str">
            <v/>
          </cell>
          <cell r="S81">
            <v>0</v>
          </cell>
          <cell r="T81" t="str">
            <v/>
          </cell>
          <cell r="U81">
            <v>0</v>
          </cell>
          <cell r="V81" t="str">
            <v/>
          </cell>
          <cell r="W81">
            <v>0</v>
          </cell>
          <cell r="X81" t="str">
            <v/>
          </cell>
          <cell r="Y81">
            <v>0</v>
          </cell>
          <cell r="Z81" t="str">
            <v/>
          </cell>
          <cell r="AA81">
            <v>0</v>
          </cell>
          <cell r="AB81" t="str">
            <v/>
          </cell>
          <cell r="AC81">
            <v>0</v>
          </cell>
          <cell r="AD81" t="str">
            <v/>
          </cell>
          <cell r="AE81">
            <v>0</v>
          </cell>
          <cell r="AF81" t="str">
            <v/>
          </cell>
          <cell r="AG81">
            <v>0</v>
          </cell>
          <cell r="AH81" t="str">
            <v/>
          </cell>
          <cell r="AI81">
            <v>0</v>
          </cell>
          <cell r="AJ81" t="str">
            <v/>
          </cell>
          <cell r="AK81">
            <v>0</v>
          </cell>
          <cell r="AL81" t="str">
            <v/>
          </cell>
          <cell r="AM81">
            <v>0</v>
          </cell>
          <cell r="AN81" t="str">
            <v/>
          </cell>
          <cell r="AO81">
            <v>0</v>
          </cell>
          <cell r="AP81" t="str">
            <v/>
          </cell>
          <cell r="AQ81">
            <v>0</v>
          </cell>
          <cell r="AR81" t="str">
            <v/>
          </cell>
          <cell r="AS81">
            <v>0</v>
          </cell>
          <cell r="AT81" t="str">
            <v/>
          </cell>
          <cell r="AU81">
            <v>0</v>
          </cell>
          <cell r="AV81" t="str">
            <v/>
          </cell>
          <cell r="AW81">
            <v>0</v>
          </cell>
          <cell r="AX81" t="str">
            <v/>
          </cell>
          <cell r="AY81">
            <v>0</v>
          </cell>
          <cell r="AZ81" t="str">
            <v/>
          </cell>
          <cell r="BA81">
            <v>0</v>
          </cell>
          <cell r="BB81" t="str">
            <v/>
          </cell>
          <cell r="BC81">
            <v>0</v>
          </cell>
          <cell r="BD81" t="str">
            <v/>
          </cell>
          <cell r="BE81">
            <v>0</v>
          </cell>
          <cell r="BF81" t="str">
            <v/>
          </cell>
          <cell r="BG81">
            <v>0</v>
          </cell>
          <cell r="BH81" t="str">
            <v/>
          </cell>
          <cell r="BI81">
            <v>0</v>
          </cell>
          <cell r="BJ81" t="str">
            <v/>
          </cell>
          <cell r="BK81">
            <v>0</v>
          </cell>
          <cell r="BL81" t="str">
            <v/>
          </cell>
          <cell r="BM81">
            <v>0</v>
          </cell>
          <cell r="BN81" t="str">
            <v/>
          </cell>
          <cell r="BO81">
            <v>0</v>
          </cell>
          <cell r="BP81" t="str">
            <v/>
          </cell>
          <cell r="BQ81">
            <v>0</v>
          </cell>
          <cell r="BR81" t="str">
            <v/>
          </cell>
          <cell r="BS81">
            <v>0</v>
          </cell>
          <cell r="BT81" t="str">
            <v/>
          </cell>
          <cell r="BU81">
            <v>0</v>
          </cell>
          <cell r="BV81" t="str">
            <v/>
          </cell>
          <cell r="BW81">
            <v>16</v>
          </cell>
          <cell r="BX81">
            <v>28.325925925925926</v>
          </cell>
        </row>
        <row r="82">
          <cell r="B82">
            <v>5592</v>
          </cell>
          <cell r="C82" t="str">
            <v>Tuna &amp; Carmelised Onion</v>
          </cell>
          <cell r="D82" t="str">
            <v>Salad</v>
          </cell>
          <cell r="E82">
            <v>0</v>
          </cell>
          <cell r="F82" t="str">
            <v/>
          </cell>
          <cell r="G82">
            <v>0</v>
          </cell>
          <cell r="H82" t="str">
            <v/>
          </cell>
          <cell r="I82">
            <v>0</v>
          </cell>
          <cell r="J82" t="str">
            <v/>
          </cell>
          <cell r="K82">
            <v>0</v>
          </cell>
          <cell r="L82" t="str">
            <v/>
          </cell>
          <cell r="M82">
            <v>0</v>
          </cell>
          <cell r="N82" t="str">
            <v/>
          </cell>
          <cell r="O82">
            <v>0</v>
          </cell>
          <cell r="P82" t="str">
            <v/>
          </cell>
          <cell r="Q82">
            <v>0</v>
          </cell>
          <cell r="R82" t="str">
            <v/>
          </cell>
          <cell r="S82">
            <v>0</v>
          </cell>
          <cell r="T82" t="str">
            <v/>
          </cell>
          <cell r="U82">
            <v>0</v>
          </cell>
          <cell r="V82" t="str">
            <v/>
          </cell>
          <cell r="W82">
            <v>0</v>
          </cell>
          <cell r="X82" t="str">
            <v/>
          </cell>
          <cell r="Y82">
            <v>0</v>
          </cell>
          <cell r="Z82" t="str">
            <v/>
          </cell>
          <cell r="AA82">
            <v>0</v>
          </cell>
          <cell r="AB82" t="str">
            <v/>
          </cell>
          <cell r="AC82">
            <v>0</v>
          </cell>
          <cell r="AD82" t="str">
            <v/>
          </cell>
          <cell r="AE82">
            <v>0</v>
          </cell>
          <cell r="AF82" t="str">
            <v/>
          </cell>
          <cell r="AG82">
            <v>0</v>
          </cell>
          <cell r="AH82" t="str">
            <v/>
          </cell>
          <cell r="AI82">
            <v>0</v>
          </cell>
          <cell r="AJ82" t="str">
            <v/>
          </cell>
          <cell r="AK82">
            <v>0</v>
          </cell>
          <cell r="AL82" t="str">
            <v/>
          </cell>
          <cell r="AM82">
            <v>0</v>
          </cell>
          <cell r="AN82" t="str">
            <v/>
          </cell>
          <cell r="AO82">
            <v>0</v>
          </cell>
          <cell r="AP82" t="str">
            <v/>
          </cell>
          <cell r="AQ82">
            <v>0</v>
          </cell>
          <cell r="AR82" t="str">
            <v/>
          </cell>
          <cell r="AS82">
            <v>0</v>
          </cell>
          <cell r="AT82" t="str">
            <v/>
          </cell>
          <cell r="AU82">
            <v>0</v>
          </cell>
          <cell r="AV82" t="str">
            <v/>
          </cell>
          <cell r="AW82">
            <v>0</v>
          </cell>
          <cell r="AX82" t="str">
            <v/>
          </cell>
          <cell r="AY82">
            <v>0</v>
          </cell>
          <cell r="AZ82" t="str">
            <v/>
          </cell>
          <cell r="BA82">
            <v>0</v>
          </cell>
          <cell r="BB82" t="str">
            <v/>
          </cell>
          <cell r="BC82">
            <v>0</v>
          </cell>
          <cell r="BD82" t="str">
            <v/>
          </cell>
          <cell r="BE82">
            <v>0</v>
          </cell>
          <cell r="BF82" t="str">
            <v/>
          </cell>
          <cell r="BG82">
            <v>0</v>
          </cell>
          <cell r="BH82" t="str">
            <v/>
          </cell>
          <cell r="BI82">
            <v>0</v>
          </cell>
          <cell r="BJ82" t="str">
            <v/>
          </cell>
          <cell r="BK82">
            <v>0</v>
          </cell>
          <cell r="BL82" t="str">
            <v/>
          </cell>
          <cell r="BM82">
            <v>0</v>
          </cell>
          <cell r="BN82" t="str">
            <v/>
          </cell>
          <cell r="BO82">
            <v>0</v>
          </cell>
          <cell r="BP82" t="str">
            <v/>
          </cell>
          <cell r="BQ82">
            <v>0</v>
          </cell>
          <cell r="BR82" t="str">
            <v/>
          </cell>
          <cell r="BS82">
            <v>0</v>
          </cell>
          <cell r="BT82" t="str">
            <v/>
          </cell>
          <cell r="BU82">
            <v>0</v>
          </cell>
          <cell r="BV82" t="str">
            <v/>
          </cell>
          <cell r="BW82">
            <v>0</v>
          </cell>
          <cell r="BX82">
            <v>0</v>
          </cell>
        </row>
        <row r="83">
          <cell r="B83">
            <v>5656</v>
          </cell>
          <cell r="C83" t="str">
            <v>Heimishe Potato Kugel</v>
          </cell>
          <cell r="D83" t="str">
            <v>Kugel</v>
          </cell>
          <cell r="E83">
            <v>0</v>
          </cell>
          <cell r="F83" t="str">
            <v/>
          </cell>
          <cell r="G83">
            <v>0</v>
          </cell>
          <cell r="H83" t="str">
            <v/>
          </cell>
          <cell r="I83">
            <v>0</v>
          </cell>
          <cell r="J83" t="str">
            <v/>
          </cell>
          <cell r="K83">
            <v>0</v>
          </cell>
          <cell r="L83" t="str">
            <v/>
          </cell>
          <cell r="M83">
            <v>0</v>
          </cell>
          <cell r="N83" t="str">
            <v/>
          </cell>
          <cell r="O83">
            <v>0</v>
          </cell>
          <cell r="P83" t="str">
            <v/>
          </cell>
          <cell r="Q83">
            <v>0</v>
          </cell>
          <cell r="R83" t="str">
            <v/>
          </cell>
          <cell r="S83">
            <v>0</v>
          </cell>
          <cell r="T83" t="str">
            <v/>
          </cell>
          <cell r="U83">
            <v>0</v>
          </cell>
          <cell r="V83" t="str">
            <v/>
          </cell>
          <cell r="W83">
            <v>0</v>
          </cell>
          <cell r="X83" t="str">
            <v/>
          </cell>
          <cell r="Y83">
            <v>0</v>
          </cell>
          <cell r="Z83" t="str">
            <v/>
          </cell>
          <cell r="AA83">
            <v>0</v>
          </cell>
          <cell r="AB83" t="str">
            <v/>
          </cell>
          <cell r="AC83">
            <v>0</v>
          </cell>
          <cell r="AD83" t="str">
            <v/>
          </cell>
          <cell r="AE83">
            <v>0</v>
          </cell>
          <cell r="AF83" t="str">
            <v/>
          </cell>
          <cell r="AG83">
            <v>0</v>
          </cell>
          <cell r="AH83" t="str">
            <v/>
          </cell>
          <cell r="AI83">
            <v>0</v>
          </cell>
          <cell r="AJ83" t="str">
            <v/>
          </cell>
          <cell r="AK83">
            <v>0</v>
          </cell>
          <cell r="AL83" t="str">
            <v/>
          </cell>
          <cell r="AM83">
            <v>0</v>
          </cell>
          <cell r="AN83" t="str">
            <v/>
          </cell>
          <cell r="AO83">
            <v>0</v>
          </cell>
          <cell r="AP83" t="str">
            <v/>
          </cell>
          <cell r="AQ83">
            <v>0</v>
          </cell>
          <cell r="AR83" t="str">
            <v/>
          </cell>
          <cell r="AS83">
            <v>0</v>
          </cell>
          <cell r="AT83" t="str">
            <v/>
          </cell>
          <cell r="AU83">
            <v>0</v>
          </cell>
          <cell r="AV83" t="str">
            <v/>
          </cell>
          <cell r="AW83">
            <v>0</v>
          </cell>
          <cell r="AX83" t="str">
            <v/>
          </cell>
          <cell r="AY83">
            <v>0</v>
          </cell>
          <cell r="AZ83" t="str">
            <v/>
          </cell>
          <cell r="BA83">
            <v>0</v>
          </cell>
          <cell r="BB83" t="str">
            <v/>
          </cell>
          <cell r="BC83">
            <v>0</v>
          </cell>
          <cell r="BD83" t="str">
            <v/>
          </cell>
          <cell r="BE83">
            <v>0</v>
          </cell>
          <cell r="BF83" t="str">
            <v/>
          </cell>
          <cell r="BG83">
            <v>0</v>
          </cell>
          <cell r="BH83" t="str">
            <v/>
          </cell>
          <cell r="BI83">
            <v>0</v>
          </cell>
          <cell r="BJ83" t="str">
            <v/>
          </cell>
          <cell r="BK83">
            <v>0</v>
          </cell>
          <cell r="BL83" t="str">
            <v/>
          </cell>
          <cell r="BM83">
            <v>0</v>
          </cell>
          <cell r="BN83" t="str">
            <v/>
          </cell>
          <cell r="BO83">
            <v>0</v>
          </cell>
          <cell r="BP83" t="str">
            <v/>
          </cell>
          <cell r="BQ83">
            <v>0</v>
          </cell>
          <cell r="BR83" t="str">
            <v/>
          </cell>
          <cell r="BS83">
            <v>0</v>
          </cell>
          <cell r="BT83" t="str">
            <v/>
          </cell>
          <cell r="BU83">
            <v>0</v>
          </cell>
          <cell r="BV83" t="str">
            <v/>
          </cell>
          <cell r="BW83">
            <v>0</v>
          </cell>
          <cell r="BX83">
            <v>0</v>
          </cell>
        </row>
        <row r="84">
          <cell r="B84">
            <v>5771</v>
          </cell>
          <cell r="C84" t="str">
            <v>Heimish Carrot &amp; Celery</v>
          </cell>
          <cell r="D84" t="str">
            <v>Salad</v>
          </cell>
          <cell r="E84">
            <v>0</v>
          </cell>
          <cell r="F84" t="str">
            <v/>
          </cell>
          <cell r="G84">
            <v>0</v>
          </cell>
          <cell r="H84" t="str">
            <v/>
          </cell>
          <cell r="I84">
            <v>4</v>
          </cell>
          <cell r="J84">
            <v>6.488888888888888</v>
          </cell>
          <cell r="K84">
            <v>0</v>
          </cell>
          <cell r="L84" t="str">
            <v/>
          </cell>
          <cell r="M84">
            <v>0</v>
          </cell>
          <cell r="N84" t="str">
            <v/>
          </cell>
          <cell r="O84">
            <v>6</v>
          </cell>
          <cell r="P84">
            <v>9.7333333333333325</v>
          </cell>
          <cell r="Q84">
            <v>0</v>
          </cell>
          <cell r="R84" t="str">
            <v/>
          </cell>
          <cell r="S84">
            <v>0</v>
          </cell>
          <cell r="T84" t="str">
            <v/>
          </cell>
          <cell r="U84">
            <v>0</v>
          </cell>
          <cell r="V84" t="str">
            <v/>
          </cell>
          <cell r="W84">
            <v>0</v>
          </cell>
          <cell r="X84" t="str">
            <v/>
          </cell>
          <cell r="Y84">
            <v>0</v>
          </cell>
          <cell r="Z84" t="str">
            <v/>
          </cell>
          <cell r="AA84">
            <v>0</v>
          </cell>
          <cell r="AB84" t="str">
            <v/>
          </cell>
          <cell r="AC84">
            <v>0</v>
          </cell>
          <cell r="AD84" t="str">
            <v/>
          </cell>
          <cell r="AE84">
            <v>0</v>
          </cell>
          <cell r="AF84" t="str">
            <v/>
          </cell>
          <cell r="AG84">
            <v>0</v>
          </cell>
          <cell r="AH84" t="str">
            <v/>
          </cell>
          <cell r="AI84">
            <v>0</v>
          </cell>
          <cell r="AJ84" t="str">
            <v/>
          </cell>
          <cell r="AK84">
            <v>0</v>
          </cell>
          <cell r="AL84" t="str">
            <v/>
          </cell>
          <cell r="AM84">
            <v>0</v>
          </cell>
          <cell r="AN84" t="str">
            <v/>
          </cell>
          <cell r="AO84">
            <v>0</v>
          </cell>
          <cell r="AP84" t="str">
            <v/>
          </cell>
          <cell r="AQ84">
            <v>0</v>
          </cell>
          <cell r="AR84" t="str">
            <v/>
          </cell>
          <cell r="AS84">
            <v>0</v>
          </cell>
          <cell r="AT84" t="str">
            <v/>
          </cell>
          <cell r="AU84">
            <v>0</v>
          </cell>
          <cell r="AV84" t="str">
            <v/>
          </cell>
          <cell r="AW84">
            <v>0</v>
          </cell>
          <cell r="AX84" t="str">
            <v/>
          </cell>
          <cell r="AY84">
            <v>0</v>
          </cell>
          <cell r="AZ84" t="str">
            <v/>
          </cell>
          <cell r="BA84">
            <v>0</v>
          </cell>
          <cell r="BB84" t="str">
            <v/>
          </cell>
          <cell r="BC84">
            <v>0</v>
          </cell>
          <cell r="BD84" t="str">
            <v/>
          </cell>
          <cell r="BE84">
            <v>0</v>
          </cell>
          <cell r="BF84" t="str">
            <v/>
          </cell>
          <cell r="BG84">
            <v>0</v>
          </cell>
          <cell r="BH84" t="str">
            <v/>
          </cell>
          <cell r="BI84">
            <v>0</v>
          </cell>
          <cell r="BJ84" t="str">
            <v/>
          </cell>
          <cell r="BK84">
            <v>0</v>
          </cell>
          <cell r="BL84" t="str">
            <v/>
          </cell>
          <cell r="BM84">
            <v>0</v>
          </cell>
          <cell r="BN84" t="str">
            <v/>
          </cell>
          <cell r="BO84">
            <v>0</v>
          </cell>
          <cell r="BP84" t="str">
            <v/>
          </cell>
          <cell r="BQ84">
            <v>0</v>
          </cell>
          <cell r="BR84" t="str">
            <v/>
          </cell>
          <cell r="BS84">
            <v>0</v>
          </cell>
          <cell r="BT84" t="str">
            <v/>
          </cell>
          <cell r="BU84">
            <v>0</v>
          </cell>
          <cell r="BV84" t="str">
            <v/>
          </cell>
          <cell r="BW84">
            <v>10</v>
          </cell>
          <cell r="BX84">
            <v>16.222222222222221</v>
          </cell>
        </row>
        <row r="85">
          <cell r="B85">
            <v>5935</v>
          </cell>
          <cell r="C85" t="str">
            <v>Teriyaki Chicken Meal</v>
          </cell>
          <cell r="D85" t="str">
            <v>Meal</v>
          </cell>
          <cell r="E85">
            <v>10</v>
          </cell>
          <cell r="F85">
            <v>36.962962962962962</v>
          </cell>
          <cell r="G85">
            <v>0</v>
          </cell>
          <cell r="H85" t="str">
            <v/>
          </cell>
          <cell r="I85">
            <v>8</v>
          </cell>
          <cell r="J85">
            <v>29.57037037037037</v>
          </cell>
          <cell r="K85">
            <v>6</v>
          </cell>
          <cell r="L85">
            <v>22.177777777777777</v>
          </cell>
          <cell r="M85">
            <v>8</v>
          </cell>
          <cell r="N85">
            <v>29.57037037037037</v>
          </cell>
          <cell r="O85">
            <v>0</v>
          </cell>
          <cell r="P85" t="str">
            <v/>
          </cell>
          <cell r="Q85">
            <v>0</v>
          </cell>
          <cell r="R85" t="str">
            <v/>
          </cell>
          <cell r="S85">
            <v>0</v>
          </cell>
          <cell r="T85" t="str">
            <v/>
          </cell>
          <cell r="U85">
            <v>0</v>
          </cell>
          <cell r="V85" t="str">
            <v/>
          </cell>
          <cell r="W85">
            <v>0</v>
          </cell>
          <cell r="X85" t="str">
            <v/>
          </cell>
          <cell r="Y85">
            <v>0</v>
          </cell>
          <cell r="Z85" t="str">
            <v/>
          </cell>
          <cell r="AA85">
            <v>0</v>
          </cell>
          <cell r="AB85" t="str">
            <v/>
          </cell>
          <cell r="AC85">
            <v>0</v>
          </cell>
          <cell r="AD85" t="str">
            <v/>
          </cell>
          <cell r="AE85">
            <v>0</v>
          </cell>
          <cell r="AF85" t="str">
            <v/>
          </cell>
          <cell r="AG85">
            <v>0</v>
          </cell>
          <cell r="AH85" t="str">
            <v/>
          </cell>
          <cell r="AI85">
            <v>0</v>
          </cell>
          <cell r="AJ85" t="str">
            <v/>
          </cell>
          <cell r="AK85">
            <v>0</v>
          </cell>
          <cell r="AL85" t="str">
            <v/>
          </cell>
          <cell r="AM85">
            <v>0</v>
          </cell>
          <cell r="AN85" t="str">
            <v/>
          </cell>
          <cell r="AO85">
            <v>0</v>
          </cell>
          <cell r="AP85" t="str">
            <v/>
          </cell>
          <cell r="AQ85">
            <v>0</v>
          </cell>
          <cell r="AR85" t="str">
            <v/>
          </cell>
          <cell r="AS85">
            <v>0</v>
          </cell>
          <cell r="AT85" t="str">
            <v/>
          </cell>
          <cell r="AU85">
            <v>0</v>
          </cell>
          <cell r="AV85" t="str">
            <v/>
          </cell>
          <cell r="AW85">
            <v>0</v>
          </cell>
          <cell r="AX85" t="str">
            <v/>
          </cell>
          <cell r="AY85">
            <v>0</v>
          </cell>
          <cell r="AZ85" t="str">
            <v/>
          </cell>
          <cell r="BA85">
            <v>0</v>
          </cell>
          <cell r="BB85" t="str">
            <v/>
          </cell>
          <cell r="BC85">
            <v>0</v>
          </cell>
          <cell r="BD85" t="str">
            <v/>
          </cell>
          <cell r="BE85">
            <v>0</v>
          </cell>
          <cell r="BF85" t="str">
            <v/>
          </cell>
          <cell r="BG85">
            <v>0</v>
          </cell>
          <cell r="BH85" t="str">
            <v/>
          </cell>
          <cell r="BI85">
            <v>0</v>
          </cell>
          <cell r="BJ85" t="str">
            <v/>
          </cell>
          <cell r="BK85">
            <v>0</v>
          </cell>
          <cell r="BL85" t="str">
            <v/>
          </cell>
          <cell r="BM85">
            <v>0</v>
          </cell>
          <cell r="BN85" t="str">
            <v/>
          </cell>
          <cell r="BO85">
            <v>0</v>
          </cell>
          <cell r="BP85" t="str">
            <v/>
          </cell>
          <cell r="BQ85">
            <v>0</v>
          </cell>
          <cell r="BR85" t="str">
            <v/>
          </cell>
          <cell r="BS85">
            <v>0</v>
          </cell>
          <cell r="BT85" t="str">
            <v/>
          </cell>
          <cell r="BU85">
            <v>0</v>
          </cell>
          <cell r="BV85" t="str">
            <v/>
          </cell>
          <cell r="BW85">
            <v>32</v>
          </cell>
          <cell r="BX85">
            <v>118.28148148148148</v>
          </cell>
        </row>
        <row r="86">
          <cell r="B86">
            <v>6153</v>
          </cell>
          <cell r="C86" t="str">
            <v>Smoked Salmon Pate</v>
          </cell>
          <cell r="D86" t="str">
            <v>Salad</v>
          </cell>
          <cell r="E86">
            <v>0</v>
          </cell>
          <cell r="F86" t="str">
            <v/>
          </cell>
          <cell r="G86">
            <v>0</v>
          </cell>
          <cell r="H86" t="str">
            <v/>
          </cell>
          <cell r="I86">
            <v>0</v>
          </cell>
          <cell r="J86" t="str">
            <v/>
          </cell>
          <cell r="K86">
            <v>0</v>
          </cell>
          <cell r="L86" t="str">
            <v/>
          </cell>
          <cell r="M86">
            <v>0</v>
          </cell>
          <cell r="N86" t="str">
            <v/>
          </cell>
          <cell r="O86">
            <v>0</v>
          </cell>
          <cell r="P86" t="str">
            <v/>
          </cell>
          <cell r="Q86">
            <v>0</v>
          </cell>
          <cell r="R86" t="str">
            <v/>
          </cell>
          <cell r="S86">
            <v>0</v>
          </cell>
          <cell r="T86" t="str">
            <v/>
          </cell>
          <cell r="U86">
            <v>0</v>
          </cell>
          <cell r="V86" t="str">
            <v/>
          </cell>
          <cell r="W86">
            <v>0</v>
          </cell>
          <cell r="X86" t="str">
            <v/>
          </cell>
          <cell r="Y86">
            <v>0</v>
          </cell>
          <cell r="Z86" t="str">
            <v/>
          </cell>
          <cell r="AA86">
            <v>0</v>
          </cell>
          <cell r="AB86" t="str">
            <v/>
          </cell>
          <cell r="AC86">
            <v>0</v>
          </cell>
          <cell r="AD86" t="str">
            <v/>
          </cell>
          <cell r="AE86">
            <v>0</v>
          </cell>
          <cell r="AF86" t="str">
            <v/>
          </cell>
          <cell r="AG86">
            <v>0</v>
          </cell>
          <cell r="AH86" t="str">
            <v/>
          </cell>
          <cell r="AI86">
            <v>0</v>
          </cell>
          <cell r="AJ86" t="str">
            <v/>
          </cell>
          <cell r="AK86">
            <v>0</v>
          </cell>
          <cell r="AL86" t="str">
            <v/>
          </cell>
          <cell r="AM86">
            <v>0</v>
          </cell>
          <cell r="AN86" t="str">
            <v/>
          </cell>
          <cell r="AO86">
            <v>0</v>
          </cell>
          <cell r="AP86" t="str">
            <v/>
          </cell>
          <cell r="AQ86">
            <v>0</v>
          </cell>
          <cell r="AR86" t="str">
            <v/>
          </cell>
          <cell r="AS86">
            <v>0</v>
          </cell>
          <cell r="AT86" t="str">
            <v/>
          </cell>
          <cell r="AU86">
            <v>0</v>
          </cell>
          <cell r="AV86" t="str">
            <v/>
          </cell>
          <cell r="AW86">
            <v>0</v>
          </cell>
          <cell r="AX86" t="str">
            <v/>
          </cell>
          <cell r="AY86">
            <v>0</v>
          </cell>
          <cell r="AZ86" t="str">
            <v/>
          </cell>
          <cell r="BA86">
            <v>0</v>
          </cell>
          <cell r="BB86" t="str">
            <v/>
          </cell>
          <cell r="BC86">
            <v>0</v>
          </cell>
          <cell r="BD86" t="str">
            <v/>
          </cell>
          <cell r="BE86">
            <v>0</v>
          </cell>
          <cell r="BF86" t="str">
            <v/>
          </cell>
          <cell r="BG86">
            <v>0</v>
          </cell>
          <cell r="BH86" t="str">
            <v/>
          </cell>
          <cell r="BI86">
            <v>0</v>
          </cell>
          <cell r="BJ86" t="str">
            <v/>
          </cell>
          <cell r="BK86">
            <v>0</v>
          </cell>
          <cell r="BL86" t="str">
            <v/>
          </cell>
          <cell r="BM86">
            <v>0</v>
          </cell>
          <cell r="BN86" t="str">
            <v/>
          </cell>
          <cell r="BO86">
            <v>0</v>
          </cell>
          <cell r="BP86" t="str">
            <v/>
          </cell>
          <cell r="BQ86">
            <v>0</v>
          </cell>
          <cell r="BR86" t="str">
            <v/>
          </cell>
          <cell r="BS86">
            <v>0</v>
          </cell>
          <cell r="BT86" t="str">
            <v/>
          </cell>
          <cell r="BU86">
            <v>0</v>
          </cell>
          <cell r="BV86" t="str">
            <v/>
          </cell>
          <cell r="BW86">
            <v>0</v>
          </cell>
          <cell r="BX86">
            <v>0</v>
          </cell>
        </row>
        <row r="87">
          <cell r="B87">
            <v>6291</v>
          </cell>
          <cell r="C87" t="str">
            <v>Flaked Salmon Couscous Meal</v>
          </cell>
          <cell r="D87" t="str">
            <v>Meal</v>
          </cell>
          <cell r="E87">
            <v>5</v>
          </cell>
          <cell r="F87">
            <v>18.481481481481481</v>
          </cell>
          <cell r="G87">
            <v>0</v>
          </cell>
          <cell r="H87" t="str">
            <v/>
          </cell>
          <cell r="I87">
            <v>0</v>
          </cell>
          <cell r="J87" t="str">
            <v/>
          </cell>
          <cell r="K87">
            <v>0</v>
          </cell>
          <cell r="L87" t="str">
            <v/>
          </cell>
          <cell r="M87">
            <v>0</v>
          </cell>
          <cell r="N87" t="str">
            <v/>
          </cell>
          <cell r="O87">
            <v>4</v>
          </cell>
          <cell r="P87">
            <v>14.785185185185185</v>
          </cell>
          <cell r="Q87">
            <v>0</v>
          </cell>
          <cell r="R87" t="str">
            <v/>
          </cell>
          <cell r="S87">
            <v>0</v>
          </cell>
          <cell r="T87" t="str">
            <v/>
          </cell>
          <cell r="U87">
            <v>0</v>
          </cell>
          <cell r="V87" t="str">
            <v/>
          </cell>
          <cell r="W87">
            <v>0</v>
          </cell>
          <cell r="X87" t="str">
            <v/>
          </cell>
          <cell r="Y87">
            <v>0</v>
          </cell>
          <cell r="Z87" t="str">
            <v/>
          </cell>
          <cell r="AA87">
            <v>0</v>
          </cell>
          <cell r="AB87" t="str">
            <v/>
          </cell>
          <cell r="AC87">
            <v>0</v>
          </cell>
          <cell r="AD87" t="str">
            <v/>
          </cell>
          <cell r="AE87">
            <v>0</v>
          </cell>
          <cell r="AF87" t="str">
            <v/>
          </cell>
          <cell r="AG87">
            <v>0</v>
          </cell>
          <cell r="AH87" t="str">
            <v/>
          </cell>
          <cell r="AI87">
            <v>0</v>
          </cell>
          <cell r="AJ87" t="str">
            <v/>
          </cell>
          <cell r="AK87">
            <v>0</v>
          </cell>
          <cell r="AL87" t="str">
            <v/>
          </cell>
          <cell r="AM87">
            <v>0</v>
          </cell>
          <cell r="AN87" t="str">
            <v/>
          </cell>
          <cell r="AO87">
            <v>0</v>
          </cell>
          <cell r="AP87" t="str">
            <v/>
          </cell>
          <cell r="AQ87">
            <v>0</v>
          </cell>
          <cell r="AR87" t="str">
            <v/>
          </cell>
          <cell r="AS87">
            <v>0</v>
          </cell>
          <cell r="AT87" t="str">
            <v/>
          </cell>
          <cell r="AU87">
            <v>0</v>
          </cell>
          <cell r="AV87" t="str">
            <v/>
          </cell>
          <cell r="AW87">
            <v>0</v>
          </cell>
          <cell r="AX87" t="str">
            <v/>
          </cell>
          <cell r="AY87">
            <v>0</v>
          </cell>
          <cell r="AZ87" t="str">
            <v/>
          </cell>
          <cell r="BA87">
            <v>0</v>
          </cell>
          <cell r="BB87" t="str">
            <v/>
          </cell>
          <cell r="BC87">
            <v>0</v>
          </cell>
          <cell r="BD87" t="str">
            <v/>
          </cell>
          <cell r="BE87">
            <v>0</v>
          </cell>
          <cell r="BF87" t="str">
            <v/>
          </cell>
          <cell r="BG87">
            <v>0</v>
          </cell>
          <cell r="BH87" t="str">
            <v/>
          </cell>
          <cell r="BI87">
            <v>0</v>
          </cell>
          <cell r="BJ87" t="str">
            <v/>
          </cell>
          <cell r="BK87">
            <v>0</v>
          </cell>
          <cell r="BL87" t="str">
            <v/>
          </cell>
          <cell r="BM87">
            <v>0</v>
          </cell>
          <cell r="BN87" t="str">
            <v/>
          </cell>
          <cell r="BO87">
            <v>0</v>
          </cell>
          <cell r="BP87" t="str">
            <v/>
          </cell>
          <cell r="BQ87">
            <v>0</v>
          </cell>
          <cell r="BR87" t="str">
            <v/>
          </cell>
          <cell r="BS87">
            <v>0</v>
          </cell>
          <cell r="BT87" t="str">
            <v/>
          </cell>
          <cell r="BU87">
            <v>0</v>
          </cell>
          <cell r="BV87" t="str">
            <v/>
          </cell>
          <cell r="BW87">
            <v>9</v>
          </cell>
          <cell r="BX87">
            <v>33.266666666666666</v>
          </cell>
        </row>
        <row r="88">
          <cell r="B88">
            <v>6327</v>
          </cell>
          <cell r="C88" t="str">
            <v>Russian Potato Salad</v>
          </cell>
          <cell r="D88" t="str">
            <v>Salad</v>
          </cell>
          <cell r="E88">
            <v>0</v>
          </cell>
          <cell r="F88" t="str">
            <v/>
          </cell>
          <cell r="G88">
            <v>0</v>
          </cell>
          <cell r="H88" t="str">
            <v/>
          </cell>
          <cell r="I88">
            <v>2</v>
          </cell>
          <cell r="J88">
            <v>2.9481481481481477</v>
          </cell>
          <cell r="K88">
            <v>0</v>
          </cell>
          <cell r="L88" t="str">
            <v/>
          </cell>
          <cell r="M88">
            <v>0</v>
          </cell>
          <cell r="N88" t="str">
            <v/>
          </cell>
          <cell r="O88">
            <v>3</v>
          </cell>
          <cell r="P88">
            <v>4.4222222222222216</v>
          </cell>
          <cell r="Q88">
            <v>0</v>
          </cell>
          <cell r="R88" t="str">
            <v/>
          </cell>
          <cell r="S88">
            <v>0</v>
          </cell>
          <cell r="T88" t="str">
            <v/>
          </cell>
          <cell r="U88">
            <v>0</v>
          </cell>
          <cell r="V88" t="str">
            <v/>
          </cell>
          <cell r="W88">
            <v>0</v>
          </cell>
          <cell r="X88" t="str">
            <v/>
          </cell>
          <cell r="Y88">
            <v>0</v>
          </cell>
          <cell r="Z88" t="str">
            <v/>
          </cell>
          <cell r="AA88">
            <v>0</v>
          </cell>
          <cell r="AB88" t="str">
            <v/>
          </cell>
          <cell r="AC88">
            <v>0</v>
          </cell>
          <cell r="AD88" t="str">
            <v/>
          </cell>
          <cell r="AE88">
            <v>0</v>
          </cell>
          <cell r="AF88" t="str">
            <v/>
          </cell>
          <cell r="AG88">
            <v>0</v>
          </cell>
          <cell r="AH88" t="str">
            <v/>
          </cell>
          <cell r="AI88">
            <v>0</v>
          </cell>
          <cell r="AJ88" t="str">
            <v/>
          </cell>
          <cell r="AK88">
            <v>0</v>
          </cell>
          <cell r="AL88" t="str">
            <v/>
          </cell>
          <cell r="AM88">
            <v>0</v>
          </cell>
          <cell r="AN88" t="str">
            <v/>
          </cell>
          <cell r="AO88">
            <v>0</v>
          </cell>
          <cell r="AP88" t="str">
            <v/>
          </cell>
          <cell r="AQ88">
            <v>0</v>
          </cell>
          <cell r="AR88" t="str">
            <v/>
          </cell>
          <cell r="AS88">
            <v>0</v>
          </cell>
          <cell r="AT88" t="str">
            <v/>
          </cell>
          <cell r="AU88">
            <v>0</v>
          </cell>
          <cell r="AV88" t="str">
            <v/>
          </cell>
          <cell r="AW88">
            <v>0</v>
          </cell>
          <cell r="AX88" t="str">
            <v/>
          </cell>
          <cell r="AY88">
            <v>0</v>
          </cell>
          <cell r="AZ88" t="str">
            <v/>
          </cell>
          <cell r="BA88">
            <v>0</v>
          </cell>
          <cell r="BB88" t="str">
            <v/>
          </cell>
          <cell r="BC88">
            <v>0</v>
          </cell>
          <cell r="BD88" t="str">
            <v/>
          </cell>
          <cell r="BE88">
            <v>0</v>
          </cell>
          <cell r="BF88" t="str">
            <v/>
          </cell>
          <cell r="BG88">
            <v>0</v>
          </cell>
          <cell r="BH88" t="str">
            <v/>
          </cell>
          <cell r="BI88">
            <v>0</v>
          </cell>
          <cell r="BJ88" t="str">
            <v/>
          </cell>
          <cell r="BK88">
            <v>0</v>
          </cell>
          <cell r="BL88" t="str">
            <v/>
          </cell>
          <cell r="BM88">
            <v>0</v>
          </cell>
          <cell r="BN88" t="str">
            <v/>
          </cell>
          <cell r="BO88">
            <v>0</v>
          </cell>
          <cell r="BP88" t="str">
            <v/>
          </cell>
          <cell r="BQ88">
            <v>0</v>
          </cell>
          <cell r="BR88" t="str">
            <v/>
          </cell>
          <cell r="BS88">
            <v>0</v>
          </cell>
          <cell r="BT88" t="str">
            <v/>
          </cell>
          <cell r="BU88">
            <v>0</v>
          </cell>
          <cell r="BV88" t="str">
            <v/>
          </cell>
          <cell r="BW88">
            <v>5</v>
          </cell>
          <cell r="BX88">
            <v>7.3703703703703694</v>
          </cell>
        </row>
        <row r="89">
          <cell r="B89">
            <v>7530</v>
          </cell>
          <cell r="C89" t="str">
            <v>Haddock Goujon</v>
          </cell>
          <cell r="D89" t="str">
            <v>Meal</v>
          </cell>
          <cell r="E89">
            <v>0</v>
          </cell>
          <cell r="F89" t="str">
            <v/>
          </cell>
          <cell r="G89">
            <v>0</v>
          </cell>
          <cell r="H89" t="str">
            <v/>
          </cell>
          <cell r="I89">
            <v>0</v>
          </cell>
          <cell r="J89" t="str">
            <v/>
          </cell>
          <cell r="K89">
            <v>0</v>
          </cell>
          <cell r="L89" t="str">
            <v/>
          </cell>
          <cell r="M89">
            <v>0</v>
          </cell>
          <cell r="N89" t="str">
            <v/>
          </cell>
          <cell r="O89">
            <v>0</v>
          </cell>
          <cell r="P89" t="str">
            <v/>
          </cell>
          <cell r="Q89">
            <v>0</v>
          </cell>
          <cell r="R89" t="str">
            <v/>
          </cell>
          <cell r="S89">
            <v>0</v>
          </cell>
          <cell r="T89" t="str">
            <v/>
          </cell>
          <cell r="U89">
            <v>0</v>
          </cell>
          <cell r="V89" t="str">
            <v/>
          </cell>
          <cell r="W89">
            <v>0</v>
          </cell>
          <cell r="X89" t="str">
            <v/>
          </cell>
          <cell r="Y89">
            <v>0</v>
          </cell>
          <cell r="Z89" t="str">
            <v/>
          </cell>
          <cell r="AA89">
            <v>0</v>
          </cell>
          <cell r="AB89" t="str">
            <v/>
          </cell>
          <cell r="AC89">
            <v>0</v>
          </cell>
          <cell r="AD89" t="str">
            <v/>
          </cell>
          <cell r="AE89">
            <v>0</v>
          </cell>
          <cell r="AF89" t="str">
            <v/>
          </cell>
          <cell r="AG89">
            <v>0</v>
          </cell>
          <cell r="AH89" t="str">
            <v/>
          </cell>
          <cell r="AI89">
            <v>0</v>
          </cell>
          <cell r="AJ89" t="str">
            <v/>
          </cell>
          <cell r="AK89">
            <v>0</v>
          </cell>
          <cell r="AL89" t="str">
            <v/>
          </cell>
          <cell r="AM89">
            <v>0</v>
          </cell>
          <cell r="AN89" t="str">
            <v/>
          </cell>
          <cell r="AO89">
            <v>0</v>
          </cell>
          <cell r="AP89" t="str">
            <v/>
          </cell>
          <cell r="AQ89">
            <v>0</v>
          </cell>
          <cell r="AR89" t="str">
            <v/>
          </cell>
          <cell r="AS89">
            <v>0</v>
          </cell>
          <cell r="AT89" t="str">
            <v/>
          </cell>
          <cell r="AU89">
            <v>0</v>
          </cell>
          <cell r="AV89" t="str">
            <v/>
          </cell>
          <cell r="AW89">
            <v>0</v>
          </cell>
          <cell r="AX89" t="str">
            <v/>
          </cell>
          <cell r="AY89">
            <v>0</v>
          </cell>
          <cell r="AZ89" t="str">
            <v/>
          </cell>
          <cell r="BA89">
            <v>0</v>
          </cell>
          <cell r="BB89" t="str">
            <v/>
          </cell>
          <cell r="BC89">
            <v>0</v>
          </cell>
          <cell r="BD89" t="str">
            <v/>
          </cell>
          <cell r="BE89">
            <v>0</v>
          </cell>
          <cell r="BF89" t="str">
            <v/>
          </cell>
          <cell r="BG89">
            <v>0</v>
          </cell>
          <cell r="BH89" t="str">
            <v/>
          </cell>
          <cell r="BI89">
            <v>0</v>
          </cell>
          <cell r="BJ89" t="str">
            <v/>
          </cell>
          <cell r="BK89">
            <v>0</v>
          </cell>
          <cell r="BL89" t="str">
            <v/>
          </cell>
          <cell r="BM89">
            <v>0</v>
          </cell>
          <cell r="BN89" t="str">
            <v/>
          </cell>
          <cell r="BO89">
            <v>0</v>
          </cell>
          <cell r="BP89" t="str">
            <v/>
          </cell>
          <cell r="BQ89">
            <v>0</v>
          </cell>
          <cell r="BR89" t="str">
            <v/>
          </cell>
          <cell r="BS89">
            <v>0</v>
          </cell>
          <cell r="BT89" t="str">
            <v/>
          </cell>
          <cell r="BU89">
            <v>0</v>
          </cell>
          <cell r="BV89" t="str">
            <v/>
          </cell>
          <cell r="BW89">
            <v>0</v>
          </cell>
          <cell r="BX89">
            <v>0</v>
          </cell>
        </row>
        <row r="90">
          <cell r="B90">
            <v>7540</v>
          </cell>
          <cell r="C90" t="str">
            <v>Sauteed Potato &amp; Onion</v>
          </cell>
          <cell r="D90" t="str">
            <v>Meal</v>
          </cell>
          <cell r="E90">
            <v>0</v>
          </cell>
          <cell r="F90" t="str">
            <v/>
          </cell>
          <cell r="G90">
            <v>0</v>
          </cell>
          <cell r="H90" t="str">
            <v/>
          </cell>
          <cell r="I90">
            <v>0</v>
          </cell>
          <cell r="J90" t="str">
            <v/>
          </cell>
          <cell r="K90">
            <v>0</v>
          </cell>
          <cell r="L90" t="str">
            <v/>
          </cell>
          <cell r="M90">
            <v>0</v>
          </cell>
          <cell r="N90" t="str">
            <v/>
          </cell>
          <cell r="O90">
            <v>5</v>
          </cell>
          <cell r="P90">
            <v>14.777777777777779</v>
          </cell>
          <cell r="Q90">
            <v>0</v>
          </cell>
          <cell r="R90" t="str">
            <v/>
          </cell>
          <cell r="S90">
            <v>0</v>
          </cell>
          <cell r="T90" t="str">
            <v/>
          </cell>
          <cell r="U90">
            <v>0</v>
          </cell>
          <cell r="V90" t="str">
            <v/>
          </cell>
          <cell r="W90">
            <v>0</v>
          </cell>
          <cell r="X90" t="str">
            <v/>
          </cell>
          <cell r="Y90">
            <v>0</v>
          </cell>
          <cell r="Z90" t="str">
            <v/>
          </cell>
          <cell r="AA90">
            <v>0</v>
          </cell>
          <cell r="AB90" t="str">
            <v/>
          </cell>
          <cell r="AC90">
            <v>0</v>
          </cell>
          <cell r="AD90" t="str">
            <v/>
          </cell>
          <cell r="AE90">
            <v>0</v>
          </cell>
          <cell r="AF90" t="str">
            <v/>
          </cell>
          <cell r="AG90">
            <v>0</v>
          </cell>
          <cell r="AH90" t="str">
            <v/>
          </cell>
          <cell r="AI90">
            <v>0</v>
          </cell>
          <cell r="AJ90" t="str">
            <v/>
          </cell>
          <cell r="AK90">
            <v>0</v>
          </cell>
          <cell r="AL90" t="str">
            <v/>
          </cell>
          <cell r="AM90">
            <v>0</v>
          </cell>
          <cell r="AN90" t="str">
            <v/>
          </cell>
          <cell r="AO90">
            <v>0</v>
          </cell>
          <cell r="AP90" t="str">
            <v/>
          </cell>
          <cell r="AQ90">
            <v>0</v>
          </cell>
          <cell r="AR90" t="str">
            <v/>
          </cell>
          <cell r="AS90">
            <v>0</v>
          </cell>
          <cell r="AT90" t="str">
            <v/>
          </cell>
          <cell r="AU90">
            <v>0</v>
          </cell>
          <cell r="AV90" t="str">
            <v/>
          </cell>
          <cell r="AW90">
            <v>0</v>
          </cell>
          <cell r="AX90" t="str">
            <v/>
          </cell>
          <cell r="AY90">
            <v>0</v>
          </cell>
          <cell r="AZ90" t="str">
            <v/>
          </cell>
          <cell r="BA90">
            <v>0</v>
          </cell>
          <cell r="BB90" t="str">
            <v/>
          </cell>
          <cell r="BC90">
            <v>0</v>
          </cell>
          <cell r="BD90" t="str">
            <v/>
          </cell>
          <cell r="BE90">
            <v>0</v>
          </cell>
          <cell r="BF90" t="str">
            <v/>
          </cell>
          <cell r="BG90">
            <v>0</v>
          </cell>
          <cell r="BH90" t="str">
            <v/>
          </cell>
          <cell r="BI90">
            <v>0</v>
          </cell>
          <cell r="BJ90" t="str">
            <v/>
          </cell>
          <cell r="BK90">
            <v>0</v>
          </cell>
          <cell r="BL90" t="str">
            <v/>
          </cell>
          <cell r="BM90">
            <v>0</v>
          </cell>
          <cell r="BN90" t="str">
            <v/>
          </cell>
          <cell r="BO90">
            <v>0</v>
          </cell>
          <cell r="BP90" t="str">
            <v/>
          </cell>
          <cell r="BQ90">
            <v>0</v>
          </cell>
          <cell r="BR90" t="str">
            <v/>
          </cell>
          <cell r="BS90">
            <v>0</v>
          </cell>
          <cell r="BT90" t="str">
            <v/>
          </cell>
          <cell r="BU90">
            <v>0</v>
          </cell>
          <cell r="BV90" t="str">
            <v/>
          </cell>
          <cell r="BW90">
            <v>5</v>
          </cell>
          <cell r="BX90">
            <v>14.777777777777779</v>
          </cell>
        </row>
        <row r="91">
          <cell r="B91">
            <v>8052</v>
          </cell>
          <cell r="C91" t="str">
            <v>Mushroom Soup</v>
          </cell>
          <cell r="D91" t="str">
            <v>Soup</v>
          </cell>
          <cell r="E91">
            <v>4</v>
          </cell>
          <cell r="F91">
            <v>7.0814814814814815</v>
          </cell>
          <cell r="G91">
            <v>0</v>
          </cell>
          <cell r="H91" t="str">
            <v/>
          </cell>
          <cell r="I91">
            <v>6</v>
          </cell>
          <cell r="J91">
            <v>10.622222222222222</v>
          </cell>
          <cell r="K91">
            <v>1</v>
          </cell>
          <cell r="L91">
            <v>1.7703703703703704</v>
          </cell>
          <cell r="M91">
            <v>0</v>
          </cell>
          <cell r="N91" t="str">
            <v/>
          </cell>
          <cell r="O91">
            <v>0</v>
          </cell>
          <cell r="P91" t="str">
            <v/>
          </cell>
          <cell r="Q91">
            <v>0</v>
          </cell>
          <cell r="R91" t="str">
            <v/>
          </cell>
          <cell r="S91">
            <v>0</v>
          </cell>
          <cell r="T91" t="str">
            <v/>
          </cell>
          <cell r="U91">
            <v>0</v>
          </cell>
          <cell r="V91" t="str">
            <v/>
          </cell>
          <cell r="W91">
            <v>0</v>
          </cell>
          <cell r="X91" t="str">
            <v/>
          </cell>
          <cell r="Y91">
            <v>0</v>
          </cell>
          <cell r="Z91" t="str">
            <v/>
          </cell>
          <cell r="AA91">
            <v>0</v>
          </cell>
          <cell r="AB91" t="str">
            <v/>
          </cell>
          <cell r="AC91">
            <v>0</v>
          </cell>
          <cell r="AD91" t="str">
            <v/>
          </cell>
          <cell r="AE91">
            <v>0</v>
          </cell>
          <cell r="AF91" t="str">
            <v/>
          </cell>
          <cell r="AG91">
            <v>0</v>
          </cell>
          <cell r="AH91" t="str">
            <v/>
          </cell>
          <cell r="AI91">
            <v>0</v>
          </cell>
          <cell r="AJ91" t="str">
            <v/>
          </cell>
          <cell r="AK91">
            <v>0</v>
          </cell>
          <cell r="AL91" t="str">
            <v/>
          </cell>
          <cell r="AM91">
            <v>0</v>
          </cell>
          <cell r="AN91" t="str">
            <v/>
          </cell>
          <cell r="AO91">
            <v>0</v>
          </cell>
          <cell r="AP91" t="str">
            <v/>
          </cell>
          <cell r="AQ91">
            <v>0</v>
          </cell>
          <cell r="AR91" t="str">
            <v/>
          </cell>
          <cell r="AS91">
            <v>0</v>
          </cell>
          <cell r="AT91" t="str">
            <v/>
          </cell>
          <cell r="AU91">
            <v>0</v>
          </cell>
          <cell r="AV91" t="str">
            <v/>
          </cell>
          <cell r="AW91">
            <v>0</v>
          </cell>
          <cell r="AX91" t="str">
            <v/>
          </cell>
          <cell r="AY91">
            <v>0</v>
          </cell>
          <cell r="AZ91" t="str">
            <v/>
          </cell>
          <cell r="BA91">
            <v>0</v>
          </cell>
          <cell r="BB91" t="str">
            <v/>
          </cell>
          <cell r="BC91">
            <v>0</v>
          </cell>
          <cell r="BD91" t="str">
            <v/>
          </cell>
          <cell r="BE91">
            <v>0</v>
          </cell>
          <cell r="BF91" t="str">
            <v/>
          </cell>
          <cell r="BG91">
            <v>0</v>
          </cell>
          <cell r="BH91" t="str">
            <v/>
          </cell>
          <cell r="BI91">
            <v>0</v>
          </cell>
          <cell r="BJ91" t="str">
            <v/>
          </cell>
          <cell r="BK91">
            <v>0</v>
          </cell>
          <cell r="BL91" t="str">
            <v/>
          </cell>
          <cell r="BM91">
            <v>0</v>
          </cell>
          <cell r="BN91" t="str">
            <v/>
          </cell>
          <cell r="BO91">
            <v>0</v>
          </cell>
          <cell r="BP91" t="str">
            <v/>
          </cell>
          <cell r="BQ91">
            <v>0</v>
          </cell>
          <cell r="BR91" t="str">
            <v/>
          </cell>
          <cell r="BS91">
            <v>0</v>
          </cell>
          <cell r="BT91" t="str">
            <v/>
          </cell>
          <cell r="BU91">
            <v>0</v>
          </cell>
          <cell r="BV91" t="str">
            <v/>
          </cell>
          <cell r="BW91">
            <v>11</v>
          </cell>
          <cell r="BX91">
            <v>19.474074074074071</v>
          </cell>
        </row>
        <row r="92">
          <cell r="B92">
            <v>8055</v>
          </cell>
          <cell r="C92" t="str">
            <v>Heimishe Potato Salad</v>
          </cell>
          <cell r="D92" t="str">
            <v>Salad</v>
          </cell>
          <cell r="E92">
            <v>4</v>
          </cell>
          <cell r="F92">
            <v>5.8962962962962955</v>
          </cell>
          <cell r="G92">
            <v>0</v>
          </cell>
          <cell r="H92" t="str">
            <v/>
          </cell>
          <cell r="I92">
            <v>8</v>
          </cell>
          <cell r="J92">
            <v>11.792592592592591</v>
          </cell>
          <cell r="K92">
            <v>0</v>
          </cell>
          <cell r="L92" t="str">
            <v/>
          </cell>
          <cell r="M92">
            <v>0</v>
          </cell>
          <cell r="N92" t="str">
            <v/>
          </cell>
          <cell r="O92">
            <v>8</v>
          </cell>
          <cell r="P92">
            <v>11.792592592592591</v>
          </cell>
          <cell r="Q92">
            <v>0</v>
          </cell>
          <cell r="R92" t="str">
            <v/>
          </cell>
          <cell r="S92">
            <v>0</v>
          </cell>
          <cell r="T92" t="str">
            <v/>
          </cell>
          <cell r="U92">
            <v>0</v>
          </cell>
          <cell r="V92" t="str">
            <v/>
          </cell>
          <cell r="W92">
            <v>0</v>
          </cell>
          <cell r="X92" t="str">
            <v/>
          </cell>
          <cell r="Y92">
            <v>0</v>
          </cell>
          <cell r="Z92" t="str">
            <v/>
          </cell>
          <cell r="AA92">
            <v>0</v>
          </cell>
          <cell r="AB92" t="str">
            <v/>
          </cell>
          <cell r="AC92">
            <v>0</v>
          </cell>
          <cell r="AD92" t="str">
            <v/>
          </cell>
          <cell r="AE92">
            <v>0</v>
          </cell>
          <cell r="AF92" t="str">
            <v/>
          </cell>
          <cell r="AG92">
            <v>0</v>
          </cell>
          <cell r="AH92" t="str">
            <v/>
          </cell>
          <cell r="AI92">
            <v>0</v>
          </cell>
          <cell r="AJ92" t="str">
            <v/>
          </cell>
          <cell r="AK92">
            <v>0</v>
          </cell>
          <cell r="AL92" t="str">
            <v/>
          </cell>
          <cell r="AM92">
            <v>0</v>
          </cell>
          <cell r="AN92" t="str">
            <v/>
          </cell>
          <cell r="AO92">
            <v>0</v>
          </cell>
          <cell r="AP92" t="str">
            <v/>
          </cell>
          <cell r="AQ92">
            <v>0</v>
          </cell>
          <cell r="AR92" t="str">
            <v/>
          </cell>
          <cell r="AS92">
            <v>0</v>
          </cell>
          <cell r="AT92" t="str">
            <v/>
          </cell>
          <cell r="AU92">
            <v>0</v>
          </cell>
          <cell r="AV92" t="str">
            <v/>
          </cell>
          <cell r="AW92">
            <v>0</v>
          </cell>
          <cell r="AX92" t="str">
            <v/>
          </cell>
          <cell r="AY92">
            <v>0</v>
          </cell>
          <cell r="AZ92" t="str">
            <v/>
          </cell>
          <cell r="BA92">
            <v>0</v>
          </cell>
          <cell r="BB92" t="str">
            <v/>
          </cell>
          <cell r="BC92">
            <v>0</v>
          </cell>
          <cell r="BD92" t="str">
            <v/>
          </cell>
          <cell r="BE92">
            <v>0</v>
          </cell>
          <cell r="BF92" t="str">
            <v/>
          </cell>
          <cell r="BG92">
            <v>0</v>
          </cell>
          <cell r="BH92" t="str">
            <v/>
          </cell>
          <cell r="BI92">
            <v>0</v>
          </cell>
          <cell r="BJ92" t="str">
            <v/>
          </cell>
          <cell r="BK92">
            <v>0</v>
          </cell>
          <cell r="BL92" t="str">
            <v/>
          </cell>
          <cell r="BM92">
            <v>0</v>
          </cell>
          <cell r="BN92" t="str">
            <v/>
          </cell>
          <cell r="BO92">
            <v>0</v>
          </cell>
          <cell r="BP92" t="str">
            <v/>
          </cell>
          <cell r="BQ92">
            <v>0</v>
          </cell>
          <cell r="BR92" t="str">
            <v/>
          </cell>
          <cell r="BS92">
            <v>0</v>
          </cell>
          <cell r="BT92" t="str">
            <v/>
          </cell>
          <cell r="BU92">
            <v>0</v>
          </cell>
          <cell r="BV92" t="str">
            <v/>
          </cell>
          <cell r="BW92">
            <v>20</v>
          </cell>
          <cell r="BX92">
            <v>29.481481481481477</v>
          </cell>
        </row>
        <row r="93">
          <cell r="B93">
            <v>8089</v>
          </cell>
          <cell r="C93" t="str">
            <v>Egg Mayo</v>
          </cell>
          <cell r="D93" t="str">
            <v>Salad</v>
          </cell>
          <cell r="E93">
            <v>1</v>
          </cell>
          <cell r="F93">
            <v>1.4740740740740739</v>
          </cell>
          <cell r="G93">
            <v>0</v>
          </cell>
          <cell r="H93" t="str">
            <v/>
          </cell>
          <cell r="I93">
            <v>0</v>
          </cell>
          <cell r="J93" t="str">
            <v/>
          </cell>
          <cell r="K93">
            <v>0</v>
          </cell>
          <cell r="L93" t="str">
            <v/>
          </cell>
          <cell r="M93">
            <v>0</v>
          </cell>
          <cell r="N93" t="str">
            <v/>
          </cell>
          <cell r="O93">
            <v>0</v>
          </cell>
          <cell r="P93" t="str">
            <v/>
          </cell>
          <cell r="Q93">
            <v>3</v>
          </cell>
          <cell r="R93">
            <v>4.4222222222222216</v>
          </cell>
          <cell r="S93">
            <v>0</v>
          </cell>
          <cell r="T93" t="str">
            <v/>
          </cell>
          <cell r="U93">
            <v>0</v>
          </cell>
          <cell r="V93" t="str">
            <v/>
          </cell>
          <cell r="W93">
            <v>0</v>
          </cell>
          <cell r="X93" t="str">
            <v/>
          </cell>
          <cell r="Y93">
            <v>0</v>
          </cell>
          <cell r="Z93" t="str">
            <v/>
          </cell>
          <cell r="AA93">
            <v>0</v>
          </cell>
          <cell r="AB93" t="str">
            <v/>
          </cell>
          <cell r="AC93">
            <v>0</v>
          </cell>
          <cell r="AD93" t="str">
            <v/>
          </cell>
          <cell r="AE93">
            <v>0</v>
          </cell>
          <cell r="AF93" t="str">
            <v/>
          </cell>
          <cell r="AG93">
            <v>0</v>
          </cell>
          <cell r="AH93" t="str">
            <v/>
          </cell>
          <cell r="AI93">
            <v>0</v>
          </cell>
          <cell r="AJ93" t="str">
            <v/>
          </cell>
          <cell r="AK93">
            <v>0</v>
          </cell>
          <cell r="AL93" t="str">
            <v/>
          </cell>
          <cell r="AM93">
            <v>0</v>
          </cell>
          <cell r="AN93" t="str">
            <v/>
          </cell>
          <cell r="AO93">
            <v>0</v>
          </cell>
          <cell r="AP93" t="str">
            <v/>
          </cell>
          <cell r="AQ93">
            <v>0</v>
          </cell>
          <cell r="AR93" t="str">
            <v/>
          </cell>
          <cell r="AS93">
            <v>0</v>
          </cell>
          <cell r="AT93" t="str">
            <v/>
          </cell>
          <cell r="AU93">
            <v>0</v>
          </cell>
          <cell r="AV93" t="str">
            <v/>
          </cell>
          <cell r="AW93">
            <v>0</v>
          </cell>
          <cell r="AX93" t="str">
            <v/>
          </cell>
          <cell r="AY93">
            <v>0</v>
          </cell>
          <cell r="AZ93" t="str">
            <v/>
          </cell>
          <cell r="BA93">
            <v>0</v>
          </cell>
          <cell r="BB93" t="str">
            <v/>
          </cell>
          <cell r="BC93">
            <v>0</v>
          </cell>
          <cell r="BD93" t="str">
            <v/>
          </cell>
          <cell r="BE93">
            <v>0</v>
          </cell>
          <cell r="BF93" t="str">
            <v/>
          </cell>
          <cell r="BG93">
            <v>0</v>
          </cell>
          <cell r="BH93" t="str">
            <v/>
          </cell>
          <cell r="BI93">
            <v>0</v>
          </cell>
          <cell r="BJ93" t="str">
            <v/>
          </cell>
          <cell r="BK93">
            <v>0</v>
          </cell>
          <cell r="BL93" t="str">
            <v/>
          </cell>
          <cell r="BM93">
            <v>0</v>
          </cell>
          <cell r="BN93" t="str">
            <v/>
          </cell>
          <cell r="BO93">
            <v>0</v>
          </cell>
          <cell r="BP93" t="str">
            <v/>
          </cell>
          <cell r="BQ93">
            <v>0</v>
          </cell>
          <cell r="BR93" t="str">
            <v/>
          </cell>
          <cell r="BS93">
            <v>0</v>
          </cell>
          <cell r="BT93" t="str">
            <v/>
          </cell>
          <cell r="BU93">
            <v>0</v>
          </cell>
          <cell r="BV93" t="str">
            <v/>
          </cell>
          <cell r="BW93">
            <v>4</v>
          </cell>
          <cell r="BX93">
            <v>5.8962962962962955</v>
          </cell>
        </row>
        <row r="94">
          <cell r="B94">
            <v>8564</v>
          </cell>
          <cell r="C94" t="str">
            <v>Veg Snack With Hummus</v>
          </cell>
          <cell r="D94" t="str">
            <v>Tubbed Salad</v>
          </cell>
          <cell r="E94">
            <v>0</v>
          </cell>
          <cell r="F94" t="str">
            <v/>
          </cell>
          <cell r="G94">
            <v>0</v>
          </cell>
          <cell r="H94" t="str">
            <v/>
          </cell>
          <cell r="I94">
            <v>1</v>
          </cell>
          <cell r="J94">
            <v>1.9629629629629628</v>
          </cell>
          <cell r="K94">
            <v>0</v>
          </cell>
          <cell r="L94" t="str">
            <v/>
          </cell>
          <cell r="M94">
            <v>0</v>
          </cell>
          <cell r="N94" t="str">
            <v/>
          </cell>
          <cell r="O94">
            <v>0</v>
          </cell>
          <cell r="P94" t="str">
            <v/>
          </cell>
          <cell r="Q94">
            <v>0</v>
          </cell>
          <cell r="R94" t="str">
            <v/>
          </cell>
          <cell r="S94">
            <v>0</v>
          </cell>
          <cell r="T94" t="str">
            <v/>
          </cell>
          <cell r="U94">
            <v>0</v>
          </cell>
          <cell r="V94" t="str">
            <v/>
          </cell>
          <cell r="W94">
            <v>0</v>
          </cell>
          <cell r="X94" t="str">
            <v/>
          </cell>
          <cell r="Y94">
            <v>0</v>
          </cell>
          <cell r="Z94" t="str">
            <v/>
          </cell>
          <cell r="AA94">
            <v>0</v>
          </cell>
          <cell r="AB94" t="str">
            <v/>
          </cell>
          <cell r="AC94">
            <v>0</v>
          </cell>
          <cell r="AD94" t="str">
            <v/>
          </cell>
          <cell r="AE94">
            <v>0</v>
          </cell>
          <cell r="AF94" t="str">
            <v/>
          </cell>
          <cell r="AG94">
            <v>0</v>
          </cell>
          <cell r="AH94" t="str">
            <v/>
          </cell>
          <cell r="AI94">
            <v>0</v>
          </cell>
          <cell r="AJ94" t="str">
            <v/>
          </cell>
          <cell r="AK94">
            <v>0</v>
          </cell>
          <cell r="AL94" t="str">
            <v/>
          </cell>
          <cell r="AM94">
            <v>0</v>
          </cell>
          <cell r="AN94" t="str">
            <v/>
          </cell>
          <cell r="AO94">
            <v>0</v>
          </cell>
          <cell r="AP94" t="str">
            <v/>
          </cell>
          <cell r="AQ94">
            <v>0</v>
          </cell>
          <cell r="AR94" t="str">
            <v/>
          </cell>
          <cell r="AS94">
            <v>0</v>
          </cell>
          <cell r="AT94" t="str">
            <v/>
          </cell>
          <cell r="AU94">
            <v>0</v>
          </cell>
          <cell r="AV94" t="str">
            <v/>
          </cell>
          <cell r="AW94">
            <v>0</v>
          </cell>
          <cell r="AX94" t="str">
            <v/>
          </cell>
          <cell r="AY94">
            <v>0</v>
          </cell>
          <cell r="AZ94" t="str">
            <v/>
          </cell>
          <cell r="BA94">
            <v>0</v>
          </cell>
          <cell r="BB94" t="str">
            <v/>
          </cell>
          <cell r="BC94">
            <v>0</v>
          </cell>
          <cell r="BD94" t="str">
            <v/>
          </cell>
          <cell r="BE94">
            <v>0</v>
          </cell>
          <cell r="BF94" t="str">
            <v/>
          </cell>
          <cell r="BG94">
            <v>0</v>
          </cell>
          <cell r="BH94" t="str">
            <v/>
          </cell>
          <cell r="BI94">
            <v>0</v>
          </cell>
          <cell r="BJ94" t="str">
            <v/>
          </cell>
          <cell r="BK94">
            <v>0</v>
          </cell>
          <cell r="BL94" t="str">
            <v/>
          </cell>
          <cell r="BM94">
            <v>0</v>
          </cell>
          <cell r="BN94" t="str">
            <v/>
          </cell>
          <cell r="BO94">
            <v>0</v>
          </cell>
          <cell r="BP94" t="str">
            <v/>
          </cell>
          <cell r="BQ94">
            <v>0</v>
          </cell>
          <cell r="BR94" t="str">
            <v/>
          </cell>
          <cell r="BS94">
            <v>0</v>
          </cell>
          <cell r="BT94" t="str">
            <v/>
          </cell>
          <cell r="BU94">
            <v>0</v>
          </cell>
          <cell r="BV94" t="str">
            <v/>
          </cell>
          <cell r="BW94">
            <v>1</v>
          </cell>
          <cell r="BX94">
            <v>1.9629629629629628</v>
          </cell>
        </row>
        <row r="95">
          <cell r="B95">
            <v>8745</v>
          </cell>
          <cell r="C95" t="str">
            <v>Aubergine &amp; Egg Sandwich</v>
          </cell>
          <cell r="D95" t="str">
            <v>Sandwich</v>
          </cell>
          <cell r="E95">
            <v>0</v>
          </cell>
          <cell r="F95" t="str">
            <v/>
          </cell>
          <cell r="G95">
            <v>0</v>
          </cell>
          <cell r="H95" t="str">
            <v/>
          </cell>
          <cell r="I95">
            <v>0</v>
          </cell>
          <cell r="J95" t="str">
            <v/>
          </cell>
          <cell r="K95">
            <v>0</v>
          </cell>
          <cell r="L95" t="str">
            <v/>
          </cell>
          <cell r="M95">
            <v>0</v>
          </cell>
          <cell r="N95" t="str">
            <v/>
          </cell>
          <cell r="O95">
            <v>0</v>
          </cell>
          <cell r="P95" t="str">
            <v/>
          </cell>
          <cell r="Q95">
            <v>0</v>
          </cell>
          <cell r="R95" t="str">
            <v/>
          </cell>
          <cell r="S95">
            <v>0</v>
          </cell>
          <cell r="T95" t="str">
            <v/>
          </cell>
          <cell r="U95">
            <v>0</v>
          </cell>
          <cell r="V95" t="str">
            <v/>
          </cell>
          <cell r="W95">
            <v>0</v>
          </cell>
          <cell r="X95" t="str">
            <v/>
          </cell>
          <cell r="Y95">
            <v>0</v>
          </cell>
          <cell r="Z95" t="str">
            <v/>
          </cell>
          <cell r="AA95">
            <v>0</v>
          </cell>
          <cell r="AB95" t="str">
            <v/>
          </cell>
          <cell r="AC95">
            <v>0</v>
          </cell>
          <cell r="AD95" t="str">
            <v/>
          </cell>
          <cell r="AE95">
            <v>0</v>
          </cell>
          <cell r="AF95" t="str">
            <v/>
          </cell>
          <cell r="AG95">
            <v>0</v>
          </cell>
          <cell r="AH95" t="str">
            <v/>
          </cell>
          <cell r="AI95">
            <v>0</v>
          </cell>
          <cell r="AJ95" t="str">
            <v/>
          </cell>
          <cell r="AK95">
            <v>0</v>
          </cell>
          <cell r="AL95" t="str">
            <v/>
          </cell>
          <cell r="AM95">
            <v>0</v>
          </cell>
          <cell r="AN95" t="str">
            <v/>
          </cell>
          <cell r="AO95">
            <v>0</v>
          </cell>
          <cell r="AP95" t="str">
            <v/>
          </cell>
          <cell r="AQ95">
            <v>0</v>
          </cell>
          <cell r="AR95" t="str">
            <v/>
          </cell>
          <cell r="AS95">
            <v>0</v>
          </cell>
          <cell r="AT95" t="str">
            <v/>
          </cell>
          <cell r="AU95">
            <v>0</v>
          </cell>
          <cell r="AV95" t="str">
            <v/>
          </cell>
          <cell r="AW95">
            <v>0</v>
          </cell>
          <cell r="AX95" t="str">
            <v/>
          </cell>
          <cell r="AY95">
            <v>0</v>
          </cell>
          <cell r="AZ95" t="str">
            <v/>
          </cell>
          <cell r="BA95">
            <v>0</v>
          </cell>
          <cell r="BB95" t="str">
            <v/>
          </cell>
          <cell r="BC95">
            <v>0</v>
          </cell>
          <cell r="BD95" t="str">
            <v/>
          </cell>
          <cell r="BE95">
            <v>0</v>
          </cell>
          <cell r="BF95" t="str">
            <v/>
          </cell>
          <cell r="BG95">
            <v>0</v>
          </cell>
          <cell r="BH95" t="str">
            <v/>
          </cell>
          <cell r="BI95">
            <v>0</v>
          </cell>
          <cell r="BJ95" t="str">
            <v/>
          </cell>
          <cell r="BK95">
            <v>0</v>
          </cell>
          <cell r="BL95" t="str">
            <v/>
          </cell>
          <cell r="BM95">
            <v>0</v>
          </cell>
          <cell r="BN95" t="str">
            <v/>
          </cell>
          <cell r="BO95">
            <v>0</v>
          </cell>
          <cell r="BP95" t="str">
            <v/>
          </cell>
          <cell r="BQ95">
            <v>0</v>
          </cell>
          <cell r="BR95" t="str">
            <v/>
          </cell>
          <cell r="BS95">
            <v>0</v>
          </cell>
          <cell r="BT95" t="str">
            <v/>
          </cell>
          <cell r="BU95">
            <v>0</v>
          </cell>
          <cell r="BV95" t="str">
            <v/>
          </cell>
          <cell r="BW95">
            <v>0</v>
          </cell>
          <cell r="BX95">
            <v>0</v>
          </cell>
        </row>
        <row r="96">
          <cell r="B96">
            <v>8859</v>
          </cell>
          <cell r="C96" t="str">
            <v>Pargiot Salad</v>
          </cell>
          <cell r="D96" t="str">
            <v>Tubbed Salad</v>
          </cell>
          <cell r="E96">
            <v>3</v>
          </cell>
          <cell r="F96">
            <v>11.088888888888889</v>
          </cell>
          <cell r="G96">
            <v>0</v>
          </cell>
          <cell r="H96" t="str">
            <v/>
          </cell>
          <cell r="I96">
            <v>5</v>
          </cell>
          <cell r="J96">
            <v>18.481481481481481</v>
          </cell>
          <cell r="K96">
            <v>10</v>
          </cell>
          <cell r="L96">
            <v>36.962962962962962</v>
          </cell>
          <cell r="M96">
            <v>5</v>
          </cell>
          <cell r="N96">
            <v>18.481481481481481</v>
          </cell>
          <cell r="O96">
            <v>0</v>
          </cell>
          <cell r="P96" t="str">
            <v/>
          </cell>
          <cell r="Q96">
            <v>0</v>
          </cell>
          <cell r="R96" t="str">
            <v/>
          </cell>
          <cell r="S96">
            <v>0</v>
          </cell>
          <cell r="T96" t="str">
            <v/>
          </cell>
          <cell r="U96">
            <v>0</v>
          </cell>
          <cell r="V96" t="str">
            <v/>
          </cell>
          <cell r="W96">
            <v>0</v>
          </cell>
          <cell r="X96" t="str">
            <v/>
          </cell>
          <cell r="Y96">
            <v>0</v>
          </cell>
          <cell r="Z96" t="str">
            <v/>
          </cell>
          <cell r="AA96">
            <v>0</v>
          </cell>
          <cell r="AB96" t="str">
            <v/>
          </cell>
          <cell r="AC96">
            <v>0</v>
          </cell>
          <cell r="AD96" t="str">
            <v/>
          </cell>
          <cell r="AE96">
            <v>0</v>
          </cell>
          <cell r="AF96" t="str">
            <v/>
          </cell>
          <cell r="AG96">
            <v>0</v>
          </cell>
          <cell r="AH96" t="str">
            <v/>
          </cell>
          <cell r="AI96">
            <v>0</v>
          </cell>
          <cell r="AJ96" t="str">
            <v/>
          </cell>
          <cell r="AK96">
            <v>0</v>
          </cell>
          <cell r="AL96" t="str">
            <v/>
          </cell>
          <cell r="AM96">
            <v>0</v>
          </cell>
          <cell r="AN96" t="str">
            <v/>
          </cell>
          <cell r="AO96">
            <v>0</v>
          </cell>
          <cell r="AP96" t="str">
            <v/>
          </cell>
          <cell r="AQ96">
            <v>0</v>
          </cell>
          <cell r="AR96" t="str">
            <v/>
          </cell>
          <cell r="AS96">
            <v>0</v>
          </cell>
          <cell r="AT96" t="str">
            <v/>
          </cell>
          <cell r="AU96">
            <v>0</v>
          </cell>
          <cell r="AV96" t="str">
            <v/>
          </cell>
          <cell r="AW96">
            <v>0</v>
          </cell>
          <cell r="AX96" t="str">
            <v/>
          </cell>
          <cell r="AY96">
            <v>0</v>
          </cell>
          <cell r="AZ96" t="str">
            <v/>
          </cell>
          <cell r="BA96">
            <v>0</v>
          </cell>
          <cell r="BB96" t="str">
            <v/>
          </cell>
          <cell r="BC96">
            <v>0</v>
          </cell>
          <cell r="BD96" t="str">
            <v/>
          </cell>
          <cell r="BE96">
            <v>0</v>
          </cell>
          <cell r="BF96" t="str">
            <v/>
          </cell>
          <cell r="BG96">
            <v>0</v>
          </cell>
          <cell r="BH96" t="str">
            <v/>
          </cell>
          <cell r="BI96">
            <v>0</v>
          </cell>
          <cell r="BJ96" t="str">
            <v/>
          </cell>
          <cell r="BK96">
            <v>0</v>
          </cell>
          <cell r="BL96" t="str">
            <v/>
          </cell>
          <cell r="BM96">
            <v>0</v>
          </cell>
          <cell r="BN96" t="str">
            <v/>
          </cell>
          <cell r="BO96">
            <v>0</v>
          </cell>
          <cell r="BP96" t="str">
            <v/>
          </cell>
          <cell r="BQ96">
            <v>0</v>
          </cell>
          <cell r="BR96" t="str">
            <v/>
          </cell>
          <cell r="BS96">
            <v>0</v>
          </cell>
          <cell r="BT96" t="str">
            <v/>
          </cell>
          <cell r="BU96">
            <v>0</v>
          </cell>
          <cell r="BV96" t="str">
            <v/>
          </cell>
          <cell r="BW96">
            <v>23</v>
          </cell>
          <cell r="BX96">
            <v>85.014814814814812</v>
          </cell>
        </row>
        <row r="97">
          <cell r="B97">
            <v>9124</v>
          </cell>
          <cell r="C97" t="str">
            <v>Shepherd'S Pie</v>
          </cell>
          <cell r="D97" t="str">
            <v>Main</v>
          </cell>
          <cell r="E97">
            <v>0</v>
          </cell>
          <cell r="F97" t="str">
            <v/>
          </cell>
          <cell r="G97">
            <v>0</v>
          </cell>
          <cell r="H97" t="str">
            <v/>
          </cell>
          <cell r="I97">
            <v>0</v>
          </cell>
          <cell r="J97" t="str">
            <v/>
          </cell>
          <cell r="K97">
            <v>0</v>
          </cell>
          <cell r="L97" t="str">
            <v/>
          </cell>
          <cell r="M97">
            <v>0</v>
          </cell>
          <cell r="N97" t="str">
            <v/>
          </cell>
          <cell r="O97">
            <v>0</v>
          </cell>
          <cell r="P97" t="str">
            <v/>
          </cell>
          <cell r="Q97">
            <v>0</v>
          </cell>
          <cell r="R97" t="str">
            <v/>
          </cell>
          <cell r="S97">
            <v>0</v>
          </cell>
          <cell r="T97" t="str">
            <v/>
          </cell>
          <cell r="U97">
            <v>0</v>
          </cell>
          <cell r="V97" t="str">
            <v/>
          </cell>
          <cell r="W97">
            <v>0</v>
          </cell>
          <cell r="X97" t="str">
            <v/>
          </cell>
          <cell r="Y97">
            <v>0</v>
          </cell>
          <cell r="Z97" t="str">
            <v/>
          </cell>
          <cell r="AA97">
            <v>0</v>
          </cell>
          <cell r="AB97" t="str">
            <v/>
          </cell>
          <cell r="AC97">
            <v>0</v>
          </cell>
          <cell r="AD97" t="str">
            <v/>
          </cell>
          <cell r="AE97">
            <v>0</v>
          </cell>
          <cell r="AF97" t="str">
            <v/>
          </cell>
          <cell r="AG97">
            <v>0</v>
          </cell>
          <cell r="AH97" t="str">
            <v/>
          </cell>
          <cell r="AI97">
            <v>0</v>
          </cell>
          <cell r="AJ97" t="str">
            <v/>
          </cell>
          <cell r="AK97">
            <v>0</v>
          </cell>
          <cell r="AL97" t="str">
            <v/>
          </cell>
          <cell r="AM97">
            <v>0</v>
          </cell>
          <cell r="AN97" t="str">
            <v/>
          </cell>
          <cell r="AO97">
            <v>0</v>
          </cell>
          <cell r="AP97" t="str">
            <v/>
          </cell>
          <cell r="AQ97">
            <v>0</v>
          </cell>
          <cell r="AR97" t="str">
            <v/>
          </cell>
          <cell r="AS97">
            <v>0</v>
          </cell>
          <cell r="AT97" t="str">
            <v/>
          </cell>
          <cell r="AU97">
            <v>0</v>
          </cell>
          <cell r="AV97" t="str">
            <v/>
          </cell>
          <cell r="AW97">
            <v>0</v>
          </cell>
          <cell r="AX97" t="str">
            <v/>
          </cell>
          <cell r="AY97">
            <v>0</v>
          </cell>
          <cell r="AZ97" t="str">
            <v/>
          </cell>
          <cell r="BA97">
            <v>0</v>
          </cell>
          <cell r="BB97" t="str">
            <v/>
          </cell>
          <cell r="BC97">
            <v>0</v>
          </cell>
          <cell r="BD97" t="str">
            <v/>
          </cell>
          <cell r="BE97">
            <v>0</v>
          </cell>
          <cell r="BF97" t="str">
            <v/>
          </cell>
          <cell r="BG97">
            <v>0</v>
          </cell>
          <cell r="BH97" t="str">
            <v/>
          </cell>
          <cell r="BI97">
            <v>0</v>
          </cell>
          <cell r="BJ97" t="str">
            <v/>
          </cell>
          <cell r="BK97">
            <v>0</v>
          </cell>
          <cell r="BL97" t="str">
            <v/>
          </cell>
          <cell r="BM97">
            <v>0</v>
          </cell>
          <cell r="BN97" t="str">
            <v/>
          </cell>
          <cell r="BO97">
            <v>0</v>
          </cell>
          <cell r="BP97" t="str">
            <v/>
          </cell>
          <cell r="BQ97">
            <v>0</v>
          </cell>
          <cell r="BR97" t="str">
            <v/>
          </cell>
          <cell r="BS97">
            <v>0</v>
          </cell>
          <cell r="BT97" t="str">
            <v/>
          </cell>
          <cell r="BU97">
            <v>0</v>
          </cell>
          <cell r="BV97" t="str">
            <v/>
          </cell>
          <cell r="BW97">
            <v>0</v>
          </cell>
          <cell r="BX97">
            <v>0</v>
          </cell>
        </row>
        <row r="98">
          <cell r="B98">
            <v>0</v>
          </cell>
          <cell r="C98" t="str">
            <v/>
          </cell>
          <cell r="D98" t="str">
            <v/>
          </cell>
          <cell r="E98">
            <v>0</v>
          </cell>
          <cell r="F98" t="str">
            <v/>
          </cell>
          <cell r="G98">
            <v>0</v>
          </cell>
          <cell r="H98" t="str">
            <v/>
          </cell>
          <cell r="I98">
            <v>0</v>
          </cell>
          <cell r="J98" t="str">
            <v/>
          </cell>
          <cell r="K98">
            <v>0</v>
          </cell>
          <cell r="L98" t="str">
            <v/>
          </cell>
          <cell r="M98">
            <v>0</v>
          </cell>
          <cell r="N98" t="str">
            <v/>
          </cell>
          <cell r="O98">
            <v>0</v>
          </cell>
          <cell r="P98" t="str">
            <v/>
          </cell>
          <cell r="Q98">
            <v>0</v>
          </cell>
          <cell r="R98" t="str">
            <v/>
          </cell>
          <cell r="S98">
            <v>0</v>
          </cell>
          <cell r="T98" t="str">
            <v/>
          </cell>
          <cell r="U98">
            <v>0</v>
          </cell>
          <cell r="V98" t="str">
            <v/>
          </cell>
          <cell r="W98">
            <v>0</v>
          </cell>
          <cell r="X98" t="str">
            <v/>
          </cell>
          <cell r="Y98">
            <v>0</v>
          </cell>
          <cell r="Z98" t="str">
            <v/>
          </cell>
          <cell r="AA98">
            <v>0</v>
          </cell>
          <cell r="AB98" t="str">
            <v/>
          </cell>
          <cell r="AC98">
            <v>0</v>
          </cell>
          <cell r="AD98" t="str">
            <v/>
          </cell>
          <cell r="AE98">
            <v>0</v>
          </cell>
          <cell r="AF98" t="str">
            <v/>
          </cell>
          <cell r="AG98">
            <v>0</v>
          </cell>
          <cell r="AH98">
            <v>0</v>
          </cell>
          <cell r="AI98">
            <v>0</v>
          </cell>
          <cell r="AJ98">
            <v>0</v>
          </cell>
          <cell r="AK98">
            <v>0</v>
          </cell>
          <cell r="AL98">
            <v>0</v>
          </cell>
          <cell r="AM98">
            <v>0</v>
          </cell>
          <cell r="AN98">
            <v>0</v>
          </cell>
          <cell r="AO98">
            <v>0</v>
          </cell>
          <cell r="AP98">
            <v>0</v>
          </cell>
          <cell r="AQ98">
            <v>0</v>
          </cell>
          <cell r="AR98">
            <v>0</v>
          </cell>
          <cell r="AS98">
            <v>0</v>
          </cell>
          <cell r="AT98">
            <v>0</v>
          </cell>
          <cell r="AU98">
            <v>0</v>
          </cell>
          <cell r="AV98">
            <v>0</v>
          </cell>
          <cell r="AW98">
            <v>0</v>
          </cell>
          <cell r="AX98">
            <v>0</v>
          </cell>
          <cell r="AY98">
            <v>0</v>
          </cell>
          <cell r="AZ98">
            <v>0</v>
          </cell>
          <cell r="BA98">
            <v>0</v>
          </cell>
          <cell r="BB98">
            <v>0</v>
          </cell>
          <cell r="BC98">
            <v>0</v>
          </cell>
          <cell r="BD98">
            <v>0</v>
          </cell>
          <cell r="BE98">
            <v>0</v>
          </cell>
          <cell r="BF98">
            <v>0</v>
          </cell>
          <cell r="BG98">
            <v>0</v>
          </cell>
          <cell r="BH98">
            <v>0</v>
          </cell>
          <cell r="BI98">
            <v>0</v>
          </cell>
          <cell r="BJ98">
            <v>0</v>
          </cell>
          <cell r="BK98">
            <v>0</v>
          </cell>
          <cell r="BL98">
            <v>0</v>
          </cell>
          <cell r="BM98">
            <v>0</v>
          </cell>
          <cell r="BN98">
            <v>0</v>
          </cell>
          <cell r="BO98">
            <v>0</v>
          </cell>
          <cell r="BP98">
            <v>0</v>
          </cell>
          <cell r="BQ98">
            <v>0</v>
          </cell>
          <cell r="BR98">
            <v>0</v>
          </cell>
          <cell r="BS98">
            <v>0</v>
          </cell>
          <cell r="BT98">
            <v>0</v>
          </cell>
          <cell r="BU98">
            <v>0</v>
          </cell>
          <cell r="BV98">
            <v>0</v>
          </cell>
          <cell r="BW98">
            <v>0</v>
          </cell>
          <cell r="BX98">
            <v>0</v>
          </cell>
        </row>
        <row r="99">
          <cell r="B99">
            <v>0</v>
          </cell>
          <cell r="C99" t="str">
            <v/>
          </cell>
          <cell r="D99" t="str">
            <v/>
          </cell>
          <cell r="E99">
            <v>0</v>
          </cell>
          <cell r="F99" t="str">
            <v/>
          </cell>
          <cell r="G99">
            <v>0</v>
          </cell>
          <cell r="H99" t="str">
            <v/>
          </cell>
          <cell r="I99">
            <v>0</v>
          </cell>
          <cell r="J99" t="str">
            <v/>
          </cell>
          <cell r="K99">
            <v>0</v>
          </cell>
          <cell r="L99" t="str">
            <v/>
          </cell>
          <cell r="M99">
            <v>0</v>
          </cell>
          <cell r="N99" t="str">
            <v/>
          </cell>
          <cell r="O99">
            <v>0</v>
          </cell>
          <cell r="P99" t="str">
            <v/>
          </cell>
          <cell r="Q99">
            <v>0</v>
          </cell>
          <cell r="R99" t="str">
            <v/>
          </cell>
          <cell r="S99">
            <v>0</v>
          </cell>
          <cell r="T99" t="str">
            <v/>
          </cell>
          <cell r="U99">
            <v>0</v>
          </cell>
          <cell r="V99" t="str">
            <v/>
          </cell>
          <cell r="W99">
            <v>0</v>
          </cell>
          <cell r="X99" t="str">
            <v/>
          </cell>
          <cell r="Y99">
            <v>0</v>
          </cell>
          <cell r="Z99" t="str">
            <v/>
          </cell>
          <cell r="AA99">
            <v>0</v>
          </cell>
          <cell r="AB99" t="str">
            <v/>
          </cell>
          <cell r="AC99">
            <v>0</v>
          </cell>
          <cell r="AD99" t="str">
            <v/>
          </cell>
          <cell r="AE99">
            <v>0</v>
          </cell>
          <cell r="AF99" t="str">
            <v/>
          </cell>
          <cell r="AG99">
            <v>0</v>
          </cell>
          <cell r="AH99">
            <v>0</v>
          </cell>
          <cell r="AI99">
            <v>0</v>
          </cell>
          <cell r="AJ99">
            <v>0</v>
          </cell>
          <cell r="AK99">
            <v>0</v>
          </cell>
          <cell r="AL99">
            <v>0</v>
          </cell>
          <cell r="AM99">
            <v>0</v>
          </cell>
          <cell r="AN99">
            <v>0</v>
          </cell>
          <cell r="AO99">
            <v>0</v>
          </cell>
          <cell r="AP99">
            <v>0</v>
          </cell>
          <cell r="AQ99">
            <v>0</v>
          </cell>
          <cell r="AR99">
            <v>0</v>
          </cell>
          <cell r="AS99">
            <v>0</v>
          </cell>
          <cell r="AT99">
            <v>0</v>
          </cell>
          <cell r="AU99">
            <v>0</v>
          </cell>
          <cell r="AV99">
            <v>0</v>
          </cell>
          <cell r="AW99">
            <v>0</v>
          </cell>
          <cell r="AX99">
            <v>0</v>
          </cell>
          <cell r="AY99">
            <v>0</v>
          </cell>
          <cell r="AZ99">
            <v>0</v>
          </cell>
          <cell r="BA99">
            <v>0</v>
          </cell>
          <cell r="BB99">
            <v>0</v>
          </cell>
          <cell r="BC99">
            <v>0</v>
          </cell>
          <cell r="BD99">
            <v>0</v>
          </cell>
          <cell r="BE99">
            <v>0</v>
          </cell>
          <cell r="BF99">
            <v>0</v>
          </cell>
          <cell r="BG99">
            <v>0</v>
          </cell>
          <cell r="BH99">
            <v>0</v>
          </cell>
          <cell r="BI99">
            <v>0</v>
          </cell>
          <cell r="BJ99">
            <v>0</v>
          </cell>
          <cell r="BK99">
            <v>0</v>
          </cell>
          <cell r="BL99">
            <v>0</v>
          </cell>
          <cell r="BM99">
            <v>0</v>
          </cell>
          <cell r="BN99">
            <v>0</v>
          </cell>
          <cell r="BO99">
            <v>0</v>
          </cell>
          <cell r="BP99">
            <v>0</v>
          </cell>
          <cell r="BQ99">
            <v>0</v>
          </cell>
          <cell r="BR99">
            <v>0</v>
          </cell>
          <cell r="BS99">
            <v>0</v>
          </cell>
          <cell r="BT99">
            <v>0</v>
          </cell>
          <cell r="BU99">
            <v>0</v>
          </cell>
          <cell r="BV99">
            <v>0</v>
          </cell>
          <cell r="BW99">
            <v>0</v>
          </cell>
          <cell r="BX99">
            <v>0</v>
          </cell>
        </row>
        <row r="100">
          <cell r="B100">
            <v>0</v>
          </cell>
          <cell r="C100" t="str">
            <v>TOTAL</v>
          </cell>
          <cell r="D100">
            <v>0</v>
          </cell>
          <cell r="E100">
            <v>140</v>
          </cell>
          <cell r="F100">
            <v>336.53333333333325</v>
          </cell>
          <cell r="G100">
            <v>74</v>
          </cell>
          <cell r="H100">
            <v>206.91851851851848</v>
          </cell>
          <cell r="I100">
            <v>229</v>
          </cell>
          <cell r="J100">
            <v>558.24444444444418</v>
          </cell>
          <cell r="K100">
            <v>68</v>
          </cell>
          <cell r="L100">
            <v>192.38518518518515</v>
          </cell>
          <cell r="M100">
            <v>66</v>
          </cell>
          <cell r="N100">
            <v>170.17777777777775</v>
          </cell>
          <cell r="O100">
            <v>90</v>
          </cell>
          <cell r="P100">
            <v>257.83703703703696</v>
          </cell>
          <cell r="Q100">
            <v>14</v>
          </cell>
          <cell r="R100">
            <v>21.051851851851847</v>
          </cell>
          <cell r="S100">
            <v>0</v>
          </cell>
          <cell r="T100">
            <v>0</v>
          </cell>
          <cell r="U100">
            <v>0</v>
          </cell>
          <cell r="V100">
            <v>0</v>
          </cell>
          <cell r="W100">
            <v>0</v>
          </cell>
          <cell r="X100">
            <v>0</v>
          </cell>
          <cell r="Y100">
            <v>0</v>
          </cell>
          <cell r="Z100">
            <v>0</v>
          </cell>
          <cell r="AA100">
            <v>0</v>
          </cell>
          <cell r="AB100">
            <v>0</v>
          </cell>
          <cell r="AC100">
            <v>0</v>
          </cell>
          <cell r="AD100">
            <v>0</v>
          </cell>
          <cell r="AE100">
            <v>0</v>
          </cell>
          <cell r="AF100">
            <v>0</v>
          </cell>
          <cell r="AG100">
            <v>0</v>
          </cell>
          <cell r="AH100">
            <v>0</v>
          </cell>
          <cell r="AI100">
            <v>0</v>
          </cell>
          <cell r="AJ100">
            <v>0</v>
          </cell>
          <cell r="AK100">
            <v>0</v>
          </cell>
          <cell r="AL100">
            <v>0</v>
          </cell>
          <cell r="AM100">
            <v>0</v>
          </cell>
          <cell r="AN100">
            <v>0</v>
          </cell>
          <cell r="AO100">
            <v>0</v>
          </cell>
          <cell r="AP100">
            <v>0</v>
          </cell>
          <cell r="AQ100">
            <v>0</v>
          </cell>
          <cell r="AR100">
            <v>0</v>
          </cell>
          <cell r="AS100">
            <v>0</v>
          </cell>
          <cell r="AT100">
            <v>0</v>
          </cell>
          <cell r="AU100">
            <v>0</v>
          </cell>
          <cell r="AV100">
            <v>0</v>
          </cell>
          <cell r="AW100">
            <v>0</v>
          </cell>
          <cell r="AX100">
            <v>0</v>
          </cell>
          <cell r="AY100">
            <v>0</v>
          </cell>
          <cell r="AZ100">
            <v>0</v>
          </cell>
          <cell r="BA100">
            <v>0</v>
          </cell>
          <cell r="BB100">
            <v>0</v>
          </cell>
          <cell r="BC100">
            <v>0</v>
          </cell>
          <cell r="BD100">
            <v>0</v>
          </cell>
          <cell r="BE100">
            <v>0</v>
          </cell>
          <cell r="BF100">
            <v>0</v>
          </cell>
          <cell r="BG100">
            <v>0</v>
          </cell>
          <cell r="BH100">
            <v>0</v>
          </cell>
          <cell r="BI100">
            <v>0</v>
          </cell>
          <cell r="BJ100">
            <v>0</v>
          </cell>
          <cell r="BK100">
            <v>0</v>
          </cell>
          <cell r="BL100">
            <v>0</v>
          </cell>
          <cell r="BM100">
            <v>0</v>
          </cell>
          <cell r="BN100">
            <v>0</v>
          </cell>
          <cell r="BO100">
            <v>0</v>
          </cell>
          <cell r="BP100">
            <v>0</v>
          </cell>
          <cell r="BQ100">
            <v>0</v>
          </cell>
          <cell r="BR100">
            <v>0</v>
          </cell>
          <cell r="BS100">
            <v>0</v>
          </cell>
          <cell r="BT100">
            <v>0</v>
          </cell>
          <cell r="BU100">
            <v>0</v>
          </cell>
          <cell r="BV100">
            <v>0</v>
          </cell>
          <cell r="BW100">
            <v>681</v>
          </cell>
          <cell r="BX100">
            <v>1743.1481481481476</v>
          </cell>
        </row>
        <row r="101">
          <cell r="B101">
            <v>0</v>
          </cell>
          <cell r="C101">
            <v>0</v>
          </cell>
          <cell r="BW101">
            <v>0</v>
          </cell>
          <cell r="BX101">
            <v>0</v>
          </cell>
        </row>
        <row r="102">
          <cell r="B102">
            <v>0</v>
          </cell>
          <cell r="C102">
            <v>0</v>
          </cell>
          <cell r="BW102">
            <v>0</v>
          </cell>
          <cell r="BX102">
            <v>0</v>
          </cell>
        </row>
      </sheetData>
      <sheetData sheetId="8"/>
      <sheetData sheetId="9"/>
      <sheetData sheetId="10"/>
      <sheetData sheetId="11"/>
      <sheetData sheetId="12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tering"/>
      <sheetName val="Order Form - DC"/>
      <sheetName val="Order Form D"/>
      <sheetName val="Order Form C"/>
      <sheetName val="Deli"/>
      <sheetName val="Deli Price List"/>
      <sheetName val="Catering Price List"/>
      <sheetName val="Database"/>
    </sheetNames>
    <sheetDataSet>
      <sheetData sheetId="0">
        <row r="5">
          <cell r="A5">
            <v>130000</v>
          </cell>
          <cell r="B5" t="str">
            <v>Soups</v>
          </cell>
          <cell r="C5" t="str">
            <v>Beef Soup</v>
          </cell>
          <cell r="D5">
            <v>1</v>
          </cell>
          <cell r="E5" t="str">
            <v>l</v>
          </cell>
          <cell r="F5">
            <v>4.99</v>
          </cell>
        </row>
        <row r="6">
          <cell r="A6">
            <v>130001</v>
          </cell>
          <cell r="B6" t="str">
            <v>Soups</v>
          </cell>
          <cell r="C6" t="str">
            <v>Butternut Squash Soup</v>
          </cell>
          <cell r="D6">
            <v>1</v>
          </cell>
          <cell r="E6" t="str">
            <v>l</v>
          </cell>
          <cell r="F6">
            <v>4.49</v>
          </cell>
        </row>
        <row r="7">
          <cell r="A7">
            <v>130002</v>
          </cell>
          <cell r="B7" t="str">
            <v>Soups</v>
          </cell>
          <cell r="C7" t="str">
            <v>Chicken Soup with Lokshen and Kneidels</v>
          </cell>
          <cell r="D7">
            <v>1</v>
          </cell>
          <cell r="E7" t="str">
            <v>l</v>
          </cell>
          <cell r="F7">
            <v>5.79</v>
          </cell>
        </row>
        <row r="8">
          <cell r="A8">
            <v>130003</v>
          </cell>
          <cell r="B8" t="str">
            <v>Soups</v>
          </cell>
          <cell r="C8" t="str">
            <v>Green Pea Soup</v>
          </cell>
          <cell r="D8">
            <v>1</v>
          </cell>
          <cell r="E8" t="str">
            <v>l</v>
          </cell>
          <cell r="F8">
            <v>4.49</v>
          </cell>
        </row>
        <row r="9">
          <cell r="A9">
            <v>130004</v>
          </cell>
          <cell r="B9" t="str">
            <v>Soups</v>
          </cell>
          <cell r="C9" t="str">
            <v>Lamb Hawaij Soup</v>
          </cell>
          <cell r="D9">
            <v>1</v>
          </cell>
          <cell r="E9" t="str">
            <v>l</v>
          </cell>
          <cell r="F9">
            <v>4.99</v>
          </cell>
        </row>
        <row r="10">
          <cell r="A10">
            <v>130005</v>
          </cell>
          <cell r="B10" t="str">
            <v>Soups</v>
          </cell>
          <cell r="C10" t="str">
            <v>Leek &amp; Potato Soup</v>
          </cell>
          <cell r="D10">
            <v>1</v>
          </cell>
          <cell r="E10" t="str">
            <v>l</v>
          </cell>
          <cell r="F10">
            <v>4.49</v>
          </cell>
        </row>
        <row r="11">
          <cell r="A11">
            <v>130006</v>
          </cell>
          <cell r="B11" t="str">
            <v>Soups</v>
          </cell>
          <cell r="C11" t="str">
            <v>Lentil Soup</v>
          </cell>
          <cell r="D11">
            <v>1</v>
          </cell>
          <cell r="E11" t="str">
            <v>l</v>
          </cell>
          <cell r="F11">
            <v>4.49</v>
          </cell>
        </row>
        <row r="12">
          <cell r="A12">
            <v>130007</v>
          </cell>
          <cell r="B12" t="str">
            <v>Soups</v>
          </cell>
          <cell r="C12" t="str">
            <v>Minestrone Soup</v>
          </cell>
          <cell r="D12">
            <v>1</v>
          </cell>
          <cell r="E12" t="str">
            <v>l</v>
          </cell>
          <cell r="F12">
            <v>4.49</v>
          </cell>
        </row>
        <row r="13">
          <cell r="A13">
            <v>130008</v>
          </cell>
          <cell r="B13" t="str">
            <v>Soups</v>
          </cell>
          <cell r="C13" t="str">
            <v>Mushroom Soup</v>
          </cell>
          <cell r="D13">
            <v>1</v>
          </cell>
          <cell r="E13" t="str">
            <v>l</v>
          </cell>
          <cell r="F13">
            <v>4.49</v>
          </cell>
        </row>
        <row r="14">
          <cell r="A14">
            <v>130009</v>
          </cell>
          <cell r="B14" t="str">
            <v>Soups</v>
          </cell>
          <cell r="C14" t="str">
            <v>New Vegetable Soup</v>
          </cell>
          <cell r="D14">
            <v>1</v>
          </cell>
          <cell r="E14" t="str">
            <v>l</v>
          </cell>
          <cell r="F14">
            <v>4.49</v>
          </cell>
        </row>
        <row r="15">
          <cell r="A15">
            <v>130010</v>
          </cell>
          <cell r="B15" t="str">
            <v>Soups</v>
          </cell>
          <cell r="C15" t="str">
            <v>Scotch Broth with Chicken</v>
          </cell>
          <cell r="D15">
            <v>1</v>
          </cell>
          <cell r="E15" t="str">
            <v>l</v>
          </cell>
          <cell r="F15">
            <v>4.99</v>
          </cell>
        </row>
        <row r="16">
          <cell r="A16">
            <v>130011</v>
          </cell>
          <cell r="B16" t="str">
            <v>Soups</v>
          </cell>
          <cell r="C16" t="str">
            <v>Tomato Soup</v>
          </cell>
          <cell r="D16">
            <v>1</v>
          </cell>
          <cell r="E16" t="str">
            <v>l</v>
          </cell>
          <cell r="F16">
            <v>4.49</v>
          </cell>
        </row>
        <row r="17">
          <cell r="A17">
            <v>130012</v>
          </cell>
          <cell r="B17" t="str">
            <v>Soups</v>
          </cell>
          <cell r="C17" t="str">
            <v>Vegetable Soup</v>
          </cell>
          <cell r="D17">
            <v>1</v>
          </cell>
          <cell r="E17" t="str">
            <v>l</v>
          </cell>
          <cell r="F17">
            <v>4.49</v>
          </cell>
        </row>
        <row r="18">
          <cell r="A18">
            <v>130013</v>
          </cell>
          <cell r="B18" t="str">
            <v>Salads</v>
          </cell>
          <cell r="C18" t="str">
            <v>Aubergine Garlic</v>
          </cell>
          <cell r="D18">
            <v>1</v>
          </cell>
          <cell r="E18" t="str">
            <v>kg</v>
          </cell>
          <cell r="F18">
            <v>9.9499999999999993</v>
          </cell>
        </row>
        <row r="19">
          <cell r="A19">
            <v>130014</v>
          </cell>
          <cell r="B19" t="str">
            <v>Salads</v>
          </cell>
          <cell r="C19" t="str">
            <v>Aubergine In Mayo (Smokey Aubergine)</v>
          </cell>
          <cell r="D19">
            <v>1</v>
          </cell>
          <cell r="E19" t="str">
            <v>kg</v>
          </cell>
          <cell r="F19">
            <v>9.9499999999999993</v>
          </cell>
        </row>
        <row r="20">
          <cell r="A20">
            <v>130015</v>
          </cell>
          <cell r="B20" t="str">
            <v>Salads</v>
          </cell>
          <cell r="C20" t="str">
            <v>Aubergine Piquante</v>
          </cell>
          <cell r="D20">
            <v>1</v>
          </cell>
          <cell r="E20" t="str">
            <v>kg</v>
          </cell>
          <cell r="F20">
            <v>9.9499999999999993</v>
          </cell>
        </row>
        <row r="21">
          <cell r="A21">
            <v>130016</v>
          </cell>
          <cell r="B21" t="str">
            <v>Salads</v>
          </cell>
          <cell r="C21" t="str">
            <v>Aubergine With Olives</v>
          </cell>
          <cell r="D21">
            <v>1</v>
          </cell>
          <cell r="E21" t="str">
            <v>kg</v>
          </cell>
          <cell r="F21">
            <v>9.9499999999999993</v>
          </cell>
        </row>
        <row r="22">
          <cell r="A22">
            <v>130017</v>
          </cell>
          <cell r="B22" t="str">
            <v>Salads</v>
          </cell>
          <cell r="C22" t="str">
            <v>Aubergine in Paprika</v>
          </cell>
          <cell r="D22">
            <v>1</v>
          </cell>
          <cell r="E22" t="str">
            <v>kg</v>
          </cell>
          <cell r="F22">
            <v>9.9499999999999993</v>
          </cell>
        </row>
        <row r="23">
          <cell r="A23">
            <v>130018</v>
          </cell>
          <cell r="B23" t="str">
            <v>Salads</v>
          </cell>
          <cell r="C23" t="str">
            <v>Aubergine Sweet &amp; Sour</v>
          </cell>
          <cell r="D23">
            <v>1</v>
          </cell>
          <cell r="E23" t="str">
            <v>kg</v>
          </cell>
          <cell r="F23">
            <v>9.9499999999999993</v>
          </cell>
        </row>
        <row r="24">
          <cell r="A24">
            <v>130019</v>
          </cell>
          <cell r="B24" t="str">
            <v>Salads</v>
          </cell>
          <cell r="C24" t="str">
            <v>Carrot &amp; Pineapple Salad</v>
          </cell>
          <cell r="D24">
            <v>1</v>
          </cell>
          <cell r="E24" t="str">
            <v>kg</v>
          </cell>
          <cell r="F24">
            <v>9.9499999999999993</v>
          </cell>
        </row>
        <row r="25">
          <cell r="A25">
            <v>130020</v>
          </cell>
          <cell r="B25" t="str">
            <v>Salads</v>
          </cell>
          <cell r="C25" t="str">
            <v>Carrot and Garlic Salad</v>
          </cell>
          <cell r="D25">
            <v>1</v>
          </cell>
          <cell r="E25" t="str">
            <v>kg</v>
          </cell>
          <cell r="F25">
            <v>9.9499999999999993</v>
          </cell>
        </row>
        <row r="26">
          <cell r="A26">
            <v>130021</v>
          </cell>
          <cell r="B26" t="str">
            <v>Salads</v>
          </cell>
          <cell r="C26" t="str">
            <v>Chicken Liver Pate</v>
          </cell>
          <cell r="D26">
            <v>1</v>
          </cell>
          <cell r="E26" t="str">
            <v>kg</v>
          </cell>
          <cell r="F26">
            <v>21.95</v>
          </cell>
        </row>
        <row r="27">
          <cell r="A27">
            <v>130022</v>
          </cell>
          <cell r="B27" t="str">
            <v>Salads</v>
          </cell>
          <cell r="C27" t="str">
            <v>Chilli Dip</v>
          </cell>
          <cell r="D27">
            <v>1</v>
          </cell>
          <cell r="E27" t="str">
            <v>kg</v>
          </cell>
          <cell r="F27">
            <v>9.9499999999999993</v>
          </cell>
        </row>
        <row r="28">
          <cell r="A28">
            <v>130023</v>
          </cell>
          <cell r="B28" t="str">
            <v>Salads</v>
          </cell>
          <cell r="C28" t="str">
            <v>Chopped Chicken Liver</v>
          </cell>
          <cell r="D28">
            <v>1</v>
          </cell>
          <cell r="E28" t="str">
            <v>kg</v>
          </cell>
          <cell r="F28">
            <v>21.95</v>
          </cell>
        </row>
        <row r="29">
          <cell r="A29">
            <v>130024</v>
          </cell>
          <cell r="B29" t="str">
            <v>Salads</v>
          </cell>
          <cell r="C29" t="str">
            <v>Chopped Herring Salad</v>
          </cell>
          <cell r="D29">
            <v>1</v>
          </cell>
          <cell r="E29" t="str">
            <v>kg</v>
          </cell>
          <cell r="F29">
            <v>14.95</v>
          </cell>
        </row>
        <row r="30">
          <cell r="A30">
            <v>130025</v>
          </cell>
          <cell r="B30" t="str">
            <v>Salads</v>
          </cell>
          <cell r="C30" t="str">
            <v>Chopped Liver Fresh</v>
          </cell>
          <cell r="D30">
            <v>1</v>
          </cell>
          <cell r="E30" t="str">
            <v>kg</v>
          </cell>
          <cell r="F30">
            <v>18.95</v>
          </cell>
        </row>
        <row r="31">
          <cell r="A31">
            <v>130026</v>
          </cell>
          <cell r="B31" t="str">
            <v>Salads</v>
          </cell>
          <cell r="C31" t="str">
            <v>Coleslaw</v>
          </cell>
          <cell r="D31">
            <v>1</v>
          </cell>
          <cell r="E31" t="str">
            <v>kg</v>
          </cell>
          <cell r="F31">
            <v>9.9499999999999993</v>
          </cell>
        </row>
        <row r="32">
          <cell r="A32">
            <v>130027</v>
          </cell>
          <cell r="B32" t="str">
            <v>Salads</v>
          </cell>
          <cell r="C32" t="str">
            <v>Couscous Salad</v>
          </cell>
          <cell r="D32">
            <v>1</v>
          </cell>
          <cell r="E32" t="str">
            <v>kg</v>
          </cell>
          <cell r="F32">
            <v>9.9499999999999993</v>
          </cell>
        </row>
        <row r="33">
          <cell r="A33">
            <v>130028</v>
          </cell>
          <cell r="B33" t="str">
            <v>Salads</v>
          </cell>
          <cell r="C33" t="str">
            <v>Cucumber Salad</v>
          </cell>
          <cell r="D33">
            <v>1</v>
          </cell>
          <cell r="E33" t="str">
            <v>kg</v>
          </cell>
          <cell r="F33">
            <v>9.9499999999999993</v>
          </cell>
        </row>
        <row r="34">
          <cell r="A34">
            <v>130029</v>
          </cell>
          <cell r="B34" t="str">
            <v>Salads</v>
          </cell>
          <cell r="C34" t="str">
            <v>Egg &amp; Onion</v>
          </cell>
          <cell r="D34">
            <v>1</v>
          </cell>
          <cell r="E34" t="str">
            <v>kg</v>
          </cell>
          <cell r="F34">
            <v>9.9499999999999993</v>
          </cell>
        </row>
        <row r="35">
          <cell r="A35">
            <v>130030</v>
          </cell>
          <cell r="B35" t="str">
            <v>Salads</v>
          </cell>
          <cell r="C35" t="str">
            <v>Herring with Mayo</v>
          </cell>
          <cell r="D35">
            <v>1</v>
          </cell>
          <cell r="E35" t="str">
            <v>kg</v>
          </cell>
          <cell r="F35">
            <v>15.95</v>
          </cell>
        </row>
        <row r="36">
          <cell r="A36">
            <v>130031</v>
          </cell>
          <cell r="B36" t="str">
            <v>Salads</v>
          </cell>
          <cell r="C36" t="str">
            <v>Humus</v>
          </cell>
          <cell r="D36">
            <v>1</v>
          </cell>
          <cell r="E36" t="str">
            <v>kg</v>
          </cell>
          <cell r="F36">
            <v>8.9499999999999993</v>
          </cell>
        </row>
        <row r="37">
          <cell r="A37">
            <v>130032</v>
          </cell>
          <cell r="B37" t="str">
            <v>Salads</v>
          </cell>
          <cell r="C37" t="str">
            <v>Humus Moroccan Style</v>
          </cell>
          <cell r="D37">
            <v>1</v>
          </cell>
          <cell r="E37" t="str">
            <v>kg</v>
          </cell>
          <cell r="F37">
            <v>9.9499999999999993</v>
          </cell>
        </row>
        <row r="38">
          <cell r="A38">
            <v>130033</v>
          </cell>
          <cell r="B38" t="str">
            <v>Salads</v>
          </cell>
          <cell r="C38" t="str">
            <v>Humus with Fried Onion</v>
          </cell>
          <cell r="D38">
            <v>1</v>
          </cell>
          <cell r="E38" t="str">
            <v>kg</v>
          </cell>
          <cell r="F38">
            <v>9.9499999999999993</v>
          </cell>
        </row>
        <row r="39">
          <cell r="A39">
            <v>130034</v>
          </cell>
          <cell r="B39" t="str">
            <v>Salads</v>
          </cell>
          <cell r="C39" t="str">
            <v>Humus with Matbucha</v>
          </cell>
          <cell r="D39">
            <v>1</v>
          </cell>
          <cell r="E39" t="str">
            <v>kg</v>
          </cell>
          <cell r="F39">
            <v>9.9499999999999993</v>
          </cell>
        </row>
        <row r="40">
          <cell r="A40">
            <v>130035</v>
          </cell>
          <cell r="B40" t="str">
            <v>Salads</v>
          </cell>
          <cell r="C40" t="str">
            <v>Humus with Tehina</v>
          </cell>
          <cell r="D40">
            <v>1</v>
          </cell>
          <cell r="E40" t="str">
            <v>kg</v>
          </cell>
          <cell r="F40">
            <v>9.9499999999999993</v>
          </cell>
        </row>
        <row r="41">
          <cell r="A41">
            <v>130036</v>
          </cell>
          <cell r="B41" t="str">
            <v>Salads</v>
          </cell>
          <cell r="C41" t="str">
            <v>Israeli Cucumber Salad</v>
          </cell>
          <cell r="D41">
            <v>1</v>
          </cell>
          <cell r="E41" t="str">
            <v>kg</v>
          </cell>
          <cell r="F41">
            <v>9.9499999999999993</v>
          </cell>
        </row>
        <row r="42">
          <cell r="A42">
            <v>130037</v>
          </cell>
          <cell r="B42" t="str">
            <v>Salads</v>
          </cell>
          <cell r="C42" t="str">
            <v>Israeli Salad</v>
          </cell>
          <cell r="D42">
            <v>1</v>
          </cell>
          <cell r="E42" t="str">
            <v>kg</v>
          </cell>
          <cell r="F42">
            <v>9.9499999999999993</v>
          </cell>
        </row>
        <row r="43">
          <cell r="A43">
            <v>130038</v>
          </cell>
          <cell r="B43" t="str">
            <v>Salads</v>
          </cell>
          <cell r="C43" t="str">
            <v>Leek &amp; Tomato Salad</v>
          </cell>
          <cell r="D43">
            <v>1</v>
          </cell>
          <cell r="E43" t="str">
            <v>kg</v>
          </cell>
          <cell r="F43">
            <v>9.9499999999999993</v>
          </cell>
        </row>
        <row r="44">
          <cell r="A44">
            <v>130039</v>
          </cell>
          <cell r="B44" t="str">
            <v>Salads</v>
          </cell>
          <cell r="C44" t="str">
            <v>Marinated Mushrooms</v>
          </cell>
          <cell r="D44">
            <v>1</v>
          </cell>
          <cell r="E44" t="str">
            <v>kg</v>
          </cell>
          <cell r="F44">
            <v>9.9499999999999993</v>
          </cell>
        </row>
        <row r="45">
          <cell r="A45">
            <v>130040</v>
          </cell>
          <cell r="B45" t="str">
            <v>Salads</v>
          </cell>
          <cell r="C45" t="str">
            <v>Marinated Olives</v>
          </cell>
          <cell r="D45">
            <v>1</v>
          </cell>
          <cell r="E45" t="str">
            <v>kg</v>
          </cell>
          <cell r="F45">
            <v>9.9499999999999993</v>
          </cell>
        </row>
        <row r="46">
          <cell r="A46">
            <v>130041</v>
          </cell>
          <cell r="B46" t="str">
            <v>Salads</v>
          </cell>
          <cell r="C46" t="str">
            <v>Marinated Pickled Salmon</v>
          </cell>
          <cell r="D46">
            <v>1</v>
          </cell>
          <cell r="E46" t="str">
            <v>kg</v>
          </cell>
          <cell r="F46">
            <v>13.95</v>
          </cell>
        </row>
        <row r="47">
          <cell r="A47">
            <v>130042</v>
          </cell>
          <cell r="B47" t="str">
            <v>Salads</v>
          </cell>
          <cell r="C47" t="str">
            <v>Matbucha Salad</v>
          </cell>
          <cell r="D47">
            <v>1</v>
          </cell>
          <cell r="E47" t="str">
            <v>kg</v>
          </cell>
          <cell r="F47">
            <v>9.9499999999999993</v>
          </cell>
        </row>
        <row r="48">
          <cell r="A48">
            <v>130043</v>
          </cell>
          <cell r="B48" t="str">
            <v>Salads</v>
          </cell>
          <cell r="C48" t="str">
            <v>Moroccan Carrots</v>
          </cell>
          <cell r="D48">
            <v>1</v>
          </cell>
          <cell r="E48" t="str">
            <v>kg</v>
          </cell>
          <cell r="F48">
            <v>9.9499999999999993</v>
          </cell>
        </row>
        <row r="49">
          <cell r="A49">
            <v>130044</v>
          </cell>
          <cell r="B49" t="str">
            <v>Salads</v>
          </cell>
          <cell r="C49" t="str">
            <v>Morrocan Aubergine Salad</v>
          </cell>
          <cell r="D49">
            <v>1</v>
          </cell>
          <cell r="E49" t="str">
            <v>kg</v>
          </cell>
          <cell r="F49">
            <v>9.9499999999999993</v>
          </cell>
        </row>
        <row r="50">
          <cell r="A50">
            <v>130045</v>
          </cell>
          <cell r="B50" t="str">
            <v>Salads</v>
          </cell>
          <cell r="C50" t="str">
            <v>Morrocan Jumbo Chickpeas</v>
          </cell>
          <cell r="D50">
            <v>1</v>
          </cell>
          <cell r="E50" t="str">
            <v>kg</v>
          </cell>
          <cell r="F50">
            <v>9.9499999999999993</v>
          </cell>
        </row>
        <row r="51">
          <cell r="A51">
            <v>130046</v>
          </cell>
          <cell r="B51" t="str">
            <v>Salads</v>
          </cell>
          <cell r="C51" t="str">
            <v>Morrocan Matbucha Salad</v>
          </cell>
          <cell r="D51">
            <v>1</v>
          </cell>
          <cell r="E51" t="str">
            <v>kg</v>
          </cell>
          <cell r="F51">
            <v>9.9499999999999993</v>
          </cell>
        </row>
        <row r="52">
          <cell r="A52">
            <v>130047</v>
          </cell>
          <cell r="B52" t="str">
            <v>Salads</v>
          </cell>
          <cell r="C52" t="str">
            <v>Morrocan Shakshuka</v>
          </cell>
          <cell r="D52">
            <v>1</v>
          </cell>
          <cell r="E52" t="str">
            <v>kg</v>
          </cell>
          <cell r="F52">
            <v>9.9499999999999993</v>
          </cell>
        </row>
        <row r="53">
          <cell r="A53">
            <v>130048</v>
          </cell>
          <cell r="B53" t="str">
            <v>Salads</v>
          </cell>
          <cell r="C53" t="str">
            <v>Olive Pate</v>
          </cell>
          <cell r="D53">
            <v>1</v>
          </cell>
          <cell r="E53" t="str">
            <v>kg</v>
          </cell>
          <cell r="F53">
            <v>9.9499999999999993</v>
          </cell>
        </row>
        <row r="54">
          <cell r="A54">
            <v>130049</v>
          </cell>
          <cell r="B54" t="str">
            <v>Salads</v>
          </cell>
          <cell r="C54" t="str">
            <v>Morrocan Olives</v>
          </cell>
          <cell r="D54">
            <v>1</v>
          </cell>
          <cell r="E54" t="str">
            <v>kg</v>
          </cell>
          <cell r="F54">
            <v>9.9499999999999993</v>
          </cell>
        </row>
        <row r="55">
          <cell r="A55">
            <v>130050</v>
          </cell>
          <cell r="B55" t="str">
            <v>Salads</v>
          </cell>
          <cell r="C55" t="str">
            <v>Pickled Beetroot</v>
          </cell>
          <cell r="D55">
            <v>1</v>
          </cell>
          <cell r="E55" t="str">
            <v>kg</v>
          </cell>
          <cell r="F55">
            <v>9.9499999999999993</v>
          </cell>
        </row>
        <row r="56">
          <cell r="A56">
            <v>130051</v>
          </cell>
          <cell r="B56" t="str">
            <v>Salads</v>
          </cell>
          <cell r="C56" t="str">
            <v>Pickled Herring</v>
          </cell>
          <cell r="D56">
            <v>1</v>
          </cell>
          <cell r="E56" t="str">
            <v>kg</v>
          </cell>
          <cell r="F56">
            <v>16.95</v>
          </cell>
        </row>
        <row r="57">
          <cell r="A57">
            <v>130052</v>
          </cell>
          <cell r="B57" t="str">
            <v>Salads</v>
          </cell>
          <cell r="C57" t="str">
            <v>Pickled Vegetables</v>
          </cell>
          <cell r="D57">
            <v>1</v>
          </cell>
          <cell r="E57" t="str">
            <v>kg</v>
          </cell>
          <cell r="F57">
            <v>9.9499999999999993</v>
          </cell>
        </row>
        <row r="58">
          <cell r="A58">
            <v>130053</v>
          </cell>
          <cell r="B58" t="str">
            <v>Salads</v>
          </cell>
          <cell r="C58" t="str">
            <v>Potato Salad</v>
          </cell>
          <cell r="D58">
            <v>1</v>
          </cell>
          <cell r="E58" t="str">
            <v>kg</v>
          </cell>
          <cell r="F58">
            <v>9.9499999999999993</v>
          </cell>
        </row>
        <row r="59">
          <cell r="A59">
            <v>130054</v>
          </cell>
          <cell r="B59" t="str">
            <v>Salads</v>
          </cell>
          <cell r="C59" t="str">
            <v>Russian Potato Salad</v>
          </cell>
          <cell r="D59">
            <v>1</v>
          </cell>
          <cell r="E59" t="str">
            <v>kg</v>
          </cell>
          <cell r="F59">
            <v>9.9499999999999993</v>
          </cell>
        </row>
        <row r="60">
          <cell r="A60">
            <v>130055</v>
          </cell>
          <cell r="B60" t="str">
            <v>Salads</v>
          </cell>
          <cell r="C60" t="str">
            <v>Salmon Salad</v>
          </cell>
          <cell r="D60">
            <v>1</v>
          </cell>
          <cell r="E60" t="str">
            <v>kg</v>
          </cell>
          <cell r="F60">
            <v>14.95</v>
          </cell>
        </row>
        <row r="61">
          <cell r="A61">
            <v>130056</v>
          </cell>
          <cell r="B61" t="str">
            <v>Salads</v>
          </cell>
          <cell r="C61" t="str">
            <v>Schmaltz Herring</v>
          </cell>
          <cell r="D61">
            <v>1</v>
          </cell>
          <cell r="E61" t="str">
            <v>kg</v>
          </cell>
          <cell r="F61">
            <v>15.95</v>
          </cell>
        </row>
        <row r="62">
          <cell r="A62">
            <v>130057</v>
          </cell>
          <cell r="B62" t="str">
            <v>Salads</v>
          </cell>
          <cell r="C62" t="str">
            <v>Smoked Salmon Pate Deluxe</v>
          </cell>
          <cell r="D62">
            <v>1</v>
          </cell>
          <cell r="E62" t="str">
            <v>kg</v>
          </cell>
          <cell r="F62">
            <v>13.95</v>
          </cell>
        </row>
        <row r="63">
          <cell r="A63">
            <v>130058</v>
          </cell>
          <cell r="B63" t="str">
            <v>Salads</v>
          </cell>
          <cell r="C63" t="str">
            <v>Sweet Corn Salad</v>
          </cell>
          <cell r="D63">
            <v>1</v>
          </cell>
          <cell r="E63" t="str">
            <v>kg</v>
          </cell>
          <cell r="F63">
            <v>9.9499999999999993</v>
          </cell>
        </row>
        <row r="64">
          <cell r="A64">
            <v>130059</v>
          </cell>
          <cell r="B64" t="str">
            <v>Salads</v>
          </cell>
          <cell r="C64" t="str">
            <v>Taboule Salad</v>
          </cell>
          <cell r="D64">
            <v>1</v>
          </cell>
          <cell r="E64" t="str">
            <v>kg</v>
          </cell>
          <cell r="F64">
            <v>9.9499999999999993</v>
          </cell>
        </row>
        <row r="65">
          <cell r="A65">
            <v>130060</v>
          </cell>
          <cell r="B65" t="str">
            <v>Salads</v>
          </cell>
          <cell r="C65" t="str">
            <v>Tehina Salad</v>
          </cell>
          <cell r="D65">
            <v>1</v>
          </cell>
          <cell r="E65" t="str">
            <v>kg</v>
          </cell>
          <cell r="F65">
            <v>9.9499999999999993</v>
          </cell>
        </row>
        <row r="66">
          <cell r="A66">
            <v>130061</v>
          </cell>
          <cell r="B66" t="str">
            <v>Salads</v>
          </cell>
          <cell r="C66" t="str">
            <v>Tomato Dip</v>
          </cell>
          <cell r="D66">
            <v>1</v>
          </cell>
          <cell r="E66" t="str">
            <v>kg</v>
          </cell>
          <cell r="F66">
            <v>9.9499999999999993</v>
          </cell>
        </row>
        <row r="67">
          <cell r="A67">
            <v>130062</v>
          </cell>
          <cell r="B67" t="str">
            <v>Salads</v>
          </cell>
          <cell r="C67" t="str">
            <v>Tuna Dip</v>
          </cell>
          <cell r="D67">
            <v>1</v>
          </cell>
          <cell r="E67" t="str">
            <v>kg</v>
          </cell>
          <cell r="F67">
            <v>12.95</v>
          </cell>
        </row>
        <row r="68">
          <cell r="A68">
            <v>130063</v>
          </cell>
          <cell r="B68" t="str">
            <v>Salads</v>
          </cell>
          <cell r="C68" t="str">
            <v>Tuna Mayonnaise with Pickled Cucumber</v>
          </cell>
          <cell r="D68">
            <v>1</v>
          </cell>
          <cell r="E68" t="str">
            <v>kg</v>
          </cell>
          <cell r="F68">
            <v>12.95</v>
          </cell>
        </row>
        <row r="69">
          <cell r="A69">
            <v>130064</v>
          </cell>
          <cell r="B69" t="str">
            <v>Salads</v>
          </cell>
          <cell r="C69" t="str">
            <v>Tuna Salad</v>
          </cell>
          <cell r="D69">
            <v>1</v>
          </cell>
          <cell r="E69" t="str">
            <v>kg</v>
          </cell>
          <cell r="F69">
            <v>12.95</v>
          </cell>
        </row>
        <row r="70">
          <cell r="A70">
            <v>130065</v>
          </cell>
          <cell r="B70" t="str">
            <v>Kugel</v>
          </cell>
          <cell r="C70" t="str">
            <v>Apple Crumble 9/13"</v>
          </cell>
          <cell r="D70">
            <v>1</v>
          </cell>
          <cell r="E70" t="str">
            <v>unit</v>
          </cell>
          <cell r="F70">
            <v>32</v>
          </cell>
        </row>
        <row r="71">
          <cell r="A71">
            <v>130066</v>
          </cell>
          <cell r="B71" t="str">
            <v>Kugel</v>
          </cell>
          <cell r="C71" t="str">
            <v>Courgette Kugel 9/13"</v>
          </cell>
          <cell r="D71">
            <v>1</v>
          </cell>
          <cell r="E71" t="str">
            <v>unit</v>
          </cell>
          <cell r="F71">
            <v>32</v>
          </cell>
        </row>
        <row r="72">
          <cell r="A72">
            <v>130067</v>
          </cell>
          <cell r="B72" t="str">
            <v>Kugel</v>
          </cell>
          <cell r="C72" t="str">
            <v>Potato Kugel  9/13"</v>
          </cell>
          <cell r="D72">
            <v>1</v>
          </cell>
          <cell r="E72" t="str">
            <v>unit</v>
          </cell>
          <cell r="F72">
            <v>20</v>
          </cell>
        </row>
        <row r="73">
          <cell r="A73">
            <v>130068</v>
          </cell>
          <cell r="B73" t="str">
            <v>Kugel</v>
          </cell>
          <cell r="C73" t="str">
            <v>Vanilla Kugel  9/13"</v>
          </cell>
          <cell r="D73">
            <v>1</v>
          </cell>
          <cell r="E73" t="str">
            <v>unit</v>
          </cell>
          <cell r="F73">
            <v>20</v>
          </cell>
        </row>
        <row r="74">
          <cell r="A74">
            <v>130069</v>
          </cell>
          <cell r="B74" t="str">
            <v>Kugel</v>
          </cell>
          <cell r="C74" t="str">
            <v>Yerushalmi Kugel  9/13"</v>
          </cell>
          <cell r="D74">
            <v>1</v>
          </cell>
          <cell r="E74" t="str">
            <v>unit</v>
          </cell>
          <cell r="F74">
            <v>20</v>
          </cell>
        </row>
        <row r="75">
          <cell r="A75">
            <v>130070</v>
          </cell>
          <cell r="B75" t="str">
            <v>Main - Chicken</v>
          </cell>
          <cell r="C75" t="str">
            <v>Chicken Shwarma</v>
          </cell>
          <cell r="D75">
            <v>1</v>
          </cell>
          <cell r="E75" t="str">
            <v>kg</v>
          </cell>
          <cell r="F75">
            <v>19.95</v>
          </cell>
        </row>
        <row r="76">
          <cell r="A76">
            <v>130071</v>
          </cell>
          <cell r="B76" t="str">
            <v>Main - Chicken</v>
          </cell>
          <cell r="C76" t="str">
            <v>Chicken Thighs</v>
          </cell>
          <cell r="D76">
            <v>1</v>
          </cell>
          <cell r="E76" t="str">
            <v>piece</v>
          </cell>
          <cell r="F76">
            <v>3</v>
          </cell>
        </row>
        <row r="77">
          <cell r="A77">
            <v>130072</v>
          </cell>
          <cell r="B77" t="str">
            <v>Main - Chicken</v>
          </cell>
          <cell r="C77" t="str">
            <v>Chicken Drumstick</v>
          </cell>
          <cell r="D77">
            <v>1</v>
          </cell>
          <cell r="E77" t="str">
            <v>piece</v>
          </cell>
          <cell r="F77">
            <v>2.75</v>
          </cell>
        </row>
        <row r="78">
          <cell r="A78">
            <v>130073</v>
          </cell>
          <cell r="B78" t="str">
            <v>Main - Chicken</v>
          </cell>
          <cell r="C78" t="str">
            <v>Chicken Leg Quarters</v>
          </cell>
          <cell r="D78">
            <v>1</v>
          </cell>
          <cell r="E78" t="str">
            <v>piece</v>
          </cell>
          <cell r="F78">
            <v>5.49</v>
          </cell>
        </row>
        <row r="79">
          <cell r="A79">
            <v>130074</v>
          </cell>
          <cell r="B79" t="str">
            <v>Main - Chicken</v>
          </cell>
          <cell r="C79" t="str">
            <v>Roast Chicken Cut in 4 or 8</v>
          </cell>
          <cell r="D79">
            <v>1</v>
          </cell>
          <cell r="E79" t="str">
            <v>piece</v>
          </cell>
          <cell r="F79">
            <v>18</v>
          </cell>
        </row>
        <row r="80">
          <cell r="A80">
            <v>130075</v>
          </cell>
          <cell r="B80" t="str">
            <v>Main - Chicken</v>
          </cell>
          <cell r="C80" t="str">
            <v>Roast Chicken Cut in 4 or 8</v>
          </cell>
          <cell r="D80">
            <v>1</v>
          </cell>
          <cell r="E80" t="str">
            <v>kg</v>
          </cell>
          <cell r="F80">
            <v>12.49</v>
          </cell>
        </row>
        <row r="81">
          <cell r="A81">
            <v>130076</v>
          </cell>
          <cell r="B81" t="str">
            <v>Main - Chicken</v>
          </cell>
          <cell r="C81" t="str">
            <v>Baked Chicken Schnitzel per piece</v>
          </cell>
          <cell r="D81">
            <v>1</v>
          </cell>
          <cell r="E81" t="str">
            <v>piece</v>
          </cell>
          <cell r="F81">
            <v>2</v>
          </cell>
        </row>
        <row r="82">
          <cell r="A82">
            <v>130077</v>
          </cell>
          <cell r="B82" t="str">
            <v>Main - Chicken</v>
          </cell>
          <cell r="C82" t="str">
            <v>Baked Chicken Schnitzel per kg</v>
          </cell>
          <cell r="D82">
            <v>1</v>
          </cell>
          <cell r="E82" t="str">
            <v>kg</v>
          </cell>
          <cell r="F82">
            <v>19.95</v>
          </cell>
        </row>
        <row r="83">
          <cell r="A83">
            <v>130078</v>
          </cell>
          <cell r="B83" t="str">
            <v>Main - Chicken</v>
          </cell>
          <cell r="C83" t="str">
            <v>Battered Chicken Goujons per piece</v>
          </cell>
          <cell r="D83">
            <v>1</v>
          </cell>
          <cell r="E83" t="str">
            <v>piece</v>
          </cell>
          <cell r="F83">
            <v>0.4</v>
          </cell>
        </row>
        <row r="84">
          <cell r="A84">
            <v>130079</v>
          </cell>
          <cell r="B84" t="str">
            <v>Main - Chicken</v>
          </cell>
          <cell r="C84" t="str">
            <v>Battered Chicken Goujons per kg</v>
          </cell>
          <cell r="D84">
            <v>1</v>
          </cell>
          <cell r="E84" t="str">
            <v>kg</v>
          </cell>
          <cell r="F84">
            <v>19.95</v>
          </cell>
        </row>
        <row r="85">
          <cell r="A85">
            <v>130080</v>
          </cell>
          <cell r="B85" t="str">
            <v>Main - Chicken</v>
          </cell>
          <cell r="C85" t="str">
            <v>Breaded Chicken Goujons per piece</v>
          </cell>
          <cell r="D85">
            <v>1</v>
          </cell>
          <cell r="E85" t="str">
            <v>piece</v>
          </cell>
          <cell r="F85">
            <v>0.4</v>
          </cell>
        </row>
        <row r="86">
          <cell r="A86">
            <v>130081</v>
          </cell>
          <cell r="B86" t="str">
            <v>Main - Chicken</v>
          </cell>
          <cell r="C86" t="str">
            <v>Breaded Chicken Goujons per kg</v>
          </cell>
          <cell r="D86">
            <v>1</v>
          </cell>
          <cell r="E86" t="str">
            <v>kg</v>
          </cell>
          <cell r="F86">
            <v>19.95</v>
          </cell>
        </row>
        <row r="87">
          <cell r="A87">
            <v>130082</v>
          </cell>
          <cell r="B87" t="str">
            <v>Main - Chicken</v>
          </cell>
          <cell r="C87" t="str">
            <v>Dark Chicken Schnitzel per piece</v>
          </cell>
          <cell r="D87">
            <v>1</v>
          </cell>
          <cell r="E87" t="str">
            <v>piece</v>
          </cell>
          <cell r="F87">
            <v>5.49</v>
          </cell>
        </row>
        <row r="88">
          <cell r="A88">
            <v>130083</v>
          </cell>
          <cell r="B88" t="str">
            <v>Main - Chicken</v>
          </cell>
          <cell r="C88" t="str">
            <v>Dark Chicken Schnitzel per kg</v>
          </cell>
          <cell r="D88">
            <v>1</v>
          </cell>
          <cell r="E88" t="str">
            <v>kg</v>
          </cell>
          <cell r="F88">
            <v>27.95</v>
          </cell>
        </row>
        <row r="89">
          <cell r="A89">
            <v>130084</v>
          </cell>
          <cell r="B89" t="str">
            <v>Main - Chicken</v>
          </cell>
          <cell r="C89" t="str">
            <v>Chicken Curry</v>
          </cell>
          <cell r="D89">
            <v>1</v>
          </cell>
          <cell r="E89" t="str">
            <v>kg</v>
          </cell>
          <cell r="F89">
            <v>16.95</v>
          </cell>
        </row>
        <row r="90">
          <cell r="A90">
            <v>130085</v>
          </cell>
          <cell r="B90" t="str">
            <v>Main - Chicken</v>
          </cell>
          <cell r="C90" t="str">
            <v>Chicken Liver Pate Blintzes</v>
          </cell>
          <cell r="D90">
            <v>1</v>
          </cell>
          <cell r="E90" t="str">
            <v>piece</v>
          </cell>
          <cell r="F90">
            <v>3</v>
          </cell>
        </row>
        <row r="91">
          <cell r="A91">
            <v>130086</v>
          </cell>
          <cell r="B91" t="str">
            <v>Main - Chicken</v>
          </cell>
          <cell r="C91" t="str">
            <v>Chicken Rogan Josh</v>
          </cell>
          <cell r="D91">
            <v>1</v>
          </cell>
          <cell r="E91" t="str">
            <v>kg</v>
          </cell>
          <cell r="F91">
            <v>16.95</v>
          </cell>
        </row>
        <row r="92">
          <cell r="A92">
            <v>130087</v>
          </cell>
          <cell r="B92" t="str">
            <v>Main - Chicken</v>
          </cell>
          <cell r="C92" t="str">
            <v>Fried Chicken Schnitzel per piece</v>
          </cell>
          <cell r="D92">
            <v>1</v>
          </cell>
          <cell r="E92" t="str">
            <v>piece</v>
          </cell>
          <cell r="F92">
            <v>2</v>
          </cell>
        </row>
        <row r="93">
          <cell r="A93">
            <v>130088</v>
          </cell>
          <cell r="B93" t="str">
            <v>Main - Chicken</v>
          </cell>
          <cell r="C93" t="str">
            <v>Fried Chicken Schnitzel per kg</v>
          </cell>
          <cell r="D93">
            <v>1</v>
          </cell>
          <cell r="E93" t="str">
            <v>kg</v>
          </cell>
          <cell r="F93">
            <v>19.95</v>
          </cell>
        </row>
        <row r="94">
          <cell r="A94">
            <v>130089</v>
          </cell>
          <cell r="B94" t="str">
            <v>Main - Chicken</v>
          </cell>
          <cell r="C94" t="str">
            <v>Chicken Schnitzel Butterfly per piece</v>
          </cell>
          <cell r="D94">
            <v>1</v>
          </cell>
          <cell r="E94" t="str">
            <v>piece</v>
          </cell>
          <cell r="F94">
            <v>4</v>
          </cell>
        </row>
        <row r="95">
          <cell r="A95">
            <v>130090</v>
          </cell>
          <cell r="B95" t="str">
            <v>Main - Chicken</v>
          </cell>
          <cell r="C95" t="str">
            <v>Chicken Schnitzel Butterfly per kg</v>
          </cell>
          <cell r="D95">
            <v>1</v>
          </cell>
          <cell r="E95" t="str">
            <v>kg</v>
          </cell>
          <cell r="F95">
            <v>19.95</v>
          </cell>
        </row>
        <row r="96">
          <cell r="A96">
            <v>130091</v>
          </cell>
          <cell r="B96" t="str">
            <v>Main - Chicken</v>
          </cell>
          <cell r="C96" t="str">
            <v>Chinese Chicken Wings</v>
          </cell>
          <cell r="D96">
            <v>1</v>
          </cell>
          <cell r="E96" t="str">
            <v>piece</v>
          </cell>
          <cell r="F96">
            <v>0.5</v>
          </cell>
        </row>
        <row r="97">
          <cell r="A97">
            <v>130092</v>
          </cell>
          <cell r="B97" t="str">
            <v>Main - Chicken</v>
          </cell>
          <cell r="C97" t="str">
            <v>Chinese Noodles with Chicken</v>
          </cell>
          <cell r="D97">
            <v>1</v>
          </cell>
          <cell r="E97" t="str">
            <v>kg</v>
          </cell>
          <cell r="F97">
            <v>16.95</v>
          </cell>
        </row>
        <row r="98">
          <cell r="A98">
            <v>130093</v>
          </cell>
          <cell r="B98" t="str">
            <v>Main - Chicken</v>
          </cell>
          <cell r="C98" t="str">
            <v>Southern Fried Chicken - Thigh per piece</v>
          </cell>
          <cell r="D98">
            <v>1</v>
          </cell>
          <cell r="E98" t="str">
            <v>piece</v>
          </cell>
          <cell r="F98">
            <v>3</v>
          </cell>
        </row>
        <row r="99">
          <cell r="A99">
            <v>130094</v>
          </cell>
          <cell r="B99" t="str">
            <v>Main - Chicken</v>
          </cell>
          <cell r="C99" t="str">
            <v>Southern Fried Chicken - Drumstick per piece</v>
          </cell>
          <cell r="D99">
            <v>1</v>
          </cell>
          <cell r="E99" t="str">
            <v>piece</v>
          </cell>
          <cell r="F99">
            <v>2.75</v>
          </cell>
        </row>
        <row r="100">
          <cell r="A100">
            <v>130095</v>
          </cell>
          <cell r="B100" t="str">
            <v>Main - Chicken</v>
          </cell>
          <cell r="C100" t="str">
            <v>Southern Fried Chicken per kg</v>
          </cell>
          <cell r="D100">
            <v>1</v>
          </cell>
          <cell r="E100" t="str">
            <v>kg</v>
          </cell>
          <cell r="F100">
            <v>19.95</v>
          </cell>
        </row>
        <row r="101">
          <cell r="A101">
            <v>130096</v>
          </cell>
          <cell r="B101" t="str">
            <v>Main - Chicken</v>
          </cell>
          <cell r="C101" t="str">
            <v>Sweet &amp; Sour Chicken</v>
          </cell>
          <cell r="D101">
            <v>1</v>
          </cell>
          <cell r="E101" t="str">
            <v>kg</v>
          </cell>
          <cell r="F101">
            <v>16.95</v>
          </cell>
        </row>
        <row r="102">
          <cell r="A102">
            <v>130097</v>
          </cell>
          <cell r="B102" t="str">
            <v>Main - Chicken</v>
          </cell>
          <cell r="C102" t="str">
            <v>Grilled Pargiyot in Onion Sauce</v>
          </cell>
          <cell r="D102">
            <v>1</v>
          </cell>
          <cell r="E102" t="str">
            <v>piece</v>
          </cell>
          <cell r="F102">
            <v>6.5</v>
          </cell>
        </row>
        <row r="103">
          <cell r="A103">
            <v>130098</v>
          </cell>
          <cell r="B103" t="str">
            <v>Main - Chicken</v>
          </cell>
          <cell r="C103" t="str">
            <v>Chicken Breast Schwarma</v>
          </cell>
          <cell r="D103">
            <v>1</v>
          </cell>
          <cell r="E103" t="str">
            <v>kg</v>
          </cell>
          <cell r="F103">
            <v>19.95</v>
          </cell>
        </row>
        <row r="104">
          <cell r="A104">
            <v>130099</v>
          </cell>
          <cell r="B104" t="str">
            <v>Main - Beef</v>
          </cell>
          <cell r="C104" t="str">
            <v>Beef Goulash</v>
          </cell>
          <cell r="D104">
            <v>1</v>
          </cell>
          <cell r="E104" t="str">
            <v>kg</v>
          </cell>
          <cell r="F104">
            <v>18.95</v>
          </cell>
        </row>
        <row r="105">
          <cell r="A105">
            <v>130100</v>
          </cell>
          <cell r="B105" t="str">
            <v>Main - Beef</v>
          </cell>
          <cell r="C105" t="str">
            <v>Beef Stir Fry</v>
          </cell>
          <cell r="D105">
            <v>1</v>
          </cell>
          <cell r="E105" t="str">
            <v>kg</v>
          </cell>
          <cell r="F105">
            <v>18.95</v>
          </cell>
        </row>
        <row r="106">
          <cell r="A106">
            <v>130101</v>
          </cell>
          <cell r="B106" t="str">
            <v>Main - Beef</v>
          </cell>
          <cell r="C106" t="str">
            <v>Chinese Shredded Beef</v>
          </cell>
          <cell r="D106">
            <v>1</v>
          </cell>
          <cell r="E106" t="str">
            <v>kg</v>
          </cell>
          <cell r="F106">
            <v>18.95</v>
          </cell>
        </row>
        <row r="107">
          <cell r="A107">
            <v>130102</v>
          </cell>
          <cell r="B107" t="str">
            <v>Main - Beef</v>
          </cell>
          <cell r="C107" t="str">
            <v>Holishkes Meaty</v>
          </cell>
          <cell r="D107">
            <v>1</v>
          </cell>
          <cell r="E107" t="str">
            <v>piece</v>
          </cell>
          <cell r="F107">
            <v>2.5</v>
          </cell>
        </row>
        <row r="108">
          <cell r="A108">
            <v>130103</v>
          </cell>
          <cell r="B108" t="str">
            <v>Main - Beef</v>
          </cell>
          <cell r="C108" t="str">
            <v>Meat Balls in Tomato Sauce per piece</v>
          </cell>
          <cell r="D108">
            <v>1</v>
          </cell>
          <cell r="E108" t="str">
            <v>piece</v>
          </cell>
          <cell r="F108">
            <v>1</v>
          </cell>
        </row>
        <row r="109">
          <cell r="A109">
            <v>130104</v>
          </cell>
          <cell r="B109" t="str">
            <v>Main - Beef</v>
          </cell>
          <cell r="C109" t="str">
            <v>Meat Balls in Tomato Sauce per kg</v>
          </cell>
          <cell r="D109">
            <v>1</v>
          </cell>
          <cell r="E109" t="str">
            <v>kg</v>
          </cell>
          <cell r="F109">
            <v>18.95</v>
          </cell>
        </row>
        <row r="110">
          <cell r="A110">
            <v>130105</v>
          </cell>
          <cell r="B110" t="str">
            <v>Main - Beef</v>
          </cell>
          <cell r="C110" t="str">
            <v>Beef Cholent per kg</v>
          </cell>
          <cell r="D110">
            <v>1</v>
          </cell>
          <cell r="E110" t="str">
            <v>kg</v>
          </cell>
          <cell r="F110">
            <v>7.45</v>
          </cell>
        </row>
        <row r="111">
          <cell r="A111">
            <v>130106</v>
          </cell>
          <cell r="B111" t="str">
            <v>Main - Beef</v>
          </cell>
          <cell r="C111" t="str">
            <v>Beef Cholent - Catering Size</v>
          </cell>
          <cell r="D111">
            <v>1</v>
          </cell>
          <cell r="E111" t="str">
            <v>kg</v>
          </cell>
          <cell r="F111">
            <v>35</v>
          </cell>
        </row>
        <row r="112">
          <cell r="A112">
            <v>130107</v>
          </cell>
          <cell r="B112" t="str">
            <v>Main - Beef</v>
          </cell>
          <cell r="C112" t="str">
            <v>Minced Beef Blintzes</v>
          </cell>
          <cell r="D112">
            <v>1</v>
          </cell>
          <cell r="E112" t="str">
            <v>piece</v>
          </cell>
          <cell r="F112">
            <v>3</v>
          </cell>
        </row>
        <row r="113">
          <cell r="A113">
            <v>130108</v>
          </cell>
          <cell r="B113" t="str">
            <v>Main - Beef</v>
          </cell>
          <cell r="C113" t="str">
            <v>Steak in Wine Sauce</v>
          </cell>
          <cell r="D113">
            <v>1</v>
          </cell>
          <cell r="E113" t="str">
            <v>kg</v>
          </cell>
          <cell r="F113">
            <v>26.95</v>
          </cell>
        </row>
        <row r="114">
          <cell r="A114">
            <v>130109</v>
          </cell>
          <cell r="B114" t="str">
            <v>Main - Beef</v>
          </cell>
          <cell r="C114" t="str">
            <v>Steak in Wine Sauce - 100g Steak</v>
          </cell>
          <cell r="D114">
            <v>1</v>
          </cell>
          <cell r="E114" t="str">
            <v>piece</v>
          </cell>
          <cell r="F114">
            <v>4</v>
          </cell>
        </row>
        <row r="115">
          <cell r="A115">
            <v>130110</v>
          </cell>
          <cell r="B115" t="str">
            <v>Main - Beef</v>
          </cell>
          <cell r="C115" t="str">
            <v>Steak in Wine Sauce - 150g Steak</v>
          </cell>
          <cell r="D115">
            <v>1</v>
          </cell>
          <cell r="E115" t="str">
            <v>piece</v>
          </cell>
          <cell r="F115">
            <v>6</v>
          </cell>
        </row>
        <row r="116">
          <cell r="A116">
            <v>130111</v>
          </cell>
          <cell r="B116" t="str">
            <v>Main - Beef</v>
          </cell>
          <cell r="C116" t="str">
            <v>Stuffed Peppers Meaty 2 per person</v>
          </cell>
          <cell r="D116">
            <v>1</v>
          </cell>
          <cell r="E116" t="str">
            <v>piece</v>
          </cell>
          <cell r="F116">
            <v>5</v>
          </cell>
        </row>
        <row r="117">
          <cell r="A117">
            <v>130112</v>
          </cell>
          <cell r="B117" t="str">
            <v>Main - Beef</v>
          </cell>
          <cell r="C117" t="str">
            <v>Pasta Bolognese</v>
          </cell>
          <cell r="D117">
            <v>1</v>
          </cell>
          <cell r="E117" t="str">
            <v>kg</v>
          </cell>
          <cell r="F117">
            <v>14.95</v>
          </cell>
        </row>
        <row r="118">
          <cell r="A118">
            <v>130113</v>
          </cell>
          <cell r="B118" t="str">
            <v>Main - Beef</v>
          </cell>
          <cell r="C118" t="str">
            <v>Veg Rice With Beef</v>
          </cell>
          <cell r="D118">
            <v>1</v>
          </cell>
          <cell r="E118" t="str">
            <v>kg</v>
          </cell>
          <cell r="F118">
            <v>14.95</v>
          </cell>
        </row>
        <row r="119">
          <cell r="A119">
            <v>130114</v>
          </cell>
          <cell r="B119" t="str">
            <v>Main - Fish</v>
          </cell>
          <cell r="C119" t="str">
            <v>Breaded Haddock Goujons - per piece</v>
          </cell>
          <cell r="D119">
            <v>1</v>
          </cell>
          <cell r="E119" t="str">
            <v>piece</v>
          </cell>
          <cell r="F119">
            <v>0.79</v>
          </cell>
        </row>
        <row r="120">
          <cell r="A120">
            <v>130115</v>
          </cell>
          <cell r="B120" t="str">
            <v>Main - Fish</v>
          </cell>
          <cell r="C120" t="str">
            <v>Breaded Haddock Goujons - per kg</v>
          </cell>
          <cell r="D120">
            <v>1</v>
          </cell>
          <cell r="E120" t="str">
            <v>kg</v>
          </cell>
          <cell r="F120">
            <v>29.95</v>
          </cell>
        </row>
        <row r="121">
          <cell r="A121">
            <v>130116</v>
          </cell>
          <cell r="B121" t="str">
            <v>Main - Fish</v>
          </cell>
          <cell r="C121" t="str">
            <v>Cocktail Fish Balls per piece</v>
          </cell>
          <cell r="D121">
            <v>1</v>
          </cell>
          <cell r="E121" t="str">
            <v>piece</v>
          </cell>
          <cell r="F121">
            <v>0.39</v>
          </cell>
        </row>
        <row r="122">
          <cell r="A122">
            <v>130117</v>
          </cell>
          <cell r="B122" t="str">
            <v>Main - Fish</v>
          </cell>
          <cell r="C122" t="str">
            <v>Cocktail Fish Balls per kg</v>
          </cell>
          <cell r="D122">
            <v>1</v>
          </cell>
          <cell r="E122" t="str">
            <v>kg</v>
          </cell>
          <cell r="F122">
            <v>26.95</v>
          </cell>
        </row>
        <row r="123">
          <cell r="A123">
            <v>130118</v>
          </cell>
          <cell r="B123" t="str">
            <v>Main - Fish</v>
          </cell>
          <cell r="C123" t="str">
            <v>Fish Balls per piece</v>
          </cell>
          <cell r="D123">
            <v>1</v>
          </cell>
          <cell r="E123" t="str">
            <v>piece</v>
          </cell>
          <cell r="F123">
            <v>0.8</v>
          </cell>
        </row>
        <row r="124">
          <cell r="A124">
            <v>130119</v>
          </cell>
          <cell r="B124" t="str">
            <v>Main - Fish</v>
          </cell>
          <cell r="C124" t="str">
            <v>Fish Balls per kg</v>
          </cell>
          <cell r="D124">
            <v>1</v>
          </cell>
          <cell r="E124" t="str">
            <v>kg</v>
          </cell>
          <cell r="F124">
            <v>26.95</v>
          </cell>
        </row>
        <row r="125">
          <cell r="A125">
            <v>130120</v>
          </cell>
          <cell r="B125" t="str">
            <v>Main - Fish</v>
          </cell>
          <cell r="C125" t="str">
            <v>Cooked Salmon - all flavours per piece</v>
          </cell>
          <cell r="D125">
            <v>1</v>
          </cell>
          <cell r="E125" t="str">
            <v>piece</v>
          </cell>
          <cell r="F125">
            <v>4.29</v>
          </cell>
        </row>
        <row r="126">
          <cell r="A126">
            <v>130121</v>
          </cell>
          <cell r="B126" t="str">
            <v>Main - Fish</v>
          </cell>
          <cell r="C126" t="str">
            <v>Cooked Salmon - all flavours per kg</v>
          </cell>
          <cell r="D126">
            <v>1</v>
          </cell>
          <cell r="E126" t="str">
            <v>kg</v>
          </cell>
          <cell r="F126">
            <v>32</v>
          </cell>
        </row>
        <row r="127">
          <cell r="A127">
            <v>130122</v>
          </cell>
          <cell r="B127" t="str">
            <v>Main - Fish</v>
          </cell>
          <cell r="C127" t="str">
            <v>Gefilte Fish Ball - Classic</v>
          </cell>
          <cell r="D127">
            <v>1</v>
          </cell>
          <cell r="E127" t="str">
            <v>piece</v>
          </cell>
          <cell r="F127">
            <v>1</v>
          </cell>
        </row>
        <row r="128">
          <cell r="A128">
            <v>130123</v>
          </cell>
          <cell r="B128" t="str">
            <v>Main - Fish</v>
          </cell>
          <cell r="C128" t="str">
            <v>Gefilte Fish Ball - Hungarian Style</v>
          </cell>
          <cell r="D128">
            <v>1</v>
          </cell>
          <cell r="E128" t="str">
            <v>piece</v>
          </cell>
          <cell r="F128">
            <v>1</v>
          </cell>
        </row>
        <row r="129">
          <cell r="A129">
            <v>130124</v>
          </cell>
          <cell r="B129" t="str">
            <v>Pareve</v>
          </cell>
          <cell r="C129" t="str">
            <v>Parev cholent</v>
          </cell>
          <cell r="D129">
            <v>1</v>
          </cell>
          <cell r="E129" t="str">
            <v>kg</v>
          </cell>
          <cell r="F129">
            <v>5.49</v>
          </cell>
        </row>
        <row r="130">
          <cell r="A130">
            <v>130125</v>
          </cell>
          <cell r="B130" t="str">
            <v>Side</v>
          </cell>
          <cell r="C130" t="str">
            <v>Green Beans in Tomato Sauce</v>
          </cell>
          <cell r="D130">
            <v>1</v>
          </cell>
          <cell r="E130" t="str">
            <v>kg</v>
          </cell>
          <cell r="F130">
            <v>9.9499999999999993</v>
          </cell>
        </row>
        <row r="131">
          <cell r="A131">
            <v>130126</v>
          </cell>
          <cell r="B131" t="str">
            <v>Side</v>
          </cell>
          <cell r="C131" t="str">
            <v>Mushroom &amp; Potato Spinach Blintzes</v>
          </cell>
          <cell r="D131">
            <v>1</v>
          </cell>
          <cell r="E131" t="str">
            <v>piece</v>
          </cell>
          <cell r="F131">
            <v>3</v>
          </cell>
        </row>
        <row r="132">
          <cell r="A132">
            <v>130127</v>
          </cell>
          <cell r="B132" t="str">
            <v>Side</v>
          </cell>
          <cell r="C132" t="str">
            <v>Kneidlach</v>
          </cell>
          <cell r="D132">
            <v>1</v>
          </cell>
          <cell r="E132" t="str">
            <v>piece</v>
          </cell>
          <cell r="F132">
            <v>0.25</v>
          </cell>
        </row>
        <row r="133">
          <cell r="A133">
            <v>130128</v>
          </cell>
          <cell r="B133" t="str">
            <v>Side</v>
          </cell>
          <cell r="C133" t="str">
            <v>Pasta In Tomato Sauce Parev</v>
          </cell>
          <cell r="D133">
            <v>1</v>
          </cell>
          <cell r="E133" t="str">
            <v>kg</v>
          </cell>
          <cell r="F133">
            <v>9.9499999999999993</v>
          </cell>
        </row>
        <row r="134">
          <cell r="A134">
            <v>130129</v>
          </cell>
          <cell r="B134" t="str">
            <v>Side</v>
          </cell>
          <cell r="C134" t="str">
            <v>Tzimmes PARAV</v>
          </cell>
          <cell r="D134">
            <v>1</v>
          </cell>
          <cell r="E134" t="str">
            <v>kg</v>
          </cell>
          <cell r="F134">
            <v>9.9499999999999993</v>
          </cell>
        </row>
        <row r="135">
          <cell r="A135">
            <v>130130</v>
          </cell>
          <cell r="B135" t="str">
            <v>Side</v>
          </cell>
          <cell r="C135" t="str">
            <v>Veg Stir Fry Noodles</v>
          </cell>
          <cell r="D135">
            <v>1</v>
          </cell>
          <cell r="E135" t="str">
            <v>kg</v>
          </cell>
          <cell r="F135">
            <v>9.9499999999999993</v>
          </cell>
        </row>
        <row r="136">
          <cell r="A136">
            <v>130131</v>
          </cell>
          <cell r="B136" t="str">
            <v>Side</v>
          </cell>
          <cell r="C136" t="str">
            <v>Couscous &amp; Vegetables</v>
          </cell>
          <cell r="D136">
            <v>1</v>
          </cell>
          <cell r="E136" t="str">
            <v>kg</v>
          </cell>
          <cell r="F136">
            <v>12.95</v>
          </cell>
        </row>
        <row r="137">
          <cell r="A137">
            <v>130132</v>
          </cell>
          <cell r="B137" t="str">
            <v>Side</v>
          </cell>
          <cell r="C137" t="str">
            <v>Israeli Style Toasted Couscous</v>
          </cell>
          <cell r="D137">
            <v>1</v>
          </cell>
          <cell r="E137" t="str">
            <v>kg</v>
          </cell>
          <cell r="F137">
            <v>9.9499999999999993</v>
          </cell>
        </row>
        <row r="138">
          <cell r="A138">
            <v>130133</v>
          </cell>
          <cell r="B138" t="str">
            <v>Side</v>
          </cell>
          <cell r="C138" t="str">
            <v>Lyonnaise Potatoes</v>
          </cell>
          <cell r="D138">
            <v>1</v>
          </cell>
          <cell r="E138" t="str">
            <v>kg</v>
          </cell>
          <cell r="F138">
            <v>9.9499999999999993</v>
          </cell>
        </row>
        <row r="139">
          <cell r="A139">
            <v>130134</v>
          </cell>
          <cell r="B139" t="str">
            <v>Side</v>
          </cell>
          <cell r="C139" t="str">
            <v>Mashed Potato</v>
          </cell>
          <cell r="D139">
            <v>1</v>
          </cell>
          <cell r="E139" t="str">
            <v>kg</v>
          </cell>
          <cell r="F139">
            <v>9.9499999999999993</v>
          </cell>
        </row>
        <row r="140">
          <cell r="A140">
            <v>130135</v>
          </cell>
          <cell r="B140" t="str">
            <v>Side</v>
          </cell>
          <cell r="C140" t="str">
            <v>Potato Croquettes</v>
          </cell>
          <cell r="D140">
            <v>1</v>
          </cell>
          <cell r="E140" t="str">
            <v>piece</v>
          </cell>
          <cell r="F140">
            <v>0.79</v>
          </cell>
        </row>
        <row r="141">
          <cell r="A141">
            <v>130136</v>
          </cell>
          <cell r="B141" t="str">
            <v>Side</v>
          </cell>
          <cell r="C141" t="str">
            <v>Potato Wedges</v>
          </cell>
          <cell r="D141">
            <v>1</v>
          </cell>
          <cell r="E141" t="str">
            <v>kg</v>
          </cell>
          <cell r="F141">
            <v>9.9499999999999993</v>
          </cell>
        </row>
        <row r="142">
          <cell r="A142">
            <v>130137</v>
          </cell>
          <cell r="B142" t="str">
            <v>Side</v>
          </cell>
          <cell r="C142" t="str">
            <v>Roast Baby Potatoes with Dill</v>
          </cell>
          <cell r="D142">
            <v>1</v>
          </cell>
          <cell r="E142" t="str">
            <v>kg</v>
          </cell>
          <cell r="F142">
            <v>9.9499999999999993</v>
          </cell>
        </row>
        <row r="143">
          <cell r="A143">
            <v>130138</v>
          </cell>
          <cell r="B143" t="str">
            <v>Side</v>
          </cell>
          <cell r="C143" t="str">
            <v>Roast Baby Potatoes with Garlic &amp; Thyme</v>
          </cell>
          <cell r="D143">
            <v>1</v>
          </cell>
          <cell r="E143" t="str">
            <v>kg</v>
          </cell>
          <cell r="F143">
            <v>9.9499999999999993</v>
          </cell>
        </row>
        <row r="144">
          <cell r="A144">
            <v>130139</v>
          </cell>
          <cell r="B144" t="str">
            <v>Side</v>
          </cell>
          <cell r="C144" t="str">
            <v>Roast Baby Potatoes with Paprika</v>
          </cell>
          <cell r="D144">
            <v>1</v>
          </cell>
          <cell r="E144" t="str">
            <v>kg</v>
          </cell>
          <cell r="F144">
            <v>9.9499999999999993</v>
          </cell>
        </row>
        <row r="145">
          <cell r="A145">
            <v>130140</v>
          </cell>
          <cell r="B145" t="str">
            <v>Side</v>
          </cell>
          <cell r="C145" t="str">
            <v>Rice with Peppers &amp; Carrots (Savoury rice)</v>
          </cell>
          <cell r="D145">
            <v>1</v>
          </cell>
          <cell r="E145" t="str">
            <v>kg</v>
          </cell>
          <cell r="F145">
            <v>9.9499999999999993</v>
          </cell>
        </row>
        <row r="146">
          <cell r="A146">
            <v>130141</v>
          </cell>
          <cell r="B146" t="str">
            <v>Side</v>
          </cell>
          <cell r="C146" t="str">
            <v>Rice with Vegetables</v>
          </cell>
          <cell r="D146">
            <v>1</v>
          </cell>
          <cell r="E146" t="str">
            <v>kg</v>
          </cell>
          <cell r="F146">
            <v>9.9499999999999993</v>
          </cell>
        </row>
        <row r="147">
          <cell r="A147">
            <v>130142</v>
          </cell>
          <cell r="B147" t="str">
            <v>Side</v>
          </cell>
          <cell r="C147" t="str">
            <v>Roasted Courgette</v>
          </cell>
          <cell r="D147">
            <v>1</v>
          </cell>
          <cell r="E147" t="str">
            <v>kg</v>
          </cell>
          <cell r="F147">
            <v>9.9499999999999993</v>
          </cell>
        </row>
        <row r="148">
          <cell r="A148">
            <v>130143</v>
          </cell>
          <cell r="B148" t="str">
            <v>Side</v>
          </cell>
          <cell r="C148" t="str">
            <v>Roasted Vegetables</v>
          </cell>
          <cell r="D148">
            <v>1</v>
          </cell>
          <cell r="E148" t="str">
            <v>kg</v>
          </cell>
          <cell r="F148">
            <v>9.9499999999999993</v>
          </cell>
        </row>
        <row r="149">
          <cell r="A149">
            <v>130144</v>
          </cell>
          <cell r="B149" t="str">
            <v>Side</v>
          </cell>
          <cell r="C149" t="str">
            <v>Sweet Potato Wedges</v>
          </cell>
          <cell r="D149">
            <v>1</v>
          </cell>
          <cell r="E149" t="str">
            <v>kg</v>
          </cell>
          <cell r="F149">
            <v>9.9499999999999993</v>
          </cell>
        </row>
        <row r="150">
          <cell r="A150">
            <v>130145</v>
          </cell>
          <cell r="B150" t="str">
            <v>Side</v>
          </cell>
          <cell r="C150" t="str">
            <v>White Rice</v>
          </cell>
          <cell r="D150">
            <v>1</v>
          </cell>
          <cell r="E150" t="str">
            <v>kg</v>
          </cell>
          <cell r="F150">
            <v>9.9499999999999993</v>
          </cell>
        </row>
        <row r="151">
          <cell r="A151">
            <v>130146</v>
          </cell>
          <cell r="B151" t="str">
            <v>Side</v>
          </cell>
          <cell r="C151" t="str">
            <v>Yellow Rice</v>
          </cell>
          <cell r="D151">
            <v>1</v>
          </cell>
          <cell r="E151" t="str">
            <v>kg</v>
          </cell>
          <cell r="F151">
            <v>9.9499999999999993</v>
          </cell>
        </row>
        <row r="152">
          <cell r="A152">
            <v>130147</v>
          </cell>
          <cell r="B152" t="str">
            <v>Side</v>
          </cell>
          <cell r="C152" t="str">
            <v>Potato blintzes</v>
          </cell>
          <cell r="D152">
            <v>1</v>
          </cell>
          <cell r="E152" t="str">
            <v>piece</v>
          </cell>
          <cell r="F152">
            <v>2</v>
          </cell>
        </row>
        <row r="153">
          <cell r="A153">
            <v>130148</v>
          </cell>
          <cell r="B153" t="str">
            <v>Side</v>
          </cell>
          <cell r="C153" t="str">
            <v>Potato Latkes</v>
          </cell>
          <cell r="D153">
            <v>1</v>
          </cell>
          <cell r="E153" t="str">
            <v>piece</v>
          </cell>
          <cell r="F153">
            <v>0.5</v>
          </cell>
        </row>
        <row r="154">
          <cell r="A154">
            <v>130149</v>
          </cell>
          <cell r="B154" t="str">
            <v>Side</v>
          </cell>
          <cell r="C154" t="str">
            <v>Holishkes Parev</v>
          </cell>
          <cell r="D154">
            <v>1</v>
          </cell>
          <cell r="E154" t="str">
            <v>piece</v>
          </cell>
          <cell r="F154">
            <v>2</v>
          </cell>
        </row>
        <row r="155">
          <cell r="A155">
            <v>130150</v>
          </cell>
          <cell r="B155" t="str">
            <v>Side</v>
          </cell>
          <cell r="C155" t="str">
            <v>Stuffed Peppers Parve 2 per person</v>
          </cell>
          <cell r="D155">
            <v>1</v>
          </cell>
          <cell r="E155" t="str">
            <v>piece</v>
          </cell>
          <cell r="F155">
            <v>4.5</v>
          </cell>
        </row>
        <row r="156">
          <cell r="A156">
            <v>130152</v>
          </cell>
          <cell r="B156" t="str">
            <v>Platter</v>
          </cell>
          <cell r="C156" t="str">
            <v>Meat Platter portion - min 10 order</v>
          </cell>
          <cell r="D156">
            <v>1</v>
          </cell>
          <cell r="E156" t="str">
            <v>unit</v>
          </cell>
          <cell r="F156">
            <v>3.9</v>
          </cell>
        </row>
        <row r="157">
          <cell r="A157">
            <v>130151</v>
          </cell>
          <cell r="B157">
            <v>0</v>
          </cell>
          <cell r="C157" t="str">
            <v>MISCELANEOUS</v>
          </cell>
          <cell r="D157">
            <v>0</v>
          </cell>
          <cell r="E157">
            <v>0</v>
          </cell>
          <cell r="F157">
            <v>0</v>
          </cell>
        </row>
        <row r="158">
          <cell r="A158">
            <v>0</v>
          </cell>
          <cell r="B158">
            <v>0</v>
          </cell>
          <cell r="C158">
            <v>0</v>
          </cell>
          <cell r="D158">
            <v>0</v>
          </cell>
          <cell r="E158">
            <v>0</v>
          </cell>
          <cell r="F158">
            <v>0</v>
          </cell>
        </row>
        <row r="159">
          <cell r="A159">
            <v>0</v>
          </cell>
          <cell r="B159">
            <v>0</v>
          </cell>
          <cell r="C159">
            <v>0</v>
          </cell>
          <cell r="D159">
            <v>0</v>
          </cell>
          <cell r="E159">
            <v>0</v>
          </cell>
          <cell r="F159">
            <v>0</v>
          </cell>
        </row>
        <row r="160">
          <cell r="A160">
            <v>0</v>
          </cell>
          <cell r="B160">
            <v>0</v>
          </cell>
          <cell r="C160">
            <v>0</v>
          </cell>
          <cell r="D160">
            <v>0</v>
          </cell>
          <cell r="E160">
            <v>0</v>
          </cell>
          <cell r="F160">
            <v>0</v>
          </cell>
        </row>
        <row r="161">
          <cell r="A161">
            <v>0</v>
          </cell>
          <cell r="B161">
            <v>0</v>
          </cell>
          <cell r="C161">
            <v>0</v>
          </cell>
          <cell r="D161">
            <v>0</v>
          </cell>
          <cell r="E161">
            <v>0</v>
          </cell>
          <cell r="F161">
            <v>0</v>
          </cell>
        </row>
        <row r="162">
          <cell r="A162">
            <v>0</v>
          </cell>
          <cell r="B162">
            <v>0</v>
          </cell>
          <cell r="C162">
            <v>0</v>
          </cell>
          <cell r="D162">
            <v>0</v>
          </cell>
          <cell r="E162">
            <v>0</v>
          </cell>
          <cell r="F162">
            <v>0</v>
          </cell>
        </row>
      </sheetData>
      <sheetData sheetId="1"/>
      <sheetData sheetId="2"/>
      <sheetData sheetId="3"/>
      <sheetData sheetId="4">
        <row r="3">
          <cell r="A3">
            <v>67</v>
          </cell>
        </row>
      </sheetData>
      <sheetData sheetId="5"/>
      <sheetData sheetId="6"/>
      <sheetData sheetId="7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ummary"/>
      <sheetName val="Halpern vs. Shefa"/>
      <sheetName val="Halpern Sales"/>
      <sheetName val="Financials"/>
      <sheetName val="Data"/>
      <sheetName val="Premier_Report"/>
      <sheetName val="Premier_Analysis"/>
      <sheetName val="Access_Report"/>
      <sheetName val="Access_Analysis"/>
      <sheetName val="RR"/>
      <sheetName val="Return_Analysis"/>
      <sheetName val="Reduced50_Analysis"/>
      <sheetName val="Recommended Production"/>
      <sheetName val="CRN Template"/>
      <sheetName val="Feuil2"/>
      <sheetName val="Check"/>
    </sheetNames>
    <sheetDataSet>
      <sheetData sheetId="0" refreshError="1"/>
      <sheetData sheetId="1" refreshError="1"/>
      <sheetData sheetId="2" refreshError="1"/>
      <sheetData sheetId="3" refreshError="1"/>
      <sheetData sheetId="4">
        <row r="2">
          <cell r="B2">
            <v>0.35</v>
          </cell>
        </row>
      </sheetData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ales"/>
      <sheetName val="Products"/>
      <sheetName val="Premier"/>
    </sheetNames>
    <sheetDataSet>
      <sheetData sheetId="0" refreshError="1"/>
      <sheetData sheetId="1" refreshError="1"/>
      <sheetData sheetId="2" refreshError="1"/>
    </sheetDataSet>
  </externalBook>
</externalLink>
</file>

<file path=xl/tables/table1.xml><?xml version="1.0" encoding="utf-8"?>
<table xmlns="http://schemas.openxmlformats.org/spreadsheetml/2006/main" id="2" name="Produits" displayName="Produits" ref="A2:G95" headerRowDxfId="86" tableBorderDxfId="85">
  <autoFilter ref="A2:G95"/>
  <tableColumns count="7">
    <tableColumn id="2" name="Code" dataDxfId="84" totalsRowDxfId="83"/>
    <tableColumn id="1" name="Item" totalsRowLabel="Total" dataDxfId="82" totalsRowDxfId="81"/>
    <tableColumn id="3" name="Category" dataDxfId="80" totalsRowDxfId="79"/>
    <tableColumn id="6" name="Size" dataDxfId="78" totalsRowDxfId="77"/>
    <tableColumn id="5" name="Unit" dataDxfId="76" totalsRowDxfId="75"/>
    <tableColumn id="11" name="Retail Price" dataDxfId="74" totalsRowDxfId="73"/>
    <tableColumn id="10" name="Sell Price" dataDxfId="72" totalsRowDxfId="71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Ingredients" displayName="Ingredients" ref="A1:K191" totalsRowCount="1" headerRowDxfId="70">
  <autoFilter ref="A1:K190"/>
  <sortState ref="A6:K161">
    <sortCondition ref="A1:A190"/>
  </sortState>
  <tableColumns count="11">
    <tableColumn id="1" name="Ingredients" totalsRowLabel="Total" dataDxfId="69" totalsRowDxfId="68"/>
    <tableColumn id="2" name="Brand" dataDxfId="67" totalsRowDxfId="66"/>
    <tableColumn id="3" name="Supplier" totalsRowFunction="count" dataDxfId="65" totalsRowDxfId="64"/>
    <tableColumn id="4" name="Department" dataDxfId="63" totalsRowDxfId="62"/>
    <tableColumn id="11" name="Case_Price" dataDxfId="61" totalsRowDxfId="60"/>
    <tableColumn id="10" name="Case_Qty" dataDxfId="59" totalsRowDxfId="58"/>
    <tableColumn id="12" name="Unit_Price_2" dataDxfId="57" totalsRowDxfId="56">
      <calculatedColumnFormula>IFERROR(Ingredients[[#This Row],[Case_Price]]/Ingredients[[#This Row],[Case_Qty]],"")</calculatedColumnFormula>
    </tableColumn>
    <tableColumn id="5" name="Unit_Price" dataDxfId="55" totalsRowDxfId="54"/>
    <tableColumn id="6" name="Quantity" dataDxfId="53" totalsRowDxfId="52"/>
    <tableColumn id="7" name="Sales Unit" dataDxfId="51" totalsRowDxfId="50"/>
    <tableColumn id="8" name="Price_Kg" dataDxfId="49" totalsRowDxfId="48">
      <calculatedColumnFormula>IFERROR(Ingredients[[#This Row],[Unit_Price]]/Ingredients[[#This Row],[Quantity]],"")</calculatedColumnFormula>
    </tableColumn>
  </tableColumns>
  <tableStyleInfo name="TableStyleLight21" showFirstColumn="0" showLastColumn="0" showRowStripes="1" showColumnStripes="0"/>
</table>
</file>

<file path=xl/tables/table3.xml><?xml version="1.0" encoding="utf-8"?>
<table xmlns="http://schemas.openxmlformats.org/spreadsheetml/2006/main" id="4" name="Recipes" displayName="Recipes" ref="A2:H267" totalsRowCount="1" headerRowDxfId="47">
  <autoFilter ref="A2:H266"/>
  <tableColumns count="8">
    <tableColumn id="1" name="Code" totalsRowLabel="Total" dataDxfId="46" totalsRowDxfId="7"/>
    <tableColumn id="2" name="Item" dataDxfId="45" totalsRowDxfId="6">
      <calculatedColumnFormula>IFERROR(INDEX(Produits[Item],MATCH(Recipes[[#This Row],[Code]],Produits[Code],0)),"")</calculatedColumnFormula>
    </tableColumn>
    <tableColumn id="3" name="Ingredients" totalsRowFunction="count" totalsRowDxfId="5"/>
    <tableColumn id="4" name="Weight" dataDxfId="44" totalsRowDxfId="4"/>
    <tableColumn id="5" name="Unit" dataDxfId="43" totalsRowDxfId="3"/>
    <tableColumn id="6" name="Total Price" totalsRowFunction="sum" dataDxfId="42" totalsRowDxfId="2">
      <calculatedColumnFormula>IFERROR(INDEX(Ingredients[Price_Kg],MATCH(C3,Ingredients[Ingredients],0))*D3,"")</calculatedColumnFormula>
    </tableColumn>
    <tableColumn id="7" name="Cooked_x000a_Batch Weight" dataDxfId="41" totalsRowDxfId="1"/>
    <tableColumn id="8" name="Chef" dataDxfId="40" totalsRowDxfId="0"/>
  </tableColumns>
  <tableStyleInfo name="TableStyleDark9" showFirstColumn="0" showLastColumn="0" showRowStripes="0" showColumnStripes="0"/>
</table>
</file>

<file path=xl/tables/table4.xml><?xml version="1.0" encoding="utf-8"?>
<table xmlns="http://schemas.openxmlformats.org/spreadsheetml/2006/main" id="7" name="ShefaRecipes" displayName="ShefaRecipes" ref="A2:H274" totalsRowCount="1" headerRowDxfId="39">
  <autoFilter ref="A2:H273"/>
  <tableColumns count="8">
    <tableColumn id="1" name="Code" totalsRowLabel="Total" dataDxfId="38" totalsRowDxfId="37"/>
    <tableColumn id="2" name="Item" dataDxfId="36" totalsRowDxfId="35">
      <calculatedColumnFormula>IFERROR(INDEX(Produits[Item],MATCH(ShefaRecipes[[#This Row],[Code]],Produits[Code],0)),"")</calculatedColumnFormula>
    </tableColumn>
    <tableColumn id="3" name="Ingredients" totalsRowFunction="count" totalsRowDxfId="34"/>
    <tableColumn id="4" name="Weight" dataDxfId="33" totalsRowDxfId="32"/>
    <tableColumn id="5" name="Unit" dataDxfId="31" totalsRowDxfId="30"/>
    <tableColumn id="6" name="Total Price" totalsRowFunction="sum" dataDxfId="29" totalsRowDxfId="28">
      <calculatedColumnFormula>IFERROR(INDEX(Ingredients[Price_Kg],MATCH(C3,Ingredients[Ingredients],0))*D3,"")</calculatedColumnFormula>
    </tableColumn>
    <tableColumn id="7" name="Cooked_x000a_Batch Weight" dataDxfId="27" totalsRowDxfId="26"/>
    <tableColumn id="8" name="Chef" dataDxfId="25" totalsRowDxfId="24"/>
  </tableColumns>
  <tableStyleInfo name="TableStyleDark7" showFirstColumn="0" showLastColumn="0" showRowStripes="0" showColumnStripes="0"/>
</table>
</file>

<file path=xl/tables/table5.xml><?xml version="1.0" encoding="utf-8"?>
<table xmlns="http://schemas.openxmlformats.org/spreadsheetml/2006/main" id="3" name="Margin" displayName="Margin" ref="A4:K81" totalsRowShown="0" headerRowDxfId="23" dataDxfId="21" headerRowBorderDxfId="22" tableBorderDxfId="20" totalsRowBorderDxfId="19">
  <autoFilter ref="A4:K81"/>
  <tableColumns count="11">
    <tableColumn id="1" name="Code" dataDxfId="18"/>
    <tableColumn id="2" name="Item" dataDxfId="17">
      <calculatedColumnFormula>IFERROR(INDEX(Produits[Item],MATCH(Margin[[#This Row],[Code]],Produits[Code],0)),"")</calculatedColumnFormula>
    </tableColumn>
    <tableColumn id="3" name="Raw Batch Weight (Kg)" dataDxfId="16">
      <calculatedColumnFormula>IF(ISBLANK(Margin[[#This Row],[Code]]),"",SUMIFS(Recipes[Weight],Recipes[Code],Margin[[#This Row],[Code]],Recipes[Unit],"Kilos / Litres"))</calculatedColumnFormula>
    </tableColumn>
    <tableColumn id="10" name="Cooked Batch Weight (Kg)" dataDxfId="15">
      <calculatedColumnFormula>IFERROR(INDEX(Recipes[Cooked
Batch Weight],MATCH(A5,Recipes[Code],0)),"")</calculatedColumnFormula>
    </tableColumn>
    <tableColumn id="4" name="Batch Price_x000a_(£)" dataDxfId="14">
      <calculatedColumnFormula>IF(ISBLANK(Margin[[#This Row],[Code]]),"",(SUMIFS(Recipes[Total Price],Recipes[Code],Margin[[#This Row],[Code]])))</calculatedColumnFormula>
    </tableColumn>
    <tableColumn id="5" name="Produced_x000a_Units" dataDxfId="13">
      <calculatedColumnFormula>IFERROR(Margin[[#This Row],[Cooked Batch Weight (Kg)]]/CONVERT(Margin[[#This Row],[Item Weight
(g)]],"g","kg"),"")</calculatedColumnFormula>
    </tableColumn>
    <tableColumn id="6" name="Item Weight_x000a_(g)" dataDxfId="12">
      <calculatedColumnFormula>IFERROR(INDEX(Produits[Size],MATCH(Margin[[#This Row],[Code]],Produits[Code],0)),"")</calculatedColumnFormula>
    </tableColumn>
    <tableColumn id="7" name="Unit_x000a_Cost Price" dataDxfId="11">
      <calculatedColumnFormula>IFERROR(Margin[[#This Row],[Item Weight
(g)]]*Margin[[#This Row],[Batch Price
(£)]]/CONVERT(Margin[[#This Row],[Cooked Batch Weight (Kg)]],"kg","g"),"")</calculatedColumnFormula>
    </tableColumn>
    <tableColumn id="8" name="Unit_x000a_Sell Price" dataDxfId="10">
      <calculatedColumnFormula>IFERROR(INDEX(Produits[Sell Price],MATCH(Margin[[#This Row],[Code]],Produits[Code],0)),"")</calculatedColumnFormula>
    </tableColumn>
    <tableColumn id="11" name="Markup" dataDxfId="9">
      <calculatedColumnFormula>IFERROR((Margin[[#This Row],[Unit
Sell Price]]-Margin[[#This Row],[Unit
Cost Price]])/Margin[[#This Row],[Unit
Cost Price]],"")</calculatedColumnFormula>
    </tableColumn>
    <tableColumn id="9" name="Margin" dataDxfId="8">
      <calculatedColumnFormula>IFERROR((Margin[[#This Row],[Unit
Sell Price]]-Margin[[#This Row],[Unit
Cost Price]])/Margin[[#This Row],[Unit
Sell Price]],"")</calculatedColumnFormula>
    </tableColumn>
  </tableColumns>
  <tableStyleInfo name="TableStyleMedium2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6" Type="http://schemas.openxmlformats.org/officeDocument/2006/relationships/table" Target="../tables/table3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theme="4" tint="-0.249977111117893"/>
  </sheetPr>
  <dimension ref="A1:I95"/>
  <sheetViews>
    <sheetView topLeftCell="A5" zoomScale="120" zoomScaleNormal="120" workbookViewId="0">
      <selection activeCell="D5" sqref="D5"/>
    </sheetView>
  </sheetViews>
  <sheetFormatPr baseColWidth="10" defaultColWidth="11" defaultRowHeight="15"/>
  <cols>
    <col min="1" max="1" width="11.140625" style="2" customWidth="1"/>
    <col min="2" max="2" width="46.85546875" customWidth="1"/>
    <col min="3" max="3" width="19.85546875" customWidth="1"/>
    <col min="4" max="5" width="19.42578125" style="2" customWidth="1"/>
    <col min="6" max="6" width="15.42578125" style="2" customWidth="1"/>
    <col min="7" max="7" width="19.42578125" style="2" customWidth="1"/>
    <col min="8" max="8" width="18.140625" style="2" customWidth="1"/>
  </cols>
  <sheetData>
    <row r="1" spans="1:9">
      <c r="A1" s="2">
        <f>COLUMN(A1)</f>
        <v>1</v>
      </c>
      <c r="B1" s="2">
        <f t="shared" ref="B1:G1" si="0">COLUMN(B1)</f>
        <v>2</v>
      </c>
      <c r="C1" s="2">
        <f t="shared" si="0"/>
        <v>3</v>
      </c>
      <c r="D1" s="2">
        <f t="shared" si="0"/>
        <v>4</v>
      </c>
      <c r="E1" s="2">
        <f t="shared" si="0"/>
        <v>5</v>
      </c>
      <c r="F1" s="2">
        <f t="shared" si="0"/>
        <v>6</v>
      </c>
      <c r="G1" s="2">
        <f t="shared" si="0"/>
        <v>7</v>
      </c>
      <c r="H1"/>
    </row>
    <row r="2" spans="1:9" ht="59.1" customHeight="1">
      <c r="A2" s="8" t="s">
        <v>5</v>
      </c>
      <c r="B2" s="7" t="s">
        <v>4</v>
      </c>
      <c r="C2" s="8" t="s">
        <v>6</v>
      </c>
      <c r="D2" s="8" t="s">
        <v>7</v>
      </c>
      <c r="E2" s="8" t="s">
        <v>97</v>
      </c>
      <c r="F2" s="8" t="s">
        <v>8</v>
      </c>
      <c r="G2" s="8" t="s">
        <v>9</v>
      </c>
      <c r="H2"/>
    </row>
    <row r="3" spans="1:9" ht="18.75">
      <c r="A3" s="11">
        <v>1674</v>
      </c>
      <c r="B3" s="12" t="s">
        <v>23</v>
      </c>
      <c r="C3" s="13" t="s">
        <v>11</v>
      </c>
      <c r="D3" s="39">
        <v>330</v>
      </c>
      <c r="E3" s="39" t="s">
        <v>98</v>
      </c>
      <c r="F3" s="14">
        <v>2.65</v>
      </c>
      <c r="G3" s="15">
        <v>1.9629629629629628</v>
      </c>
      <c r="H3"/>
    </row>
    <row r="4" spans="1:9" ht="18.75">
      <c r="A4" s="11">
        <v>1702</v>
      </c>
      <c r="B4" s="12" t="s">
        <v>24</v>
      </c>
      <c r="C4" s="13" t="s">
        <v>12</v>
      </c>
      <c r="D4" s="13">
        <v>180</v>
      </c>
      <c r="E4" s="13" t="s">
        <v>98</v>
      </c>
      <c r="F4" s="14">
        <v>1.99</v>
      </c>
      <c r="G4" s="15">
        <v>1.4740740740740739</v>
      </c>
      <c r="H4"/>
    </row>
    <row r="5" spans="1:9" ht="18.75">
      <c r="A5" s="11">
        <v>1703</v>
      </c>
      <c r="B5" s="12" t="s">
        <v>25</v>
      </c>
      <c r="C5" s="13" t="s">
        <v>13</v>
      </c>
      <c r="D5" s="13">
        <v>300</v>
      </c>
      <c r="E5" s="13" t="s">
        <v>98</v>
      </c>
      <c r="F5" s="14">
        <v>6.99</v>
      </c>
      <c r="G5" s="15">
        <v>5.177777777777778</v>
      </c>
      <c r="H5"/>
    </row>
    <row r="6" spans="1:9" ht="18.75">
      <c r="A6" s="11">
        <v>1705</v>
      </c>
      <c r="B6" s="12" t="s">
        <v>26</v>
      </c>
      <c r="C6" s="13" t="s">
        <v>13</v>
      </c>
      <c r="D6" s="13">
        <v>470</v>
      </c>
      <c r="E6" s="13" t="s">
        <v>98</v>
      </c>
      <c r="F6" s="14">
        <v>5.99</v>
      </c>
      <c r="G6" s="15">
        <v>4.4370370370370367</v>
      </c>
      <c r="H6"/>
    </row>
    <row r="7" spans="1:9" ht="18.75">
      <c r="A7" s="11">
        <v>1708</v>
      </c>
      <c r="B7" s="12" t="s">
        <v>27</v>
      </c>
      <c r="C7" s="13" t="s">
        <v>13</v>
      </c>
      <c r="D7" s="13">
        <v>350</v>
      </c>
      <c r="E7" s="13" t="s">
        <v>98</v>
      </c>
      <c r="F7" s="14">
        <v>5.49</v>
      </c>
      <c r="G7" s="15">
        <v>4.0666666666666664</v>
      </c>
      <c r="H7"/>
      <c r="I7" s="10"/>
    </row>
    <row r="8" spans="1:9" ht="18.75">
      <c r="A8" s="11">
        <v>1714</v>
      </c>
      <c r="B8" s="12" t="s">
        <v>28</v>
      </c>
      <c r="C8" s="13" t="s">
        <v>13</v>
      </c>
      <c r="D8" s="39">
        <v>500</v>
      </c>
      <c r="E8" s="39" t="s">
        <v>98</v>
      </c>
      <c r="F8" s="14">
        <v>2.99</v>
      </c>
      <c r="G8" s="15">
        <v>2.2148148148148148</v>
      </c>
      <c r="H8"/>
      <c r="I8" s="10"/>
    </row>
    <row r="9" spans="1:9" ht="18.75">
      <c r="A9" s="11">
        <v>1715</v>
      </c>
      <c r="B9" s="12" t="s">
        <v>29</v>
      </c>
      <c r="C9" s="13" t="s">
        <v>13</v>
      </c>
      <c r="D9" s="13">
        <v>450</v>
      </c>
      <c r="E9" s="13" t="s">
        <v>98</v>
      </c>
      <c r="F9" s="14">
        <v>3.89</v>
      </c>
      <c r="G9" s="15">
        <v>2.8814814814814813</v>
      </c>
      <c r="H9"/>
      <c r="I9" s="10"/>
    </row>
    <row r="10" spans="1:9" ht="18.75">
      <c r="A10" s="11">
        <v>1716</v>
      </c>
      <c r="B10" s="12" t="s">
        <v>30</v>
      </c>
      <c r="C10" s="13" t="s">
        <v>12</v>
      </c>
      <c r="D10" s="13">
        <v>200</v>
      </c>
      <c r="E10" s="13" t="s">
        <v>98</v>
      </c>
      <c r="F10" s="14">
        <v>2.5</v>
      </c>
      <c r="G10" s="15">
        <v>1.8518518518518516</v>
      </c>
      <c r="H10"/>
      <c r="I10" s="9"/>
    </row>
    <row r="11" spans="1:9" ht="18.75">
      <c r="A11" s="11">
        <v>1722</v>
      </c>
      <c r="B11" s="12" t="s">
        <v>31</v>
      </c>
      <c r="C11" s="13" t="s">
        <v>14</v>
      </c>
      <c r="D11" s="39">
        <v>400</v>
      </c>
      <c r="E11" s="39" t="s">
        <v>98</v>
      </c>
      <c r="F11" s="14">
        <v>3.29</v>
      </c>
      <c r="G11" s="15">
        <v>2.4370370370370371</v>
      </c>
      <c r="H11"/>
      <c r="I11" s="10"/>
    </row>
    <row r="12" spans="1:9" ht="18.75">
      <c r="A12" s="11">
        <v>1723</v>
      </c>
      <c r="B12" s="12" t="s">
        <v>216</v>
      </c>
      <c r="C12" s="13" t="s">
        <v>14</v>
      </c>
      <c r="D12" s="39">
        <v>400</v>
      </c>
      <c r="E12" s="39" t="s">
        <v>98</v>
      </c>
      <c r="F12" s="14">
        <v>2.99</v>
      </c>
      <c r="G12" s="15">
        <v>2.2148148148148148</v>
      </c>
      <c r="H12"/>
      <c r="I12" s="10"/>
    </row>
    <row r="13" spans="1:9" ht="18.75">
      <c r="A13" s="11">
        <v>1725</v>
      </c>
      <c r="B13" s="12" t="s">
        <v>32</v>
      </c>
      <c r="C13" s="13" t="s">
        <v>14</v>
      </c>
      <c r="D13" s="39">
        <v>400</v>
      </c>
      <c r="E13" s="39" t="s">
        <v>98</v>
      </c>
      <c r="F13" s="14">
        <v>2.99</v>
      </c>
      <c r="G13" s="15">
        <v>2.2148148148148148</v>
      </c>
      <c r="H13"/>
      <c r="I13" s="2"/>
    </row>
    <row r="14" spans="1:9" ht="18.75">
      <c r="A14" s="11">
        <v>1732</v>
      </c>
      <c r="B14" s="12" t="s">
        <v>33</v>
      </c>
      <c r="C14" s="13" t="s">
        <v>13</v>
      </c>
      <c r="D14" s="39">
        <v>720</v>
      </c>
      <c r="E14" s="39" t="s">
        <v>98</v>
      </c>
      <c r="F14" s="14">
        <v>5.49</v>
      </c>
      <c r="G14" s="15">
        <v>4.0666666666666664</v>
      </c>
      <c r="H14"/>
    </row>
    <row r="15" spans="1:9" ht="18.75">
      <c r="A15" s="11">
        <v>1733</v>
      </c>
      <c r="B15" s="12" t="s">
        <v>34</v>
      </c>
      <c r="C15" s="13" t="s">
        <v>13</v>
      </c>
      <c r="D15" s="13">
        <v>530</v>
      </c>
      <c r="E15" s="13" t="s">
        <v>98</v>
      </c>
      <c r="F15" s="14">
        <v>6.95</v>
      </c>
      <c r="G15" s="15">
        <v>5.1481481481481479</v>
      </c>
      <c r="H15"/>
    </row>
    <row r="16" spans="1:9" ht="18.75">
      <c r="A16" s="11">
        <v>1734</v>
      </c>
      <c r="B16" s="12" t="s">
        <v>35</v>
      </c>
      <c r="C16" s="13" t="s">
        <v>12</v>
      </c>
      <c r="D16" s="39">
        <v>200</v>
      </c>
      <c r="E16" s="39" t="s">
        <v>98</v>
      </c>
      <c r="F16" s="14">
        <v>2.5499999999999998</v>
      </c>
      <c r="G16" s="15">
        <v>1.8888888888888886</v>
      </c>
      <c r="H16"/>
    </row>
    <row r="17" spans="1:8" ht="18.75">
      <c r="A17" s="11">
        <v>1735</v>
      </c>
      <c r="B17" s="12" t="s">
        <v>36</v>
      </c>
      <c r="C17" s="13" t="s">
        <v>14</v>
      </c>
      <c r="D17" s="13">
        <v>450</v>
      </c>
      <c r="E17" s="13" t="s">
        <v>98</v>
      </c>
      <c r="F17" s="14">
        <v>3.29</v>
      </c>
      <c r="G17" s="15">
        <v>2.4370370370370371</v>
      </c>
      <c r="H17"/>
    </row>
    <row r="18" spans="1:8" ht="18.75">
      <c r="A18" s="11">
        <v>1799</v>
      </c>
      <c r="B18" s="12" t="s">
        <v>37</v>
      </c>
      <c r="C18" s="13" t="s">
        <v>10</v>
      </c>
      <c r="D18" s="13">
        <v>450</v>
      </c>
      <c r="E18" s="13" t="s">
        <v>98</v>
      </c>
      <c r="F18" s="14">
        <v>4.99</v>
      </c>
      <c r="G18" s="15">
        <v>3.6962962962962962</v>
      </c>
      <c r="H18"/>
    </row>
    <row r="19" spans="1:8" ht="18.75">
      <c r="A19" s="11">
        <v>1899</v>
      </c>
      <c r="B19" s="16" t="s">
        <v>38</v>
      </c>
      <c r="C19" s="13" t="s">
        <v>10</v>
      </c>
      <c r="D19" s="13">
        <v>450</v>
      </c>
      <c r="E19" s="13" t="s">
        <v>98</v>
      </c>
      <c r="F19" s="14">
        <v>7.99</v>
      </c>
      <c r="G19" s="15">
        <v>5.9185185185185185</v>
      </c>
      <c r="H19"/>
    </row>
    <row r="20" spans="1:8" ht="18.75">
      <c r="A20" s="11">
        <v>2049</v>
      </c>
      <c r="B20" s="12" t="s">
        <v>39</v>
      </c>
      <c r="C20" s="13" t="s">
        <v>15</v>
      </c>
      <c r="D20" s="13">
        <v>400</v>
      </c>
      <c r="E20" s="13" t="s">
        <v>98</v>
      </c>
      <c r="F20" s="14">
        <v>2.39</v>
      </c>
      <c r="G20" s="15">
        <v>1.7703703703703704</v>
      </c>
      <c r="H20"/>
    </row>
    <row r="21" spans="1:8" ht="18.75">
      <c r="A21" s="11">
        <v>2199</v>
      </c>
      <c r="B21" s="12" t="s">
        <v>40</v>
      </c>
      <c r="C21" s="13" t="s">
        <v>13</v>
      </c>
      <c r="D21" s="13">
        <v>400</v>
      </c>
      <c r="E21" s="13" t="s">
        <v>98</v>
      </c>
      <c r="F21" s="14">
        <v>6.99</v>
      </c>
      <c r="G21" s="15">
        <v>5.177777777777778</v>
      </c>
      <c r="H21"/>
    </row>
    <row r="22" spans="1:8" ht="18.75">
      <c r="A22" s="11">
        <v>2418</v>
      </c>
      <c r="B22" s="12" t="s">
        <v>41</v>
      </c>
      <c r="C22" s="13" t="s">
        <v>15</v>
      </c>
      <c r="D22" s="13">
        <v>400</v>
      </c>
      <c r="E22" s="13" t="s">
        <v>98</v>
      </c>
      <c r="F22" s="14">
        <v>2.39</v>
      </c>
      <c r="G22" s="15">
        <v>1.7703703703703704</v>
      </c>
      <c r="H22"/>
    </row>
    <row r="23" spans="1:8" ht="18.75">
      <c r="A23" s="11">
        <v>2457</v>
      </c>
      <c r="B23" s="12" t="s">
        <v>42</v>
      </c>
      <c r="C23" s="13" t="s">
        <v>16</v>
      </c>
      <c r="D23" s="13">
        <v>180</v>
      </c>
      <c r="E23" s="13" t="s">
        <v>98</v>
      </c>
      <c r="F23" s="14">
        <v>1.99</v>
      </c>
      <c r="G23" s="15">
        <v>1.47</v>
      </c>
      <c r="H23"/>
    </row>
    <row r="24" spans="1:8" ht="18.75">
      <c r="A24" s="11">
        <v>2558</v>
      </c>
      <c r="B24" s="12" t="s">
        <v>43</v>
      </c>
      <c r="C24" s="13" t="s">
        <v>16</v>
      </c>
      <c r="D24" s="13">
        <v>1</v>
      </c>
      <c r="E24" s="13" t="s">
        <v>99</v>
      </c>
      <c r="F24" s="14">
        <v>3.99</v>
      </c>
      <c r="G24" s="15">
        <v>2.9555555555555557</v>
      </c>
      <c r="H24"/>
    </row>
    <row r="25" spans="1:8" ht="18.75">
      <c r="A25" s="11">
        <v>2629</v>
      </c>
      <c r="B25" s="12" t="s">
        <v>44</v>
      </c>
      <c r="C25" s="13" t="s">
        <v>12</v>
      </c>
      <c r="D25" s="39">
        <v>200</v>
      </c>
      <c r="E25" s="39" t="s">
        <v>98</v>
      </c>
      <c r="F25" s="14">
        <v>2.4500000000000002</v>
      </c>
      <c r="G25" s="15">
        <v>1.8148148148148149</v>
      </c>
      <c r="H25"/>
    </row>
    <row r="26" spans="1:8" ht="18.75">
      <c r="A26" s="11">
        <v>2645</v>
      </c>
      <c r="B26" s="12" t="s">
        <v>45</v>
      </c>
      <c r="C26" s="13" t="s">
        <v>14</v>
      </c>
      <c r="D26" s="39">
        <v>300</v>
      </c>
      <c r="E26" s="39" t="s">
        <v>98</v>
      </c>
      <c r="F26" s="14">
        <v>2.4900000000000002</v>
      </c>
      <c r="G26" s="15">
        <v>1.8444444444444446</v>
      </c>
      <c r="H26"/>
    </row>
    <row r="27" spans="1:8" ht="18.75">
      <c r="A27" s="11">
        <v>2674</v>
      </c>
      <c r="B27" s="12" t="s">
        <v>46</v>
      </c>
      <c r="C27" s="13" t="s">
        <v>11</v>
      </c>
      <c r="D27" s="13">
        <v>500</v>
      </c>
      <c r="E27" s="13" t="s">
        <v>98</v>
      </c>
      <c r="F27" s="14">
        <v>4.99</v>
      </c>
      <c r="G27" s="15">
        <v>3.6962962962962962</v>
      </c>
      <c r="H27"/>
    </row>
    <row r="28" spans="1:8" ht="18.75">
      <c r="A28" s="11">
        <v>2678</v>
      </c>
      <c r="B28" s="12" t="s">
        <v>47</v>
      </c>
      <c r="C28" s="13" t="s">
        <v>11</v>
      </c>
      <c r="D28" s="13">
        <v>380</v>
      </c>
      <c r="E28" s="13" t="s">
        <v>98</v>
      </c>
      <c r="F28" s="14">
        <v>4.99</v>
      </c>
      <c r="G28" s="15">
        <v>3.6962962962962962</v>
      </c>
      <c r="H28"/>
    </row>
    <row r="29" spans="1:8" ht="18.75">
      <c r="A29" s="11">
        <v>2679</v>
      </c>
      <c r="B29" s="12" t="s">
        <v>48</v>
      </c>
      <c r="C29" s="13" t="s">
        <v>12</v>
      </c>
      <c r="D29" s="39">
        <v>150</v>
      </c>
      <c r="E29" s="39" t="s">
        <v>98</v>
      </c>
      <c r="F29" s="14">
        <v>1.99</v>
      </c>
      <c r="G29" s="15">
        <v>1.4740740740740739</v>
      </c>
      <c r="H29"/>
    </row>
    <row r="30" spans="1:8" ht="18.75">
      <c r="A30" s="11">
        <v>2696</v>
      </c>
      <c r="B30" s="12" t="s">
        <v>49</v>
      </c>
      <c r="C30" s="13" t="s">
        <v>11</v>
      </c>
      <c r="D30" s="13">
        <v>360</v>
      </c>
      <c r="E30" s="13" t="s">
        <v>98</v>
      </c>
      <c r="F30" s="14">
        <v>4.99</v>
      </c>
      <c r="G30" s="15">
        <v>3.6962962962962962</v>
      </c>
      <c r="H30"/>
    </row>
    <row r="31" spans="1:8" ht="18.75">
      <c r="A31" s="11">
        <v>2929</v>
      </c>
      <c r="B31" s="12" t="s">
        <v>50</v>
      </c>
      <c r="C31" s="13" t="s">
        <v>14</v>
      </c>
      <c r="D31" s="13">
        <v>350</v>
      </c>
      <c r="E31" s="13" t="s">
        <v>98</v>
      </c>
      <c r="F31" s="14">
        <v>3.99</v>
      </c>
      <c r="G31" s="15">
        <v>2.9555555555555557</v>
      </c>
      <c r="H31"/>
    </row>
    <row r="32" spans="1:8" ht="18.75">
      <c r="A32" s="11">
        <v>3011</v>
      </c>
      <c r="B32" s="12" t="s">
        <v>51</v>
      </c>
      <c r="C32" s="13" t="s">
        <v>16</v>
      </c>
      <c r="D32" s="13">
        <v>180</v>
      </c>
      <c r="E32" s="13" t="s">
        <v>98</v>
      </c>
      <c r="F32" s="14">
        <v>1.99</v>
      </c>
      <c r="G32" s="15">
        <v>1.4740740740740739</v>
      </c>
      <c r="H32"/>
    </row>
    <row r="33" spans="1:9" ht="18.75">
      <c r="A33" s="11">
        <v>3032</v>
      </c>
      <c r="B33" s="12" t="s">
        <v>52</v>
      </c>
      <c r="C33" s="13" t="s">
        <v>12</v>
      </c>
      <c r="D33" s="39">
        <v>200</v>
      </c>
      <c r="E33" s="39" t="s">
        <v>98</v>
      </c>
      <c r="F33" s="14">
        <v>2.4900000000000002</v>
      </c>
      <c r="G33" s="15">
        <v>1.8444444444444446</v>
      </c>
      <c r="H33"/>
    </row>
    <row r="34" spans="1:9" ht="18.75">
      <c r="A34" s="11">
        <v>3040</v>
      </c>
      <c r="B34" s="12" t="s">
        <v>53</v>
      </c>
      <c r="C34" s="13" t="s">
        <v>17</v>
      </c>
      <c r="D34" s="13">
        <v>5</v>
      </c>
      <c r="E34" s="13" t="s">
        <v>99</v>
      </c>
      <c r="F34" s="14">
        <v>4.99</v>
      </c>
      <c r="G34" s="15">
        <v>3.6962962962962962</v>
      </c>
      <c r="H34"/>
    </row>
    <row r="35" spans="1:9" ht="18.75">
      <c r="A35" s="11">
        <v>3042</v>
      </c>
      <c r="B35" s="12" t="s">
        <v>54</v>
      </c>
      <c r="C35" s="13" t="s">
        <v>15</v>
      </c>
      <c r="D35" s="13">
        <v>400</v>
      </c>
      <c r="E35" s="13" t="s">
        <v>98</v>
      </c>
      <c r="F35" s="14">
        <v>2.39</v>
      </c>
      <c r="G35" s="15">
        <v>1.7703703703703704</v>
      </c>
      <c r="H35"/>
    </row>
    <row r="36" spans="1:9" ht="18.75">
      <c r="A36" s="11">
        <v>3043</v>
      </c>
      <c r="B36" s="12" t="s">
        <v>55</v>
      </c>
      <c r="C36" s="13" t="s">
        <v>15</v>
      </c>
      <c r="D36" s="13">
        <v>400</v>
      </c>
      <c r="E36" s="13" t="s">
        <v>98</v>
      </c>
      <c r="F36" s="14">
        <v>2.39</v>
      </c>
      <c r="G36" s="15">
        <v>1.7703703703703704</v>
      </c>
      <c r="H36"/>
    </row>
    <row r="37" spans="1:9" ht="18.75">
      <c r="A37" s="11">
        <v>3081</v>
      </c>
      <c r="B37" s="12" t="s">
        <v>56</v>
      </c>
      <c r="C37" s="13" t="s">
        <v>15</v>
      </c>
      <c r="D37" s="13">
        <v>400</v>
      </c>
      <c r="E37" s="13" t="s">
        <v>98</v>
      </c>
      <c r="F37" s="14">
        <v>2.39</v>
      </c>
      <c r="G37" s="15">
        <v>1.7703703703703704</v>
      </c>
      <c r="H37"/>
    </row>
    <row r="38" spans="1:9" ht="18.75">
      <c r="A38" s="11">
        <v>3091</v>
      </c>
      <c r="B38" s="12" t="s">
        <v>214</v>
      </c>
      <c r="C38" s="13" t="s">
        <v>12</v>
      </c>
      <c r="D38" s="39">
        <v>200</v>
      </c>
      <c r="E38" s="39" t="s">
        <v>98</v>
      </c>
      <c r="F38" s="14">
        <v>2.4900000000000002</v>
      </c>
      <c r="G38" s="15">
        <v>1.8444444444444446</v>
      </c>
      <c r="H38"/>
    </row>
    <row r="39" spans="1:9" ht="18.75">
      <c r="A39" s="11">
        <v>3094</v>
      </c>
      <c r="B39" s="12" t="s">
        <v>57</v>
      </c>
      <c r="C39" s="13" t="s">
        <v>12</v>
      </c>
      <c r="D39" s="39">
        <v>150</v>
      </c>
      <c r="E39" s="39" t="s">
        <v>98</v>
      </c>
      <c r="F39" s="14">
        <v>2.59</v>
      </c>
      <c r="G39" s="15">
        <v>1.9185185185185183</v>
      </c>
      <c r="H39"/>
    </row>
    <row r="40" spans="1:9" ht="18.75">
      <c r="A40" s="11">
        <v>3160</v>
      </c>
      <c r="B40" s="12" t="s">
        <v>58</v>
      </c>
      <c r="C40" s="13" t="s">
        <v>14</v>
      </c>
      <c r="D40" s="132">
        <v>120</v>
      </c>
      <c r="E40" s="13" t="s">
        <v>98</v>
      </c>
      <c r="F40" s="14">
        <v>1.69</v>
      </c>
      <c r="G40" s="15">
        <v>1.2518518518518518</v>
      </c>
      <c r="H40"/>
    </row>
    <row r="41" spans="1:9" ht="18.75">
      <c r="A41" s="11">
        <v>3199</v>
      </c>
      <c r="B41" s="12" t="s">
        <v>59</v>
      </c>
      <c r="C41" s="13" t="s">
        <v>10</v>
      </c>
      <c r="D41" s="13">
        <v>540</v>
      </c>
      <c r="E41" s="13" t="s">
        <v>98</v>
      </c>
      <c r="F41" s="14">
        <v>3.99</v>
      </c>
      <c r="G41" s="15">
        <v>2.9555555555555557</v>
      </c>
      <c r="H41"/>
      <c r="I41" t="s">
        <v>336</v>
      </c>
    </row>
    <row r="42" spans="1:9" ht="18.75">
      <c r="A42" s="11">
        <v>3254</v>
      </c>
      <c r="B42" s="12" t="s">
        <v>60</v>
      </c>
      <c r="C42" s="13" t="s">
        <v>14</v>
      </c>
      <c r="D42" s="13">
        <v>262</v>
      </c>
      <c r="E42" s="13" t="s">
        <v>98</v>
      </c>
      <c r="F42" s="14">
        <v>3.49</v>
      </c>
      <c r="G42" s="15">
        <v>2.585185185185185</v>
      </c>
      <c r="H42"/>
    </row>
    <row r="43" spans="1:9" ht="18.75">
      <c r="A43" s="11">
        <v>3284</v>
      </c>
      <c r="B43" s="12" t="s">
        <v>61</v>
      </c>
      <c r="C43" s="13" t="s">
        <v>16</v>
      </c>
      <c r="D43" s="13">
        <v>1</v>
      </c>
      <c r="E43" s="13" t="s">
        <v>99</v>
      </c>
      <c r="F43" s="14">
        <v>3.99</v>
      </c>
      <c r="G43" s="15">
        <v>2.9555555555555557</v>
      </c>
      <c r="H43"/>
    </row>
    <row r="44" spans="1:9" ht="18.75">
      <c r="A44" s="11">
        <v>3602</v>
      </c>
      <c r="B44" s="12" t="s">
        <v>62</v>
      </c>
      <c r="C44" s="13" t="s">
        <v>13</v>
      </c>
      <c r="D44" s="13">
        <v>350</v>
      </c>
      <c r="E44" s="13" t="s">
        <v>98</v>
      </c>
      <c r="F44" s="14">
        <v>4.99</v>
      </c>
      <c r="G44" s="15">
        <v>3.6962962962962962</v>
      </c>
      <c r="H44"/>
    </row>
    <row r="45" spans="1:9" ht="18.75">
      <c r="A45" s="11">
        <v>3609</v>
      </c>
      <c r="B45" s="12" t="s">
        <v>63</v>
      </c>
      <c r="C45" s="13" t="s">
        <v>16</v>
      </c>
      <c r="D45" s="13">
        <v>1</v>
      </c>
      <c r="E45" s="13" t="s">
        <v>99</v>
      </c>
      <c r="F45" s="14">
        <v>1.99</v>
      </c>
      <c r="G45" s="15">
        <v>1.4740740740740739</v>
      </c>
      <c r="H45"/>
    </row>
    <row r="46" spans="1:9" ht="18.75">
      <c r="A46" s="11">
        <v>3610</v>
      </c>
      <c r="B46" s="12" t="s">
        <v>64</v>
      </c>
      <c r="C46" s="13" t="s">
        <v>16</v>
      </c>
      <c r="D46" s="13">
        <v>180</v>
      </c>
      <c r="E46" s="13" t="s">
        <v>98</v>
      </c>
      <c r="F46" s="14">
        <v>2.99</v>
      </c>
      <c r="G46" s="15">
        <v>2.2148148148148148</v>
      </c>
      <c r="H46"/>
    </row>
    <row r="47" spans="1:9" ht="18.75">
      <c r="A47" s="11">
        <v>3618</v>
      </c>
      <c r="B47" s="12" t="s">
        <v>65</v>
      </c>
      <c r="C47" s="13" t="s">
        <v>16</v>
      </c>
      <c r="D47" s="13">
        <v>1</v>
      </c>
      <c r="E47" s="13" t="s">
        <v>99</v>
      </c>
      <c r="F47" s="14">
        <v>1.99</v>
      </c>
      <c r="G47" s="15">
        <v>1.4740740740740739</v>
      </c>
      <c r="H47"/>
    </row>
    <row r="48" spans="1:9" ht="18.75">
      <c r="A48" s="11">
        <v>3641</v>
      </c>
      <c r="B48" s="12" t="s">
        <v>66</v>
      </c>
      <c r="C48" s="13" t="s">
        <v>16</v>
      </c>
      <c r="D48" s="13">
        <v>180</v>
      </c>
      <c r="E48" s="13" t="s">
        <v>98</v>
      </c>
      <c r="F48" s="14">
        <v>1.99</v>
      </c>
      <c r="G48" s="15">
        <v>1.4740740740740739</v>
      </c>
      <c r="H48"/>
    </row>
    <row r="49" spans="1:8" ht="18.75">
      <c r="A49" s="11">
        <v>4001</v>
      </c>
      <c r="B49" s="12" t="s">
        <v>67</v>
      </c>
      <c r="C49" s="13" t="s">
        <v>12</v>
      </c>
      <c r="D49" s="39">
        <v>200</v>
      </c>
      <c r="E49" s="39" t="s">
        <v>98</v>
      </c>
      <c r="F49" s="14">
        <v>1.99</v>
      </c>
      <c r="G49" s="15">
        <v>1.4740740740740739</v>
      </c>
      <c r="H49"/>
    </row>
    <row r="50" spans="1:8" ht="18.75">
      <c r="A50" s="11">
        <v>4043</v>
      </c>
      <c r="B50" s="12" t="s">
        <v>68</v>
      </c>
      <c r="C50" s="13" t="s">
        <v>15</v>
      </c>
      <c r="D50" s="13">
        <v>400</v>
      </c>
      <c r="E50" s="13" t="s">
        <v>98</v>
      </c>
      <c r="F50" s="14">
        <v>2.39</v>
      </c>
      <c r="G50" s="15">
        <v>1.7703703703703704</v>
      </c>
      <c r="H50"/>
    </row>
    <row r="51" spans="1:8" ht="18.75">
      <c r="A51" s="11">
        <v>4178</v>
      </c>
      <c r="B51" s="12" t="s">
        <v>69</v>
      </c>
      <c r="C51" s="13" t="s">
        <v>16</v>
      </c>
      <c r="D51" s="13">
        <v>180</v>
      </c>
      <c r="E51" s="13" t="s">
        <v>98</v>
      </c>
      <c r="F51" s="14">
        <v>1.99</v>
      </c>
      <c r="G51" s="15">
        <v>1.4740740740740739</v>
      </c>
      <c r="H51"/>
    </row>
    <row r="52" spans="1:8" ht="18.75">
      <c r="A52" s="11">
        <v>4521</v>
      </c>
      <c r="B52" s="12" t="s">
        <v>215</v>
      </c>
      <c r="C52" s="13" t="s">
        <v>12</v>
      </c>
      <c r="D52" s="39">
        <v>150</v>
      </c>
      <c r="E52" s="39" t="s">
        <v>98</v>
      </c>
      <c r="F52" s="14">
        <v>2.19</v>
      </c>
      <c r="G52" s="15">
        <v>1.622222222222222</v>
      </c>
      <c r="H52"/>
    </row>
    <row r="53" spans="1:8" ht="18.75">
      <c r="A53" s="11">
        <v>4795</v>
      </c>
      <c r="B53" s="12" t="s">
        <v>70</v>
      </c>
      <c r="C53" s="13" t="s">
        <v>16</v>
      </c>
      <c r="D53" s="13">
        <v>1</v>
      </c>
      <c r="E53" s="13" t="s">
        <v>99</v>
      </c>
      <c r="F53" s="14">
        <v>3.99</v>
      </c>
      <c r="G53" s="15">
        <v>2.9555555555555557</v>
      </c>
      <c r="H53"/>
    </row>
    <row r="54" spans="1:8" ht="18.75">
      <c r="A54" s="11">
        <v>5007</v>
      </c>
      <c r="B54" s="12" t="s">
        <v>71</v>
      </c>
      <c r="C54" s="13" t="s">
        <v>12</v>
      </c>
      <c r="D54" s="13">
        <v>200</v>
      </c>
      <c r="E54" s="13" t="s">
        <v>98</v>
      </c>
      <c r="F54" s="14">
        <v>2.5499999999999998</v>
      </c>
      <c r="G54" s="15">
        <v>1.8888888888888886</v>
      </c>
      <c r="H54"/>
    </row>
    <row r="55" spans="1:8" ht="18.75">
      <c r="A55" s="11">
        <v>5013</v>
      </c>
      <c r="B55" s="12" t="s">
        <v>72</v>
      </c>
      <c r="C55" s="13" t="s">
        <v>16</v>
      </c>
      <c r="D55" s="13">
        <v>1</v>
      </c>
      <c r="E55" s="13" t="s">
        <v>99</v>
      </c>
      <c r="F55" s="14">
        <v>1.99</v>
      </c>
      <c r="G55" s="15">
        <v>1.4740740740740739</v>
      </c>
      <c r="H55"/>
    </row>
    <row r="56" spans="1:8" ht="18.75">
      <c r="A56" s="11">
        <v>5016</v>
      </c>
      <c r="B56" s="12" t="s">
        <v>73</v>
      </c>
      <c r="C56" s="13" t="s">
        <v>18</v>
      </c>
      <c r="D56" s="13">
        <v>200</v>
      </c>
      <c r="E56" s="13" t="s">
        <v>98</v>
      </c>
      <c r="F56" s="14">
        <v>4.59</v>
      </c>
      <c r="G56" s="15">
        <v>3.3999999999999995</v>
      </c>
      <c r="H56"/>
    </row>
    <row r="57" spans="1:8" ht="18.75">
      <c r="A57" s="11">
        <v>5021</v>
      </c>
      <c r="B57" s="12" t="s">
        <v>74</v>
      </c>
      <c r="C57" s="13" t="s">
        <v>12</v>
      </c>
      <c r="D57" s="13">
        <v>200</v>
      </c>
      <c r="E57" s="13" t="s">
        <v>98</v>
      </c>
      <c r="F57" s="14">
        <v>2.5499999999999998</v>
      </c>
      <c r="G57" s="15">
        <v>1.8888888888888886</v>
      </c>
      <c r="H57"/>
    </row>
    <row r="58" spans="1:8" ht="18.75">
      <c r="A58" s="11">
        <v>5022</v>
      </c>
      <c r="B58" s="12" t="s">
        <v>75</v>
      </c>
      <c r="C58" s="13" t="s">
        <v>12</v>
      </c>
      <c r="D58" s="39">
        <v>200</v>
      </c>
      <c r="E58" s="39" t="s">
        <v>98</v>
      </c>
      <c r="F58" s="14">
        <v>1.99</v>
      </c>
      <c r="G58" s="15">
        <v>1.4740740740740739</v>
      </c>
      <c r="H58"/>
    </row>
    <row r="59" spans="1:8" ht="18.75">
      <c r="A59" s="11">
        <v>5056</v>
      </c>
      <c r="B59" s="12" t="s">
        <v>76</v>
      </c>
      <c r="C59" s="13" t="s">
        <v>12</v>
      </c>
      <c r="D59" s="13">
        <v>70</v>
      </c>
      <c r="E59" s="13" t="s">
        <v>98</v>
      </c>
      <c r="F59" s="14">
        <v>2.39</v>
      </c>
      <c r="G59" s="15">
        <v>1.7703703703703704</v>
      </c>
      <c r="H59"/>
    </row>
    <row r="60" spans="1:8" ht="18.75">
      <c r="A60" s="11">
        <v>5060</v>
      </c>
      <c r="B60" s="12" t="s">
        <v>210</v>
      </c>
      <c r="C60" s="13" t="s">
        <v>17</v>
      </c>
      <c r="D60" s="13">
        <v>260</v>
      </c>
      <c r="E60" s="13" t="s">
        <v>98</v>
      </c>
      <c r="F60" s="14">
        <v>4.99</v>
      </c>
      <c r="G60" s="15">
        <v>3.6962962962962962</v>
      </c>
      <c r="H60"/>
    </row>
    <row r="61" spans="1:8" ht="18.75">
      <c r="A61" s="11">
        <v>5075</v>
      </c>
      <c r="B61" s="12" t="s">
        <v>77</v>
      </c>
      <c r="C61" s="13" t="s">
        <v>12</v>
      </c>
      <c r="D61" s="39">
        <v>200</v>
      </c>
      <c r="E61" s="39" t="s">
        <v>98</v>
      </c>
      <c r="F61" s="14">
        <v>1.99</v>
      </c>
      <c r="G61" s="15">
        <v>1.4740740740740739</v>
      </c>
      <c r="H61"/>
    </row>
    <row r="62" spans="1:8" ht="18.75">
      <c r="A62" s="11">
        <v>5095</v>
      </c>
      <c r="B62" s="12" t="s">
        <v>78</v>
      </c>
      <c r="C62" s="13" t="s">
        <v>12</v>
      </c>
      <c r="D62" s="39">
        <v>150</v>
      </c>
      <c r="E62" s="39" t="s">
        <v>98</v>
      </c>
      <c r="F62" s="14">
        <v>2.5499999999999998</v>
      </c>
      <c r="G62" s="15">
        <v>1.8888888888888886</v>
      </c>
      <c r="H62"/>
    </row>
    <row r="63" spans="1:8" ht="18.75">
      <c r="A63" s="11">
        <v>5289</v>
      </c>
      <c r="B63" s="12" t="s">
        <v>79</v>
      </c>
      <c r="C63" s="13" t="s">
        <v>15</v>
      </c>
      <c r="D63" s="13">
        <v>400</v>
      </c>
      <c r="E63" s="13" t="s">
        <v>98</v>
      </c>
      <c r="F63" s="14">
        <v>2.39</v>
      </c>
      <c r="G63" s="15">
        <v>1.7703703703703704</v>
      </c>
      <c r="H63"/>
    </row>
    <row r="64" spans="1:8" ht="18.75">
      <c r="A64" s="11">
        <v>5592</v>
      </c>
      <c r="B64" s="12" t="s">
        <v>80</v>
      </c>
      <c r="C64" s="13" t="s">
        <v>12</v>
      </c>
      <c r="D64" s="39">
        <v>200</v>
      </c>
      <c r="E64" s="39" t="s">
        <v>98</v>
      </c>
      <c r="F64" s="14">
        <v>2.5499999999999998</v>
      </c>
      <c r="G64" s="15">
        <v>1.8888888888888886</v>
      </c>
      <c r="H64"/>
    </row>
    <row r="65" spans="1:8" ht="18.75">
      <c r="A65" s="11">
        <v>5656</v>
      </c>
      <c r="B65" s="12" t="s">
        <v>81</v>
      </c>
      <c r="C65" s="13" t="s">
        <v>10</v>
      </c>
      <c r="D65" s="13">
        <v>500</v>
      </c>
      <c r="E65" s="13" t="s">
        <v>98</v>
      </c>
      <c r="F65" s="14">
        <v>3.49</v>
      </c>
      <c r="G65" s="15">
        <v>2.585185185185185</v>
      </c>
      <c r="H65"/>
    </row>
    <row r="66" spans="1:8" ht="18.75">
      <c r="A66" s="11">
        <v>5771</v>
      </c>
      <c r="B66" s="12" t="s">
        <v>82</v>
      </c>
      <c r="C66" s="13" t="s">
        <v>12</v>
      </c>
      <c r="D66" s="39">
        <v>150</v>
      </c>
      <c r="E66" s="39" t="s">
        <v>98</v>
      </c>
      <c r="F66" s="14">
        <v>2.19</v>
      </c>
      <c r="G66" s="15">
        <v>1.622222222222222</v>
      </c>
      <c r="H66"/>
    </row>
    <row r="67" spans="1:8" ht="18.75">
      <c r="A67" s="11">
        <v>5935</v>
      </c>
      <c r="B67" s="12" t="s">
        <v>83</v>
      </c>
      <c r="C67" s="13" t="s">
        <v>11</v>
      </c>
      <c r="D67" s="13">
        <v>600</v>
      </c>
      <c r="E67" s="13" t="s">
        <v>98</v>
      </c>
      <c r="F67" s="14">
        <v>4.99</v>
      </c>
      <c r="G67" s="15">
        <v>3.6962962962962962</v>
      </c>
      <c r="H67"/>
    </row>
    <row r="68" spans="1:8" ht="18.75">
      <c r="A68" s="11">
        <v>6153</v>
      </c>
      <c r="B68" s="12" t="s">
        <v>84</v>
      </c>
      <c r="C68" s="13" t="s">
        <v>12</v>
      </c>
      <c r="D68" s="39">
        <v>150</v>
      </c>
      <c r="E68" s="13" t="s">
        <v>98</v>
      </c>
      <c r="F68" s="14">
        <v>2.99</v>
      </c>
      <c r="G68" s="15">
        <v>2.2148148148148148</v>
      </c>
      <c r="H68"/>
    </row>
    <row r="69" spans="1:8" ht="18.75">
      <c r="A69" s="11">
        <v>6291</v>
      </c>
      <c r="B69" s="12" t="s">
        <v>85</v>
      </c>
      <c r="C69" s="13" t="s">
        <v>13</v>
      </c>
      <c r="D69" s="13">
        <v>1</v>
      </c>
      <c r="E69" s="13" t="s">
        <v>99</v>
      </c>
      <c r="F69" s="14">
        <v>4.99</v>
      </c>
      <c r="G69" s="15">
        <v>3.6962962962962962</v>
      </c>
      <c r="H69"/>
    </row>
    <row r="70" spans="1:8" ht="18.75">
      <c r="A70" s="11">
        <v>6327</v>
      </c>
      <c r="B70" s="12" t="s">
        <v>86</v>
      </c>
      <c r="C70" s="13" t="s">
        <v>12</v>
      </c>
      <c r="D70" s="13">
        <v>200</v>
      </c>
      <c r="E70" s="13" t="s">
        <v>98</v>
      </c>
      <c r="F70" s="14">
        <v>1.99</v>
      </c>
      <c r="G70" s="15">
        <v>1.4740740740740739</v>
      </c>
      <c r="H70"/>
    </row>
    <row r="71" spans="1:8" ht="18.75">
      <c r="A71" s="11">
        <v>7530</v>
      </c>
      <c r="B71" s="12" t="s">
        <v>87</v>
      </c>
      <c r="C71" s="13" t="s">
        <v>13</v>
      </c>
      <c r="D71" s="13">
        <v>200</v>
      </c>
      <c r="E71" s="13" t="s">
        <v>98</v>
      </c>
      <c r="F71" s="14">
        <v>6.99</v>
      </c>
      <c r="G71" s="15">
        <v>5.177777777777778</v>
      </c>
      <c r="H71"/>
    </row>
    <row r="72" spans="1:8" ht="18.75">
      <c r="A72" s="11">
        <v>7540</v>
      </c>
      <c r="B72" s="12" t="s">
        <v>88</v>
      </c>
      <c r="C72" s="13" t="s">
        <v>14</v>
      </c>
      <c r="D72" s="13">
        <v>200</v>
      </c>
      <c r="E72" s="13" t="s">
        <v>98</v>
      </c>
      <c r="F72" s="14">
        <v>3.99</v>
      </c>
      <c r="G72" s="15">
        <v>2.9555555555555557</v>
      </c>
      <c r="H72"/>
    </row>
    <row r="73" spans="1:8" ht="18.75">
      <c r="A73" s="11">
        <v>8052</v>
      </c>
      <c r="B73" s="12" t="s">
        <v>89</v>
      </c>
      <c r="C73" s="13" t="s">
        <v>15</v>
      </c>
      <c r="D73" s="13">
        <v>400</v>
      </c>
      <c r="E73" s="13" t="s">
        <v>98</v>
      </c>
      <c r="F73" s="14">
        <v>2.39</v>
      </c>
      <c r="G73" s="15">
        <v>1.7703703703703704</v>
      </c>
      <c r="H73"/>
    </row>
    <row r="74" spans="1:8" ht="18.75">
      <c r="A74" s="11">
        <v>8055</v>
      </c>
      <c r="B74" s="12" t="s">
        <v>90</v>
      </c>
      <c r="C74" s="13" t="s">
        <v>12</v>
      </c>
      <c r="D74" s="13">
        <v>200</v>
      </c>
      <c r="E74" s="13" t="s">
        <v>98</v>
      </c>
      <c r="F74" s="14">
        <v>1.99</v>
      </c>
      <c r="G74" s="15">
        <v>1.4740740740740739</v>
      </c>
      <c r="H74"/>
    </row>
    <row r="75" spans="1:8" ht="18.75">
      <c r="A75" s="11">
        <v>8089</v>
      </c>
      <c r="B75" s="12" t="s">
        <v>91</v>
      </c>
      <c r="C75" s="13" t="s">
        <v>12</v>
      </c>
      <c r="D75" s="39">
        <v>200</v>
      </c>
      <c r="E75" s="39" t="s">
        <v>98</v>
      </c>
      <c r="F75" s="14">
        <v>1.99</v>
      </c>
      <c r="G75" s="15">
        <v>1.4740740740740739</v>
      </c>
      <c r="H75"/>
    </row>
    <row r="76" spans="1:8" ht="18.75">
      <c r="A76" s="11">
        <v>8564</v>
      </c>
      <c r="B76" s="12" t="s">
        <v>92</v>
      </c>
      <c r="C76" s="13" t="s">
        <v>11</v>
      </c>
      <c r="D76" s="13">
        <v>330</v>
      </c>
      <c r="E76" s="13" t="s">
        <v>98</v>
      </c>
      <c r="F76" s="14">
        <v>2.65</v>
      </c>
      <c r="G76" s="15">
        <v>1.9629629629629628</v>
      </c>
      <c r="H76"/>
    </row>
    <row r="77" spans="1:8" ht="18.75">
      <c r="A77" s="11">
        <v>8859</v>
      </c>
      <c r="B77" s="12" t="s">
        <v>93</v>
      </c>
      <c r="C77" s="13" t="s">
        <v>11</v>
      </c>
      <c r="D77" s="13">
        <v>380</v>
      </c>
      <c r="E77" s="13" t="s">
        <v>98</v>
      </c>
      <c r="F77" s="14">
        <v>4.99</v>
      </c>
      <c r="G77" s="15">
        <v>3.6962962962962962</v>
      </c>
      <c r="H77"/>
    </row>
    <row r="78" spans="1:8" ht="18.75">
      <c r="A78" s="11">
        <v>9124</v>
      </c>
      <c r="B78" s="12" t="s">
        <v>94</v>
      </c>
      <c r="C78" s="13" t="s">
        <v>13</v>
      </c>
      <c r="D78" s="13">
        <v>200</v>
      </c>
      <c r="E78" s="13" t="s">
        <v>98</v>
      </c>
      <c r="F78" s="14">
        <v>3.99</v>
      </c>
      <c r="G78" s="15">
        <v>2.9555555555555557</v>
      </c>
      <c r="H78"/>
    </row>
    <row r="79" spans="1:8" ht="18.75">
      <c r="A79" s="11">
        <v>9878</v>
      </c>
      <c r="B79" s="12" t="s">
        <v>95</v>
      </c>
      <c r="C79" s="13" t="s">
        <v>14</v>
      </c>
      <c r="D79" s="13">
        <v>200</v>
      </c>
      <c r="E79" s="13" t="s">
        <v>98</v>
      </c>
      <c r="F79" s="14">
        <v>1.99</v>
      </c>
      <c r="G79" s="15">
        <v>1.4740740740740739</v>
      </c>
      <c r="H79"/>
    </row>
    <row r="80" spans="1:8" ht="18.75">
      <c r="A80" s="11">
        <v>9879</v>
      </c>
      <c r="B80" s="12" t="s">
        <v>96</v>
      </c>
      <c r="C80" s="13" t="s">
        <v>14</v>
      </c>
      <c r="D80" s="13">
        <v>200</v>
      </c>
      <c r="E80" s="13" t="s">
        <v>98</v>
      </c>
      <c r="F80" s="14">
        <v>1.99</v>
      </c>
      <c r="G80" s="15">
        <v>1.4740740740740739</v>
      </c>
      <c r="H80"/>
    </row>
    <row r="81" spans="1:8" ht="18.75">
      <c r="A81" s="11" t="s">
        <v>283</v>
      </c>
      <c r="B81" s="12" t="s">
        <v>259</v>
      </c>
      <c r="C81" s="13" t="s">
        <v>240</v>
      </c>
      <c r="D81" s="13">
        <v>2300</v>
      </c>
      <c r="E81" s="13" t="s">
        <v>98</v>
      </c>
      <c r="F81" s="14"/>
      <c r="G81" s="15">
        <v>0</v>
      </c>
      <c r="H81"/>
    </row>
    <row r="82" spans="1:8" ht="18.75">
      <c r="A82" s="121" t="s">
        <v>284</v>
      </c>
      <c r="B82" s="122" t="s">
        <v>285</v>
      </c>
      <c r="C82" s="123" t="s">
        <v>240</v>
      </c>
      <c r="D82" s="123">
        <v>4400</v>
      </c>
      <c r="E82" s="123" t="s">
        <v>98</v>
      </c>
      <c r="F82" s="124"/>
      <c r="G82" s="125"/>
      <c r="H82"/>
    </row>
    <row r="83" spans="1:8" ht="18.75">
      <c r="A83" s="121" t="s">
        <v>291</v>
      </c>
      <c r="B83" s="122" t="s">
        <v>292</v>
      </c>
      <c r="C83" s="123" t="s">
        <v>240</v>
      </c>
      <c r="D83" s="123">
        <v>650</v>
      </c>
      <c r="E83" s="123" t="s">
        <v>98</v>
      </c>
      <c r="F83" s="124"/>
      <c r="G83" s="125"/>
    </row>
    <row r="84" spans="1:8" ht="18.75">
      <c r="A84" s="121" t="s">
        <v>313</v>
      </c>
      <c r="B84" s="122" t="s">
        <v>314</v>
      </c>
      <c r="C84" s="123" t="s">
        <v>240</v>
      </c>
      <c r="D84" s="123">
        <v>1000</v>
      </c>
      <c r="E84" s="123" t="s">
        <v>98</v>
      </c>
      <c r="F84" s="124"/>
      <c r="G84" s="125"/>
    </row>
    <row r="85" spans="1:8" ht="18.75">
      <c r="A85" s="121" t="s">
        <v>317</v>
      </c>
      <c r="B85" s="122" t="s">
        <v>318</v>
      </c>
      <c r="C85" s="123" t="s">
        <v>240</v>
      </c>
      <c r="D85" s="123">
        <v>13000</v>
      </c>
      <c r="E85" s="123" t="s">
        <v>98</v>
      </c>
      <c r="F85" s="124"/>
      <c r="G85" s="125"/>
    </row>
    <row r="86" spans="1:8" ht="18.75">
      <c r="A86" s="121" t="s">
        <v>320</v>
      </c>
      <c r="B86" s="122" t="s">
        <v>321</v>
      </c>
      <c r="C86" s="123" t="s">
        <v>240</v>
      </c>
      <c r="D86" s="123">
        <v>150</v>
      </c>
      <c r="E86" s="123" t="s">
        <v>98</v>
      </c>
      <c r="F86" s="124"/>
      <c r="G86" s="125"/>
    </row>
    <row r="87" spans="1:8" ht="18.75">
      <c r="A87" s="121"/>
      <c r="B87" s="122"/>
      <c r="C87" s="123"/>
      <c r="D87" s="123"/>
      <c r="E87" s="123"/>
      <c r="F87" s="124"/>
      <c r="G87" s="125"/>
    </row>
    <row r="88" spans="1:8" ht="18.75">
      <c r="A88" s="121"/>
      <c r="B88" s="122"/>
      <c r="C88" s="123"/>
      <c r="D88" s="123"/>
      <c r="E88" s="123"/>
      <c r="F88" s="124"/>
      <c r="G88" s="125"/>
    </row>
    <row r="89" spans="1:8" ht="18.75">
      <c r="A89" s="121"/>
      <c r="B89" s="122"/>
      <c r="C89" s="123"/>
      <c r="D89" s="123"/>
      <c r="E89" s="123"/>
      <c r="F89" s="124"/>
      <c r="G89" s="125"/>
    </row>
    <row r="90" spans="1:8" ht="18.75">
      <c r="A90" s="121"/>
      <c r="B90" s="122"/>
      <c r="C90" s="123"/>
      <c r="D90" s="123"/>
      <c r="E90" s="123"/>
      <c r="F90" s="124"/>
      <c r="G90" s="125"/>
    </row>
    <row r="91" spans="1:8" ht="18.75">
      <c r="A91" s="121"/>
      <c r="B91" s="122"/>
      <c r="C91" s="123"/>
      <c r="D91" s="123"/>
      <c r="E91" s="123"/>
      <c r="F91" s="124"/>
      <c r="G91" s="125"/>
    </row>
    <row r="92" spans="1:8" ht="18.75">
      <c r="A92" s="121"/>
      <c r="B92" s="122"/>
      <c r="C92" s="123"/>
      <c r="D92" s="123"/>
      <c r="E92" s="123"/>
      <c r="F92" s="124"/>
      <c r="G92" s="125"/>
    </row>
    <row r="93" spans="1:8" ht="18.75">
      <c r="A93" s="121"/>
      <c r="B93" s="122"/>
      <c r="C93" s="123"/>
      <c r="D93" s="123"/>
      <c r="E93" s="123"/>
      <c r="F93" s="124"/>
      <c r="G93" s="125"/>
    </row>
    <row r="94" spans="1:8" ht="18.75">
      <c r="A94" s="121"/>
      <c r="B94" s="122"/>
      <c r="C94" s="123"/>
      <c r="D94" s="123"/>
      <c r="E94" s="123"/>
      <c r="F94" s="124"/>
      <c r="G94" s="125"/>
    </row>
    <row r="95" spans="1:8" ht="18.75">
      <c r="A95" s="121"/>
      <c r="B95" s="122"/>
      <c r="C95" s="123"/>
      <c r="D95" s="123"/>
      <c r="E95" s="123"/>
      <c r="F95" s="124"/>
      <c r="G95" s="125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195"/>
  <sheetViews>
    <sheetView topLeftCell="A9" zoomScale="90" zoomScaleNormal="90" workbookViewId="0">
      <selection activeCell="C22" sqref="C22"/>
    </sheetView>
  </sheetViews>
  <sheetFormatPr baseColWidth="10" defaultColWidth="9.140625" defaultRowHeight="15"/>
  <cols>
    <col min="1" max="1" width="26.7109375" style="1" bestFit="1" customWidth="1"/>
    <col min="2" max="2" width="17.85546875" bestFit="1" customWidth="1"/>
    <col min="3" max="3" width="21.28515625" style="2" bestFit="1" customWidth="1"/>
    <col min="4" max="4" width="16.28515625" style="2" bestFit="1" customWidth="1"/>
    <col min="5" max="5" width="12.42578125" style="87" customWidth="1"/>
    <col min="6" max="6" width="11.28515625" customWidth="1"/>
    <col min="7" max="7" width="15.140625" customWidth="1"/>
    <col min="8" max="8" width="12.5703125" style="2" customWidth="1"/>
    <col min="9" max="9" width="11.28515625" customWidth="1"/>
    <col min="10" max="10" width="17.28515625" style="87" customWidth="1"/>
    <col min="11" max="11" width="15.28515625" style="2" customWidth="1"/>
    <col min="12" max="12" width="14.28515625" style="2" bestFit="1" customWidth="1"/>
    <col min="13" max="13" width="69.7109375" style="2" bestFit="1" customWidth="1"/>
    <col min="14" max="14" width="26.7109375" style="1" customWidth="1"/>
    <col min="15" max="15" width="16.42578125" style="2" customWidth="1"/>
  </cols>
  <sheetData>
    <row r="1" spans="1:15" ht="29.1" customHeight="1">
      <c r="A1" s="2" t="s">
        <v>100</v>
      </c>
      <c r="B1" s="2" t="s">
        <v>110</v>
      </c>
      <c r="C1" s="2" t="s">
        <v>111</v>
      </c>
      <c r="D1" s="2" t="s">
        <v>112</v>
      </c>
      <c r="E1" s="87" t="s">
        <v>307</v>
      </c>
      <c r="F1" s="87" t="s">
        <v>306</v>
      </c>
      <c r="G1" s="87" t="s">
        <v>310</v>
      </c>
      <c r="H1" s="2" t="s">
        <v>309</v>
      </c>
      <c r="I1" s="2" t="s">
        <v>113</v>
      </c>
      <c r="J1" s="2" t="s">
        <v>114</v>
      </c>
      <c r="K1" s="2" t="s">
        <v>308</v>
      </c>
      <c r="M1"/>
      <c r="N1"/>
      <c r="O1"/>
    </row>
    <row r="2" spans="1:15" ht="18" customHeight="1">
      <c r="A2" s="1" t="s">
        <v>115</v>
      </c>
      <c r="B2" s="2"/>
      <c r="E2" s="30"/>
      <c r="F2" s="127"/>
      <c r="G2" s="30" t="str">
        <f>IFERROR(Ingredients[[#This Row],[Case_Price]]/Ingredients[[#This Row],[Case_Qty]],"")</f>
        <v/>
      </c>
      <c r="H2" s="30">
        <v>0.20270270000000001</v>
      </c>
      <c r="I2" s="2">
        <v>1</v>
      </c>
      <c r="J2" s="2" t="s">
        <v>116</v>
      </c>
      <c r="K2" s="30">
        <f>IFERROR(Ingredients[[#This Row],[Unit_Price]]/Ingredients[[#This Row],[Quantity]],"")</f>
        <v>0.20270270000000001</v>
      </c>
      <c r="L2" s="30"/>
      <c r="M2"/>
      <c r="N2"/>
      <c r="O2"/>
    </row>
    <row r="3" spans="1:15" ht="18" customHeight="1">
      <c r="A3" s="1" t="s">
        <v>177</v>
      </c>
      <c r="B3" s="2"/>
      <c r="E3" s="30"/>
      <c r="F3" s="127"/>
      <c r="G3" s="30" t="str">
        <f>IFERROR(Ingredients[[#This Row],[Case_Price]]/Ingredients[[#This Row],[Case_Qty]],"")</f>
        <v/>
      </c>
      <c r="H3" s="30">
        <v>8</v>
      </c>
      <c r="I3" s="2">
        <v>5</v>
      </c>
      <c r="J3" s="2" t="s">
        <v>1</v>
      </c>
      <c r="K3" s="30">
        <f>IFERROR(Ingredients[[#This Row],[Unit_Price]]/Ingredients[[#This Row],[Quantity]],"")</f>
        <v>1.6</v>
      </c>
      <c r="L3" s="30"/>
      <c r="M3"/>
      <c r="N3"/>
      <c r="O3"/>
    </row>
    <row r="4" spans="1:15" ht="18" customHeight="1">
      <c r="A4" s="1" t="s">
        <v>117</v>
      </c>
      <c r="B4" s="2"/>
      <c r="E4" s="30"/>
      <c r="F4" s="127"/>
      <c r="G4" s="30" t="str">
        <f>IFERROR(Ingredients[[#This Row],[Case_Price]]/Ingredients[[#This Row],[Case_Qty]],"")</f>
        <v/>
      </c>
      <c r="H4" s="30">
        <v>0.76</v>
      </c>
      <c r="I4" s="2">
        <v>1</v>
      </c>
      <c r="J4" s="2" t="s">
        <v>116</v>
      </c>
      <c r="K4" s="30">
        <f>IFERROR(Ingredients[[#This Row],[Unit_Price]]/Ingredients[[#This Row],[Quantity]],"")</f>
        <v>0.76</v>
      </c>
      <c r="L4" s="30"/>
      <c r="M4"/>
      <c r="N4"/>
      <c r="O4"/>
    </row>
    <row r="5" spans="1:15" ht="18" customHeight="1">
      <c r="A5" s="1" t="s">
        <v>292</v>
      </c>
      <c r="B5" s="2"/>
      <c r="E5" s="30"/>
      <c r="F5" s="127"/>
      <c r="G5" s="30" t="str">
        <f>IFERROR(Ingredients[[#This Row],[Case_Price]]/Ingredients[[#This Row],[Case_Qty]],"")</f>
        <v/>
      </c>
      <c r="H5" s="30">
        <v>3.44</v>
      </c>
      <c r="I5" s="2">
        <v>0.65</v>
      </c>
      <c r="J5" s="2" t="s">
        <v>1</v>
      </c>
      <c r="K5" s="30">
        <f>IFERROR(Ingredients[[#This Row],[Unit_Price]]/Ingredients[[#This Row],[Quantity]],"")</f>
        <v>5.2923076923076922</v>
      </c>
      <c r="L5" s="30"/>
      <c r="M5"/>
      <c r="N5"/>
      <c r="O5"/>
    </row>
    <row r="6" spans="1:15" ht="18" customHeight="1">
      <c r="A6" s="1" t="s">
        <v>118</v>
      </c>
      <c r="B6" s="2"/>
      <c r="E6" s="30">
        <v>10.6</v>
      </c>
      <c r="F6" s="127">
        <v>12</v>
      </c>
      <c r="G6" s="30">
        <f>IFERROR(Ingredients[[#This Row],[Case_Price]]/Ingredients[[#This Row],[Case_Qty]],"")</f>
        <v>0.8833333333333333</v>
      </c>
      <c r="H6" s="30">
        <v>0.88333300000000003</v>
      </c>
      <c r="I6" s="2">
        <v>0.90700000000000003</v>
      </c>
      <c r="J6" s="2" t="s">
        <v>1</v>
      </c>
      <c r="K6" s="30">
        <f>IFERROR(Ingredients[[#This Row],[Unit_Price]]/Ingredients[[#This Row],[Quantity]],"")</f>
        <v>0.97390628445424476</v>
      </c>
      <c r="L6" s="30"/>
      <c r="M6"/>
      <c r="N6"/>
      <c r="O6"/>
    </row>
    <row r="7" spans="1:15" ht="18" customHeight="1">
      <c r="A7" s="1" t="s">
        <v>205</v>
      </c>
      <c r="B7" s="2"/>
      <c r="E7" s="30"/>
      <c r="F7" s="127"/>
      <c r="G7" s="30" t="str">
        <f>IFERROR(Ingredients[[#This Row],[Case_Price]]/Ingredients[[#This Row],[Case_Qty]],"")</f>
        <v/>
      </c>
      <c r="H7" s="30">
        <v>1.625</v>
      </c>
      <c r="I7" s="2">
        <v>0.45</v>
      </c>
      <c r="J7" s="2" t="s">
        <v>1</v>
      </c>
      <c r="K7" s="30">
        <f>IFERROR(Ingredients[[#This Row],[Unit_Price]]/Ingredients[[#This Row],[Quantity]],"")</f>
        <v>3.6111111111111112</v>
      </c>
      <c r="L7" s="30"/>
      <c r="M7"/>
      <c r="N7"/>
      <c r="O7"/>
    </row>
    <row r="8" spans="1:15" s="1" customFormat="1" ht="18" customHeight="1">
      <c r="A8" s="1" t="s">
        <v>208</v>
      </c>
      <c r="B8" s="2"/>
      <c r="C8" s="2"/>
      <c r="D8" s="2"/>
      <c r="E8" s="30"/>
      <c r="F8" s="127"/>
      <c r="G8" s="30" t="str">
        <f>IFERROR(Ingredients[[#This Row],[Case_Price]]/Ingredients[[#This Row],[Case_Qty]],"")</f>
        <v/>
      </c>
      <c r="H8" s="30">
        <v>31</v>
      </c>
      <c r="I8" s="2">
        <v>20</v>
      </c>
      <c r="J8" s="2" t="s">
        <v>1</v>
      </c>
      <c r="K8" s="30">
        <f>IFERROR(Ingredients[[#This Row],[Unit_Price]]/Ingredients[[#This Row],[Quantity]],"")</f>
        <v>1.55</v>
      </c>
      <c r="L8" s="30"/>
    </row>
    <row r="9" spans="1:15" s="1" customFormat="1" ht="18" customHeight="1">
      <c r="A9" s="1" t="s">
        <v>119</v>
      </c>
      <c r="B9" s="2"/>
      <c r="C9" s="2"/>
      <c r="D9" s="2"/>
      <c r="E9" s="30">
        <v>12.8</v>
      </c>
      <c r="F9" s="127">
        <v>4</v>
      </c>
      <c r="G9" s="30">
        <f>IFERROR(Ingredients[[#This Row],[Case_Price]]/Ingredients[[#This Row],[Case_Qty]],"")</f>
        <v>3.2</v>
      </c>
      <c r="H9" s="30">
        <v>3.2</v>
      </c>
      <c r="I9" s="2">
        <v>2.5</v>
      </c>
      <c r="J9" s="2" t="s">
        <v>1</v>
      </c>
      <c r="K9" s="30">
        <f>IFERROR(Ingredients[[#This Row],[Unit_Price]]/Ingredients[[#This Row],[Quantity]],"")</f>
        <v>1.28</v>
      </c>
      <c r="L9" s="30"/>
    </row>
    <row r="10" spans="1:15" ht="18" customHeight="1">
      <c r="A10" s="1" t="s">
        <v>120</v>
      </c>
      <c r="B10" s="2"/>
      <c r="E10" s="30"/>
      <c r="F10" s="127"/>
      <c r="G10" s="30" t="str">
        <f>IFERROR(Ingredients[[#This Row],[Case_Price]]/Ingredients[[#This Row],[Case_Qty]],"")</f>
        <v/>
      </c>
      <c r="H10" s="30">
        <v>22.23</v>
      </c>
      <c r="I10" s="2">
        <v>5</v>
      </c>
      <c r="J10" s="2" t="s">
        <v>1</v>
      </c>
      <c r="K10" s="30">
        <f>IFERROR(Ingredients[[#This Row],[Unit_Price]]/Ingredients[[#This Row],[Quantity]],"")</f>
        <v>4.4459999999999997</v>
      </c>
      <c r="L10" s="30"/>
      <c r="M10"/>
      <c r="N10"/>
      <c r="O10"/>
    </row>
    <row r="11" spans="1:15" ht="18" customHeight="1">
      <c r="A11" s="1" t="s">
        <v>237</v>
      </c>
      <c r="B11" s="2"/>
      <c r="E11" s="30"/>
      <c r="F11" s="127"/>
      <c r="G11" s="30" t="str">
        <f>IFERROR(Ingredients[[#This Row],[Case_Price]]/Ingredients[[#This Row],[Case_Qty]],"")</f>
        <v/>
      </c>
      <c r="H11" s="30">
        <v>2.5</v>
      </c>
      <c r="I11" s="2">
        <v>1</v>
      </c>
      <c r="J11" s="2" t="s">
        <v>1</v>
      </c>
      <c r="K11" s="30">
        <f>IFERROR(Ingredients[[#This Row],[Unit_Price]]/Ingredients[[#This Row],[Quantity]],"")</f>
        <v>2.5</v>
      </c>
      <c r="L11" s="30"/>
      <c r="M11"/>
      <c r="N11"/>
      <c r="O11"/>
    </row>
    <row r="12" spans="1:15" ht="18" customHeight="1">
      <c r="A12" s="1" t="s">
        <v>239</v>
      </c>
      <c r="B12" s="2"/>
      <c r="E12" s="30"/>
      <c r="F12" s="127"/>
      <c r="G12" s="30" t="str">
        <f>IFERROR(Ingredients[[#This Row],[Case_Price]]/Ingredients[[#This Row],[Case_Qty]],"")</f>
        <v/>
      </c>
      <c r="H12" s="30">
        <v>5.37</v>
      </c>
      <c r="I12" s="2">
        <v>1</v>
      </c>
      <c r="J12" s="2" t="s">
        <v>1</v>
      </c>
      <c r="K12" s="30">
        <f>IFERROR(Ingredients[[#This Row],[Unit_Price]]/Ingredients[[#This Row],[Quantity]],"")</f>
        <v>5.37</v>
      </c>
      <c r="L12" s="30"/>
      <c r="M12"/>
      <c r="N12"/>
      <c r="O12"/>
    </row>
    <row r="13" spans="1:15" ht="18" customHeight="1">
      <c r="A13" s="1" t="s">
        <v>235</v>
      </c>
      <c r="B13" s="2"/>
      <c r="E13" s="30"/>
      <c r="F13" s="127"/>
      <c r="G13" s="30" t="str">
        <f>IFERROR(Ingredients[[#This Row],[Case_Price]]/Ingredients[[#This Row],[Case_Qty]],"")</f>
        <v/>
      </c>
      <c r="H13" s="30">
        <v>10.5</v>
      </c>
      <c r="I13" s="2">
        <v>1</v>
      </c>
      <c r="J13" s="2" t="s">
        <v>1</v>
      </c>
      <c r="K13" s="30">
        <f>IFERROR(Ingredients[[#This Row],[Unit_Price]]/Ingredients[[#This Row],[Quantity]],"")</f>
        <v>10.5</v>
      </c>
      <c r="L13" s="30"/>
      <c r="M13"/>
      <c r="N13"/>
      <c r="O13"/>
    </row>
    <row r="14" spans="1:15" ht="18" customHeight="1">
      <c r="A14" s="1" t="s">
        <v>121</v>
      </c>
      <c r="B14" s="2"/>
      <c r="E14" s="30"/>
      <c r="F14" s="127"/>
      <c r="G14" s="30" t="str">
        <f>IFERROR(Ingredients[[#This Row],[Case_Price]]/Ingredients[[#This Row],[Case_Qty]],"")</f>
        <v/>
      </c>
      <c r="H14" s="30">
        <v>5</v>
      </c>
      <c r="I14" s="2">
        <v>10</v>
      </c>
      <c r="J14" s="2" t="s">
        <v>1</v>
      </c>
      <c r="K14" s="30">
        <f>IFERROR(Ingredients[[#This Row],[Unit_Price]]/Ingredients[[#This Row],[Quantity]],"")</f>
        <v>0.5</v>
      </c>
      <c r="L14" s="30"/>
      <c r="M14"/>
      <c r="N14"/>
      <c r="O14"/>
    </row>
    <row r="15" spans="1:15" ht="18" customHeight="1">
      <c r="A15" s="1" t="s">
        <v>278</v>
      </c>
      <c r="B15" s="2"/>
      <c r="E15" s="30"/>
      <c r="F15" s="127"/>
      <c r="G15" s="30" t="str">
        <f>IFERROR(Ingredients[[#This Row],[Case_Price]]/Ingredients[[#This Row],[Case_Qty]],"")</f>
        <v/>
      </c>
      <c r="H15" s="30">
        <v>1.55</v>
      </c>
      <c r="I15" s="2">
        <v>1</v>
      </c>
      <c r="J15" s="2" t="s">
        <v>1</v>
      </c>
      <c r="K15" s="30">
        <f>IFERROR(Ingredients[[#This Row],[Unit_Price]]/Ingredients[[#This Row],[Quantity]],"")</f>
        <v>1.55</v>
      </c>
      <c r="L15" s="30"/>
      <c r="M15"/>
      <c r="N15"/>
      <c r="O15"/>
    </row>
    <row r="16" spans="1:15" ht="18" customHeight="1">
      <c r="A16" s="1" t="s">
        <v>179</v>
      </c>
      <c r="B16" s="2"/>
      <c r="E16" s="30"/>
      <c r="F16" s="127"/>
      <c r="G16" s="30" t="str">
        <f>IFERROR(Ingredients[[#This Row],[Case_Price]]/Ingredients[[#This Row],[Case_Qty]],"")</f>
        <v/>
      </c>
      <c r="H16" s="30">
        <v>6.73</v>
      </c>
      <c r="I16" s="2">
        <v>1</v>
      </c>
      <c r="J16" s="2" t="s">
        <v>1</v>
      </c>
      <c r="K16" s="30">
        <f>IFERROR(Ingredients[[#This Row],[Unit_Price]]/Ingredients[[#This Row],[Quantity]],"")</f>
        <v>6.73</v>
      </c>
      <c r="L16" s="30"/>
      <c r="M16"/>
      <c r="N16"/>
      <c r="O16"/>
    </row>
    <row r="17" spans="1:15" ht="18" customHeight="1">
      <c r="A17" s="1" t="s">
        <v>312</v>
      </c>
      <c r="B17" s="2"/>
      <c r="E17" s="30"/>
      <c r="F17" s="127"/>
      <c r="G17" s="30" t="str">
        <f>IFERROR(Ingredients[[#This Row],[Case_Price]]/Ingredients[[#This Row],[Case_Qty]],"")</f>
        <v/>
      </c>
      <c r="H17" s="30">
        <v>3.9</v>
      </c>
      <c r="I17" s="2">
        <v>24</v>
      </c>
      <c r="J17" s="2" t="s">
        <v>116</v>
      </c>
      <c r="K17" s="30">
        <f>IFERROR(Ingredients[[#This Row],[Unit_Price]]/Ingredients[[#This Row],[Quantity]],"")</f>
        <v>0.16250000000000001</v>
      </c>
      <c r="L17" s="30"/>
      <c r="M17"/>
      <c r="N17"/>
      <c r="O17"/>
    </row>
    <row r="18" spans="1:15" ht="18" customHeight="1">
      <c r="A18" s="1" t="s">
        <v>338</v>
      </c>
      <c r="B18" s="2"/>
      <c r="E18" s="30"/>
      <c r="F18" s="127"/>
      <c r="G18" s="30" t="str">
        <f>IFERROR(Ingredients[[#This Row],[Case_Price]]/Ingredients[[#This Row],[Case_Qty]],"")</f>
        <v/>
      </c>
      <c r="H18" s="30">
        <v>2.19</v>
      </c>
      <c r="I18" s="2">
        <v>1</v>
      </c>
      <c r="J18" s="2" t="s">
        <v>1</v>
      </c>
      <c r="K18" s="30">
        <f>IFERROR(Ingredients[[#This Row],[Unit_Price]]/Ingredients[[#This Row],[Quantity]],"")</f>
        <v>2.19</v>
      </c>
      <c r="L18" s="30"/>
      <c r="M18"/>
      <c r="N18"/>
      <c r="O18"/>
    </row>
    <row r="19" spans="1:15" ht="18" customHeight="1">
      <c r="A19" s="1" t="s">
        <v>324</v>
      </c>
      <c r="B19" s="2"/>
      <c r="E19" s="30">
        <v>17.5</v>
      </c>
      <c r="F19" s="127">
        <v>1</v>
      </c>
      <c r="G19" s="30">
        <f>IFERROR(Ingredients[[#This Row],[Case_Price]]/Ingredients[[#This Row],[Case_Qty]],"")</f>
        <v>17.5</v>
      </c>
      <c r="H19" s="30">
        <v>17.5</v>
      </c>
      <c r="I19" s="2">
        <v>10</v>
      </c>
      <c r="J19" s="2" t="s">
        <v>1</v>
      </c>
      <c r="K19" s="30">
        <f>IFERROR(Ingredients[[#This Row],[Unit_Price]]/Ingredients[[#This Row],[Quantity]],"")</f>
        <v>1.75</v>
      </c>
      <c r="L19" s="30"/>
      <c r="M19"/>
      <c r="N19"/>
      <c r="O19"/>
    </row>
    <row r="20" spans="1:15" ht="18" customHeight="1">
      <c r="A20" s="1" t="s">
        <v>123</v>
      </c>
      <c r="B20" s="2"/>
      <c r="E20" s="30"/>
      <c r="F20" s="127"/>
      <c r="G20" s="30" t="str">
        <f>IFERROR(Ingredients[[#This Row],[Case_Price]]/Ingredients[[#This Row],[Case_Qty]],"")</f>
        <v/>
      </c>
      <c r="H20" s="30">
        <v>6.5</v>
      </c>
      <c r="I20" s="2">
        <v>10</v>
      </c>
      <c r="J20" s="2" t="s">
        <v>1</v>
      </c>
      <c r="K20" s="30">
        <f>IFERROR(Ingredients[[#This Row],[Unit_Price]]/Ingredients[[#This Row],[Quantity]],"")</f>
        <v>0.65</v>
      </c>
      <c r="L20" s="30"/>
      <c r="M20"/>
      <c r="N20"/>
      <c r="O20"/>
    </row>
    <row r="21" spans="1:15" ht="18" customHeight="1">
      <c r="A21" s="1" t="s">
        <v>281</v>
      </c>
      <c r="B21" s="2"/>
      <c r="E21" s="30">
        <v>60</v>
      </c>
      <c r="F21" s="127">
        <v>12</v>
      </c>
      <c r="G21" s="30">
        <f>IFERROR(Ingredients[[#This Row],[Case_Price]]/Ingredients[[#This Row],[Case_Qty]],"")</f>
        <v>5</v>
      </c>
      <c r="H21" s="30">
        <v>5</v>
      </c>
      <c r="I21" s="2">
        <v>0.65</v>
      </c>
      <c r="J21" s="2" t="s">
        <v>1</v>
      </c>
      <c r="K21" s="30">
        <f>IFERROR(Ingredients[[#This Row],[Unit_Price]]/Ingredients[[#This Row],[Quantity]],"")</f>
        <v>7.6923076923076916</v>
      </c>
      <c r="L21" s="30"/>
      <c r="M21"/>
      <c r="N21"/>
      <c r="O21"/>
    </row>
    <row r="22" spans="1:15" ht="18" customHeight="1">
      <c r="A22" s="1" t="s">
        <v>261</v>
      </c>
      <c r="B22" s="2"/>
      <c r="E22" s="30"/>
      <c r="F22" s="127"/>
      <c r="G22" s="30" t="str">
        <f>IFERROR(Ingredients[[#This Row],[Case_Price]]/Ingredients[[#This Row],[Case_Qty]],"")</f>
        <v/>
      </c>
      <c r="H22" s="30">
        <v>0.87870000000000004</v>
      </c>
      <c r="I22" s="2">
        <v>2</v>
      </c>
      <c r="J22" s="2" t="s">
        <v>1</v>
      </c>
      <c r="K22" s="30">
        <f>IFERROR(Ingredients[[#This Row],[Unit_Price]]/Ingredients[[#This Row],[Quantity]],"")</f>
        <v>0.43935000000000002</v>
      </c>
      <c r="L22" s="30"/>
      <c r="M22"/>
      <c r="N22"/>
      <c r="O22"/>
    </row>
    <row r="23" spans="1:15" ht="18" customHeight="1">
      <c r="A23" s="1" t="s">
        <v>124</v>
      </c>
      <c r="B23" s="2"/>
      <c r="E23" s="30"/>
      <c r="F23" s="127"/>
      <c r="G23" s="30" t="str">
        <f>IFERROR(Ingredients[[#This Row],[Case_Price]]/Ingredients[[#This Row],[Case_Qty]],"")</f>
        <v/>
      </c>
      <c r="H23" s="30">
        <v>6</v>
      </c>
      <c r="I23" s="2">
        <v>10</v>
      </c>
      <c r="J23" s="2" t="s">
        <v>1</v>
      </c>
      <c r="K23" s="30">
        <f>IFERROR(Ingredients[[#This Row],[Unit_Price]]/Ingredients[[#This Row],[Quantity]],"")</f>
        <v>0.6</v>
      </c>
      <c r="L23" s="30"/>
      <c r="M23"/>
      <c r="N23"/>
      <c r="O23"/>
    </row>
    <row r="24" spans="1:15" ht="18" customHeight="1">
      <c r="A24" s="1" t="s">
        <v>125</v>
      </c>
      <c r="B24" s="2"/>
      <c r="E24" s="30"/>
      <c r="F24" s="127"/>
      <c r="G24" s="30" t="str">
        <f>IFERROR(Ingredients[[#This Row],[Case_Price]]/Ingredients[[#This Row],[Case_Qty]],"")</f>
        <v/>
      </c>
      <c r="H24" s="30">
        <v>0.62</v>
      </c>
      <c r="I24" s="2">
        <v>1</v>
      </c>
      <c r="J24" s="2" t="s">
        <v>116</v>
      </c>
      <c r="K24" s="30">
        <f>IFERROR(Ingredients[[#This Row],[Unit_Price]]/Ingredients[[#This Row],[Quantity]],"")</f>
        <v>0.62</v>
      </c>
      <c r="L24" s="30"/>
      <c r="M24"/>
      <c r="N24"/>
      <c r="O24"/>
    </row>
    <row r="25" spans="1:15" ht="18" customHeight="1">
      <c r="A25" s="1" t="s">
        <v>221</v>
      </c>
      <c r="B25" s="2"/>
      <c r="E25" s="30"/>
      <c r="F25" s="127"/>
      <c r="G25" s="30" t="str">
        <f>IFERROR(Ingredients[[#This Row],[Case_Price]]/Ingredients[[#This Row],[Case_Qty]],"")</f>
        <v/>
      </c>
      <c r="H25" s="30">
        <v>29.95</v>
      </c>
      <c r="I25" s="2">
        <v>25</v>
      </c>
      <c r="J25" s="2" t="s">
        <v>1</v>
      </c>
      <c r="K25" s="30">
        <f>IFERROR(Ingredients[[#This Row],[Unit_Price]]/Ingredients[[#This Row],[Quantity]],"")</f>
        <v>1.198</v>
      </c>
      <c r="L25" s="30"/>
      <c r="M25"/>
      <c r="N25"/>
      <c r="O25"/>
    </row>
    <row r="26" spans="1:15" ht="18" customHeight="1">
      <c r="A26" s="1" t="s">
        <v>300</v>
      </c>
      <c r="B26" s="2"/>
      <c r="E26" s="30"/>
      <c r="F26" s="127"/>
      <c r="G26" s="30" t="str">
        <f>IFERROR(Ingredients[[#This Row],[Case_Price]]/Ingredients[[#This Row],[Case_Qty]],"")</f>
        <v/>
      </c>
      <c r="H26" s="30">
        <v>8.5</v>
      </c>
      <c r="I26" s="2">
        <v>3</v>
      </c>
      <c r="J26" s="2" t="s">
        <v>1</v>
      </c>
      <c r="K26" s="30">
        <f>IFERROR(Ingredients[[#This Row],[Unit_Price]]/Ingredients[[#This Row],[Quantity]],"")</f>
        <v>2.8333333333333335</v>
      </c>
      <c r="L26" s="30"/>
      <c r="M26"/>
      <c r="N26"/>
      <c r="O26"/>
    </row>
    <row r="27" spans="1:15" ht="18" customHeight="1">
      <c r="A27" s="1" t="s">
        <v>242</v>
      </c>
      <c r="B27" s="2"/>
      <c r="E27" s="30"/>
      <c r="F27" s="127"/>
      <c r="G27" s="30" t="str">
        <f>IFERROR(Ingredients[[#This Row],[Case_Price]]/Ingredients[[#This Row],[Case_Qty]],"")</f>
        <v/>
      </c>
      <c r="H27" s="30"/>
      <c r="I27" s="2">
        <v>1</v>
      </c>
      <c r="J27" s="2" t="s">
        <v>1</v>
      </c>
      <c r="K27" s="30">
        <f>IFERROR(Ingredients[[#This Row],[Unit_Price]]/Ingredients[[#This Row],[Quantity]],"")</f>
        <v>0</v>
      </c>
      <c r="L27" s="30"/>
      <c r="M27"/>
      <c r="N27"/>
      <c r="O27"/>
    </row>
    <row r="28" spans="1:15" ht="18" customHeight="1">
      <c r="A28" s="1" t="s">
        <v>234</v>
      </c>
      <c r="B28" s="2"/>
      <c r="E28" s="30"/>
      <c r="F28" s="127"/>
      <c r="G28" s="30" t="str">
        <f>IFERROR(Ingredients[[#This Row],[Case_Price]]/Ingredients[[#This Row],[Case_Qty]],"")</f>
        <v/>
      </c>
      <c r="H28" s="30">
        <v>6.8</v>
      </c>
      <c r="I28" s="2">
        <v>1</v>
      </c>
      <c r="J28" s="2" t="s">
        <v>1</v>
      </c>
      <c r="K28" s="30">
        <f>IFERROR(Ingredients[[#This Row],[Unit_Price]]/Ingredients[[#This Row],[Quantity]],"")</f>
        <v>6.8</v>
      </c>
      <c r="L28" s="30"/>
      <c r="M28"/>
      <c r="N28"/>
      <c r="O28"/>
    </row>
    <row r="29" spans="1:15" ht="18" customHeight="1">
      <c r="A29" s="1" t="s">
        <v>243</v>
      </c>
      <c r="B29" s="2"/>
      <c r="E29" s="30"/>
      <c r="F29" s="127"/>
      <c r="G29" s="30" t="str">
        <f>IFERROR(Ingredients[[#This Row],[Case_Price]]/Ingredients[[#This Row],[Case_Qty]],"")</f>
        <v/>
      </c>
      <c r="H29" s="30">
        <v>4.5</v>
      </c>
      <c r="I29" s="2">
        <v>1</v>
      </c>
      <c r="J29" s="2" t="s">
        <v>1</v>
      </c>
      <c r="K29" s="30">
        <f>IFERROR(Ingredients[[#This Row],[Unit_Price]]/Ingredients[[#This Row],[Quantity]],"")</f>
        <v>4.5</v>
      </c>
      <c r="L29" s="30"/>
      <c r="M29"/>
      <c r="N29"/>
      <c r="O29"/>
    </row>
    <row r="30" spans="1:15" ht="18" customHeight="1">
      <c r="A30" s="1" t="s">
        <v>236</v>
      </c>
      <c r="B30" s="2"/>
      <c r="E30" s="30"/>
      <c r="F30" s="127"/>
      <c r="G30" s="30" t="str">
        <f>IFERROR(Ingredients[[#This Row],[Case_Price]]/Ingredients[[#This Row],[Case_Qty]],"")</f>
        <v/>
      </c>
      <c r="H30" s="30">
        <v>3.5</v>
      </c>
      <c r="I30" s="2">
        <v>1</v>
      </c>
      <c r="J30" s="2" t="s">
        <v>1</v>
      </c>
      <c r="K30" s="30">
        <f>IFERROR(Ingredients[[#This Row],[Unit_Price]]/Ingredients[[#This Row],[Quantity]],"")</f>
        <v>3.5</v>
      </c>
      <c r="L30" s="30"/>
      <c r="M30"/>
      <c r="N30"/>
      <c r="O30"/>
    </row>
    <row r="31" spans="1:15" ht="18" customHeight="1">
      <c r="A31" s="1" t="s">
        <v>293</v>
      </c>
      <c r="B31" s="2"/>
      <c r="E31" s="30">
        <v>4.9800000000000004</v>
      </c>
      <c r="F31" s="127">
        <v>1</v>
      </c>
      <c r="G31" s="30">
        <f>IFERROR(Ingredients[[#This Row],[Case_Price]]/Ingredients[[#This Row],[Case_Qty]],"")</f>
        <v>4.9800000000000004</v>
      </c>
      <c r="H31" s="30">
        <v>4.9800000000000004</v>
      </c>
      <c r="I31" s="2">
        <v>1</v>
      </c>
      <c r="J31" s="2" t="s">
        <v>1</v>
      </c>
      <c r="K31" s="30">
        <f>IFERROR(Ingredients[[#This Row],[Unit_Price]]/Ingredients[[#This Row],[Quantity]],"")</f>
        <v>4.9800000000000004</v>
      </c>
      <c r="L31" s="30"/>
      <c r="M31"/>
      <c r="N31"/>
      <c r="O31"/>
    </row>
    <row r="32" spans="1:15" ht="18" customHeight="1">
      <c r="A32" s="1" t="s">
        <v>241</v>
      </c>
      <c r="B32" s="2"/>
      <c r="E32" s="30"/>
      <c r="F32" s="127"/>
      <c r="G32" s="30" t="str">
        <f>IFERROR(Ingredients[[#This Row],[Case_Price]]/Ingredients[[#This Row],[Case_Qty]],"")</f>
        <v/>
      </c>
      <c r="H32" s="30">
        <v>1.5</v>
      </c>
      <c r="I32" s="2">
        <v>1</v>
      </c>
      <c r="J32" s="2" t="s">
        <v>1</v>
      </c>
      <c r="K32" s="30">
        <f>IFERROR(Ingredients[[#This Row],[Unit_Price]]/Ingredients[[#This Row],[Quantity]],"")</f>
        <v>1.5</v>
      </c>
      <c r="L32" s="30"/>
      <c r="M32"/>
      <c r="N32"/>
      <c r="O32"/>
    </row>
    <row r="33" spans="1:15" ht="18" customHeight="1">
      <c r="A33" s="1" t="s">
        <v>220</v>
      </c>
      <c r="B33" s="2"/>
      <c r="E33" s="30"/>
      <c r="F33" s="127"/>
      <c r="G33" s="30" t="str">
        <f>IFERROR(Ingredients[[#This Row],[Case_Price]]/Ingredients[[#This Row],[Case_Qty]],"")</f>
        <v/>
      </c>
      <c r="H33" s="30">
        <v>28</v>
      </c>
      <c r="I33" s="2">
        <v>25</v>
      </c>
      <c r="J33" s="2" t="s">
        <v>1</v>
      </c>
      <c r="K33" s="30">
        <f>IFERROR(Ingredients[[#This Row],[Unit_Price]]/Ingredients[[#This Row],[Quantity]],"")</f>
        <v>1.1200000000000001</v>
      </c>
      <c r="L33" s="30"/>
      <c r="M33"/>
      <c r="N33"/>
      <c r="O33"/>
    </row>
    <row r="34" spans="1:15" ht="18" customHeight="1">
      <c r="A34" s="1" t="s">
        <v>126</v>
      </c>
      <c r="B34" s="2"/>
      <c r="E34" s="30"/>
      <c r="F34" s="127"/>
      <c r="G34" s="30" t="str">
        <f>IFERROR(Ingredients[[#This Row],[Case_Price]]/Ingredients[[#This Row],[Case_Qty]],"")</f>
        <v/>
      </c>
      <c r="H34" s="30">
        <v>9</v>
      </c>
      <c r="I34" s="2">
        <v>3</v>
      </c>
      <c r="J34" s="2" t="s">
        <v>1</v>
      </c>
      <c r="K34" s="30">
        <f>IFERROR(Ingredients[[#This Row],[Unit_Price]]/Ingredients[[#This Row],[Quantity]],"")</f>
        <v>3</v>
      </c>
      <c r="L34" s="30"/>
      <c r="M34"/>
      <c r="N34"/>
      <c r="O34"/>
    </row>
    <row r="35" spans="1:15" ht="18" customHeight="1">
      <c r="A35" s="1" t="s">
        <v>273</v>
      </c>
      <c r="B35" s="87"/>
      <c r="C35" s="87"/>
      <c r="D35" s="87"/>
      <c r="E35" s="30"/>
      <c r="F35" s="127"/>
      <c r="G35" s="30" t="str">
        <f>IFERROR(Ingredients[[#This Row],[Case_Price]]/Ingredients[[#This Row],[Case_Qty]],"")</f>
        <v/>
      </c>
      <c r="H35" s="30">
        <v>3.88</v>
      </c>
      <c r="I35" s="87">
        <v>0.7</v>
      </c>
      <c r="J35" s="87" t="s">
        <v>1</v>
      </c>
      <c r="K35" s="30">
        <f>IFERROR(Ingredients[[#This Row],[Unit_Price]]/Ingredients[[#This Row],[Quantity]],"")</f>
        <v>5.5428571428571427</v>
      </c>
      <c r="L35" s="30"/>
      <c r="M35"/>
      <c r="N35"/>
      <c r="O35"/>
    </row>
    <row r="36" spans="1:15" ht="18" customHeight="1">
      <c r="A36" s="1" t="s">
        <v>127</v>
      </c>
      <c r="B36" s="2"/>
      <c r="E36" s="30"/>
      <c r="F36" s="127"/>
      <c r="G36" s="30" t="str">
        <f>IFERROR(Ingredients[[#This Row],[Case_Price]]/Ingredients[[#This Row],[Case_Qty]],"")</f>
        <v/>
      </c>
      <c r="H36" s="30">
        <v>10</v>
      </c>
      <c r="I36" s="2">
        <v>3</v>
      </c>
      <c r="J36" s="2" t="s">
        <v>1</v>
      </c>
      <c r="K36" s="30">
        <f>IFERROR(Ingredients[[#This Row],[Unit_Price]]/Ingredients[[#This Row],[Quantity]],"")</f>
        <v>3.3333333333333335</v>
      </c>
      <c r="L36" s="30"/>
      <c r="M36"/>
      <c r="N36"/>
      <c r="O36"/>
    </row>
    <row r="37" spans="1:15" ht="18" customHeight="1">
      <c r="A37" s="1" t="s">
        <v>191</v>
      </c>
      <c r="B37" s="2"/>
      <c r="E37" s="30"/>
      <c r="F37" s="127"/>
      <c r="G37" s="30" t="str">
        <f>IFERROR(Ingredients[[#This Row],[Case_Price]]/Ingredients[[#This Row],[Case_Qty]],"")</f>
        <v/>
      </c>
      <c r="H37" s="30">
        <v>3.82</v>
      </c>
      <c r="I37" s="2">
        <v>0.6</v>
      </c>
      <c r="J37" s="2" t="s">
        <v>1</v>
      </c>
      <c r="K37" s="30">
        <f>IFERROR(Ingredients[[#This Row],[Unit_Price]]/Ingredients[[#This Row],[Quantity]],"")</f>
        <v>6.3666666666666663</v>
      </c>
      <c r="L37" s="30"/>
      <c r="M37"/>
      <c r="N37"/>
      <c r="O37"/>
    </row>
    <row r="38" spans="1:15" ht="18" customHeight="1">
      <c r="A38" s="1" t="s">
        <v>128</v>
      </c>
      <c r="B38" s="2"/>
      <c r="E38" s="30"/>
      <c r="F38" s="127"/>
      <c r="G38" s="30" t="str">
        <f>IFERROR(Ingredients[[#This Row],[Case_Price]]/Ingredients[[#This Row],[Case_Qty]],"")</f>
        <v/>
      </c>
      <c r="H38" s="30">
        <v>17</v>
      </c>
      <c r="I38" s="2">
        <v>5</v>
      </c>
      <c r="J38" s="2" t="s">
        <v>1</v>
      </c>
      <c r="K38" s="30">
        <f>IFERROR(Ingredients[[#This Row],[Unit_Price]]/Ingredients[[#This Row],[Quantity]],"")</f>
        <v>3.4</v>
      </c>
      <c r="L38" s="30"/>
      <c r="M38"/>
      <c r="N38"/>
      <c r="O38"/>
    </row>
    <row r="39" spans="1:15" ht="18" customHeight="1">
      <c r="A39" s="1" t="s">
        <v>217</v>
      </c>
      <c r="B39" s="2"/>
      <c r="E39" s="30"/>
      <c r="F39" s="127"/>
      <c r="G39" s="30" t="str">
        <f>IFERROR(Ingredients[[#This Row],[Case_Price]]/Ingredients[[#This Row],[Case_Qty]],"")</f>
        <v/>
      </c>
      <c r="H39" s="30">
        <v>1.8</v>
      </c>
      <c r="I39" s="2">
        <v>3</v>
      </c>
      <c r="J39" s="2" t="s">
        <v>1</v>
      </c>
      <c r="K39" s="30">
        <f>IFERROR(Ingredients[[#This Row],[Unit_Price]]/Ingredients[[#This Row],[Quantity]],"")</f>
        <v>0.6</v>
      </c>
      <c r="L39" s="30"/>
      <c r="M39"/>
      <c r="N39"/>
      <c r="O39"/>
    </row>
    <row r="40" spans="1:15" ht="18" customHeight="1">
      <c r="A40" s="1" t="s">
        <v>203</v>
      </c>
      <c r="B40" s="2"/>
      <c r="E40" s="30"/>
      <c r="F40" s="127"/>
      <c r="G40" s="30" t="str">
        <f>IFERROR(Ingredients[[#This Row],[Case_Price]]/Ingredients[[#This Row],[Case_Qty]],"")</f>
        <v/>
      </c>
      <c r="H40" s="30">
        <v>22.69</v>
      </c>
      <c r="I40" s="2">
        <v>5</v>
      </c>
      <c r="J40" s="2" t="s">
        <v>1</v>
      </c>
      <c r="K40" s="30">
        <f>IFERROR(Ingredients[[#This Row],[Unit_Price]]/Ingredients[[#This Row],[Quantity]],"")</f>
        <v>4.5380000000000003</v>
      </c>
      <c r="L40" s="30"/>
      <c r="M40"/>
      <c r="N40"/>
      <c r="O40"/>
    </row>
    <row r="41" spans="1:15" ht="18" customHeight="1">
      <c r="A41" s="1" t="s">
        <v>201</v>
      </c>
      <c r="B41" s="2"/>
      <c r="E41" s="30"/>
      <c r="F41" s="127"/>
      <c r="G41" s="30" t="str">
        <f>IFERROR(Ingredients[[#This Row],[Case_Price]]/Ingredients[[#This Row],[Case_Qty]],"")</f>
        <v/>
      </c>
      <c r="H41" s="30">
        <v>4.55</v>
      </c>
      <c r="I41" s="2">
        <v>3</v>
      </c>
      <c r="J41" s="2" t="s">
        <v>1</v>
      </c>
      <c r="K41" s="30">
        <f>IFERROR(Ingredients[[#This Row],[Unit_Price]]/Ingredients[[#This Row],[Quantity]],"")</f>
        <v>1.5166666666666666</v>
      </c>
      <c r="L41" s="30"/>
      <c r="M41"/>
      <c r="N41"/>
      <c r="O41"/>
    </row>
    <row r="42" spans="1:15" ht="18" customHeight="1">
      <c r="A42" s="1" t="s">
        <v>129</v>
      </c>
      <c r="B42" s="2"/>
      <c r="E42" s="30"/>
      <c r="F42" s="127"/>
      <c r="G42" s="30" t="str">
        <f>IFERROR(Ingredients[[#This Row],[Case_Price]]/Ingredients[[#This Row],[Case_Qty]],"")</f>
        <v/>
      </c>
      <c r="H42" s="30">
        <v>9</v>
      </c>
      <c r="I42" s="2">
        <v>5</v>
      </c>
      <c r="J42" s="2" t="s">
        <v>1</v>
      </c>
      <c r="K42" s="30">
        <f>IFERROR(Ingredients[[#This Row],[Unit_Price]]/Ingredients[[#This Row],[Quantity]],"")</f>
        <v>1.8</v>
      </c>
      <c r="L42" s="30"/>
      <c r="M42"/>
      <c r="N42"/>
      <c r="O42"/>
    </row>
    <row r="43" spans="1:15" ht="18" customHeight="1">
      <c r="A43" s="1" t="s">
        <v>187</v>
      </c>
      <c r="B43" s="2"/>
      <c r="E43" s="30">
        <v>12</v>
      </c>
      <c r="F43" s="127">
        <v>4</v>
      </c>
      <c r="G43" s="30">
        <f>IFERROR(Ingredients[[#This Row],[Case_Price]]/Ingredients[[#This Row],[Case_Qty]],"")</f>
        <v>3</v>
      </c>
      <c r="H43" s="30">
        <v>3</v>
      </c>
      <c r="I43" s="2">
        <v>2.5</v>
      </c>
      <c r="J43" s="2" t="s">
        <v>1</v>
      </c>
      <c r="K43" s="30">
        <f>IFERROR(Ingredients[[#This Row],[Unit_Price]]/Ingredients[[#This Row],[Quantity]],"")</f>
        <v>1.2</v>
      </c>
      <c r="L43" s="30"/>
      <c r="M43"/>
      <c r="N43"/>
      <c r="O43"/>
    </row>
    <row r="44" spans="1:15" ht="18" customHeight="1">
      <c r="A44" s="1" t="s">
        <v>130</v>
      </c>
      <c r="B44" s="2"/>
      <c r="E44" s="30">
        <v>26</v>
      </c>
      <c r="F44" s="127">
        <v>1</v>
      </c>
      <c r="G44" s="30">
        <f>IFERROR(Ingredients[[#This Row],[Case_Price]]/Ingredients[[#This Row],[Case_Qty]],"")</f>
        <v>26</v>
      </c>
      <c r="H44" s="30">
        <v>26</v>
      </c>
      <c r="I44" s="2">
        <v>10</v>
      </c>
      <c r="J44" s="2" t="s">
        <v>1</v>
      </c>
      <c r="K44" s="30">
        <f>IFERROR(Ingredients[[#This Row],[Unit_Price]]/Ingredients[[#This Row],[Quantity]],"")</f>
        <v>2.6</v>
      </c>
      <c r="L44" s="30"/>
      <c r="M44"/>
      <c r="N44"/>
      <c r="O44"/>
    </row>
    <row r="45" spans="1:15" ht="18" customHeight="1">
      <c r="A45" s="1" t="s">
        <v>131</v>
      </c>
      <c r="B45" s="2"/>
      <c r="E45" s="30">
        <v>18.399999999999999</v>
      </c>
      <c r="F45" s="127">
        <v>12</v>
      </c>
      <c r="G45" s="30">
        <f>IFERROR(Ingredients[[#This Row],[Case_Price]]/Ingredients[[#This Row],[Case_Qty]],"")</f>
        <v>1.5333333333333332</v>
      </c>
      <c r="H45" s="30">
        <v>1.5333330000000001</v>
      </c>
      <c r="I45" s="2">
        <v>0.2</v>
      </c>
      <c r="J45" s="2" t="s">
        <v>1</v>
      </c>
      <c r="K45" s="30">
        <f>IFERROR(Ingredients[[#This Row],[Unit_Price]]/Ingredients[[#This Row],[Quantity]],"")</f>
        <v>7.6666650000000001</v>
      </c>
      <c r="L45" s="30"/>
      <c r="M45"/>
      <c r="N45"/>
      <c r="O45"/>
    </row>
    <row r="46" spans="1:15" ht="18" customHeight="1">
      <c r="A46" s="1" t="s">
        <v>272</v>
      </c>
      <c r="B46" s="2"/>
      <c r="E46" s="30"/>
      <c r="F46" s="127"/>
      <c r="G46" s="30" t="str">
        <f>IFERROR(Ingredients[[#This Row],[Case_Price]]/Ingredients[[#This Row],[Case_Qty]],"")</f>
        <v/>
      </c>
      <c r="H46" s="30">
        <v>5.3</v>
      </c>
      <c r="I46" s="2">
        <v>0.7</v>
      </c>
      <c r="J46" s="2" t="s">
        <v>1</v>
      </c>
      <c r="K46" s="30">
        <f>IFERROR(Ingredients[[#This Row],[Unit_Price]]/Ingredients[[#This Row],[Quantity]],"")</f>
        <v>7.5714285714285721</v>
      </c>
      <c r="L46" s="30"/>
      <c r="M46"/>
      <c r="N46"/>
      <c r="O46"/>
    </row>
    <row r="47" spans="1:15" ht="18" customHeight="1">
      <c r="A47" s="1" t="s">
        <v>102</v>
      </c>
      <c r="B47" s="2"/>
      <c r="E47" s="30"/>
      <c r="F47" s="127"/>
      <c r="G47" s="30" t="str">
        <f>IFERROR(Ingredients[[#This Row],[Case_Price]]/Ingredients[[#This Row],[Case_Qty]],"")</f>
        <v/>
      </c>
      <c r="H47" s="30">
        <v>6.5</v>
      </c>
      <c r="I47" s="2">
        <v>4.95</v>
      </c>
      <c r="J47" s="2" t="s">
        <v>1</v>
      </c>
      <c r="K47" s="30">
        <f>IFERROR(Ingredients[[#This Row],[Unit_Price]]/Ingredients[[#This Row],[Quantity]],"")</f>
        <v>1.3131313131313131</v>
      </c>
      <c r="L47" s="30"/>
      <c r="M47"/>
      <c r="N47"/>
      <c r="O47"/>
    </row>
    <row r="48" spans="1:15" ht="18" customHeight="1">
      <c r="A48" s="1" t="s">
        <v>277</v>
      </c>
      <c r="B48" s="2"/>
      <c r="E48" s="30"/>
      <c r="F48" s="127"/>
      <c r="G48" s="30" t="str">
        <f>IFERROR(Ingredients[[#This Row],[Case_Price]]/Ingredients[[#This Row],[Case_Qty]],"")</f>
        <v/>
      </c>
      <c r="H48" s="30">
        <v>2.9</v>
      </c>
      <c r="I48" s="2">
        <v>0.7</v>
      </c>
      <c r="J48" s="2" t="s">
        <v>1</v>
      </c>
      <c r="K48" s="30">
        <f>IFERROR(Ingredients[[#This Row],[Unit_Price]]/Ingredients[[#This Row],[Quantity]],"")</f>
        <v>4.1428571428571432</v>
      </c>
      <c r="L48" s="30"/>
      <c r="M48"/>
      <c r="N48"/>
      <c r="O48"/>
    </row>
    <row r="49" spans="1:15" ht="18" customHeight="1">
      <c r="A49" s="1" t="s">
        <v>132</v>
      </c>
      <c r="B49" s="2"/>
      <c r="E49" s="30">
        <v>7.95</v>
      </c>
      <c r="F49" s="127">
        <v>12</v>
      </c>
      <c r="G49" s="30">
        <f>IFERROR(Ingredients[[#This Row],[Case_Price]]/Ingredients[[#This Row],[Case_Qty]],"")</f>
        <v>0.66249999999999998</v>
      </c>
      <c r="H49" s="30">
        <v>0.66249999999999998</v>
      </c>
      <c r="I49" s="2">
        <v>0.90700000000000003</v>
      </c>
      <c r="J49" s="2" t="s">
        <v>1</v>
      </c>
      <c r="K49" s="30">
        <f>IFERROR(Ingredients[[#This Row],[Unit_Price]]/Ingredients[[#This Row],[Quantity]],"")</f>
        <v>0.73042998897464162</v>
      </c>
      <c r="L49" s="30"/>
      <c r="M49"/>
      <c r="N49"/>
      <c r="O49"/>
    </row>
    <row r="50" spans="1:15" ht="18" customHeight="1">
      <c r="A50" s="1" t="s">
        <v>321</v>
      </c>
      <c r="B50" s="2"/>
      <c r="E50" s="30"/>
      <c r="F50" s="127"/>
      <c r="G50" s="30" t="str">
        <f>IFERROR(Ingredients[[#This Row],[Case_Price]]/Ingredients[[#This Row],[Case_Qty]],"")</f>
        <v/>
      </c>
      <c r="H50" s="30">
        <v>0.23</v>
      </c>
      <c r="I50" s="2">
        <v>0.15</v>
      </c>
      <c r="J50" s="2" t="s">
        <v>1</v>
      </c>
      <c r="K50" s="30">
        <f>IFERROR(Ingredients[[#This Row],[Unit_Price]]/Ingredients[[#This Row],[Quantity]],"")</f>
        <v>1.5333333333333334</v>
      </c>
      <c r="L50" s="30"/>
      <c r="M50"/>
      <c r="N50"/>
      <c r="O50"/>
    </row>
    <row r="51" spans="1:15" ht="18" customHeight="1">
      <c r="A51" s="1" t="s">
        <v>319</v>
      </c>
      <c r="B51" s="2"/>
      <c r="E51" s="30">
        <v>11.84</v>
      </c>
      <c r="F51" s="127">
        <v>1</v>
      </c>
      <c r="G51" s="30">
        <f>IFERROR(Ingredients[[#This Row],[Case_Price]]/Ingredients[[#This Row],[Case_Qty]],"")</f>
        <v>11.84</v>
      </c>
      <c r="H51" s="30">
        <v>11.84</v>
      </c>
      <c r="I51" s="2">
        <v>1</v>
      </c>
      <c r="J51" s="2" t="s">
        <v>1</v>
      </c>
      <c r="K51" s="30">
        <f>IFERROR(Ingredients[[#This Row],[Unit_Price]]/Ingredients[[#This Row],[Quantity]],"")</f>
        <v>11.84</v>
      </c>
      <c r="L51" s="30"/>
      <c r="M51"/>
      <c r="N51"/>
      <c r="O51"/>
    </row>
    <row r="52" spans="1:15" ht="18" customHeight="1">
      <c r="A52" s="1" t="s">
        <v>270</v>
      </c>
      <c r="B52" s="2"/>
      <c r="E52" s="30"/>
      <c r="F52" s="127"/>
      <c r="G52" s="30" t="str">
        <f>IFERROR(Ingredients[[#This Row],[Case_Price]]/Ingredients[[#This Row],[Case_Qty]],"")</f>
        <v/>
      </c>
      <c r="H52" s="30">
        <v>1.52</v>
      </c>
      <c r="I52" s="2">
        <v>0.25</v>
      </c>
      <c r="J52" s="2" t="s">
        <v>1</v>
      </c>
      <c r="K52" s="30">
        <f>IFERROR(Ingredients[[#This Row],[Unit_Price]]/Ingredients[[#This Row],[Quantity]],"")</f>
        <v>6.08</v>
      </c>
      <c r="L52" s="30"/>
      <c r="M52"/>
      <c r="N52"/>
      <c r="O52"/>
    </row>
    <row r="53" spans="1:15" ht="18" customHeight="1">
      <c r="A53" s="1" t="s">
        <v>274</v>
      </c>
      <c r="B53" s="2"/>
      <c r="E53" s="30"/>
      <c r="F53" s="127"/>
      <c r="G53" s="30" t="str">
        <f>IFERROR(Ingredients[[#This Row],[Case_Price]]/Ingredients[[#This Row],[Case_Qty]],"")</f>
        <v/>
      </c>
      <c r="H53" s="30">
        <v>1.45</v>
      </c>
      <c r="I53" s="2">
        <v>0.25</v>
      </c>
      <c r="J53" s="2" t="s">
        <v>1</v>
      </c>
      <c r="K53" s="30">
        <f>IFERROR(Ingredients[[#This Row],[Unit_Price]]/Ingredients[[#This Row],[Quantity]],"")</f>
        <v>5.8</v>
      </c>
      <c r="L53" s="30"/>
      <c r="M53"/>
      <c r="N53"/>
      <c r="O53"/>
    </row>
    <row r="54" spans="1:15" ht="18" customHeight="1">
      <c r="A54" s="1" t="s">
        <v>194</v>
      </c>
      <c r="B54" s="2"/>
      <c r="E54" s="30"/>
      <c r="F54" s="127"/>
      <c r="G54" s="30" t="str">
        <f>IFERROR(Ingredients[[#This Row],[Case_Price]]/Ingredients[[#This Row],[Case_Qty]],"")</f>
        <v/>
      </c>
      <c r="H54" s="30">
        <v>1.7</v>
      </c>
      <c r="I54" s="2">
        <v>0.15</v>
      </c>
      <c r="J54" s="2" t="s">
        <v>1</v>
      </c>
      <c r="K54" s="30">
        <f>IFERROR(Ingredients[[#This Row],[Unit_Price]]/Ingredients[[#This Row],[Quantity]],"")</f>
        <v>11.333333333333334</v>
      </c>
      <c r="L54" s="30"/>
      <c r="M54"/>
      <c r="N54"/>
      <c r="O54"/>
    </row>
    <row r="55" spans="1:15" ht="18" customHeight="1">
      <c r="A55" s="1" t="s">
        <v>271</v>
      </c>
      <c r="B55" s="2"/>
      <c r="E55" s="30"/>
      <c r="F55" s="127"/>
      <c r="G55" s="30" t="str">
        <f>IFERROR(Ingredients[[#This Row],[Case_Price]]/Ingredients[[#This Row],[Case_Qty]],"")</f>
        <v/>
      </c>
      <c r="H55" s="30">
        <v>3.45</v>
      </c>
      <c r="I55" s="2">
        <v>0.5</v>
      </c>
      <c r="J55" s="2" t="s">
        <v>1</v>
      </c>
      <c r="K55" s="30">
        <f>IFERROR(Ingredients[[#This Row],[Unit_Price]]/Ingredients[[#This Row],[Quantity]],"")</f>
        <v>6.9</v>
      </c>
      <c r="L55" s="30"/>
      <c r="M55"/>
      <c r="N55"/>
      <c r="O55"/>
    </row>
    <row r="56" spans="1:15" ht="18" customHeight="1">
      <c r="A56" s="1" t="s">
        <v>323</v>
      </c>
      <c r="B56" s="2"/>
      <c r="E56" s="30">
        <v>37.799999999999997</v>
      </c>
      <c r="F56" s="127">
        <v>4</v>
      </c>
      <c r="G56" s="30">
        <f>IFERROR(Ingredients[[#This Row],[Case_Price]]/Ingredients[[#This Row],[Case_Qty]],"")</f>
        <v>9.4499999999999993</v>
      </c>
      <c r="H56" s="30">
        <v>9.4499999999999993</v>
      </c>
      <c r="I56" s="2">
        <v>3.79</v>
      </c>
      <c r="J56" s="2" t="s">
        <v>1</v>
      </c>
      <c r="K56" s="30">
        <f>IFERROR(Ingredients[[#This Row],[Unit_Price]]/Ingredients[[#This Row],[Quantity]],"")</f>
        <v>2.4934036939313984</v>
      </c>
      <c r="L56" s="30"/>
      <c r="M56"/>
      <c r="N56"/>
      <c r="O56"/>
    </row>
    <row r="57" spans="1:15" ht="18" customHeight="1">
      <c r="A57" s="1" t="s">
        <v>133</v>
      </c>
      <c r="B57" s="2"/>
      <c r="E57" s="30"/>
      <c r="F57" s="127"/>
      <c r="G57" s="30" t="str">
        <f>IFERROR(Ingredients[[#This Row],[Case_Price]]/Ingredients[[#This Row],[Case_Qty]],"")</f>
        <v/>
      </c>
      <c r="H57" s="30">
        <v>0.1</v>
      </c>
      <c r="I57" s="2">
        <v>1</v>
      </c>
      <c r="J57" s="2" t="s">
        <v>116</v>
      </c>
      <c r="K57" s="30">
        <f>IFERROR(Ingredients[[#This Row],[Unit_Price]]/Ingredients[[#This Row],[Quantity]],"")</f>
        <v>0.1</v>
      </c>
      <c r="L57" s="30"/>
      <c r="M57"/>
      <c r="N57"/>
      <c r="O57"/>
    </row>
    <row r="58" spans="1:15" ht="18" customHeight="1">
      <c r="A58" s="1" t="s">
        <v>180</v>
      </c>
      <c r="B58" s="2"/>
      <c r="E58" s="30"/>
      <c r="F58" s="127"/>
      <c r="G58" s="30" t="str">
        <f>IFERROR(Ingredients[[#This Row],[Case_Price]]/Ingredients[[#This Row],[Case_Qty]],"")</f>
        <v/>
      </c>
      <c r="H58" s="30">
        <v>19</v>
      </c>
      <c r="I58" s="2">
        <v>5.75</v>
      </c>
      <c r="J58" s="2" t="s">
        <v>1</v>
      </c>
      <c r="K58" s="30">
        <f>IFERROR(Ingredients[[#This Row],[Unit_Price]]/Ingredients[[#This Row],[Quantity]],"")</f>
        <v>3.3043478260869565</v>
      </c>
      <c r="L58" s="30"/>
      <c r="M58"/>
      <c r="N58"/>
      <c r="O58"/>
    </row>
    <row r="59" spans="1:15" ht="18" customHeight="1">
      <c r="A59" s="1" t="s">
        <v>280</v>
      </c>
      <c r="B59" s="2"/>
      <c r="E59" s="30">
        <v>17</v>
      </c>
      <c r="F59" s="127">
        <v>2</v>
      </c>
      <c r="G59" s="30">
        <f>IFERROR(Ingredients[[#This Row],[Case_Price]]/Ingredients[[#This Row],[Case_Qty]],"")</f>
        <v>8.5</v>
      </c>
      <c r="H59" s="30">
        <v>8.5</v>
      </c>
      <c r="I59" s="126">
        <v>4.5358999999999998</v>
      </c>
      <c r="J59" s="2" t="s">
        <v>1</v>
      </c>
      <c r="K59" s="30">
        <f>IFERROR(Ingredients[[#This Row],[Unit_Price]]/Ingredients[[#This Row],[Quantity]],"")</f>
        <v>1.873939019819661</v>
      </c>
      <c r="L59" s="30"/>
      <c r="M59"/>
      <c r="N59"/>
      <c r="O59"/>
    </row>
    <row r="60" spans="1:15" ht="18" customHeight="1">
      <c r="A60" s="1" t="s">
        <v>276</v>
      </c>
      <c r="B60" s="2"/>
      <c r="E60" s="30"/>
      <c r="F60" s="127"/>
      <c r="G60" s="30" t="str">
        <f>IFERROR(Ingredients[[#This Row],[Case_Price]]/Ingredients[[#This Row],[Case_Qty]],"")</f>
        <v/>
      </c>
      <c r="H60" s="30">
        <v>3.06</v>
      </c>
      <c r="I60" s="2">
        <v>0.7</v>
      </c>
      <c r="J60" s="2" t="s">
        <v>1</v>
      </c>
      <c r="K60" s="30">
        <f>IFERROR(Ingredients[[#This Row],[Unit_Price]]/Ingredients[[#This Row],[Quantity]],"")</f>
        <v>4.3714285714285719</v>
      </c>
      <c r="L60" s="30"/>
      <c r="M60"/>
      <c r="N60"/>
      <c r="O60"/>
    </row>
    <row r="61" spans="1:15" ht="18" customHeight="1">
      <c r="A61" s="1" t="s">
        <v>134</v>
      </c>
      <c r="B61" s="2"/>
      <c r="E61" s="30"/>
      <c r="F61" s="127"/>
      <c r="G61" s="30" t="str">
        <f>IFERROR(Ingredients[[#This Row],[Case_Price]]/Ingredients[[#This Row],[Case_Qty]],"")</f>
        <v/>
      </c>
      <c r="H61" s="30">
        <v>6.89</v>
      </c>
      <c r="I61" s="2">
        <v>0.45400000000000001</v>
      </c>
      <c r="J61" s="2" t="s">
        <v>1</v>
      </c>
      <c r="K61" s="30">
        <f>IFERROR(Ingredients[[#This Row],[Unit_Price]]/Ingredients[[#This Row],[Quantity]],"")</f>
        <v>15.176211453744493</v>
      </c>
      <c r="L61" s="30"/>
      <c r="M61"/>
      <c r="N61"/>
      <c r="O61"/>
    </row>
    <row r="62" spans="1:15" ht="18" customHeight="1">
      <c r="A62" s="1" t="s">
        <v>122</v>
      </c>
      <c r="B62" s="2"/>
      <c r="E62" s="30"/>
      <c r="F62" s="127"/>
      <c r="G62" s="30" t="str">
        <f>IFERROR(Ingredients[[#This Row],[Case_Price]]/Ingredients[[#This Row],[Case_Qty]],"")</f>
        <v/>
      </c>
      <c r="H62" s="30">
        <v>21.75</v>
      </c>
      <c r="I62" s="2">
        <v>10</v>
      </c>
      <c r="J62" s="2" t="s">
        <v>1</v>
      </c>
      <c r="K62" s="30">
        <f>IFERROR(Ingredients[[#This Row],[Unit_Price]]/Ingredients[[#This Row],[Quantity]],"")</f>
        <v>2.1749999999999998</v>
      </c>
      <c r="L62" s="30"/>
      <c r="M62"/>
      <c r="N62"/>
      <c r="O62"/>
    </row>
    <row r="63" spans="1:15" ht="18" customHeight="1">
      <c r="A63" s="1" t="s">
        <v>135</v>
      </c>
      <c r="B63" s="2"/>
      <c r="E63" s="30"/>
      <c r="F63" s="127"/>
      <c r="G63" s="30" t="str">
        <f>IFERROR(Ingredients[[#This Row],[Case_Price]]/Ingredients[[#This Row],[Case_Qty]],"")</f>
        <v/>
      </c>
      <c r="H63" s="30">
        <v>20.6</v>
      </c>
      <c r="I63" s="2">
        <v>9.08</v>
      </c>
      <c r="J63" s="2" t="s">
        <v>1</v>
      </c>
      <c r="K63" s="30">
        <f>IFERROR(Ingredients[[#This Row],[Unit_Price]]/Ingredients[[#This Row],[Quantity]],"")</f>
        <v>2.2687224669603525</v>
      </c>
      <c r="L63" s="30"/>
      <c r="M63"/>
      <c r="N63"/>
      <c r="O63"/>
    </row>
    <row r="64" spans="1:15" ht="18" customHeight="1">
      <c r="A64" s="1" t="s">
        <v>298</v>
      </c>
      <c r="B64" s="2"/>
      <c r="E64" s="30"/>
      <c r="F64" s="127"/>
      <c r="G64" s="30" t="str">
        <f>IFERROR(Ingredients[[#This Row],[Case_Price]]/Ingredients[[#This Row],[Case_Qty]],"")</f>
        <v/>
      </c>
      <c r="H64" s="30">
        <v>3.9</v>
      </c>
      <c r="I64" s="2">
        <v>24</v>
      </c>
      <c r="J64" s="2" t="s">
        <v>116</v>
      </c>
      <c r="K64" s="30">
        <f>IFERROR(Ingredients[[#This Row],[Unit_Price]]/Ingredients[[#This Row],[Quantity]],"")</f>
        <v>0.16250000000000001</v>
      </c>
      <c r="L64" s="30"/>
      <c r="M64"/>
      <c r="N64"/>
      <c r="O64"/>
    </row>
    <row r="65" spans="1:15" ht="18" customHeight="1">
      <c r="A65" s="1" t="s">
        <v>136</v>
      </c>
      <c r="B65" s="2"/>
      <c r="E65" s="30"/>
      <c r="F65" s="127"/>
      <c r="G65" s="30" t="str">
        <f>IFERROR(Ingredients[[#This Row],[Case_Price]]/Ingredients[[#This Row],[Case_Qty]],"")</f>
        <v/>
      </c>
      <c r="H65" s="30">
        <v>6.25</v>
      </c>
      <c r="I65" s="2">
        <v>0.75</v>
      </c>
      <c r="J65" s="2" t="s">
        <v>1</v>
      </c>
      <c r="K65" s="30">
        <f>IFERROR(Ingredients[[#This Row],[Unit_Price]]/Ingredients[[#This Row],[Quantity]],"")</f>
        <v>8.3333333333333339</v>
      </c>
      <c r="L65" s="30"/>
      <c r="M65"/>
      <c r="N65"/>
      <c r="O65"/>
    </row>
    <row r="66" spans="1:15" ht="18" customHeight="1">
      <c r="A66" s="1" t="s">
        <v>197</v>
      </c>
      <c r="B66" s="2"/>
      <c r="E66" s="30"/>
      <c r="F66" s="127"/>
      <c r="G66" s="30" t="str">
        <f>IFERROR(Ingredients[[#This Row],[Case_Price]]/Ingredients[[#This Row],[Case_Qty]],"")</f>
        <v/>
      </c>
      <c r="H66" s="30">
        <v>1.8</v>
      </c>
      <c r="I66" s="2">
        <v>1</v>
      </c>
      <c r="J66" s="2" t="s">
        <v>1</v>
      </c>
      <c r="K66" s="30">
        <f>IFERROR(Ingredients[[#This Row],[Unit_Price]]/Ingredients[[#This Row],[Quantity]],"")</f>
        <v>1.8</v>
      </c>
      <c r="L66" s="30"/>
      <c r="M66"/>
      <c r="N66"/>
      <c r="O66"/>
    </row>
    <row r="67" spans="1:15" ht="18" customHeight="1">
      <c r="A67" s="1" t="s">
        <v>192</v>
      </c>
      <c r="B67" s="2"/>
      <c r="E67" s="30"/>
      <c r="F67" s="127"/>
      <c r="G67" s="30" t="str">
        <f>IFERROR(Ingredients[[#This Row],[Case_Price]]/Ingredients[[#This Row],[Case_Qty]],"")</f>
        <v/>
      </c>
      <c r="H67" s="30">
        <v>7.53</v>
      </c>
      <c r="I67" s="2">
        <v>1</v>
      </c>
      <c r="J67" s="2" t="s">
        <v>1</v>
      </c>
      <c r="K67" s="30">
        <f>IFERROR(Ingredients[[#This Row],[Unit_Price]]/Ingredients[[#This Row],[Quantity]],"")</f>
        <v>7.53</v>
      </c>
      <c r="L67" s="30"/>
      <c r="M67"/>
      <c r="N67"/>
      <c r="O67"/>
    </row>
    <row r="68" spans="1:15" ht="18" customHeight="1">
      <c r="A68" s="1" t="s">
        <v>275</v>
      </c>
      <c r="B68" s="2"/>
      <c r="E68" s="30"/>
      <c r="F68" s="127"/>
      <c r="G68" s="30" t="str">
        <f>IFERROR(Ingredients[[#This Row],[Case_Price]]/Ingredients[[#This Row],[Case_Qty]],"")</f>
        <v/>
      </c>
      <c r="H68" s="30">
        <v>2.06</v>
      </c>
      <c r="I68" s="2">
        <v>0.65</v>
      </c>
      <c r="J68" s="2" t="s">
        <v>1</v>
      </c>
      <c r="K68" s="30">
        <f>IFERROR(Ingredients[[#This Row],[Unit_Price]]/Ingredients[[#This Row],[Quantity]],"")</f>
        <v>3.1692307692307691</v>
      </c>
      <c r="L68" s="30"/>
      <c r="M68"/>
      <c r="N68"/>
      <c r="O68"/>
    </row>
    <row r="69" spans="1:15" ht="18" customHeight="1">
      <c r="A69" s="1" t="s">
        <v>137</v>
      </c>
      <c r="B69" s="2"/>
      <c r="E69" s="30"/>
      <c r="F69" s="127"/>
      <c r="G69" s="30" t="str">
        <f>IFERROR(Ingredients[[#This Row],[Case_Price]]/Ingredients[[#This Row],[Case_Qty]],"")</f>
        <v/>
      </c>
      <c r="H69" s="30">
        <v>3.45</v>
      </c>
      <c r="I69" s="2">
        <v>0.6</v>
      </c>
      <c r="J69" s="2" t="s">
        <v>1</v>
      </c>
      <c r="K69" s="30">
        <f>IFERROR(Ingredients[[#This Row],[Unit_Price]]/Ingredients[[#This Row],[Quantity]],"")</f>
        <v>5.7500000000000009</v>
      </c>
      <c r="L69" s="30"/>
      <c r="M69"/>
      <c r="N69"/>
      <c r="O69"/>
    </row>
    <row r="70" spans="1:15" ht="18" customHeight="1">
      <c r="A70" s="1" t="s">
        <v>138</v>
      </c>
      <c r="B70" s="2"/>
      <c r="E70" s="30"/>
      <c r="F70" s="127"/>
      <c r="G70" s="30" t="str">
        <f>IFERROR(Ingredients[[#This Row],[Case_Price]]/Ingredients[[#This Row],[Case_Qty]],"")</f>
        <v/>
      </c>
      <c r="H70" s="30">
        <v>50.8</v>
      </c>
      <c r="I70" s="2">
        <v>6.35</v>
      </c>
      <c r="J70" s="2" t="s">
        <v>1</v>
      </c>
      <c r="K70" s="30">
        <f>IFERROR(Ingredients[[#This Row],[Unit_Price]]/Ingredients[[#This Row],[Quantity]],"")</f>
        <v>8</v>
      </c>
      <c r="L70" s="30"/>
      <c r="M70"/>
      <c r="N70"/>
      <c r="O70"/>
    </row>
    <row r="71" spans="1:15" ht="18" customHeight="1">
      <c r="A71" s="1" t="s">
        <v>139</v>
      </c>
      <c r="B71" s="2"/>
      <c r="E71" s="30"/>
      <c r="F71" s="127"/>
      <c r="G71" s="30" t="str">
        <f>IFERROR(Ingredients[[#This Row],[Case_Price]]/Ingredients[[#This Row],[Case_Qty]],"")</f>
        <v/>
      </c>
      <c r="H71" s="30">
        <v>36.83</v>
      </c>
      <c r="I71" s="2">
        <v>6.35</v>
      </c>
      <c r="J71" s="2" t="s">
        <v>1</v>
      </c>
      <c r="K71" s="30">
        <f>IFERROR(Ingredients[[#This Row],[Unit_Price]]/Ingredients[[#This Row],[Quantity]],"")</f>
        <v>5.8</v>
      </c>
      <c r="L71" s="30"/>
      <c r="M71"/>
      <c r="N71"/>
      <c r="O71"/>
    </row>
    <row r="72" spans="1:15" ht="18" customHeight="1">
      <c r="A72" s="1" t="s">
        <v>140</v>
      </c>
      <c r="B72" s="2"/>
      <c r="E72" s="30"/>
      <c r="F72" s="127"/>
      <c r="G72" s="30" t="str">
        <f>IFERROR(Ingredients[[#This Row],[Case_Price]]/Ingredients[[#This Row],[Case_Qty]],"")</f>
        <v/>
      </c>
      <c r="H72" s="30">
        <v>10.99</v>
      </c>
      <c r="I72" s="2">
        <v>3</v>
      </c>
      <c r="J72" s="2" t="s">
        <v>1</v>
      </c>
      <c r="K72" s="30">
        <f>IFERROR(Ingredients[[#This Row],[Unit_Price]]/Ingredients[[#This Row],[Quantity]],"")</f>
        <v>3.6633333333333336</v>
      </c>
      <c r="L72" s="30"/>
      <c r="M72"/>
      <c r="N72"/>
      <c r="O72"/>
    </row>
    <row r="73" spans="1:15" ht="18" customHeight="1">
      <c r="A73" s="1" t="s">
        <v>318</v>
      </c>
      <c r="B73" s="2"/>
      <c r="E73" s="30"/>
      <c r="F73" s="127"/>
      <c r="G73" s="30" t="str">
        <f>IFERROR(Ingredients[[#This Row],[Case_Price]]/Ingredients[[#This Row],[Case_Qty]],"")</f>
        <v/>
      </c>
      <c r="H73" s="30">
        <v>17.38</v>
      </c>
      <c r="I73" s="2">
        <v>13</v>
      </c>
      <c r="J73" s="2" t="s">
        <v>1</v>
      </c>
      <c r="K73" s="30">
        <f>IFERROR(Ingredients[[#This Row],[Unit_Price]]/Ingredients[[#This Row],[Quantity]],"")</f>
        <v>1.3369230769230769</v>
      </c>
      <c r="L73" s="30"/>
      <c r="M73"/>
      <c r="N73"/>
      <c r="O73"/>
    </row>
    <row r="74" spans="1:15" ht="18" customHeight="1">
      <c r="A74" s="1" t="s">
        <v>222</v>
      </c>
      <c r="B74" s="2"/>
      <c r="E74" s="30"/>
      <c r="F74" s="127"/>
      <c r="G74" s="30" t="str">
        <f>IFERROR(Ingredients[[#This Row],[Case_Price]]/Ingredients[[#This Row],[Case_Qty]],"")</f>
        <v/>
      </c>
      <c r="H74" s="30">
        <v>0.8</v>
      </c>
      <c r="I74" s="2">
        <v>1</v>
      </c>
      <c r="J74" s="2" t="s">
        <v>116</v>
      </c>
      <c r="K74" s="30">
        <f>IFERROR(Ingredients[[#This Row],[Unit_Price]]/Ingredients[[#This Row],[Quantity]],"")</f>
        <v>0.8</v>
      </c>
      <c r="L74" s="30"/>
      <c r="M74"/>
      <c r="N74"/>
      <c r="O74"/>
    </row>
    <row r="75" spans="1:15" ht="18" customHeight="1">
      <c r="A75" s="1" t="s">
        <v>219</v>
      </c>
      <c r="B75" s="2"/>
      <c r="E75" s="30"/>
      <c r="F75" s="127"/>
      <c r="G75" s="30" t="str">
        <f>IFERROR(Ingredients[[#This Row],[Case_Price]]/Ingredients[[#This Row],[Case_Qty]],"")</f>
        <v/>
      </c>
      <c r="H75" s="30">
        <v>18</v>
      </c>
      <c r="I75" s="2">
        <v>12.5</v>
      </c>
      <c r="J75" s="2" t="s">
        <v>1</v>
      </c>
      <c r="K75" s="30">
        <f>IFERROR(Ingredients[[#This Row],[Unit_Price]]/Ingredients[[#This Row],[Quantity]],"")</f>
        <v>1.44</v>
      </c>
      <c r="L75" s="30"/>
      <c r="M75"/>
      <c r="N75"/>
      <c r="O75"/>
    </row>
    <row r="76" spans="1:15" ht="18" customHeight="1">
      <c r="A76" s="1" t="s">
        <v>311</v>
      </c>
      <c r="B76" s="2"/>
      <c r="E76" s="30">
        <v>24.5</v>
      </c>
      <c r="F76" s="127">
        <v>6</v>
      </c>
      <c r="G76" s="30">
        <f>IFERROR(Ingredients[[#This Row],[Case_Price]]/Ingredients[[#This Row],[Case_Qty]],"")</f>
        <v>4.083333333333333</v>
      </c>
      <c r="H76" s="30">
        <v>4.08</v>
      </c>
      <c r="I76" s="2">
        <v>3.26</v>
      </c>
      <c r="J76" s="2" t="s">
        <v>1</v>
      </c>
      <c r="K76" s="30">
        <f>IFERROR(Ingredients[[#This Row],[Unit_Price]]/Ingredients[[#This Row],[Quantity]],"")</f>
        <v>1.2515337423312884</v>
      </c>
      <c r="L76" s="30"/>
      <c r="M76"/>
      <c r="N76"/>
      <c r="O76"/>
    </row>
    <row r="77" spans="1:15" ht="18" customHeight="1">
      <c r="A77" s="1" t="s">
        <v>303</v>
      </c>
      <c r="B77" s="2"/>
      <c r="E77" s="30">
        <v>31.3</v>
      </c>
      <c r="F77" s="127">
        <v>24</v>
      </c>
      <c r="G77" s="30">
        <f>IFERROR(Ingredients[[#This Row],[Case_Price]]/Ingredients[[#This Row],[Case_Qty]],"")</f>
        <v>1.3041666666666667</v>
      </c>
      <c r="H77" s="30">
        <v>1.3041</v>
      </c>
      <c r="I77" s="2">
        <v>0.25</v>
      </c>
      <c r="J77" s="2" t="s">
        <v>1</v>
      </c>
      <c r="K77" s="30">
        <f>IFERROR(Ingredients[[#This Row],[Unit_Price]]/Ingredients[[#This Row],[Quantity]],"")</f>
        <v>5.2164000000000001</v>
      </c>
      <c r="L77" s="30"/>
      <c r="M77"/>
      <c r="N77"/>
      <c r="O77"/>
    </row>
    <row r="78" spans="1:15" ht="18" customHeight="1">
      <c r="A78" s="1" t="s">
        <v>141</v>
      </c>
      <c r="B78" s="2"/>
      <c r="E78" s="30"/>
      <c r="F78" s="127"/>
      <c r="G78" s="30" t="str">
        <f>IFERROR(Ingredients[[#This Row],[Case_Price]]/Ingredients[[#This Row],[Case_Qty]],"")</f>
        <v/>
      </c>
      <c r="H78" s="30">
        <v>8</v>
      </c>
      <c r="I78" s="2">
        <v>5</v>
      </c>
      <c r="J78" s="2" t="s">
        <v>1</v>
      </c>
      <c r="K78" s="30">
        <f>IFERROR(Ingredients[[#This Row],[Unit_Price]]/Ingredients[[#This Row],[Quantity]],"")</f>
        <v>1.6</v>
      </c>
      <c r="L78" s="30"/>
      <c r="M78"/>
      <c r="N78"/>
      <c r="O78"/>
    </row>
    <row r="79" spans="1:15" ht="18" customHeight="1">
      <c r="A79" s="1" t="s">
        <v>142</v>
      </c>
      <c r="B79" s="2"/>
      <c r="E79" s="30"/>
      <c r="F79" s="127"/>
      <c r="G79" s="30" t="str">
        <f>IFERROR(Ingredients[[#This Row],[Case_Price]]/Ingredients[[#This Row],[Case_Qty]],"")</f>
        <v/>
      </c>
      <c r="H79" s="30">
        <v>0.97</v>
      </c>
      <c r="I79" s="2">
        <v>1</v>
      </c>
      <c r="J79" s="2" t="s">
        <v>1</v>
      </c>
      <c r="K79" s="30">
        <f>IFERROR(Ingredients[[#This Row],[Unit_Price]]/Ingredients[[#This Row],[Quantity]],"")</f>
        <v>0.97</v>
      </c>
      <c r="L79" s="30"/>
      <c r="M79"/>
      <c r="N79"/>
      <c r="O79"/>
    </row>
    <row r="80" spans="1:15" ht="18" customHeight="1">
      <c r="A80" s="1" t="s">
        <v>143</v>
      </c>
      <c r="B80" s="2"/>
      <c r="E80" s="30"/>
      <c r="F80" s="127"/>
      <c r="G80" s="30" t="str">
        <f>IFERROR(Ingredients[[#This Row],[Case_Price]]/Ingredients[[#This Row],[Case_Qty]],"")</f>
        <v/>
      </c>
      <c r="H80" s="30">
        <v>0.25</v>
      </c>
      <c r="I80" s="2">
        <v>1</v>
      </c>
      <c r="J80" s="2" t="s">
        <v>116</v>
      </c>
      <c r="K80" s="30">
        <f>IFERROR(Ingredients[[#This Row],[Unit_Price]]/Ingredients[[#This Row],[Quantity]],"")</f>
        <v>0.25</v>
      </c>
      <c r="L80" s="30"/>
      <c r="M80"/>
      <c r="N80"/>
      <c r="O80"/>
    </row>
    <row r="81" spans="1:15" ht="18" customHeight="1">
      <c r="A81" s="1" t="s">
        <v>304</v>
      </c>
      <c r="B81" s="2"/>
      <c r="E81" s="30">
        <v>11.5</v>
      </c>
      <c r="F81" s="127">
        <v>6</v>
      </c>
      <c r="G81" s="30">
        <f>IFERROR(Ingredients[[#This Row],[Case_Price]]/Ingredients[[#This Row],[Case_Qty]],"")</f>
        <v>1.9166666666666667</v>
      </c>
      <c r="H81" s="30">
        <v>1.9166666999999999</v>
      </c>
      <c r="I81" s="2">
        <v>1</v>
      </c>
      <c r="J81" s="2" t="s">
        <v>1</v>
      </c>
      <c r="K81" s="30">
        <f>IFERROR(Ingredients[[#This Row],[Unit_Price]]/Ingredients[[#This Row],[Quantity]],"")</f>
        <v>1.9166666999999999</v>
      </c>
      <c r="L81" s="30"/>
      <c r="M81"/>
      <c r="N81"/>
      <c r="O81"/>
    </row>
    <row r="82" spans="1:15" ht="18" customHeight="1">
      <c r="A82" s="1" t="s">
        <v>262</v>
      </c>
      <c r="B82" s="2"/>
      <c r="E82" s="30"/>
      <c r="F82" s="127"/>
      <c r="G82" s="30" t="str">
        <f>IFERROR(Ingredients[[#This Row],[Case_Price]]/Ingredients[[#This Row],[Case_Qty]],"")</f>
        <v/>
      </c>
      <c r="H82" s="30">
        <v>5.4</v>
      </c>
      <c r="I82" s="2">
        <v>3</v>
      </c>
      <c r="J82" s="2" t="s">
        <v>1</v>
      </c>
      <c r="K82" s="30">
        <f>IFERROR(Ingredients[[#This Row],[Unit_Price]]/Ingredients[[#This Row],[Quantity]],"")</f>
        <v>1.8</v>
      </c>
      <c r="L82" s="30"/>
      <c r="M82"/>
      <c r="N82"/>
      <c r="O82"/>
    </row>
    <row r="83" spans="1:15" ht="18" customHeight="1">
      <c r="A83" s="1" t="s">
        <v>188</v>
      </c>
      <c r="B83" s="2"/>
      <c r="E83" s="30">
        <v>36.75</v>
      </c>
      <c r="F83" s="127">
        <v>24</v>
      </c>
      <c r="G83" s="30">
        <f>IFERROR(Ingredients[[#This Row],[Case_Price]]/Ingredients[[#This Row],[Case_Qty]],"")</f>
        <v>1.53125</v>
      </c>
      <c r="H83" s="30">
        <v>1.53</v>
      </c>
      <c r="I83" s="2">
        <v>0.5</v>
      </c>
      <c r="J83" s="2" t="s">
        <v>1</v>
      </c>
      <c r="K83" s="30">
        <f>IFERROR(Ingredients[[#This Row],[Unit_Price]]/Ingredients[[#This Row],[Quantity]],"")</f>
        <v>3.06</v>
      </c>
      <c r="L83" s="30"/>
      <c r="M83"/>
      <c r="N83"/>
      <c r="O83"/>
    </row>
    <row r="84" spans="1:15" ht="18" customHeight="1">
      <c r="A84" s="1" t="s">
        <v>0</v>
      </c>
      <c r="B84" s="2"/>
      <c r="E84" s="30"/>
      <c r="F84" s="127"/>
      <c r="G84" s="30" t="str">
        <f>IFERROR(Ingredients[[#This Row],[Case_Price]]/Ingredients[[#This Row],[Case_Qty]],"")</f>
        <v/>
      </c>
      <c r="H84" s="30">
        <v>8.18</v>
      </c>
      <c r="I84" s="2">
        <v>3.79</v>
      </c>
      <c r="J84" s="2" t="s">
        <v>1</v>
      </c>
      <c r="K84" s="30">
        <f>IFERROR(Ingredients[[#This Row],[Unit_Price]]/Ingredients[[#This Row],[Quantity]],"")</f>
        <v>2.158311345646438</v>
      </c>
      <c r="L84" s="30"/>
      <c r="M84"/>
      <c r="N84"/>
      <c r="O84"/>
    </row>
    <row r="85" spans="1:15" ht="18" customHeight="1">
      <c r="A85" s="1" t="s">
        <v>144</v>
      </c>
      <c r="B85" s="2"/>
      <c r="E85" s="30"/>
      <c r="F85" s="127"/>
      <c r="G85" s="30" t="str">
        <f>IFERROR(Ingredients[[#This Row],[Case_Price]]/Ingredients[[#This Row],[Case_Qty]],"")</f>
        <v/>
      </c>
      <c r="H85" s="30">
        <v>26</v>
      </c>
      <c r="I85" s="2">
        <v>12.5</v>
      </c>
      <c r="J85" s="2" t="s">
        <v>1</v>
      </c>
      <c r="K85" s="30">
        <f>IFERROR(Ingredients[[#This Row],[Unit_Price]]/Ingredients[[#This Row],[Quantity]],"")</f>
        <v>2.08</v>
      </c>
      <c r="L85" s="30"/>
      <c r="M85"/>
      <c r="N85"/>
      <c r="O85"/>
    </row>
    <row r="86" spans="1:15" ht="18" customHeight="1">
      <c r="A86" s="1" t="s">
        <v>189</v>
      </c>
      <c r="B86" s="2"/>
      <c r="E86" s="30">
        <v>54.15</v>
      </c>
      <c r="F86" s="127">
        <v>4</v>
      </c>
      <c r="G86" s="30">
        <f>IFERROR(Ingredients[[#This Row],[Case_Price]]/Ingredients[[#This Row],[Case_Qty]],"")</f>
        <v>13.5375</v>
      </c>
      <c r="H86" s="30">
        <v>13.54</v>
      </c>
      <c r="I86" s="2">
        <v>3</v>
      </c>
      <c r="J86" s="2" t="s">
        <v>1</v>
      </c>
      <c r="K86" s="30">
        <f>IFERROR(Ingredients[[#This Row],[Unit_Price]]/Ingredients[[#This Row],[Quantity]],"")</f>
        <v>4.5133333333333328</v>
      </c>
      <c r="L86" s="30"/>
      <c r="M86"/>
      <c r="N86"/>
      <c r="O86"/>
    </row>
    <row r="87" spans="1:15" ht="18" customHeight="1">
      <c r="A87" s="1" t="s">
        <v>238</v>
      </c>
      <c r="B87" s="2"/>
      <c r="E87" s="30"/>
      <c r="F87" s="127"/>
      <c r="G87" s="30" t="str">
        <f>IFERROR(Ingredients[[#This Row],[Case_Price]]/Ingredients[[#This Row],[Case_Qty]],"")</f>
        <v/>
      </c>
      <c r="H87" s="30">
        <v>6.8</v>
      </c>
      <c r="I87" s="2">
        <v>1</v>
      </c>
      <c r="J87" s="2" t="s">
        <v>1</v>
      </c>
      <c r="K87" s="30">
        <f>IFERROR(Ingredients[[#This Row],[Unit_Price]]/Ingredients[[#This Row],[Quantity]],"")</f>
        <v>6.8</v>
      </c>
      <c r="L87" s="30"/>
      <c r="M87"/>
      <c r="N87"/>
      <c r="O87"/>
    </row>
    <row r="88" spans="1:15" ht="18" customHeight="1">
      <c r="A88" s="1" t="s">
        <v>145</v>
      </c>
      <c r="B88" s="2"/>
      <c r="E88" s="30">
        <v>18.600000000000001</v>
      </c>
      <c r="F88" s="127">
        <v>12</v>
      </c>
      <c r="G88" s="30">
        <f>IFERROR(Ingredients[[#This Row],[Case_Price]]/Ingredients[[#This Row],[Case_Qty]],"")</f>
        <v>1.55</v>
      </c>
      <c r="H88" s="30">
        <v>1.3332999999999999</v>
      </c>
      <c r="I88" s="2">
        <v>0.90700000000000003</v>
      </c>
      <c r="J88" s="2" t="s">
        <v>1</v>
      </c>
      <c r="K88" s="30">
        <f>IFERROR(Ingredients[[#This Row],[Unit_Price]]/Ingredients[[#This Row],[Quantity]],"")</f>
        <v>1.4700110253583241</v>
      </c>
      <c r="L88" s="30"/>
      <c r="M88"/>
      <c r="N88"/>
      <c r="O88"/>
    </row>
    <row r="89" spans="1:15" ht="18" customHeight="1">
      <c r="A89" s="1" t="s">
        <v>186</v>
      </c>
      <c r="B89" s="2"/>
      <c r="E89" s="30">
        <v>20.350000000000001</v>
      </c>
      <c r="F89" s="127">
        <v>12</v>
      </c>
      <c r="G89" s="30">
        <f>IFERROR(Ingredients[[#This Row],[Case_Price]]/Ingredients[[#This Row],[Case_Qty]],"")</f>
        <v>1.6958333333333335</v>
      </c>
      <c r="H89" s="30">
        <v>1.6958329999999999</v>
      </c>
      <c r="I89" s="2">
        <v>0.90700000000000003</v>
      </c>
      <c r="J89" s="2" t="s">
        <v>1</v>
      </c>
      <c r="K89" s="30">
        <f>IFERROR(Ingredients[[#This Row],[Unit_Price]]/Ingredients[[#This Row],[Quantity]],"")</f>
        <v>1.8697166482910694</v>
      </c>
      <c r="L89" s="30"/>
      <c r="M89"/>
      <c r="N89"/>
      <c r="O89"/>
    </row>
    <row r="90" spans="1:15" ht="18" customHeight="1">
      <c r="A90" s="1" t="s">
        <v>146</v>
      </c>
      <c r="B90" s="2"/>
      <c r="E90" s="30"/>
      <c r="F90" s="127"/>
      <c r="G90" s="30" t="str">
        <f>IFERROR(Ingredients[[#This Row],[Case_Price]]/Ingredients[[#This Row],[Case_Qty]],"")</f>
        <v/>
      </c>
      <c r="H90" s="30">
        <v>4</v>
      </c>
      <c r="I90" s="2">
        <v>2.27</v>
      </c>
      <c r="J90" s="2" t="s">
        <v>1</v>
      </c>
      <c r="K90" s="30">
        <f>IFERROR(Ingredients[[#This Row],[Unit_Price]]/Ingredients[[#This Row],[Quantity]],"")</f>
        <v>1.7621145374449338</v>
      </c>
      <c r="L90" s="30"/>
      <c r="M90"/>
      <c r="N90"/>
      <c r="O90"/>
    </row>
    <row r="91" spans="1:15" ht="18" customHeight="1">
      <c r="A91" s="1" t="s">
        <v>294</v>
      </c>
      <c r="B91" s="2"/>
      <c r="E91" s="30"/>
      <c r="F91" s="127"/>
      <c r="G91" s="30" t="str">
        <f>IFERROR(Ingredients[[#This Row],[Case_Price]]/Ingredients[[#This Row],[Case_Qty]],"")</f>
        <v/>
      </c>
      <c r="H91" s="30">
        <v>9.3330000000000002</v>
      </c>
      <c r="I91" s="2">
        <v>1</v>
      </c>
      <c r="J91" s="2" t="s">
        <v>1</v>
      </c>
      <c r="K91" s="30">
        <f>IFERROR(Ingredients[[#This Row],[Unit_Price]]/Ingredients[[#This Row],[Quantity]],"")</f>
        <v>9.3330000000000002</v>
      </c>
      <c r="L91" s="30"/>
      <c r="M91"/>
      <c r="N91"/>
      <c r="O91"/>
    </row>
    <row r="92" spans="1:15" ht="18" customHeight="1">
      <c r="A92" s="1" t="s">
        <v>147</v>
      </c>
      <c r="B92" s="2"/>
      <c r="E92" s="30"/>
      <c r="F92" s="127"/>
      <c r="G92" s="30" t="str">
        <f>IFERROR(Ingredients[[#This Row],[Case_Price]]/Ingredients[[#This Row],[Case_Qty]],"")</f>
        <v/>
      </c>
      <c r="H92" s="30">
        <v>1.69</v>
      </c>
      <c r="I92" s="2">
        <v>0.45400000000000001</v>
      </c>
      <c r="J92" s="2" t="s">
        <v>1</v>
      </c>
      <c r="K92" s="30">
        <f>IFERROR(Ingredients[[#This Row],[Unit_Price]]/Ingredients[[#This Row],[Quantity]],"")</f>
        <v>3.7224669603524227</v>
      </c>
      <c r="L92" s="30"/>
      <c r="M92"/>
      <c r="N92"/>
      <c r="O92"/>
    </row>
    <row r="93" spans="1:15" ht="18" customHeight="1">
      <c r="A93" s="1" t="s">
        <v>148</v>
      </c>
      <c r="B93" s="2"/>
      <c r="E93" s="30">
        <v>14.7</v>
      </c>
      <c r="F93" s="127">
        <v>12</v>
      </c>
      <c r="G93" s="30">
        <f>IFERROR(Ingredients[[#This Row],[Case_Price]]/Ingredients[[#This Row],[Case_Qty]],"")</f>
        <v>1.2249999999999999</v>
      </c>
      <c r="H93" s="30">
        <v>1.2250000000000001</v>
      </c>
      <c r="I93" s="2">
        <v>0.4</v>
      </c>
      <c r="J93" s="2" t="s">
        <v>1</v>
      </c>
      <c r="K93" s="30">
        <f>IFERROR(Ingredients[[#This Row],[Unit_Price]]/Ingredients[[#This Row],[Quantity]],"")</f>
        <v>3.0625</v>
      </c>
      <c r="L93" s="30"/>
      <c r="M93"/>
      <c r="N93"/>
      <c r="O93"/>
    </row>
    <row r="94" spans="1:15" ht="18" customHeight="1">
      <c r="A94" s="1" t="s">
        <v>149</v>
      </c>
      <c r="B94" s="2"/>
      <c r="E94" s="30">
        <v>29</v>
      </c>
      <c r="F94" s="127">
        <v>1</v>
      </c>
      <c r="G94" s="30">
        <f>IFERROR(Ingredients[[#This Row],[Case_Price]]/Ingredients[[#This Row],[Case_Qty]],"")</f>
        <v>29</v>
      </c>
      <c r="H94" s="30">
        <v>29</v>
      </c>
      <c r="I94" s="2">
        <v>10</v>
      </c>
      <c r="J94" s="2" t="s">
        <v>1</v>
      </c>
      <c r="K94" s="30">
        <f>IFERROR(Ingredients[[#This Row],[Unit_Price]]/Ingredients[[#This Row],[Quantity]],"")</f>
        <v>2.9</v>
      </c>
      <c r="L94" s="30"/>
      <c r="M94"/>
      <c r="N94"/>
      <c r="O94"/>
    </row>
    <row r="95" spans="1:15" ht="18" customHeight="1">
      <c r="A95" s="1" t="s">
        <v>109</v>
      </c>
      <c r="B95" s="2"/>
      <c r="E95" s="30">
        <v>73.8</v>
      </c>
      <c r="F95" s="127">
        <v>4</v>
      </c>
      <c r="G95" s="30">
        <f>IFERROR(Ingredients[[#This Row],[Case_Price]]/Ingredients[[#This Row],[Case_Qty]],"")</f>
        <v>18.45</v>
      </c>
      <c r="H95" s="30">
        <v>18.45</v>
      </c>
      <c r="I95" s="2">
        <v>3</v>
      </c>
      <c r="J95" s="2" t="s">
        <v>1</v>
      </c>
      <c r="K95" s="30">
        <f>IFERROR(Ingredients[[#This Row],[Unit_Price]]/Ingredients[[#This Row],[Quantity]],"")</f>
        <v>6.1499999999999995</v>
      </c>
      <c r="L95" s="30"/>
      <c r="M95"/>
      <c r="N95"/>
      <c r="O95"/>
    </row>
    <row r="96" spans="1:15" ht="18" customHeight="1">
      <c r="A96" s="1" t="s">
        <v>190</v>
      </c>
      <c r="B96" s="2"/>
      <c r="E96" s="30">
        <v>80</v>
      </c>
      <c r="F96" s="127">
        <v>9</v>
      </c>
      <c r="G96" s="30">
        <f>IFERROR(Ingredients[[#This Row],[Case_Price]]/Ingredients[[#This Row],[Case_Qty]],"")</f>
        <v>8.8888888888888893</v>
      </c>
      <c r="H96" s="30">
        <v>8.89</v>
      </c>
      <c r="I96" s="2">
        <v>1</v>
      </c>
      <c r="J96" s="2" t="s">
        <v>1</v>
      </c>
      <c r="K96" s="30">
        <f>IFERROR(Ingredients[[#This Row],[Unit_Price]]/Ingredients[[#This Row],[Quantity]],"")</f>
        <v>8.89</v>
      </c>
      <c r="L96" s="30"/>
      <c r="M96"/>
      <c r="N96"/>
      <c r="O96"/>
    </row>
    <row r="97" spans="1:15" ht="18" customHeight="1">
      <c r="A97" s="1" t="s">
        <v>105</v>
      </c>
      <c r="B97" s="2"/>
      <c r="E97" s="30"/>
      <c r="F97" s="127"/>
      <c r="G97" s="30" t="str">
        <f>IFERROR(Ingredients[[#This Row],[Case_Price]]/Ingredients[[#This Row],[Case_Qty]],"")</f>
        <v/>
      </c>
      <c r="H97" s="30">
        <v>8.0500000000000007</v>
      </c>
      <c r="I97" s="2">
        <v>20</v>
      </c>
      <c r="J97" s="2" t="s">
        <v>1</v>
      </c>
      <c r="K97" s="30">
        <f>IFERROR(Ingredients[[#This Row],[Unit_Price]]/Ingredients[[#This Row],[Quantity]],"")</f>
        <v>0.40250000000000002</v>
      </c>
      <c r="L97" s="30"/>
      <c r="M97"/>
      <c r="N97"/>
      <c r="O97"/>
    </row>
    <row r="98" spans="1:15" ht="18" customHeight="1">
      <c r="A98" s="1" t="s">
        <v>108</v>
      </c>
      <c r="B98" s="2"/>
      <c r="E98" s="30"/>
      <c r="F98" s="127"/>
      <c r="G98" s="30" t="str">
        <f>IFERROR(Ingredients[[#This Row],[Case_Price]]/Ingredients[[#This Row],[Case_Qty]],"")</f>
        <v/>
      </c>
      <c r="H98" s="30">
        <v>2.25</v>
      </c>
      <c r="I98" s="2">
        <v>0.25</v>
      </c>
      <c r="J98" s="2" t="s">
        <v>1</v>
      </c>
      <c r="K98" s="30">
        <f>IFERROR(Ingredients[[#This Row],[Unit_Price]]/Ingredients[[#This Row],[Quantity]],"")</f>
        <v>9</v>
      </c>
      <c r="L98" s="30"/>
      <c r="M98"/>
      <c r="N98"/>
      <c r="O98"/>
    </row>
    <row r="99" spans="1:15" ht="18" customHeight="1">
      <c r="A99" s="1" t="s">
        <v>150</v>
      </c>
      <c r="B99" s="87"/>
      <c r="E99" s="30"/>
      <c r="F99" s="127"/>
      <c r="G99" s="30" t="str">
        <f>IFERROR(Ingredients[[#This Row],[Case_Price]]/Ingredients[[#This Row],[Case_Qty]],"")</f>
        <v/>
      </c>
      <c r="H99" s="30">
        <v>1.3041666666666667</v>
      </c>
      <c r="I99" s="2">
        <v>0.5</v>
      </c>
      <c r="J99" s="2" t="s">
        <v>1</v>
      </c>
      <c r="K99" s="30">
        <f>IFERROR(Ingredients[[#This Row],[Unit_Price]]/Ingredients[[#This Row],[Quantity]],"")</f>
        <v>2.6083333333333334</v>
      </c>
      <c r="L99" s="30"/>
      <c r="M99"/>
      <c r="N99"/>
      <c r="O99"/>
    </row>
    <row r="100" spans="1:15" ht="18" customHeight="1">
      <c r="A100" s="1" t="s">
        <v>299</v>
      </c>
      <c r="B100" s="2"/>
      <c r="E100" s="30"/>
      <c r="F100" s="127"/>
      <c r="G100" s="30" t="str">
        <f>IFERROR(Ingredients[[#This Row],[Case_Price]]/Ingredients[[#This Row],[Case_Qty]],"")</f>
        <v/>
      </c>
      <c r="H100" s="30">
        <v>9.5</v>
      </c>
      <c r="I100" s="2">
        <v>1</v>
      </c>
      <c r="J100" s="2" t="s">
        <v>1</v>
      </c>
      <c r="K100" s="30">
        <f>IFERROR(Ingredients[[#This Row],[Unit_Price]]/Ingredients[[#This Row],[Quantity]],"")</f>
        <v>9.5</v>
      </c>
      <c r="L100" s="30"/>
      <c r="M100"/>
      <c r="N100"/>
      <c r="O100"/>
    </row>
    <row r="101" spans="1:15" ht="18" customHeight="1">
      <c r="A101" s="1" t="s">
        <v>151</v>
      </c>
      <c r="B101" s="2"/>
      <c r="E101" s="30"/>
      <c r="F101" s="127"/>
      <c r="G101" s="30" t="str">
        <f>IFERROR(Ingredients[[#This Row],[Case_Price]]/Ingredients[[#This Row],[Case_Qty]],"")</f>
        <v/>
      </c>
      <c r="H101" s="30">
        <v>1.85</v>
      </c>
      <c r="I101" s="2">
        <v>0.2</v>
      </c>
      <c r="J101" s="2" t="s">
        <v>1</v>
      </c>
      <c r="K101" s="30">
        <f>IFERROR(Ingredients[[#This Row],[Unit_Price]]/Ingredients[[#This Row],[Quantity]],"")</f>
        <v>9.25</v>
      </c>
      <c r="L101" s="30"/>
      <c r="M101"/>
      <c r="N101"/>
      <c r="O101"/>
    </row>
    <row r="102" spans="1:15" ht="18" customHeight="1">
      <c r="A102" s="1" t="s">
        <v>152</v>
      </c>
      <c r="B102" s="2"/>
      <c r="E102" s="30"/>
      <c r="F102" s="127"/>
      <c r="G102" s="30" t="str">
        <f>IFERROR(Ingredients[[#This Row],[Case_Price]]/Ingredients[[#This Row],[Case_Qty]],"")</f>
        <v/>
      </c>
      <c r="H102" s="30">
        <v>8</v>
      </c>
      <c r="I102" s="2">
        <v>5</v>
      </c>
      <c r="J102" s="2" t="s">
        <v>1</v>
      </c>
      <c r="K102" s="30">
        <f>IFERROR(Ingredients[[#This Row],[Unit_Price]]/Ingredients[[#This Row],[Quantity]],"")</f>
        <v>1.6</v>
      </c>
      <c r="L102" s="30"/>
      <c r="M102"/>
      <c r="N102"/>
      <c r="O102"/>
    </row>
    <row r="103" spans="1:15" ht="18" customHeight="1">
      <c r="A103" s="1" t="s">
        <v>153</v>
      </c>
      <c r="B103" s="87"/>
      <c r="C103" s="87"/>
      <c r="D103" s="87"/>
      <c r="E103" s="30">
        <v>14.7</v>
      </c>
      <c r="F103" s="127">
        <v>24</v>
      </c>
      <c r="G103" s="30">
        <f>IFERROR(Ingredients[[#This Row],[Case_Price]]/Ingredients[[#This Row],[Case_Qty]],"")</f>
        <v>0.61249999999999993</v>
      </c>
      <c r="H103" s="30">
        <v>0.61250000000000004</v>
      </c>
      <c r="I103" s="87">
        <v>0.4</v>
      </c>
      <c r="J103" s="87" t="s">
        <v>1</v>
      </c>
      <c r="K103" s="30">
        <f>IFERROR(Ingredients[[#This Row],[Unit_Price]]/Ingredients[[#This Row],[Quantity]],"")</f>
        <v>1.53125</v>
      </c>
      <c r="L103" s="30"/>
      <c r="M103"/>
      <c r="N103"/>
      <c r="O103"/>
    </row>
    <row r="104" spans="1:15" ht="18" customHeight="1">
      <c r="A104" s="1" t="s">
        <v>154</v>
      </c>
      <c r="B104" s="2"/>
      <c r="E104" s="30"/>
      <c r="F104" s="127"/>
      <c r="G104" s="30" t="str">
        <f>IFERROR(Ingredients[[#This Row],[Case_Price]]/Ingredients[[#This Row],[Case_Qty]],"")</f>
        <v/>
      </c>
      <c r="H104" s="30">
        <v>12.5</v>
      </c>
      <c r="I104" s="2">
        <v>5</v>
      </c>
      <c r="J104" s="2" t="s">
        <v>1</v>
      </c>
      <c r="K104" s="30">
        <f>IFERROR(Ingredients[[#This Row],[Unit_Price]]/Ingredients[[#This Row],[Quantity]],"")</f>
        <v>2.5</v>
      </c>
      <c r="L104" s="30"/>
      <c r="M104"/>
      <c r="N104"/>
      <c r="O104"/>
    </row>
    <row r="105" spans="1:15" ht="18" customHeight="1">
      <c r="A105" s="1" t="s">
        <v>155</v>
      </c>
      <c r="B105" s="2"/>
      <c r="E105" s="30"/>
      <c r="F105" s="127"/>
      <c r="G105" s="30" t="str">
        <f>IFERROR(Ingredients[[#This Row],[Case_Price]]/Ingredients[[#This Row],[Case_Qty]],"")</f>
        <v/>
      </c>
      <c r="H105" s="30">
        <v>7</v>
      </c>
      <c r="I105" s="2">
        <v>5</v>
      </c>
      <c r="J105" s="2" t="s">
        <v>1</v>
      </c>
      <c r="K105" s="30">
        <f>IFERROR(Ingredients[[#This Row],[Unit_Price]]/Ingredients[[#This Row],[Quantity]],"")</f>
        <v>1.4</v>
      </c>
      <c r="L105" s="30"/>
      <c r="M105"/>
      <c r="N105"/>
      <c r="O105"/>
    </row>
    <row r="106" spans="1:15" ht="18" customHeight="1">
      <c r="A106" s="1" t="s">
        <v>156</v>
      </c>
      <c r="B106" s="2"/>
      <c r="E106" s="30"/>
      <c r="F106" s="127"/>
      <c r="G106" s="30" t="str">
        <f>IFERROR(Ingredients[[#This Row],[Case_Price]]/Ingredients[[#This Row],[Case_Qty]],"")</f>
        <v/>
      </c>
      <c r="H106" s="30">
        <v>6</v>
      </c>
      <c r="I106" s="2">
        <v>5</v>
      </c>
      <c r="J106" s="2" t="s">
        <v>1</v>
      </c>
      <c r="K106" s="30">
        <f>IFERROR(Ingredients[[#This Row],[Unit_Price]]/Ingredients[[#This Row],[Quantity]],"")</f>
        <v>1.2</v>
      </c>
      <c r="L106" s="30"/>
      <c r="M106"/>
      <c r="N106"/>
      <c r="O106"/>
    </row>
    <row r="107" spans="1:15" ht="18" customHeight="1">
      <c r="A107" s="1" t="s">
        <v>157</v>
      </c>
      <c r="B107" s="2"/>
      <c r="E107" s="30"/>
      <c r="F107" s="127"/>
      <c r="G107" s="30" t="str">
        <f>IFERROR(Ingredients[[#This Row],[Case_Price]]/Ingredients[[#This Row],[Case_Qty]],"")</f>
        <v/>
      </c>
      <c r="H107" s="30">
        <v>6.5</v>
      </c>
      <c r="I107" s="2">
        <v>5</v>
      </c>
      <c r="J107" s="2" t="s">
        <v>1</v>
      </c>
      <c r="K107" s="30">
        <f>IFERROR(Ingredients[[#This Row],[Unit_Price]]/Ingredients[[#This Row],[Quantity]],"")</f>
        <v>1.3</v>
      </c>
      <c r="L107" s="30"/>
      <c r="M107"/>
      <c r="N107"/>
      <c r="O107"/>
    </row>
    <row r="108" spans="1:15" ht="18" customHeight="1">
      <c r="A108" s="1" t="s">
        <v>158</v>
      </c>
      <c r="B108" s="2"/>
      <c r="E108" s="30"/>
      <c r="F108" s="127"/>
      <c r="G108" s="30" t="str">
        <f>IFERROR(Ingredients[[#This Row],[Case_Price]]/Ingredients[[#This Row],[Case_Qty]],"")</f>
        <v/>
      </c>
      <c r="H108" s="30">
        <v>9</v>
      </c>
      <c r="I108" s="2">
        <v>5</v>
      </c>
      <c r="J108" s="2" t="s">
        <v>1</v>
      </c>
      <c r="K108" s="30">
        <f>IFERROR(Ingredients[[#This Row],[Unit_Price]]/Ingredients[[#This Row],[Quantity]],"")</f>
        <v>1.8</v>
      </c>
      <c r="L108" s="30"/>
      <c r="M108"/>
      <c r="N108"/>
      <c r="O108"/>
    </row>
    <row r="109" spans="1:15" ht="18" customHeight="1">
      <c r="A109" s="1" t="s">
        <v>159</v>
      </c>
      <c r="B109" s="2"/>
      <c r="E109" s="30"/>
      <c r="F109" s="127"/>
      <c r="G109" s="30" t="str">
        <f>IFERROR(Ingredients[[#This Row],[Case_Price]]/Ingredients[[#This Row],[Case_Qty]],"")</f>
        <v/>
      </c>
      <c r="H109" s="30">
        <v>10</v>
      </c>
      <c r="I109" s="2">
        <v>5</v>
      </c>
      <c r="J109" s="2" t="s">
        <v>1</v>
      </c>
      <c r="K109" s="30">
        <f>IFERROR(Ingredients[[#This Row],[Unit_Price]]/Ingredients[[#This Row],[Quantity]],"")</f>
        <v>2</v>
      </c>
      <c r="L109" s="30"/>
      <c r="M109"/>
      <c r="N109"/>
      <c r="O109"/>
    </row>
    <row r="110" spans="1:15" ht="18" customHeight="1">
      <c r="A110" s="1" t="s">
        <v>160</v>
      </c>
      <c r="B110" s="2"/>
      <c r="E110" s="30"/>
      <c r="F110" s="127"/>
      <c r="G110" s="30" t="str">
        <f>IFERROR(Ingredients[[#This Row],[Case_Price]]/Ingredients[[#This Row],[Case_Qty]],"")</f>
        <v/>
      </c>
      <c r="H110" s="30">
        <v>11</v>
      </c>
      <c r="I110" s="2">
        <v>5</v>
      </c>
      <c r="J110" s="2" t="s">
        <v>1</v>
      </c>
      <c r="K110" s="30">
        <f>IFERROR(Ingredients[[#This Row],[Unit_Price]]/Ingredients[[#This Row],[Quantity]],"")</f>
        <v>2.2000000000000002</v>
      </c>
      <c r="L110" s="30"/>
      <c r="M110"/>
      <c r="N110"/>
      <c r="O110"/>
    </row>
    <row r="111" spans="1:15" ht="18" customHeight="1">
      <c r="A111" s="1" t="s">
        <v>161</v>
      </c>
      <c r="B111" s="2"/>
      <c r="E111" s="30">
        <v>14</v>
      </c>
      <c r="F111" s="127">
        <v>10</v>
      </c>
      <c r="G111" s="30">
        <f>IFERROR(Ingredients[[#This Row],[Case_Price]]/Ingredients[[#This Row],[Case_Qty]],"")</f>
        <v>1.4</v>
      </c>
      <c r="H111" s="30">
        <v>1.4</v>
      </c>
      <c r="I111" s="2">
        <v>1</v>
      </c>
      <c r="J111" s="2" t="s">
        <v>1</v>
      </c>
      <c r="K111" s="30">
        <f>IFERROR(Ingredients[[#This Row],[Unit_Price]]/Ingredients[[#This Row],[Quantity]],"")</f>
        <v>1.4</v>
      </c>
      <c r="L111" s="30"/>
      <c r="M111"/>
      <c r="N111"/>
      <c r="O111"/>
    </row>
    <row r="112" spans="1:15" ht="18" customHeight="1">
      <c r="A112" s="1" t="s">
        <v>248</v>
      </c>
      <c r="B112" s="2"/>
      <c r="E112" s="30">
        <v>25.69</v>
      </c>
      <c r="F112" s="127">
        <v>6</v>
      </c>
      <c r="G112" s="30">
        <f>IFERROR(Ingredients[[#This Row],[Case_Price]]/Ingredients[[#This Row],[Case_Qty]],"")</f>
        <v>4.2816666666666672</v>
      </c>
      <c r="H112" s="30">
        <v>4.2816666699999999</v>
      </c>
      <c r="I112" s="2">
        <v>3</v>
      </c>
      <c r="J112" s="2" t="s">
        <v>1</v>
      </c>
      <c r="K112" s="30">
        <f>IFERROR(Ingredients[[#This Row],[Unit_Price]]/Ingredients[[#This Row],[Quantity]],"")</f>
        <v>1.4272222233333334</v>
      </c>
      <c r="L112" s="30"/>
      <c r="M112"/>
      <c r="N112"/>
      <c r="O112"/>
    </row>
    <row r="113" spans="1:15" ht="18" customHeight="1">
      <c r="A113" s="1" t="s">
        <v>162</v>
      </c>
      <c r="B113" s="2"/>
      <c r="E113" s="30"/>
      <c r="F113" s="127"/>
      <c r="G113" s="30" t="str">
        <f>IFERROR(Ingredients[[#This Row],[Case_Price]]/Ingredients[[#This Row],[Case_Qty]],"")</f>
        <v/>
      </c>
      <c r="H113" s="30">
        <v>1.4583330000000001</v>
      </c>
      <c r="I113" s="2">
        <v>0.67</v>
      </c>
      <c r="J113" s="2" t="s">
        <v>1</v>
      </c>
      <c r="K113" s="30">
        <f>IFERROR(Ingredients[[#This Row],[Unit_Price]]/Ingredients[[#This Row],[Quantity]],"")</f>
        <v>2.1766164179104477</v>
      </c>
      <c r="L113" s="30"/>
      <c r="M113"/>
      <c r="N113"/>
      <c r="O113"/>
    </row>
    <row r="114" spans="1:15" ht="18" customHeight="1">
      <c r="A114" s="1" t="s">
        <v>163</v>
      </c>
      <c r="B114" s="2"/>
      <c r="E114" s="30"/>
      <c r="F114" s="127"/>
      <c r="G114" s="30" t="str">
        <f>IFERROR(Ingredients[[#This Row],[Case_Price]]/Ingredients[[#This Row],[Case_Qty]],"")</f>
        <v/>
      </c>
      <c r="H114" s="30">
        <v>1.62</v>
      </c>
      <c r="I114" s="2">
        <v>0.56699999999999995</v>
      </c>
      <c r="J114" s="71" t="s">
        <v>1</v>
      </c>
      <c r="K114" s="30">
        <f>IFERROR(Ingredients[[#This Row],[Unit_Price]]/Ingredients[[#This Row],[Quantity]],"")</f>
        <v>2.8571428571428577</v>
      </c>
      <c r="L114" s="30"/>
      <c r="M114"/>
      <c r="N114"/>
      <c r="O114"/>
    </row>
    <row r="115" spans="1:15" ht="18" customHeight="1">
      <c r="A115" s="1" t="s">
        <v>207</v>
      </c>
      <c r="B115" s="71"/>
      <c r="E115" s="30"/>
      <c r="F115" s="127"/>
      <c r="G115" s="30" t="str">
        <f>IFERROR(Ingredients[[#This Row],[Case_Price]]/Ingredients[[#This Row],[Case_Qty]],"")</f>
        <v/>
      </c>
      <c r="H115" s="30">
        <v>21</v>
      </c>
      <c r="I115" s="2">
        <v>4.5</v>
      </c>
      <c r="J115" s="71" t="s">
        <v>1</v>
      </c>
      <c r="K115" s="30">
        <f>IFERROR(Ingredients[[#This Row],[Unit_Price]]/Ingredients[[#This Row],[Quantity]],"")</f>
        <v>4.666666666666667</v>
      </c>
      <c r="L115" s="30"/>
      <c r="M115"/>
      <c r="N115"/>
      <c r="O115"/>
    </row>
    <row r="116" spans="1:15" ht="18" customHeight="1">
      <c r="A116" s="1" t="s">
        <v>202</v>
      </c>
      <c r="B116" s="71"/>
      <c r="E116" s="30">
        <v>48</v>
      </c>
      <c r="F116" s="127">
        <v>12</v>
      </c>
      <c r="G116" s="30">
        <f>IFERROR(Ingredients[[#This Row],[Case_Price]]/Ingredients[[#This Row],[Case_Qty]],"")</f>
        <v>4</v>
      </c>
      <c r="H116" s="30">
        <v>3.83</v>
      </c>
      <c r="I116" s="2">
        <v>0.5</v>
      </c>
      <c r="J116" s="71" t="s">
        <v>1</v>
      </c>
      <c r="K116" s="30">
        <f>IFERROR(Ingredients[[#This Row],[Unit_Price]]/Ingredients[[#This Row],[Quantity]],"")</f>
        <v>7.66</v>
      </c>
      <c r="L116" s="30"/>
      <c r="M116"/>
      <c r="N116"/>
      <c r="O116"/>
    </row>
    <row r="117" spans="1:15" ht="18" customHeight="1">
      <c r="A117" s="1" t="s">
        <v>200</v>
      </c>
      <c r="B117" s="71"/>
      <c r="E117" s="30"/>
      <c r="F117" s="127"/>
      <c r="G117" s="30" t="str">
        <f>IFERROR(Ingredients[[#This Row],[Case_Price]]/Ingredients[[#This Row],[Case_Qty]],"")</f>
        <v/>
      </c>
      <c r="H117" s="30">
        <v>7.7</v>
      </c>
      <c r="I117" s="2">
        <v>16</v>
      </c>
      <c r="J117" s="71" t="s">
        <v>1</v>
      </c>
      <c r="K117" s="30">
        <f>IFERROR(Ingredients[[#This Row],[Unit_Price]]/Ingredients[[#This Row],[Quantity]],"")</f>
        <v>0.48125000000000001</v>
      </c>
      <c r="L117" s="30"/>
      <c r="M117"/>
      <c r="N117"/>
      <c r="O117"/>
    </row>
    <row r="118" spans="1:15" ht="18" customHeight="1">
      <c r="A118" s="1" t="s">
        <v>164</v>
      </c>
      <c r="B118" s="71"/>
      <c r="E118" s="30">
        <v>29</v>
      </c>
      <c r="F118" s="127">
        <v>12</v>
      </c>
      <c r="G118" s="30">
        <f>IFERROR(Ingredients[[#This Row],[Case_Price]]/Ingredients[[#This Row],[Case_Qty]],"")</f>
        <v>2.4166666666666665</v>
      </c>
      <c r="H118" s="30">
        <v>2.42</v>
      </c>
      <c r="I118" s="2">
        <v>1</v>
      </c>
      <c r="J118" s="71" t="s">
        <v>1</v>
      </c>
      <c r="K118" s="30">
        <f>IFERROR(Ingredients[[#This Row],[Unit_Price]]/Ingredients[[#This Row],[Quantity]],"")</f>
        <v>2.42</v>
      </c>
      <c r="L118" s="30"/>
      <c r="M118"/>
      <c r="N118"/>
      <c r="O118"/>
    </row>
    <row r="119" spans="1:15" ht="18" customHeight="1">
      <c r="A119" s="1" t="s">
        <v>322</v>
      </c>
      <c r="B119" s="71"/>
      <c r="E119" s="30">
        <v>40</v>
      </c>
      <c r="F119" s="127">
        <v>12</v>
      </c>
      <c r="G119" s="30">
        <f>IFERROR(Ingredients[[#This Row],[Case_Price]]/Ingredients[[#This Row],[Case_Qty]],"")</f>
        <v>3.3333333333333335</v>
      </c>
      <c r="H119" s="30">
        <v>3.33</v>
      </c>
      <c r="I119" s="2">
        <v>0.8</v>
      </c>
      <c r="J119" s="71" t="s">
        <v>1</v>
      </c>
      <c r="K119" s="30">
        <f>IFERROR(Ingredients[[#This Row],[Unit_Price]]/Ingredients[[#This Row],[Quantity]],"")</f>
        <v>4.1624999999999996</v>
      </c>
      <c r="L119" s="30"/>
      <c r="M119"/>
      <c r="N119"/>
      <c r="O119"/>
    </row>
    <row r="120" spans="1:15" ht="18" customHeight="1">
      <c r="A120" s="1" t="s">
        <v>206</v>
      </c>
      <c r="B120" s="71"/>
      <c r="C120" s="71"/>
      <c r="E120" s="30"/>
      <c r="F120" s="127"/>
      <c r="G120" s="30" t="str">
        <f>IFERROR(Ingredients[[#This Row],[Case_Price]]/Ingredients[[#This Row],[Case_Qty]],"")</f>
        <v/>
      </c>
      <c r="H120" s="30">
        <v>5.76</v>
      </c>
      <c r="I120" s="2">
        <v>0.28299999999999997</v>
      </c>
      <c r="J120" s="71" t="s">
        <v>1</v>
      </c>
      <c r="K120" s="30">
        <f>IFERROR(Ingredients[[#This Row],[Unit_Price]]/Ingredients[[#This Row],[Quantity]],"")</f>
        <v>20.353356890459366</v>
      </c>
      <c r="L120" s="30"/>
      <c r="M120"/>
      <c r="N120"/>
      <c r="O120"/>
    </row>
    <row r="121" spans="1:15" ht="18" customHeight="1">
      <c r="A121" s="1" t="s">
        <v>198</v>
      </c>
      <c r="B121" s="71"/>
      <c r="C121" s="71"/>
      <c r="E121" s="30"/>
      <c r="F121" s="127"/>
      <c r="G121" s="30" t="str">
        <f>IFERROR(Ingredients[[#This Row],[Case_Price]]/Ingredients[[#This Row],[Case_Qty]],"")</f>
        <v/>
      </c>
      <c r="H121" s="30">
        <v>2.27</v>
      </c>
      <c r="I121" s="2">
        <v>1</v>
      </c>
      <c r="J121" s="71" t="s">
        <v>1</v>
      </c>
      <c r="K121" s="30">
        <f>IFERROR(Ingredients[[#This Row],[Unit_Price]]/Ingredients[[#This Row],[Quantity]],"")</f>
        <v>2.27</v>
      </c>
      <c r="L121" s="30"/>
      <c r="M121"/>
      <c r="N121"/>
      <c r="O121"/>
    </row>
    <row r="122" spans="1:15" ht="18" customHeight="1">
      <c r="A122" s="1" t="s">
        <v>165</v>
      </c>
      <c r="B122" s="71"/>
      <c r="C122" s="71"/>
      <c r="E122" s="30"/>
      <c r="F122" s="127"/>
      <c r="G122" s="30" t="str">
        <f>IFERROR(Ingredients[[#This Row],[Case_Price]]/Ingredients[[#This Row],[Case_Qty]],"")</f>
        <v/>
      </c>
      <c r="H122" s="30">
        <v>6</v>
      </c>
      <c r="I122" s="2">
        <v>9</v>
      </c>
      <c r="J122" s="71" t="s">
        <v>1</v>
      </c>
      <c r="K122" s="30">
        <f>IFERROR(Ingredients[[#This Row],[Unit_Price]]/Ingredients[[#This Row],[Quantity]],"")</f>
        <v>0.66666666666666663</v>
      </c>
      <c r="L122" s="30"/>
      <c r="M122"/>
      <c r="N122"/>
      <c r="O122"/>
    </row>
    <row r="123" spans="1:15" ht="18" customHeight="1">
      <c r="A123" s="1" t="s">
        <v>314</v>
      </c>
      <c r="B123" s="2"/>
      <c r="E123" s="30"/>
      <c r="F123" s="127"/>
      <c r="G123" s="30" t="str">
        <f>IFERROR(Ingredients[[#This Row],[Case_Price]]/Ingredients[[#This Row],[Case_Qty]],"")</f>
        <v/>
      </c>
      <c r="H123" s="30">
        <v>3.88</v>
      </c>
      <c r="I123" s="2">
        <v>1</v>
      </c>
      <c r="J123" s="2" t="s">
        <v>1</v>
      </c>
      <c r="K123" s="30">
        <f>IFERROR(Ingredients[[#This Row],[Unit_Price]]/Ingredients[[#This Row],[Quantity]],"")</f>
        <v>3.88</v>
      </c>
      <c r="L123" s="30"/>
      <c r="M123"/>
      <c r="N123"/>
      <c r="O123"/>
    </row>
    <row r="124" spans="1:15" ht="18" customHeight="1">
      <c r="A124" s="1" t="s">
        <v>166</v>
      </c>
      <c r="B124" s="2"/>
      <c r="E124" s="30"/>
      <c r="F124" s="127"/>
      <c r="G124" s="30" t="str">
        <f>IFERROR(Ingredients[[#This Row],[Case_Price]]/Ingredients[[#This Row],[Case_Qty]],"")</f>
        <v/>
      </c>
      <c r="H124" s="30">
        <v>12</v>
      </c>
      <c r="I124" s="2">
        <v>1</v>
      </c>
      <c r="J124" s="76" t="s">
        <v>1</v>
      </c>
      <c r="K124" s="30">
        <f>IFERROR(Ingredients[[#This Row],[Unit_Price]]/Ingredients[[#This Row],[Quantity]],"")</f>
        <v>12</v>
      </c>
      <c r="L124" s="30"/>
      <c r="M124"/>
      <c r="N124"/>
      <c r="O124"/>
    </row>
    <row r="125" spans="1:15" ht="18" customHeight="1">
      <c r="A125" s="1" t="s">
        <v>178</v>
      </c>
      <c r="B125" s="2"/>
      <c r="C125" s="76"/>
      <c r="E125" s="30"/>
      <c r="F125" s="127"/>
      <c r="G125" s="30" t="str">
        <f>IFERROR(Ingredients[[#This Row],[Case_Price]]/Ingredients[[#This Row],[Case_Qty]],"")</f>
        <v/>
      </c>
      <c r="H125" s="30">
        <v>3.4</v>
      </c>
      <c r="I125" s="2">
        <v>12.5</v>
      </c>
      <c r="J125" s="76" t="s">
        <v>1</v>
      </c>
      <c r="K125" s="30">
        <f>IFERROR(Ingredients[[#This Row],[Unit_Price]]/Ingredients[[#This Row],[Quantity]],"")</f>
        <v>0.27200000000000002</v>
      </c>
      <c r="L125" s="30"/>
      <c r="M125"/>
      <c r="N125"/>
      <c r="O125"/>
    </row>
    <row r="126" spans="1:15" ht="18" customHeight="1">
      <c r="A126" s="1" t="s">
        <v>199</v>
      </c>
      <c r="B126" s="2"/>
      <c r="E126" s="30"/>
      <c r="F126" s="127"/>
      <c r="G126" s="30" t="str">
        <f>IFERROR(Ingredients[[#This Row],[Case_Price]]/Ingredients[[#This Row],[Case_Qty]],"")</f>
        <v/>
      </c>
      <c r="H126" s="30">
        <v>3.99</v>
      </c>
      <c r="I126" s="2">
        <v>1</v>
      </c>
      <c r="J126" s="2" t="s">
        <v>1</v>
      </c>
      <c r="K126" s="30">
        <f>IFERROR(Ingredients[[#This Row],[Unit_Price]]/Ingredients[[#This Row],[Quantity]],"")</f>
        <v>3.99</v>
      </c>
      <c r="L126" s="30"/>
      <c r="M126"/>
      <c r="N126"/>
      <c r="O126"/>
    </row>
    <row r="127" spans="1:15" ht="18" customHeight="1">
      <c r="A127" s="1" t="s">
        <v>185</v>
      </c>
      <c r="B127" s="2"/>
      <c r="E127" s="30">
        <v>33.25</v>
      </c>
      <c r="F127" s="127">
        <v>10</v>
      </c>
      <c r="G127" s="30">
        <f>IFERROR(Ingredients[[#This Row],[Case_Price]]/Ingredients[[#This Row],[Case_Qty]],"")</f>
        <v>3.3250000000000002</v>
      </c>
      <c r="H127" s="30">
        <v>3.3250000000000002</v>
      </c>
      <c r="I127" s="2">
        <v>1</v>
      </c>
      <c r="J127" s="2" t="s">
        <v>1</v>
      </c>
      <c r="K127" s="30">
        <f>IFERROR(Ingredients[[#This Row],[Unit_Price]]/Ingredients[[#This Row],[Quantity]],"")</f>
        <v>3.3250000000000002</v>
      </c>
      <c r="L127" s="30"/>
      <c r="M127"/>
      <c r="N127"/>
      <c r="O127"/>
    </row>
    <row r="128" spans="1:15" ht="18" customHeight="1">
      <c r="A128" s="1" t="s">
        <v>167</v>
      </c>
      <c r="B128" s="2"/>
      <c r="E128" s="30">
        <v>8.75</v>
      </c>
      <c r="F128" s="127">
        <v>12</v>
      </c>
      <c r="G128" s="30">
        <f>IFERROR(Ingredients[[#This Row],[Case_Price]]/Ingredients[[#This Row],[Case_Qty]],"")</f>
        <v>0.72916666666666663</v>
      </c>
      <c r="H128" s="30">
        <v>0.72909999999999997</v>
      </c>
      <c r="I128" s="2">
        <v>0.90700000000000003</v>
      </c>
      <c r="J128" s="2" t="s">
        <v>1</v>
      </c>
      <c r="K128" s="30">
        <f>IFERROR(Ingredients[[#This Row],[Unit_Price]]/Ingredients[[#This Row],[Quantity]],"")</f>
        <v>0.80385887541345091</v>
      </c>
      <c r="L128" s="30"/>
      <c r="M128"/>
      <c r="N128"/>
      <c r="O128"/>
    </row>
    <row r="129" spans="1:15" ht="18" customHeight="1">
      <c r="A129" s="1" t="s">
        <v>184</v>
      </c>
      <c r="B129" s="2"/>
      <c r="E129" s="30">
        <v>19.75</v>
      </c>
      <c r="F129" s="127">
        <v>4</v>
      </c>
      <c r="G129" s="30">
        <f>IFERROR(Ingredients[[#This Row],[Case_Price]]/Ingredients[[#This Row],[Case_Qty]],"")</f>
        <v>4.9375</v>
      </c>
      <c r="H129" s="30">
        <v>4.9400000000000004</v>
      </c>
      <c r="I129" s="2">
        <v>2.5</v>
      </c>
      <c r="J129" s="2" t="s">
        <v>1</v>
      </c>
      <c r="K129" s="30">
        <f>IFERROR(Ingredients[[#This Row],[Unit_Price]]/Ingredients[[#This Row],[Quantity]],"")</f>
        <v>1.9760000000000002</v>
      </c>
      <c r="L129" s="30"/>
      <c r="M129"/>
      <c r="N129"/>
      <c r="O129"/>
    </row>
    <row r="130" spans="1:15" ht="18" customHeight="1">
      <c r="A130" s="1" t="s">
        <v>168</v>
      </c>
      <c r="B130" s="2"/>
      <c r="E130" s="30"/>
      <c r="F130" s="127"/>
      <c r="G130" s="30" t="str">
        <f>IFERROR(Ingredients[[#This Row],[Case_Price]]/Ingredients[[#This Row],[Case_Qty]],"")</f>
        <v/>
      </c>
      <c r="H130" s="30">
        <v>16</v>
      </c>
      <c r="I130" s="2">
        <v>1</v>
      </c>
      <c r="J130" s="87" t="s">
        <v>1</v>
      </c>
      <c r="K130" s="30">
        <f>IFERROR(Ingredients[[#This Row],[Unit_Price]]/Ingredients[[#This Row],[Quantity]],"")</f>
        <v>16</v>
      </c>
      <c r="L130" s="30"/>
      <c r="M130"/>
      <c r="N130"/>
      <c r="O130"/>
    </row>
    <row r="131" spans="1:15" ht="18" customHeight="1">
      <c r="A131" s="1" t="s">
        <v>279</v>
      </c>
      <c r="B131" s="2"/>
      <c r="E131" s="30">
        <v>11.05</v>
      </c>
      <c r="F131" s="127">
        <v>8</v>
      </c>
      <c r="G131" s="30">
        <f>IFERROR(Ingredients[[#This Row],[Case_Price]]/Ingredients[[#This Row],[Case_Qty]],"")</f>
        <v>1.3812500000000001</v>
      </c>
      <c r="H131" s="30">
        <v>1.3812500000000001</v>
      </c>
      <c r="I131" s="2">
        <v>1</v>
      </c>
      <c r="J131" s="2" t="s">
        <v>1</v>
      </c>
      <c r="K131" s="30">
        <f>IFERROR(Ingredients[[#This Row],[Unit_Price]]/Ingredients[[#This Row],[Quantity]],"")</f>
        <v>1.3812500000000001</v>
      </c>
      <c r="L131" s="30"/>
      <c r="M131"/>
      <c r="N131"/>
      <c r="O131"/>
    </row>
    <row r="132" spans="1:15" ht="18" customHeight="1">
      <c r="A132" s="1" t="s">
        <v>301</v>
      </c>
      <c r="B132" s="2"/>
      <c r="E132" s="30">
        <v>15.5</v>
      </c>
      <c r="F132" s="127">
        <v>2</v>
      </c>
      <c r="G132" s="30">
        <f>IFERROR(Ingredients[[#This Row],[Case_Price]]/Ingredients[[#This Row],[Case_Qty]],"")</f>
        <v>7.75</v>
      </c>
      <c r="H132" s="30">
        <v>7.75</v>
      </c>
      <c r="I132" s="126">
        <v>4.5358999999999998</v>
      </c>
      <c r="J132" s="2" t="s">
        <v>1</v>
      </c>
      <c r="K132" s="30">
        <f>IFERROR(Ingredients[[#This Row],[Unit_Price]]/Ingredients[[#This Row],[Quantity]],"")</f>
        <v>1.7085914592473379</v>
      </c>
      <c r="L132" s="30"/>
      <c r="M132"/>
      <c r="N132"/>
      <c r="O132"/>
    </row>
    <row r="133" spans="1:15" ht="18" customHeight="1">
      <c r="A133" s="1" t="s">
        <v>295</v>
      </c>
      <c r="B133" s="2"/>
      <c r="E133" s="30"/>
      <c r="F133" s="127"/>
      <c r="G133" s="30" t="str">
        <f>IFERROR(Ingredients[[#This Row],[Case_Price]]/Ingredients[[#This Row],[Case_Qty]],"")</f>
        <v/>
      </c>
      <c r="H133" s="30">
        <v>4.8499999999999996</v>
      </c>
      <c r="I133" s="2">
        <v>1.2</v>
      </c>
      <c r="J133" s="2" t="s">
        <v>1</v>
      </c>
      <c r="K133" s="30">
        <f>IFERROR(Ingredients[[#This Row],[Unit_Price]]/Ingredients[[#This Row],[Quantity]],"")</f>
        <v>4.041666666666667</v>
      </c>
      <c r="L133" s="30"/>
      <c r="M133"/>
      <c r="N133"/>
      <c r="O133"/>
    </row>
    <row r="134" spans="1:15" ht="18" customHeight="1">
      <c r="A134" s="1" t="s">
        <v>169</v>
      </c>
      <c r="B134" s="2"/>
      <c r="E134" s="30">
        <v>6.2</v>
      </c>
      <c r="F134" s="127">
        <v>1</v>
      </c>
      <c r="G134" s="30">
        <f>IFERROR(Ingredients[[#This Row],[Case_Price]]/Ingredients[[#This Row],[Case_Qty]],"")</f>
        <v>6.2</v>
      </c>
      <c r="H134" s="30">
        <v>6.2</v>
      </c>
      <c r="I134" s="2">
        <v>1</v>
      </c>
      <c r="J134" s="87" t="s">
        <v>1</v>
      </c>
      <c r="K134" s="30">
        <f>IFERROR(Ingredients[[#This Row],[Unit_Price]]/Ingredients[[#This Row],[Quantity]],"")</f>
        <v>6.2</v>
      </c>
      <c r="L134" s="30"/>
      <c r="M134"/>
      <c r="N134"/>
      <c r="O134"/>
    </row>
    <row r="135" spans="1:15" ht="18" customHeight="1">
      <c r="A135" s="1" t="s">
        <v>104</v>
      </c>
      <c r="B135" s="2"/>
      <c r="E135" s="30"/>
      <c r="F135" s="127"/>
      <c r="G135" s="30" t="str">
        <f>IFERROR(Ingredients[[#This Row],[Case_Price]]/Ingredients[[#This Row],[Case_Qty]],"")</f>
        <v/>
      </c>
      <c r="H135" s="30">
        <v>11.7</v>
      </c>
      <c r="I135" s="2">
        <v>15</v>
      </c>
      <c r="J135" s="2" t="s">
        <v>1</v>
      </c>
      <c r="K135" s="30">
        <f>IFERROR(Ingredients[[#This Row],[Unit_Price]]/Ingredients[[#This Row],[Quantity]],"")</f>
        <v>0.77999999999999992</v>
      </c>
      <c r="L135" s="30"/>
      <c r="M135"/>
      <c r="N135"/>
      <c r="O135"/>
    </row>
    <row r="136" spans="1:15" ht="18" customHeight="1">
      <c r="A136" s="1" t="s">
        <v>204</v>
      </c>
      <c r="B136" s="2"/>
      <c r="E136" s="30">
        <v>24.89</v>
      </c>
      <c r="F136" s="127">
        <v>1</v>
      </c>
      <c r="G136" s="30">
        <f>IFERROR(Ingredients[[#This Row],[Case_Price]]/Ingredients[[#This Row],[Case_Qty]],"")</f>
        <v>24.89</v>
      </c>
      <c r="H136" s="30">
        <v>24.89</v>
      </c>
      <c r="I136" s="2">
        <v>5</v>
      </c>
      <c r="J136" s="2" t="s">
        <v>1</v>
      </c>
      <c r="K136" s="30">
        <f>IFERROR(Ingredients[[#This Row],[Unit_Price]]/Ingredients[[#This Row],[Quantity]],"")</f>
        <v>4.9779999999999998</v>
      </c>
      <c r="L136" s="30"/>
      <c r="M136"/>
      <c r="N136"/>
      <c r="O136"/>
    </row>
    <row r="137" spans="1:15" ht="18" customHeight="1">
      <c r="A137" s="1" t="s">
        <v>170</v>
      </c>
      <c r="B137" s="2"/>
      <c r="E137" s="30"/>
      <c r="F137" s="127"/>
      <c r="G137" s="30" t="str">
        <f>IFERROR(Ingredients[[#This Row],[Case_Price]]/Ingredients[[#This Row],[Case_Qty]],"")</f>
        <v/>
      </c>
      <c r="H137" s="30">
        <v>24.17</v>
      </c>
      <c r="I137" s="2">
        <v>5</v>
      </c>
      <c r="J137" s="2" t="s">
        <v>1</v>
      </c>
      <c r="K137" s="30">
        <f>IFERROR(Ingredients[[#This Row],[Unit_Price]]/Ingredients[[#This Row],[Quantity]],"")</f>
        <v>4.8340000000000005</v>
      </c>
      <c r="L137" s="30"/>
      <c r="M137"/>
      <c r="N137"/>
      <c r="O137"/>
    </row>
    <row r="138" spans="1:15" ht="18" customHeight="1">
      <c r="A138" s="1" t="s">
        <v>193</v>
      </c>
      <c r="B138" s="2"/>
      <c r="E138" s="30"/>
      <c r="F138" s="127"/>
      <c r="G138" s="30" t="str">
        <f>IFERROR(Ingredients[[#This Row],[Case_Price]]/Ingredients[[#This Row],[Case_Qty]],"")</f>
        <v/>
      </c>
      <c r="H138" s="30">
        <v>5.55</v>
      </c>
      <c r="I138" s="2">
        <v>1</v>
      </c>
      <c r="J138" s="2" t="s">
        <v>1</v>
      </c>
      <c r="K138" s="30">
        <f>IFERROR(Ingredients[[#This Row],[Unit_Price]]/Ingredients[[#This Row],[Quantity]],"")</f>
        <v>5.55</v>
      </c>
      <c r="L138" s="30"/>
      <c r="M138"/>
      <c r="N138"/>
      <c r="O138"/>
    </row>
    <row r="139" spans="1:15" ht="18" customHeight="1">
      <c r="A139" s="1" t="s">
        <v>302</v>
      </c>
      <c r="B139" s="2"/>
      <c r="E139" s="30">
        <v>14.2</v>
      </c>
      <c r="F139" s="127">
        <v>12</v>
      </c>
      <c r="G139" s="30">
        <f>IFERROR(Ingredients[[#This Row],[Case_Price]]/Ingredients[[#This Row],[Case_Qty]],"")</f>
        <v>1.1833333333333333</v>
      </c>
      <c r="H139" s="30">
        <v>1.1833</v>
      </c>
      <c r="I139" s="2">
        <v>0.90700000000000003</v>
      </c>
      <c r="J139" s="2" t="s">
        <v>1</v>
      </c>
      <c r="K139" s="30">
        <f>IFERROR(Ingredients[[#This Row],[Unit_Price]]/Ingredients[[#This Row],[Quantity]],"")</f>
        <v>1.3046306504961411</v>
      </c>
      <c r="L139" s="30"/>
      <c r="M139"/>
      <c r="N139"/>
      <c r="O139"/>
    </row>
    <row r="140" spans="1:15" ht="18" customHeight="1">
      <c r="A140" s="1" t="s">
        <v>195</v>
      </c>
      <c r="B140" s="87"/>
      <c r="E140" s="30"/>
      <c r="F140" s="127"/>
      <c r="G140" s="30" t="str">
        <f>IFERROR(Ingredients[[#This Row],[Case_Price]]/Ingredients[[#This Row],[Case_Qty]],"")</f>
        <v/>
      </c>
      <c r="H140" s="30">
        <v>4.71</v>
      </c>
      <c r="I140" s="87">
        <v>0.2</v>
      </c>
      <c r="J140" s="2" t="s">
        <v>1</v>
      </c>
      <c r="K140" s="30">
        <f>IFERROR(Ingredients[[#This Row],[Unit_Price]]/Ingredients[[#This Row],[Quantity]],"")</f>
        <v>23.549999999999997</v>
      </c>
      <c r="L140" s="30"/>
      <c r="M140"/>
      <c r="N140"/>
      <c r="O140"/>
    </row>
    <row r="141" spans="1:15" ht="18" customHeight="1">
      <c r="A141" s="1" t="s">
        <v>171</v>
      </c>
      <c r="B141" s="87"/>
      <c r="E141" s="30"/>
      <c r="F141" s="127"/>
      <c r="G141" s="30" t="str">
        <f>IFERROR(Ingredients[[#This Row],[Case_Price]]/Ingredients[[#This Row],[Case_Qty]],"")</f>
        <v/>
      </c>
      <c r="H141" s="30">
        <v>74.5</v>
      </c>
      <c r="I141" s="87">
        <v>18</v>
      </c>
      <c r="J141" s="2" t="s">
        <v>1</v>
      </c>
      <c r="K141" s="30">
        <f>IFERROR(Ingredients[[#This Row],[Unit_Price]]/Ingredients[[#This Row],[Quantity]],"")</f>
        <v>4.1388888888888893</v>
      </c>
      <c r="L141" s="30"/>
      <c r="M141"/>
      <c r="N141"/>
      <c r="O141"/>
    </row>
    <row r="142" spans="1:15" ht="18" customHeight="1">
      <c r="A142" s="1" t="s">
        <v>172</v>
      </c>
      <c r="B142" s="2"/>
      <c r="E142" s="30">
        <v>31.48</v>
      </c>
      <c r="F142" s="127">
        <v>1</v>
      </c>
      <c r="G142" s="30">
        <f>IFERROR(Ingredients[[#This Row],[Case_Price]]/Ingredients[[#This Row],[Case_Qty]],"")</f>
        <v>31.48</v>
      </c>
      <c r="H142" s="30">
        <v>31.48</v>
      </c>
      <c r="I142" s="2">
        <v>5</v>
      </c>
      <c r="J142" s="2" t="s">
        <v>1</v>
      </c>
      <c r="K142" s="30">
        <f>IFERROR(Ingredients[[#This Row],[Unit_Price]]/Ingredients[[#This Row],[Quantity]],"")</f>
        <v>6.2960000000000003</v>
      </c>
      <c r="L142" s="30"/>
      <c r="M142"/>
      <c r="N142"/>
      <c r="O142"/>
    </row>
    <row r="143" spans="1:15" ht="18" customHeight="1">
      <c r="A143" s="1" t="s">
        <v>285</v>
      </c>
      <c r="B143" s="2"/>
      <c r="E143" s="30"/>
      <c r="F143" s="127"/>
      <c r="G143" s="30" t="str">
        <f>IFERROR(Ingredients[[#This Row],[Case_Price]]/Ingredients[[#This Row],[Case_Qty]],"")</f>
        <v/>
      </c>
      <c r="H143" s="30">
        <v>10.64</v>
      </c>
      <c r="I143" s="2">
        <v>4.4000000000000004</v>
      </c>
      <c r="J143" s="2" t="s">
        <v>1</v>
      </c>
      <c r="K143" s="30">
        <f>IFERROR(Ingredients[[#This Row],[Unit_Price]]/Ingredients[[#This Row],[Quantity]],"")</f>
        <v>2.418181818181818</v>
      </c>
      <c r="L143" s="30"/>
      <c r="M143"/>
      <c r="N143"/>
      <c r="O143"/>
    </row>
    <row r="144" spans="1:15" ht="18" customHeight="1">
      <c r="A144" s="1" t="s">
        <v>268</v>
      </c>
      <c r="B144" s="2"/>
      <c r="E144" s="30"/>
      <c r="F144" s="127"/>
      <c r="G144" s="30" t="str">
        <f>IFERROR(Ingredients[[#This Row],[Case_Price]]/Ingredients[[#This Row],[Case_Qty]],"")</f>
        <v/>
      </c>
      <c r="H144" s="30">
        <v>4.33</v>
      </c>
      <c r="I144" s="2">
        <v>3.26</v>
      </c>
      <c r="J144" s="2" t="s">
        <v>1</v>
      </c>
      <c r="K144" s="30">
        <f>IFERROR(Ingredients[[#This Row],[Unit_Price]]/Ingredients[[#This Row],[Quantity]],"")</f>
        <v>1.3282208588957056</v>
      </c>
      <c r="L144" s="30"/>
      <c r="M144"/>
      <c r="N144"/>
      <c r="O144"/>
    </row>
    <row r="145" spans="1:15" ht="18" customHeight="1">
      <c r="A145" s="1" t="s">
        <v>267</v>
      </c>
      <c r="B145" s="2"/>
      <c r="C145" s="87"/>
      <c r="E145" s="30"/>
      <c r="F145" s="127"/>
      <c r="G145" s="30" t="str">
        <f>IFERROR(Ingredients[[#This Row],[Case_Price]]/Ingredients[[#This Row],[Case_Qty]],"")</f>
        <v/>
      </c>
      <c r="H145" s="30">
        <v>1.2250000000000001</v>
      </c>
      <c r="I145" s="2">
        <v>0.56000000000000005</v>
      </c>
      <c r="J145" s="2" t="s">
        <v>1</v>
      </c>
      <c r="K145" s="30">
        <f>IFERROR(Ingredients[[#This Row],[Unit_Price]]/Ingredients[[#This Row],[Quantity]],"")</f>
        <v>2.1875</v>
      </c>
      <c r="L145" s="30"/>
      <c r="M145"/>
      <c r="N145"/>
      <c r="O145"/>
    </row>
    <row r="146" spans="1:15" ht="18" customHeight="1">
      <c r="A146" s="1" t="s">
        <v>269</v>
      </c>
      <c r="B146" s="2"/>
      <c r="E146" s="30"/>
      <c r="F146" s="127"/>
      <c r="G146" s="30" t="str">
        <f>IFERROR(Ingredients[[#This Row],[Case_Price]]/Ingredients[[#This Row],[Case_Qty]],"")</f>
        <v/>
      </c>
      <c r="H146" s="30">
        <v>1.9083300000000001</v>
      </c>
      <c r="I146" s="2">
        <v>0.79400000000000004</v>
      </c>
      <c r="J146" s="2" t="s">
        <v>1</v>
      </c>
      <c r="K146" s="30">
        <f>IFERROR(Ingredients[[#This Row],[Unit_Price]]/Ingredients[[#This Row],[Quantity]],"")</f>
        <v>2.4034382871536524</v>
      </c>
      <c r="L146" s="30"/>
      <c r="M146"/>
      <c r="N146"/>
      <c r="O146"/>
    </row>
    <row r="147" spans="1:15" ht="18" customHeight="1">
      <c r="A147" s="1" t="s">
        <v>218</v>
      </c>
      <c r="B147" s="2"/>
      <c r="E147" s="30"/>
      <c r="F147" s="127"/>
      <c r="G147" s="30" t="str">
        <f>IFERROR(Ingredients[[#This Row],[Case_Price]]/Ingredients[[#This Row],[Case_Qty]],"")</f>
        <v/>
      </c>
      <c r="H147" s="30">
        <v>1.2</v>
      </c>
      <c r="I147" s="2">
        <v>0.8</v>
      </c>
      <c r="J147" s="2" t="s">
        <v>1</v>
      </c>
      <c r="K147" s="30">
        <f>IFERROR(Ingredients[[#This Row],[Unit_Price]]/Ingredients[[#This Row],[Quantity]],"")</f>
        <v>1.4999999999999998</v>
      </c>
      <c r="L147" s="30"/>
      <c r="M147"/>
      <c r="N147"/>
      <c r="O147"/>
    </row>
    <row r="148" spans="1:15" ht="18" customHeight="1">
      <c r="A148" s="1" t="s">
        <v>259</v>
      </c>
      <c r="B148" s="87"/>
      <c r="C148" s="87"/>
      <c r="D148" s="87"/>
      <c r="E148" s="30"/>
      <c r="F148" s="127"/>
      <c r="G148" s="30" t="str">
        <f>IFERROR(Ingredients[[#This Row],[Case_Price]]/Ingredients[[#This Row],[Case_Qty]],"")</f>
        <v/>
      </c>
      <c r="H148" s="30">
        <v>4.75</v>
      </c>
      <c r="I148" s="87">
        <v>2.2999999999999998</v>
      </c>
      <c r="J148" s="87" t="s">
        <v>1</v>
      </c>
      <c r="K148" s="30">
        <f>IFERROR(Ingredients[[#This Row],[Unit_Price]]/Ingredients[[#This Row],[Quantity]],"")</f>
        <v>2.0652173913043481</v>
      </c>
      <c r="L148" s="30"/>
      <c r="M148"/>
      <c r="N148"/>
      <c r="O148"/>
    </row>
    <row r="149" spans="1:15" ht="18" customHeight="1">
      <c r="A149" s="1" t="s">
        <v>316</v>
      </c>
      <c r="B149" s="2"/>
      <c r="E149" s="30"/>
      <c r="F149" s="127"/>
      <c r="G149" s="30" t="str">
        <f>IFERROR(Ingredients[[#This Row],[Case_Price]]/Ingredients[[#This Row],[Case_Qty]],"")</f>
        <v/>
      </c>
      <c r="H149" s="30">
        <v>8</v>
      </c>
      <c r="I149" s="2">
        <v>5</v>
      </c>
      <c r="J149" s="2" t="s">
        <v>1</v>
      </c>
      <c r="K149" s="30">
        <f>IFERROR(Ingredients[[#This Row],[Unit_Price]]/Ingredients[[#This Row],[Quantity]],"")</f>
        <v>1.6</v>
      </c>
      <c r="L149" s="30"/>
      <c r="M149"/>
      <c r="N149"/>
      <c r="O149"/>
    </row>
    <row r="150" spans="1:15" ht="18" customHeight="1">
      <c r="A150" s="1" t="s">
        <v>196</v>
      </c>
      <c r="B150" s="2"/>
      <c r="C150" s="87"/>
      <c r="D150" s="87"/>
      <c r="E150" s="30"/>
      <c r="F150" s="127"/>
      <c r="G150" s="30" t="str">
        <f>IFERROR(Ingredients[[#This Row],[Case_Price]]/Ingredients[[#This Row],[Case_Qty]],"")</f>
        <v/>
      </c>
      <c r="H150" s="30">
        <v>2.2000000000000002</v>
      </c>
      <c r="I150" s="87">
        <v>0.7</v>
      </c>
      <c r="J150" s="87" t="s">
        <v>1</v>
      </c>
      <c r="K150" s="30">
        <f>IFERROR(Ingredients[[#This Row],[Unit_Price]]/Ingredients[[#This Row],[Quantity]],"")</f>
        <v>3.1428571428571432</v>
      </c>
      <c r="L150" s="30"/>
      <c r="M150"/>
      <c r="N150"/>
      <c r="O150"/>
    </row>
    <row r="151" spans="1:15" ht="18" customHeight="1">
      <c r="A151" s="1" t="s">
        <v>249</v>
      </c>
      <c r="B151" s="2"/>
      <c r="C151" s="87"/>
      <c r="D151" s="87"/>
      <c r="E151" s="30">
        <v>58</v>
      </c>
      <c r="F151" s="127">
        <v>6</v>
      </c>
      <c r="G151" s="30">
        <f>IFERROR(Ingredients[[#This Row],[Case_Price]]/Ingredients[[#This Row],[Case_Qty]],"")</f>
        <v>9.6666666666666661</v>
      </c>
      <c r="H151" s="30">
        <v>9.6666667000000004</v>
      </c>
      <c r="I151" s="87">
        <v>1.88</v>
      </c>
      <c r="J151" s="87" t="s">
        <v>1</v>
      </c>
      <c r="K151" s="30">
        <f>IFERROR(Ingredients[[#This Row],[Unit_Price]]/Ingredients[[#This Row],[Quantity]],"")</f>
        <v>5.1418439893617025</v>
      </c>
      <c r="L151" s="30"/>
      <c r="M151"/>
      <c r="N151"/>
      <c r="O151"/>
    </row>
    <row r="152" spans="1:15" ht="18" customHeight="1">
      <c r="A152" s="1" t="s">
        <v>250</v>
      </c>
      <c r="B152" s="2"/>
      <c r="E152" s="30">
        <v>58</v>
      </c>
      <c r="F152" s="127">
        <v>6</v>
      </c>
      <c r="G152" s="30">
        <f>IFERROR(Ingredients[[#This Row],[Case_Price]]/Ingredients[[#This Row],[Case_Qty]],"")</f>
        <v>9.6666666666666661</v>
      </c>
      <c r="H152" s="30">
        <v>9.6666666699999997</v>
      </c>
      <c r="I152" s="2">
        <v>1.88</v>
      </c>
      <c r="J152" s="2" t="s">
        <v>1</v>
      </c>
      <c r="K152" s="30">
        <f>IFERROR(Ingredients[[#This Row],[Unit_Price]]/Ingredients[[#This Row],[Quantity]],"")</f>
        <v>5.1418439734042556</v>
      </c>
      <c r="L152" s="30"/>
      <c r="M152"/>
      <c r="N152"/>
      <c r="O152"/>
    </row>
    <row r="153" spans="1:15" ht="18" customHeight="1">
      <c r="A153" s="1" t="s">
        <v>173</v>
      </c>
      <c r="B153" s="2"/>
      <c r="E153" s="30"/>
      <c r="F153" s="127"/>
      <c r="G153" s="30" t="str">
        <f>IFERROR(Ingredients[[#This Row],[Case_Price]]/Ingredients[[#This Row],[Case_Qty]],"")</f>
        <v/>
      </c>
      <c r="H153" s="30">
        <v>19</v>
      </c>
      <c r="I153" s="2">
        <v>1</v>
      </c>
      <c r="J153" s="2" t="s">
        <v>1</v>
      </c>
      <c r="K153" s="30">
        <f>IFERROR(Ingredients[[#This Row],[Unit_Price]]/Ingredients[[#This Row],[Quantity]],"")</f>
        <v>19</v>
      </c>
      <c r="L153" s="30"/>
      <c r="M153"/>
      <c r="N153"/>
      <c r="O153"/>
    </row>
    <row r="154" spans="1:15" ht="18" customHeight="1">
      <c r="A154" s="1" t="s">
        <v>107</v>
      </c>
      <c r="B154" s="2"/>
      <c r="E154" s="30"/>
      <c r="F154" s="127"/>
      <c r="G154" s="30" t="str">
        <f>IFERROR(Ingredients[[#This Row],[Case_Price]]/Ingredients[[#This Row],[Case_Qty]],"")</f>
        <v/>
      </c>
      <c r="H154" s="30">
        <v>16.5</v>
      </c>
      <c r="I154" s="2">
        <v>20</v>
      </c>
      <c r="J154" s="2" t="s">
        <v>1</v>
      </c>
      <c r="K154" s="30">
        <f>IFERROR(Ingredients[[#This Row],[Unit_Price]]/Ingredients[[#This Row],[Quantity]],"")</f>
        <v>0.82499999999999996</v>
      </c>
      <c r="L154" s="30"/>
      <c r="M154"/>
      <c r="N154"/>
      <c r="O154"/>
    </row>
    <row r="155" spans="1:15" ht="18" customHeight="1">
      <c r="A155" s="1" t="s">
        <v>103</v>
      </c>
      <c r="B155" s="2"/>
      <c r="E155" s="30"/>
      <c r="F155" s="127"/>
      <c r="G155" s="30" t="str">
        <f>IFERROR(Ingredients[[#This Row],[Case_Price]]/Ingredients[[#This Row],[Case_Qty]],"")</f>
        <v/>
      </c>
      <c r="H155" s="30">
        <v>0.01</v>
      </c>
      <c r="I155" s="2">
        <v>1</v>
      </c>
      <c r="J155" s="2" t="s">
        <v>1</v>
      </c>
      <c r="K155" s="30">
        <f>IFERROR(Ingredients[[#This Row],[Unit_Price]]/Ingredients[[#This Row],[Quantity]],"")</f>
        <v>0.01</v>
      </c>
      <c r="L155" s="30"/>
      <c r="M155"/>
      <c r="N155"/>
      <c r="O155"/>
    </row>
    <row r="156" spans="1:15" ht="18" customHeight="1">
      <c r="A156" s="1" t="s">
        <v>297</v>
      </c>
      <c r="B156" s="2"/>
      <c r="E156" s="30"/>
      <c r="F156" s="127"/>
      <c r="G156" s="30" t="str">
        <f>IFERROR(Ingredients[[#This Row],[Case_Price]]/Ingredients[[#This Row],[Case_Qty]],"")</f>
        <v/>
      </c>
      <c r="H156" s="30">
        <v>3.9</v>
      </c>
      <c r="I156" s="2">
        <v>24</v>
      </c>
      <c r="J156" s="2" t="s">
        <v>116</v>
      </c>
      <c r="K156" s="30">
        <f>IFERROR(Ingredients[[#This Row],[Unit_Price]]/Ingredients[[#This Row],[Quantity]],"")</f>
        <v>0.16250000000000001</v>
      </c>
      <c r="L156" s="30"/>
      <c r="M156"/>
      <c r="N156"/>
      <c r="O156"/>
    </row>
    <row r="157" spans="1:15" ht="18" customHeight="1">
      <c r="A157" s="1" t="s">
        <v>305</v>
      </c>
      <c r="B157" s="2"/>
      <c r="E157" s="30"/>
      <c r="F157" s="127"/>
      <c r="G157" s="30" t="str">
        <f>IFERROR(Ingredients[[#This Row],[Case_Price]]/Ingredients[[#This Row],[Case_Qty]],"")</f>
        <v/>
      </c>
      <c r="H157" s="30">
        <v>21.75</v>
      </c>
      <c r="I157" s="2">
        <v>10</v>
      </c>
      <c r="J157" s="2" t="s">
        <v>1</v>
      </c>
      <c r="K157" s="30">
        <f>IFERROR(Ingredients[[#This Row],[Unit_Price]]/Ingredients[[#This Row],[Quantity]],"")</f>
        <v>2.1749999999999998</v>
      </c>
      <c r="L157" s="30"/>
      <c r="M157"/>
      <c r="N157"/>
      <c r="O157"/>
    </row>
    <row r="158" spans="1:15" ht="18" customHeight="1">
      <c r="A158" s="1" t="s">
        <v>174</v>
      </c>
      <c r="B158" s="2"/>
      <c r="E158" s="30"/>
      <c r="F158" s="127"/>
      <c r="G158" s="30" t="str">
        <f>IFERROR(Ingredients[[#This Row],[Case_Price]]/Ingredients[[#This Row],[Case_Qty]],"")</f>
        <v/>
      </c>
      <c r="H158" s="30">
        <v>10.71</v>
      </c>
      <c r="I158" s="2">
        <v>0.45400000000000001</v>
      </c>
      <c r="J158" s="2" t="s">
        <v>1</v>
      </c>
      <c r="K158" s="30">
        <f>IFERROR(Ingredients[[#This Row],[Unit_Price]]/Ingredients[[#This Row],[Quantity]],"")</f>
        <v>23.590308370044053</v>
      </c>
      <c r="L158" s="30"/>
      <c r="M158"/>
      <c r="N158"/>
      <c r="O158"/>
    </row>
    <row r="159" spans="1:15" ht="18" customHeight="1">
      <c r="A159" s="1" t="s">
        <v>325</v>
      </c>
      <c r="B159" s="87"/>
      <c r="C159" s="87"/>
      <c r="D159" s="87"/>
      <c r="E159" s="30">
        <v>17.7</v>
      </c>
      <c r="F159" s="127">
        <v>12</v>
      </c>
      <c r="G159" s="30">
        <f>IFERROR(Ingredients[[#This Row],[Case_Price]]/Ingredients[[#This Row],[Case_Qty]],"")</f>
        <v>1.4749999999999999</v>
      </c>
      <c r="H159" s="30">
        <v>1.48</v>
      </c>
      <c r="I159" s="87">
        <v>1</v>
      </c>
      <c r="J159" s="87" t="s">
        <v>1</v>
      </c>
      <c r="K159" s="30">
        <f>IFERROR(Ingredients[[#This Row],[Unit_Price]]/Ingredients[[#This Row],[Quantity]],"")</f>
        <v>1.48</v>
      </c>
      <c r="L159" s="30"/>
      <c r="M159"/>
      <c r="N159"/>
      <c r="O159"/>
    </row>
    <row r="160" spans="1:15" ht="18" customHeight="1">
      <c r="A160" s="1" t="s">
        <v>326</v>
      </c>
      <c r="B160" s="2"/>
      <c r="E160" s="30"/>
      <c r="F160" s="127"/>
      <c r="G160" s="30" t="str">
        <f>IFERROR(Ingredients[[#This Row],[Case_Price]]/Ingredients[[#This Row],[Case_Qty]],"")</f>
        <v/>
      </c>
      <c r="H160" s="30">
        <v>1.3</v>
      </c>
      <c r="I160" s="2">
        <v>0.94599999999999995</v>
      </c>
      <c r="J160" s="2" t="s">
        <v>1</v>
      </c>
      <c r="K160" s="30">
        <f>IFERROR(Ingredients[[#This Row],[Unit_Price]]/Ingredients[[#This Row],[Quantity]],"")</f>
        <v>1.3742071881606766</v>
      </c>
      <c r="L160" s="30"/>
      <c r="M160"/>
      <c r="N160"/>
      <c r="O160"/>
    </row>
    <row r="161" spans="1:15" ht="18" customHeight="1">
      <c r="A161" s="1" t="s">
        <v>175</v>
      </c>
      <c r="B161" s="2"/>
      <c r="E161" s="30">
        <v>11.5</v>
      </c>
      <c r="F161" s="127">
        <v>12</v>
      </c>
      <c r="G161" s="30">
        <f>IFERROR(Ingredients[[#This Row],[Case_Price]]/Ingredients[[#This Row],[Case_Qty]],"")</f>
        <v>0.95833333333333337</v>
      </c>
      <c r="H161" s="30">
        <v>0.95833000000000002</v>
      </c>
      <c r="I161" s="2">
        <v>0.90700000000000003</v>
      </c>
      <c r="J161" s="2" t="s">
        <v>1</v>
      </c>
      <c r="K161" s="30">
        <f>IFERROR(Ingredients[[#This Row],[Unit_Price]]/Ingredients[[#This Row],[Quantity]],"")</f>
        <v>1.056593164277839</v>
      </c>
      <c r="L161" s="30"/>
      <c r="M161"/>
      <c r="N161"/>
      <c r="O161"/>
    </row>
    <row r="162" spans="1:15" ht="18" customHeight="1">
      <c r="A162" s="1" t="s">
        <v>176</v>
      </c>
      <c r="B162" s="2"/>
      <c r="E162" s="30"/>
      <c r="F162" s="127"/>
      <c r="G162" s="30" t="str">
        <f>IFERROR(Ingredients[[#This Row],[Case_Price]]/Ingredients[[#This Row],[Case_Qty]],"")</f>
        <v/>
      </c>
      <c r="H162" s="30">
        <v>1.52</v>
      </c>
      <c r="I162" s="2">
        <v>0.42499999999999999</v>
      </c>
      <c r="J162" s="2" t="s">
        <v>1</v>
      </c>
      <c r="K162" s="30">
        <f>IFERROR(Ingredients[[#This Row],[Unit_Price]]/Ingredients[[#This Row],[Quantity]],"")</f>
        <v>3.5764705882352943</v>
      </c>
      <c r="L162" s="30"/>
      <c r="M162"/>
      <c r="N162"/>
      <c r="O162"/>
    </row>
    <row r="163" spans="1:15" ht="18" customHeight="1">
      <c r="A163" s="1" t="s">
        <v>296</v>
      </c>
      <c r="B163" s="2"/>
      <c r="E163" s="30"/>
      <c r="F163" s="127"/>
      <c r="G163" s="30" t="str">
        <f>IFERROR(Ingredients[[#This Row],[Case_Price]]/Ingredients[[#This Row],[Case_Qty]],"")</f>
        <v/>
      </c>
      <c r="H163" s="30">
        <v>3.9</v>
      </c>
      <c r="I163" s="2">
        <v>24</v>
      </c>
      <c r="J163" s="2" t="s">
        <v>116</v>
      </c>
      <c r="K163" s="30">
        <f>IFERROR(Ingredients[[#This Row],[Unit_Price]]/Ingredients[[#This Row],[Quantity]],"")</f>
        <v>0.16250000000000001</v>
      </c>
      <c r="L163" s="30"/>
      <c r="M163"/>
      <c r="N163"/>
      <c r="O163"/>
    </row>
    <row r="164" spans="1:15" ht="18" customHeight="1">
      <c r="A164" s="1" t="s">
        <v>331</v>
      </c>
      <c r="B164" s="2"/>
      <c r="E164" s="30"/>
      <c r="F164" s="127"/>
      <c r="G164" s="30" t="str">
        <f>IFERROR(Ingredients[[#This Row],[Case_Price]]/Ingredients[[#This Row],[Case_Qty]],"")</f>
        <v/>
      </c>
      <c r="H164" s="30">
        <v>7.6</v>
      </c>
      <c r="I164" s="2">
        <v>6</v>
      </c>
      <c r="J164" s="2" t="s">
        <v>1</v>
      </c>
      <c r="K164" s="30">
        <f>IFERROR(Ingredients[[#This Row],[Unit_Price]]/Ingredients[[#This Row],[Quantity]],"")</f>
        <v>1.2666666666666666</v>
      </c>
      <c r="L164" s="30"/>
      <c r="M164"/>
      <c r="N164"/>
      <c r="O164"/>
    </row>
    <row r="165" spans="1:15" ht="18" customHeight="1">
      <c r="A165" s="1" t="s">
        <v>328</v>
      </c>
      <c r="B165" s="2"/>
      <c r="E165" s="30"/>
      <c r="F165" s="127"/>
      <c r="G165" s="30" t="str">
        <f>IFERROR(Ingredients[[#This Row],[Case_Price]]/Ingredients[[#This Row],[Case_Qty]],"")</f>
        <v/>
      </c>
      <c r="H165" s="30">
        <v>7</v>
      </c>
      <c r="I165" s="2">
        <v>12.5</v>
      </c>
      <c r="J165" s="2" t="s">
        <v>1</v>
      </c>
      <c r="K165" s="30">
        <f>IFERROR(Ingredients[[#This Row],[Unit_Price]]/Ingredients[[#This Row],[Quantity]],"")</f>
        <v>0.56000000000000005</v>
      </c>
      <c r="L165" s="30"/>
      <c r="M165"/>
      <c r="N165"/>
      <c r="O165"/>
    </row>
    <row r="166" spans="1:15" ht="18" customHeight="1">
      <c r="A166" s="1" t="s">
        <v>334</v>
      </c>
      <c r="B166" s="2"/>
      <c r="E166" s="30">
        <v>39.200000000000003</v>
      </c>
      <c r="F166" s="127">
        <v>10</v>
      </c>
      <c r="G166" s="30">
        <f>IFERROR(Ingredients[[#This Row],[Case_Price]]/Ingredients[[#This Row],[Case_Qty]],"")</f>
        <v>3.9200000000000004</v>
      </c>
      <c r="H166" s="30">
        <v>3.92</v>
      </c>
      <c r="I166" s="2">
        <v>1</v>
      </c>
      <c r="J166" s="2" t="s">
        <v>1</v>
      </c>
      <c r="K166" s="30">
        <f>IFERROR(Ingredients[[#This Row],[Unit_Price]]/Ingredients[[#This Row],[Quantity]],"")</f>
        <v>3.92</v>
      </c>
      <c r="L166" s="30"/>
      <c r="M166"/>
      <c r="N166"/>
      <c r="O166"/>
    </row>
    <row r="167" spans="1:15" ht="18" customHeight="1">
      <c r="A167" s="1" t="s">
        <v>335</v>
      </c>
      <c r="B167" s="2"/>
      <c r="E167" s="30">
        <v>25.75</v>
      </c>
      <c r="F167" s="127">
        <v>4</v>
      </c>
      <c r="G167" s="30">
        <f>IFERROR(Ingredients[[#This Row],[Case_Price]]/Ingredients[[#This Row],[Case_Qty]],"")</f>
        <v>6.4375</v>
      </c>
      <c r="H167" s="30">
        <v>6.44</v>
      </c>
      <c r="I167" s="2">
        <v>2.5</v>
      </c>
      <c r="J167" s="2" t="s">
        <v>1</v>
      </c>
      <c r="K167" s="30">
        <f>IFERROR(Ingredients[[#This Row],[Unit_Price]]/Ingredients[[#This Row],[Quantity]],"")</f>
        <v>2.5760000000000001</v>
      </c>
      <c r="L167" s="30"/>
      <c r="M167"/>
      <c r="N167"/>
      <c r="O167"/>
    </row>
    <row r="168" spans="1:15" ht="18" customHeight="1">
      <c r="B168" s="2"/>
      <c r="E168" s="30"/>
      <c r="F168" s="127"/>
      <c r="G168" s="30" t="str">
        <f>IFERROR(Ingredients[[#This Row],[Case_Price]]/Ingredients[[#This Row],[Case_Qty]],"")</f>
        <v/>
      </c>
      <c r="H168" s="30"/>
      <c r="I168" s="2"/>
      <c r="J168" s="2"/>
      <c r="K168" s="30" t="str">
        <f>IFERROR(Ingredients[[#This Row],[Unit_Price]]/Ingredients[[#This Row],[Quantity]],"")</f>
        <v/>
      </c>
      <c r="L168" s="30"/>
      <c r="M168"/>
      <c r="N168"/>
      <c r="O168"/>
    </row>
    <row r="169" spans="1:15" ht="18" customHeight="1">
      <c r="B169" s="2"/>
      <c r="E169" s="30"/>
      <c r="F169" s="127"/>
      <c r="G169" s="30" t="str">
        <f>IFERROR(Ingredients[[#This Row],[Case_Price]]/Ingredients[[#This Row],[Case_Qty]],"")</f>
        <v/>
      </c>
      <c r="H169" s="30"/>
      <c r="I169" s="2"/>
      <c r="J169" s="2"/>
      <c r="K169" s="30" t="str">
        <f>IFERROR(Ingredients[[#This Row],[Unit_Price]]/Ingredients[[#This Row],[Quantity]],"")</f>
        <v/>
      </c>
      <c r="L169" s="30"/>
      <c r="M169"/>
      <c r="N169"/>
      <c r="O169"/>
    </row>
    <row r="170" spans="1:15" ht="18" customHeight="1">
      <c r="B170" s="2"/>
      <c r="E170" s="30"/>
      <c r="F170" s="127"/>
      <c r="G170" s="30" t="str">
        <f>IFERROR(Ingredients[[#This Row],[Case_Price]]/Ingredients[[#This Row],[Case_Qty]],"")</f>
        <v/>
      </c>
      <c r="H170" s="30"/>
      <c r="I170" s="2"/>
      <c r="J170" s="2"/>
      <c r="K170" s="30" t="str">
        <f>IFERROR(Ingredients[[#This Row],[Unit_Price]]/Ingredients[[#This Row],[Quantity]],"")</f>
        <v/>
      </c>
      <c r="L170" s="30"/>
      <c r="M170"/>
      <c r="N170"/>
      <c r="O170"/>
    </row>
    <row r="171" spans="1:15" ht="18" customHeight="1">
      <c r="B171" s="2"/>
      <c r="E171" s="30"/>
      <c r="F171" s="127"/>
      <c r="G171" s="30" t="str">
        <f>IFERROR(Ingredients[[#This Row],[Case_Price]]/Ingredients[[#This Row],[Case_Qty]],"")</f>
        <v/>
      </c>
      <c r="H171" s="30"/>
      <c r="I171" s="2"/>
      <c r="J171" s="2"/>
      <c r="K171" s="30" t="str">
        <f>IFERROR(Ingredients[[#This Row],[Unit_Price]]/Ingredients[[#This Row],[Quantity]],"")</f>
        <v/>
      </c>
      <c r="L171" s="30"/>
      <c r="M171"/>
      <c r="N171"/>
      <c r="O171"/>
    </row>
    <row r="172" spans="1:15" ht="18" customHeight="1">
      <c r="B172" s="2"/>
      <c r="E172" s="30"/>
      <c r="F172" s="127"/>
      <c r="G172" s="30" t="str">
        <f>IFERROR(Ingredients[[#This Row],[Case_Price]]/Ingredients[[#This Row],[Case_Qty]],"")</f>
        <v/>
      </c>
      <c r="H172" s="30"/>
      <c r="I172" s="2"/>
      <c r="J172" s="2"/>
      <c r="K172" s="30" t="str">
        <f>IFERROR(Ingredients[[#This Row],[Unit_Price]]/Ingredients[[#This Row],[Quantity]],"")</f>
        <v/>
      </c>
      <c r="L172" s="30"/>
      <c r="M172"/>
      <c r="N172"/>
      <c r="O172"/>
    </row>
    <row r="173" spans="1:15" ht="18" customHeight="1">
      <c r="B173" s="2"/>
      <c r="E173" s="30"/>
      <c r="F173" s="127"/>
      <c r="G173" s="30" t="str">
        <f>IFERROR(Ingredients[[#This Row],[Case_Price]]/Ingredients[[#This Row],[Case_Qty]],"")</f>
        <v/>
      </c>
      <c r="H173" s="30"/>
      <c r="I173" s="2"/>
      <c r="J173" s="2"/>
      <c r="K173" s="30" t="str">
        <f>IFERROR(Ingredients[[#This Row],[Unit_Price]]/Ingredients[[#This Row],[Quantity]],"")</f>
        <v/>
      </c>
      <c r="L173" s="30"/>
      <c r="M173"/>
      <c r="N173"/>
      <c r="O173"/>
    </row>
    <row r="174" spans="1:15" ht="18" customHeight="1">
      <c r="B174" s="2"/>
      <c r="E174" s="30"/>
      <c r="F174" s="127"/>
      <c r="G174" s="30" t="str">
        <f>IFERROR(Ingredients[[#This Row],[Case_Price]]/Ingredients[[#This Row],[Case_Qty]],"")</f>
        <v/>
      </c>
      <c r="H174" s="30"/>
      <c r="I174" s="2"/>
      <c r="J174" s="2"/>
      <c r="K174" s="30" t="str">
        <f>IFERROR(Ingredients[[#This Row],[Unit_Price]]/Ingredients[[#This Row],[Quantity]],"")</f>
        <v/>
      </c>
      <c r="L174" s="30"/>
      <c r="M174"/>
      <c r="N174"/>
      <c r="O174"/>
    </row>
    <row r="175" spans="1:15" ht="18" customHeight="1">
      <c r="B175" s="2"/>
      <c r="E175" s="30"/>
      <c r="F175" s="127"/>
      <c r="G175" s="30" t="str">
        <f>IFERROR(Ingredients[[#This Row],[Case_Price]]/Ingredients[[#This Row],[Case_Qty]],"")</f>
        <v/>
      </c>
      <c r="H175" s="30"/>
      <c r="I175" s="2"/>
      <c r="J175" s="2"/>
      <c r="K175" s="30" t="str">
        <f>IFERROR(Ingredients[[#This Row],[Unit_Price]]/Ingredients[[#This Row],[Quantity]],"")</f>
        <v/>
      </c>
      <c r="L175" s="30"/>
      <c r="M175"/>
      <c r="N175"/>
      <c r="O175"/>
    </row>
    <row r="176" spans="1:15" ht="18" customHeight="1">
      <c r="B176" s="2"/>
      <c r="E176" s="30"/>
      <c r="F176" s="127"/>
      <c r="G176" s="30" t="str">
        <f>IFERROR(Ingredients[[#This Row],[Case_Price]]/Ingredients[[#This Row],[Case_Qty]],"")</f>
        <v/>
      </c>
      <c r="H176" s="30"/>
      <c r="I176" s="2"/>
      <c r="J176" s="2"/>
      <c r="K176" s="30" t="str">
        <f>IFERROR(Ingredients[[#This Row],[Unit_Price]]/Ingredients[[#This Row],[Quantity]],"")</f>
        <v/>
      </c>
      <c r="L176" s="30"/>
      <c r="M176"/>
      <c r="N176"/>
      <c r="O176"/>
    </row>
    <row r="177" spans="1:15" ht="18" customHeight="1">
      <c r="B177" s="2"/>
      <c r="E177" s="30"/>
      <c r="F177" s="127"/>
      <c r="G177" s="30" t="str">
        <f>IFERROR(Ingredients[[#This Row],[Case_Price]]/Ingredients[[#This Row],[Case_Qty]],"")</f>
        <v/>
      </c>
      <c r="H177" s="30"/>
      <c r="I177" s="2"/>
      <c r="J177" s="2"/>
      <c r="K177" s="30" t="str">
        <f>IFERROR(Ingredients[[#This Row],[Unit_Price]]/Ingredients[[#This Row],[Quantity]],"")</f>
        <v/>
      </c>
      <c r="L177" s="30"/>
      <c r="M177"/>
      <c r="N177"/>
      <c r="O177"/>
    </row>
    <row r="178" spans="1:15" ht="18" customHeight="1">
      <c r="B178" s="2"/>
      <c r="E178" s="30"/>
      <c r="F178" s="127"/>
      <c r="G178" s="30" t="str">
        <f>IFERROR(Ingredients[[#This Row],[Case_Price]]/Ingredients[[#This Row],[Case_Qty]],"")</f>
        <v/>
      </c>
      <c r="H178" s="30"/>
      <c r="I178" s="2"/>
      <c r="J178" s="2"/>
      <c r="K178" s="30" t="str">
        <f>IFERROR(Ingredients[[#This Row],[Unit_Price]]/Ingredients[[#This Row],[Quantity]],"")</f>
        <v/>
      </c>
      <c r="L178" s="30"/>
      <c r="M178"/>
      <c r="N178"/>
      <c r="O178"/>
    </row>
    <row r="179" spans="1:15" ht="18" customHeight="1">
      <c r="B179" s="2"/>
      <c r="E179" s="30"/>
      <c r="F179" s="127"/>
      <c r="G179" s="30" t="str">
        <f>IFERROR(Ingredients[[#This Row],[Case_Price]]/Ingredients[[#This Row],[Case_Qty]],"")</f>
        <v/>
      </c>
      <c r="H179" s="30"/>
      <c r="I179" s="2"/>
      <c r="J179" s="2"/>
      <c r="K179" s="30" t="str">
        <f>IFERROR(Ingredients[[#This Row],[Unit_Price]]/Ingredients[[#This Row],[Quantity]],"")</f>
        <v/>
      </c>
      <c r="L179" s="30"/>
      <c r="M179"/>
      <c r="N179"/>
      <c r="O179"/>
    </row>
    <row r="180" spans="1:15" ht="18" customHeight="1">
      <c r="B180" s="2"/>
      <c r="E180" s="30"/>
      <c r="F180" s="127"/>
      <c r="G180" s="30" t="str">
        <f>IFERROR(Ingredients[[#This Row],[Case_Price]]/Ingredients[[#This Row],[Case_Qty]],"")</f>
        <v/>
      </c>
      <c r="H180" s="30"/>
      <c r="I180" s="2"/>
      <c r="J180" s="2"/>
      <c r="K180" s="30" t="str">
        <f>IFERROR(Ingredients[[#This Row],[Unit_Price]]/Ingredients[[#This Row],[Quantity]],"")</f>
        <v/>
      </c>
      <c r="L180" s="30"/>
      <c r="M180"/>
      <c r="N180"/>
      <c r="O180"/>
    </row>
    <row r="181" spans="1:15" ht="18" customHeight="1">
      <c r="B181" s="2"/>
      <c r="E181" s="30"/>
      <c r="F181" s="127"/>
      <c r="G181" s="30" t="str">
        <f>IFERROR(Ingredients[[#This Row],[Case_Price]]/Ingredients[[#This Row],[Case_Qty]],"")</f>
        <v/>
      </c>
      <c r="H181" s="30"/>
      <c r="I181" s="2"/>
      <c r="J181" s="2"/>
      <c r="K181" s="30" t="str">
        <f>IFERROR(Ingredients[[#This Row],[Unit_Price]]/Ingredients[[#This Row],[Quantity]],"")</f>
        <v/>
      </c>
      <c r="L181" s="30"/>
      <c r="M181"/>
      <c r="N181"/>
      <c r="O181"/>
    </row>
    <row r="182" spans="1:15" ht="18" customHeight="1">
      <c r="B182" s="2"/>
      <c r="E182" s="30"/>
      <c r="F182" s="127"/>
      <c r="G182" s="30" t="str">
        <f>IFERROR(Ingredients[[#This Row],[Case_Price]]/Ingredients[[#This Row],[Case_Qty]],"")</f>
        <v/>
      </c>
      <c r="H182" s="30"/>
      <c r="I182" s="2"/>
      <c r="J182" s="2"/>
      <c r="K182" s="30" t="str">
        <f>IFERROR(Ingredients[[#This Row],[Unit_Price]]/Ingredients[[#This Row],[Quantity]],"")</f>
        <v/>
      </c>
      <c r="L182" s="30"/>
      <c r="M182"/>
      <c r="N182"/>
      <c r="O182"/>
    </row>
    <row r="183" spans="1:15" ht="18" customHeight="1">
      <c r="B183" s="2"/>
      <c r="E183" s="30"/>
      <c r="F183" s="127"/>
      <c r="G183" s="30" t="str">
        <f>IFERROR(Ingredients[[#This Row],[Case_Price]]/Ingredients[[#This Row],[Case_Qty]],"")</f>
        <v/>
      </c>
      <c r="H183" s="30"/>
      <c r="I183" s="2"/>
      <c r="J183" s="2"/>
      <c r="K183" s="30" t="str">
        <f>IFERROR(Ingredients[[#This Row],[Unit_Price]]/Ingredients[[#This Row],[Quantity]],"")</f>
        <v/>
      </c>
      <c r="L183" s="30"/>
      <c r="M183"/>
      <c r="N183"/>
      <c r="O183"/>
    </row>
    <row r="184" spans="1:15" ht="18" customHeight="1">
      <c r="B184" s="2"/>
      <c r="E184" s="30"/>
      <c r="F184" s="127"/>
      <c r="G184" s="30" t="str">
        <f>IFERROR(Ingredients[[#This Row],[Case_Price]]/Ingredients[[#This Row],[Case_Qty]],"")</f>
        <v/>
      </c>
      <c r="H184" s="30"/>
      <c r="I184" s="2"/>
      <c r="J184" s="2"/>
      <c r="K184" s="30" t="str">
        <f>IFERROR(Ingredients[[#This Row],[Unit_Price]]/Ingredients[[#This Row],[Quantity]],"")</f>
        <v/>
      </c>
      <c r="L184" s="30"/>
      <c r="M184"/>
      <c r="N184"/>
      <c r="O184"/>
    </row>
    <row r="185" spans="1:15" ht="18" customHeight="1">
      <c r="B185" s="2"/>
      <c r="E185" s="30"/>
      <c r="F185" s="127"/>
      <c r="G185" s="30" t="str">
        <f>IFERROR(Ingredients[[#This Row],[Case_Price]]/Ingredients[[#This Row],[Case_Qty]],"")</f>
        <v/>
      </c>
      <c r="H185" s="30"/>
      <c r="I185" s="2"/>
      <c r="J185" s="2"/>
      <c r="K185" s="30" t="str">
        <f>IFERROR(Ingredients[[#This Row],[Unit_Price]]/Ingredients[[#This Row],[Quantity]],"")</f>
        <v/>
      </c>
      <c r="L185" s="30"/>
      <c r="M185"/>
      <c r="N185"/>
      <c r="O185"/>
    </row>
    <row r="186" spans="1:15" ht="18" customHeight="1">
      <c r="B186" s="2"/>
      <c r="E186" s="30"/>
      <c r="F186" s="127"/>
      <c r="G186" s="30" t="str">
        <f>IFERROR(Ingredients[[#This Row],[Case_Price]]/Ingredients[[#This Row],[Case_Qty]],"")</f>
        <v/>
      </c>
      <c r="H186" s="30"/>
      <c r="I186" s="2"/>
      <c r="J186" s="2"/>
      <c r="K186" s="30" t="str">
        <f>IFERROR(Ingredients[[#This Row],[Unit_Price]]/Ingredients[[#This Row],[Quantity]],"")</f>
        <v/>
      </c>
      <c r="L186" s="30"/>
      <c r="M186"/>
      <c r="N186"/>
      <c r="O186"/>
    </row>
    <row r="187" spans="1:15" ht="18" customHeight="1">
      <c r="B187" s="2"/>
      <c r="E187" s="30"/>
      <c r="F187" s="127"/>
      <c r="G187" s="30" t="str">
        <f>IFERROR(Ingredients[[#This Row],[Case_Price]]/Ingredients[[#This Row],[Case_Qty]],"")</f>
        <v/>
      </c>
      <c r="H187" s="30"/>
      <c r="I187" s="2"/>
      <c r="J187" s="2"/>
      <c r="K187" s="30" t="str">
        <f>IFERROR(Ingredients[[#This Row],[Unit_Price]]/Ingredients[[#This Row],[Quantity]],"")</f>
        <v/>
      </c>
      <c r="L187" s="30"/>
      <c r="M187"/>
      <c r="N187"/>
      <c r="O187"/>
    </row>
    <row r="188" spans="1:15" ht="18" customHeight="1">
      <c r="B188" s="2"/>
      <c r="E188" s="30"/>
      <c r="F188" s="127"/>
      <c r="G188" s="30" t="str">
        <f>IFERROR(Ingredients[[#This Row],[Case_Price]]/Ingredients[[#This Row],[Case_Qty]],"")</f>
        <v/>
      </c>
      <c r="H188" s="30"/>
      <c r="I188" s="2"/>
      <c r="J188" s="2"/>
      <c r="K188" s="30" t="str">
        <f>IFERROR(Ingredients[[#This Row],[Unit_Price]]/Ingredients[[#This Row],[Quantity]],"")</f>
        <v/>
      </c>
      <c r="L188" s="30"/>
      <c r="M188"/>
      <c r="N188"/>
      <c r="O188"/>
    </row>
    <row r="189" spans="1:15" ht="18" customHeight="1">
      <c r="B189" s="2"/>
      <c r="E189" s="30"/>
      <c r="F189" s="127"/>
      <c r="G189" s="30" t="str">
        <f>IFERROR(Ingredients[[#This Row],[Case_Price]]/Ingredients[[#This Row],[Case_Qty]],"")</f>
        <v/>
      </c>
      <c r="H189" s="30"/>
      <c r="I189" s="2"/>
      <c r="J189" s="2"/>
      <c r="K189" s="30" t="str">
        <f>IFERROR(Ingredients[[#This Row],[Unit_Price]]/Ingredients[[#This Row],[Quantity]],"")</f>
        <v/>
      </c>
      <c r="L189" s="30"/>
      <c r="M189"/>
      <c r="N189"/>
      <c r="O189"/>
    </row>
    <row r="190" spans="1:15" ht="18" customHeight="1">
      <c r="B190" s="2"/>
      <c r="E190" s="30"/>
      <c r="F190" s="127"/>
      <c r="G190" s="30" t="str">
        <f>IFERROR(Ingredients[[#This Row],[Case_Price]]/Ingredients[[#This Row],[Case_Qty]],"")</f>
        <v/>
      </c>
      <c r="H190" s="30"/>
      <c r="I190" s="2"/>
      <c r="J190" s="2"/>
      <c r="K190" s="30" t="str">
        <f>IFERROR(Ingredients[[#This Row],[Unit_Price]]/Ingredients[[#This Row],[Quantity]],"")</f>
        <v/>
      </c>
      <c r="L190" s="30"/>
      <c r="M190"/>
      <c r="N190"/>
      <c r="O190"/>
    </row>
    <row r="191" spans="1:15" ht="21.75" customHeight="1">
      <c r="A191" s="1" t="s">
        <v>2</v>
      </c>
      <c r="B191" s="87"/>
      <c r="C191" s="87">
        <f>SUBTOTAL(103,Ingredients[Supplier])</f>
        <v>0</v>
      </c>
      <c r="D191" s="87"/>
      <c r="F191" s="87"/>
      <c r="G191" s="87"/>
      <c r="H191" s="87"/>
      <c r="I191" s="87"/>
      <c r="K191" s="87"/>
    </row>
    <row r="194" spans="11:15">
      <c r="M194" s="30"/>
      <c r="O194" s="30"/>
    </row>
    <row r="195" spans="11:15">
      <c r="K195" s="118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2:J269"/>
  <sheetViews>
    <sheetView tabSelected="1" zoomScale="110" zoomScaleNormal="110" workbookViewId="0">
      <selection activeCell="J9" sqref="J9"/>
    </sheetView>
  </sheetViews>
  <sheetFormatPr baseColWidth="10" defaultRowHeight="15"/>
  <cols>
    <col min="1" max="1" width="11.42578125" style="2"/>
    <col min="2" max="2" width="27.28515625" style="31" customWidth="1"/>
    <col min="3" max="3" width="24.7109375" customWidth="1"/>
    <col min="4" max="4" width="12.42578125" style="2" customWidth="1"/>
    <col min="5" max="5" width="11.85546875" style="2" bestFit="1" customWidth="1"/>
    <col min="6" max="6" width="14.85546875" style="26" bestFit="1" customWidth="1"/>
    <col min="7" max="7" width="15.7109375" style="26" customWidth="1"/>
    <col min="8" max="8" width="9.7109375" style="26" bestFit="1" customWidth="1"/>
    <col min="10" max="10" width="11.42578125" customWidth="1"/>
  </cols>
  <sheetData>
    <row r="2" spans="1:8" s="1" customFormat="1" ht="33" customHeight="1">
      <c r="A2" s="2" t="s">
        <v>5</v>
      </c>
      <c r="B2" s="2" t="s">
        <v>4</v>
      </c>
      <c r="C2" s="2" t="s">
        <v>100</v>
      </c>
      <c r="D2" s="2" t="s">
        <v>101</v>
      </c>
      <c r="E2" s="2" t="s">
        <v>97</v>
      </c>
      <c r="F2" s="2" t="s">
        <v>106</v>
      </c>
      <c r="G2" s="75" t="s">
        <v>244</v>
      </c>
      <c r="H2" s="2" t="s">
        <v>211</v>
      </c>
    </row>
    <row r="3" spans="1:8">
      <c r="A3" s="2">
        <v>2679</v>
      </c>
      <c r="B3" s="31" t="str">
        <f>IFERROR(INDEX(Produits[Item],MATCH(Recipes[[#This Row],[Code]],Produits[Code],0)),"")</f>
        <v>Cucumber Salad</v>
      </c>
      <c r="C3" t="s">
        <v>102</v>
      </c>
      <c r="D3" s="2">
        <v>12</v>
      </c>
      <c r="E3" s="2" t="s">
        <v>1</v>
      </c>
      <c r="F3" s="27">
        <f>IFERROR(INDEX(Ingredients[Price_Kg],MATCH(C3,Ingredients[Ingredients],0))*D3,"")</f>
        <v>15.757575757575758</v>
      </c>
      <c r="G3" s="2">
        <v>14</v>
      </c>
      <c r="H3" s="74"/>
    </row>
    <row r="4" spans="1:8">
      <c r="A4" s="2">
        <v>2679</v>
      </c>
      <c r="B4" s="31" t="str">
        <f>IFERROR(INDEX(Produits[Item],MATCH(Recipes[[#This Row],[Code]],Produits[Code],0)),"")</f>
        <v>Cucumber Salad</v>
      </c>
      <c r="C4" t="s">
        <v>103</v>
      </c>
      <c r="D4" s="2">
        <v>4</v>
      </c>
      <c r="E4" s="2" t="s">
        <v>1</v>
      </c>
      <c r="F4" s="27">
        <f>IFERROR(INDEX(Ingredients[Price_Kg],MATCH(C4,Ingredients[Ingredients],0))*D4,"")</f>
        <v>0.04</v>
      </c>
      <c r="H4" s="74"/>
    </row>
    <row r="5" spans="1:8">
      <c r="A5" s="2">
        <v>2679</v>
      </c>
      <c r="B5" s="31" t="str">
        <f>IFERROR(INDEX(Produits[Item],MATCH(Recipes[[#This Row],[Code]],Produits[Code],0)),"")</f>
        <v>Cucumber Salad</v>
      </c>
      <c r="C5" t="s">
        <v>104</v>
      </c>
      <c r="D5" s="2">
        <v>4</v>
      </c>
      <c r="E5" s="2" t="s">
        <v>1</v>
      </c>
      <c r="F5" s="27">
        <f>IFERROR(INDEX(Ingredients[Price_Kg],MATCH(C5,Ingredients[Ingredients],0))*D5,"")</f>
        <v>3.1199999999999997</v>
      </c>
      <c r="H5" s="74"/>
    </row>
    <row r="6" spans="1:8">
      <c r="A6" s="2">
        <v>2679</v>
      </c>
      <c r="B6" s="31" t="str">
        <f>IFERROR(INDEX(Produits[Item],MATCH(Recipes[[#This Row],[Code]],Produits[Code],0)),"")</f>
        <v>Cucumber Salad</v>
      </c>
      <c r="C6" t="s">
        <v>326</v>
      </c>
      <c r="D6" s="2">
        <v>4</v>
      </c>
      <c r="E6" s="2" t="s">
        <v>1</v>
      </c>
      <c r="F6" s="27">
        <f>IFERROR(INDEX(Ingredients[Price_Kg],MATCH(C6,Ingredients[Ingredients],0))*D6,"")</f>
        <v>5.4968287526427062</v>
      </c>
      <c r="H6" s="74"/>
    </row>
    <row r="7" spans="1:8">
      <c r="A7" s="2">
        <v>2679</v>
      </c>
      <c r="B7" s="31" t="str">
        <f>IFERROR(INDEX(Produits[Item],MATCH(Recipes[[#This Row],[Code]],Produits[Code],0)),"")</f>
        <v>Cucumber Salad</v>
      </c>
      <c r="C7" t="s">
        <v>105</v>
      </c>
      <c r="D7" s="2">
        <v>0.5</v>
      </c>
      <c r="E7" s="2" t="s">
        <v>1</v>
      </c>
      <c r="F7" s="27">
        <f>IFERROR(INDEX(Ingredients[Price_Kg],MATCH(C7,Ingredients[Ingredients],0))*D7,"")</f>
        <v>0.20125000000000001</v>
      </c>
      <c r="H7" s="74"/>
    </row>
    <row r="8" spans="1:8">
      <c r="A8" s="2">
        <v>3094</v>
      </c>
      <c r="B8" s="31" t="str">
        <f>IFERROR(INDEX(Produits[Item],MATCH(Recipes[[#This Row],[Code]],Produits[Code],0)),"")</f>
        <v>Marinated Green Olives</v>
      </c>
      <c r="C8" t="s">
        <v>207</v>
      </c>
      <c r="D8" s="2">
        <v>6</v>
      </c>
      <c r="E8" s="2" t="s">
        <v>1</v>
      </c>
      <c r="F8" s="27">
        <f>IFERROR(INDEX(Ingredients[Price_Kg],MATCH(C8,Ingredients[Ingredients],0))*D8,"")</f>
        <v>28</v>
      </c>
      <c r="G8" s="26">
        <v>7</v>
      </c>
      <c r="H8" s="74"/>
    </row>
    <row r="9" spans="1:8">
      <c r="A9" s="2">
        <v>3094</v>
      </c>
      <c r="B9" s="31" t="str">
        <f>IFERROR(INDEX(Produits[Item],MATCH(Recipes[[#This Row],[Code]],Produits[Code],0)),"")</f>
        <v>Marinated Green Olives</v>
      </c>
      <c r="C9" t="s">
        <v>107</v>
      </c>
      <c r="D9" s="2">
        <v>1</v>
      </c>
      <c r="E9" s="2" t="s">
        <v>1</v>
      </c>
      <c r="F9" s="27">
        <f>IFERROR(INDEX(Ingredients[Price_Kg],MATCH(C9,Ingredients[Ingredients],0))*D9,"")</f>
        <v>0.82499999999999996</v>
      </c>
      <c r="H9" s="74"/>
    </row>
    <row r="10" spans="1:8">
      <c r="A10" s="2">
        <v>3094</v>
      </c>
      <c r="B10" s="31" t="str">
        <f>IFERROR(INDEX(Produits[Item],MATCH(Recipes[[#This Row],[Code]],Produits[Code],0)),"")</f>
        <v>Marinated Green Olives</v>
      </c>
      <c r="C10" t="s">
        <v>109</v>
      </c>
      <c r="D10" s="2">
        <v>1</v>
      </c>
      <c r="E10" s="2" t="s">
        <v>1</v>
      </c>
      <c r="F10" s="27">
        <f>IFERROR(INDEX(Ingredients[Price_Kg],MATCH(C10,Ingredients[Ingredients],0))*D10,"")</f>
        <v>6.1499999999999995</v>
      </c>
      <c r="H10" s="74"/>
    </row>
    <row r="11" spans="1:8">
      <c r="A11" s="2">
        <v>3094</v>
      </c>
      <c r="B11" s="31" t="str">
        <f>IFERROR(INDEX(Produits[Item],MATCH(Recipes[[#This Row],[Code]],Produits[Code],0)),"")</f>
        <v>Marinated Green Olives</v>
      </c>
      <c r="C11" t="s">
        <v>108</v>
      </c>
      <c r="D11" s="2">
        <v>0.1</v>
      </c>
      <c r="E11" s="2" t="s">
        <v>1</v>
      </c>
      <c r="F11" s="27">
        <f>IFERROR(INDEX(Ingredients[Price_Kg],MATCH(C11,Ingredients[Ingredients],0))*D11,"")</f>
        <v>0.9</v>
      </c>
      <c r="H11" s="74"/>
    </row>
    <row r="12" spans="1:8">
      <c r="A12" s="2">
        <v>5007</v>
      </c>
      <c r="B12" s="31" t="str">
        <f>IFERROR(INDEX(Produits[Item],MATCH(Recipes[[#This Row],[Code]],Produits[Code],0)),"")</f>
        <v>Aubergine in Mayo</v>
      </c>
      <c r="C12" t="s">
        <v>177</v>
      </c>
      <c r="D12" s="2">
        <v>30</v>
      </c>
      <c r="E12" s="2" t="s">
        <v>1</v>
      </c>
      <c r="F12" s="27">
        <f>IFERROR(INDEX(Ingredients[Price_Kg],MATCH(C12,Ingredients[Ingredients],0))*D12,"")</f>
        <v>48</v>
      </c>
      <c r="G12" s="26">
        <v>13</v>
      </c>
      <c r="H12" s="74"/>
    </row>
    <row r="13" spans="1:8">
      <c r="A13" s="2">
        <v>5007</v>
      </c>
      <c r="B13" s="31" t="str">
        <f>IFERROR(INDEX(Produits[Item],MATCH(Recipes[[#This Row],[Code]],Produits[Code],0)),"")</f>
        <v>Aubergine in Mayo</v>
      </c>
      <c r="C13" t="s">
        <v>0</v>
      </c>
      <c r="D13" s="2">
        <v>5</v>
      </c>
      <c r="E13" s="2" t="s">
        <v>1</v>
      </c>
      <c r="F13" s="27">
        <f>IFERROR(INDEX(Ingredients[Price_Kg],MATCH(C13,Ingredients[Ingredients],0))*D13,"")</f>
        <v>10.791556728232191</v>
      </c>
      <c r="H13" s="74"/>
    </row>
    <row r="14" spans="1:8">
      <c r="A14" s="2">
        <v>5007</v>
      </c>
      <c r="B14" s="31" t="str">
        <f>IFERROR(INDEX(Produits[Item],MATCH(Recipes[[#This Row],[Code]],Produits[Code],0)),"")</f>
        <v>Aubergine in Mayo</v>
      </c>
      <c r="C14" t="s">
        <v>178</v>
      </c>
      <c r="D14" s="2">
        <v>0.35</v>
      </c>
      <c r="E14" s="2" t="s">
        <v>1</v>
      </c>
      <c r="F14" s="27">
        <f>IFERROR(INDEX(Ingredients[Price_Kg],MATCH(C14,Ingredients[Ingredients],0))*D14,"")</f>
        <v>9.5200000000000007E-2</v>
      </c>
      <c r="H14" s="74"/>
    </row>
    <row r="15" spans="1:8">
      <c r="A15" s="2">
        <v>5007</v>
      </c>
      <c r="B15" s="31" t="str">
        <f>IFERROR(INDEX(Produits[Item],MATCH(Recipes[[#This Row],[Code]],Produits[Code],0)),"")</f>
        <v>Aubergine in Mayo</v>
      </c>
      <c r="C15" t="s">
        <v>179</v>
      </c>
      <c r="D15" s="2">
        <v>0.35</v>
      </c>
      <c r="E15" s="2" t="s">
        <v>1</v>
      </c>
      <c r="F15" s="27">
        <f>IFERROR(INDEX(Ingredients[Price_Kg],MATCH(C15,Ingredients[Ingredients],0))*D15,"")</f>
        <v>2.3555000000000001</v>
      </c>
      <c r="H15" s="74"/>
    </row>
    <row r="16" spans="1:8">
      <c r="A16" s="2">
        <v>5007</v>
      </c>
      <c r="B16" s="31" t="str">
        <f>IFERROR(INDEX(Produits[Item],MATCH(Recipes[[#This Row],[Code]],Produits[Code],0)),"")</f>
        <v>Aubergine in Mayo</v>
      </c>
      <c r="C16" t="s">
        <v>180</v>
      </c>
      <c r="D16" s="2">
        <v>0.3</v>
      </c>
      <c r="E16" s="2" t="s">
        <v>1</v>
      </c>
      <c r="F16" s="27">
        <f>IFERROR(INDEX(Ingredients[Price_Kg],MATCH(C16,Ingredients[Ingredients],0))*D16,"")</f>
        <v>0.9913043478260869</v>
      </c>
      <c r="H16" s="74"/>
    </row>
    <row r="17" spans="1:8">
      <c r="A17" s="2">
        <v>5021</v>
      </c>
      <c r="B17" s="31" t="str">
        <f>IFERROR(INDEX(Produits[Item],MATCH(Recipes[[#This Row],[Code]],Produits[Code],0)),"")</f>
        <v>Sweet &amp; Sour Aubergine</v>
      </c>
      <c r="C17" t="s">
        <v>177</v>
      </c>
      <c r="D17" s="2">
        <v>5</v>
      </c>
      <c r="E17" s="2" t="s">
        <v>1</v>
      </c>
      <c r="F17" s="27">
        <f>IFERROR(INDEX(Ingredients[Price_Kg],MATCH(C17,Ingredients[Ingredients],0))*D17,"")</f>
        <v>8</v>
      </c>
      <c r="G17" s="26">
        <v>3.6</v>
      </c>
      <c r="H17" s="74"/>
    </row>
    <row r="18" spans="1:8">
      <c r="A18" s="2">
        <v>5021</v>
      </c>
      <c r="B18" s="31" t="str">
        <f>IFERROR(INDEX(Produits[Item],MATCH(Recipes[[#This Row],[Code]],Produits[Code],0)),"")</f>
        <v>Sweet &amp; Sour Aubergine</v>
      </c>
      <c r="C18" t="s">
        <v>104</v>
      </c>
      <c r="D18" s="2">
        <v>1</v>
      </c>
      <c r="E18" s="2" t="s">
        <v>1</v>
      </c>
      <c r="F18" s="27">
        <f>IFERROR(INDEX(Ingredients[Price_Kg],MATCH(C18,Ingredients[Ingredients],0))*D18,"")</f>
        <v>0.77999999999999992</v>
      </c>
      <c r="H18" s="74"/>
    </row>
    <row r="19" spans="1:8">
      <c r="A19" s="2">
        <v>5021</v>
      </c>
      <c r="B19" s="31" t="str">
        <f>IFERROR(INDEX(Produits[Item],MATCH(Recipes[[#This Row],[Code]],Produits[Code],0)),"")</f>
        <v>Sweet &amp; Sour Aubergine</v>
      </c>
      <c r="C19" t="s">
        <v>103</v>
      </c>
      <c r="D19" s="2">
        <v>1</v>
      </c>
      <c r="E19" s="2" t="s">
        <v>1</v>
      </c>
      <c r="F19" s="27">
        <f>IFERROR(INDEX(Ingredients[Price_Kg],MATCH(C19,Ingredients[Ingredients],0))*D19,"")</f>
        <v>0.01</v>
      </c>
      <c r="H19" s="74"/>
    </row>
    <row r="20" spans="1:8">
      <c r="A20" s="2">
        <v>5021</v>
      </c>
      <c r="B20" s="31" t="str">
        <f>IFERROR(INDEX(Produits[Item],MATCH(Recipes[[#This Row],[Code]],Produits[Code],0)),"")</f>
        <v>Sweet &amp; Sour Aubergine</v>
      </c>
      <c r="C20" t="s">
        <v>326</v>
      </c>
      <c r="D20" s="2">
        <v>1</v>
      </c>
      <c r="E20" s="2" t="s">
        <v>1</v>
      </c>
      <c r="F20" s="27">
        <f>IFERROR(INDEX(Ingredients[Price_Kg],MATCH(C20,Ingredients[Ingredients],0))*D20,"")</f>
        <v>1.3742071881606766</v>
      </c>
      <c r="H20" s="74"/>
    </row>
    <row r="21" spans="1:8">
      <c r="A21" s="2">
        <v>5021</v>
      </c>
      <c r="B21" s="31" t="str">
        <f>IFERROR(INDEX(Produits[Item],MATCH(Recipes[[#This Row],[Code]],Produits[Code],0)),"")</f>
        <v>Sweet &amp; Sour Aubergine</v>
      </c>
      <c r="C21" t="s">
        <v>189</v>
      </c>
      <c r="D21" s="2">
        <v>0.1</v>
      </c>
      <c r="E21" s="2" t="s">
        <v>1</v>
      </c>
      <c r="F21" s="27">
        <f>IFERROR(INDEX(Ingredients[Price_Kg],MATCH(C21,Ingredients[Ingredients],0))*D21,"")</f>
        <v>0.45133333333333331</v>
      </c>
      <c r="H21" s="74"/>
    </row>
    <row r="22" spans="1:8">
      <c r="A22" s="2">
        <v>5021</v>
      </c>
      <c r="B22" s="31" t="str">
        <f>IFERROR(INDEX(Produits[Item],MATCH(Recipes[[#This Row],[Code]],Produits[Code],0)),"")</f>
        <v>Sweet &amp; Sour Aubergine</v>
      </c>
      <c r="C22" t="s">
        <v>159</v>
      </c>
      <c r="D22" s="2">
        <v>0.6</v>
      </c>
      <c r="E22" s="2" t="s">
        <v>1</v>
      </c>
      <c r="F22" s="27">
        <f>IFERROR(INDEX(Ingredients[Price_Kg],MATCH(C22,Ingredients[Ingredients],0))*D22,"")</f>
        <v>1.2</v>
      </c>
      <c r="H22" s="74"/>
    </row>
    <row r="23" spans="1:8">
      <c r="A23" s="2">
        <v>5021</v>
      </c>
      <c r="B23" s="31" t="str">
        <f>IFERROR(INDEX(Produits[Item],MATCH(Recipes[[#This Row],[Code]],Produits[Code],0)),"")</f>
        <v>Sweet &amp; Sour Aubergine</v>
      </c>
      <c r="C23" t="s">
        <v>151</v>
      </c>
      <c r="D23" s="2">
        <v>0.1</v>
      </c>
      <c r="E23" s="2" t="s">
        <v>1</v>
      </c>
      <c r="F23" s="27">
        <f>IFERROR(INDEX(Ingredients[Price_Kg],MATCH(C23,Ingredients[Ingredients],0))*D23,"")</f>
        <v>0.92500000000000004</v>
      </c>
      <c r="H23" s="74"/>
    </row>
    <row r="24" spans="1:8">
      <c r="A24" s="2">
        <v>1725</v>
      </c>
      <c r="B24" s="31" t="str">
        <f>IFERROR(INDEX(Produits[Item],MATCH(Recipes[[#This Row],[Code]],Produits[Code],0)),"")</f>
        <v>White Rice</v>
      </c>
      <c r="C24" t="s">
        <v>208</v>
      </c>
      <c r="D24" s="2">
        <v>9</v>
      </c>
      <c r="E24" s="2" t="s">
        <v>1</v>
      </c>
      <c r="F24" s="27">
        <f>IFERROR(INDEX(Ingredients[Price_Kg],MATCH(C24,Ingredients[Ingredients],0))*D24,"")</f>
        <v>13.950000000000001</v>
      </c>
      <c r="G24" s="26">
        <v>30</v>
      </c>
      <c r="H24" s="74"/>
    </row>
    <row r="25" spans="1:8">
      <c r="A25" s="2">
        <v>1725</v>
      </c>
      <c r="B25" s="31" t="str">
        <f>IFERROR(INDEX(Produits[Item],MATCH(Recipes[[#This Row],[Code]],Produits[Code],0)),"")</f>
        <v>White Rice</v>
      </c>
      <c r="C25" t="s">
        <v>107</v>
      </c>
      <c r="D25" s="2">
        <v>1</v>
      </c>
      <c r="E25" s="2" t="s">
        <v>1</v>
      </c>
      <c r="F25" s="27">
        <f>IFERROR(INDEX(Ingredients[Price_Kg],MATCH(C25,Ingredients[Ingredients],0))*D25,"")</f>
        <v>0.82499999999999996</v>
      </c>
      <c r="H25" s="74"/>
    </row>
    <row r="26" spans="1:8">
      <c r="A26" s="2">
        <v>1725</v>
      </c>
      <c r="B26" s="31" t="str">
        <f>IFERROR(INDEX(Produits[Item],MATCH(Recipes[[#This Row],[Code]],Produits[Code],0)),"")</f>
        <v>White Rice</v>
      </c>
      <c r="C26" t="s">
        <v>178</v>
      </c>
      <c r="D26" s="2">
        <v>0.35</v>
      </c>
      <c r="E26" s="2" t="s">
        <v>1</v>
      </c>
      <c r="F26" s="27">
        <f>IFERROR(INDEX(Ingredients[Price_Kg],MATCH(C26,Ingredients[Ingredients],0))*D26,"")</f>
        <v>9.5200000000000007E-2</v>
      </c>
      <c r="H26" s="74"/>
    </row>
    <row r="27" spans="1:8">
      <c r="A27" s="2">
        <v>1725</v>
      </c>
      <c r="B27" s="31" t="str">
        <f>IFERROR(INDEX(Produits[Item],MATCH(Recipes[[#This Row],[Code]],Produits[Code],0)),"")</f>
        <v>White Rice</v>
      </c>
      <c r="C27" t="s">
        <v>293</v>
      </c>
      <c r="D27" s="2">
        <v>0.4</v>
      </c>
      <c r="E27" s="2" t="s">
        <v>1</v>
      </c>
      <c r="F27" s="27">
        <f>IFERROR(INDEX(Ingredients[Price_Kg],MATCH(C27,Ingredients[Ingredients],0))*D27,"")</f>
        <v>1.9920000000000002</v>
      </c>
      <c r="H27" s="74"/>
    </row>
    <row r="28" spans="1:8">
      <c r="A28" s="2">
        <v>1725</v>
      </c>
      <c r="B28" s="31" t="str">
        <f>IFERROR(INDEX(Produits[Item],MATCH(Recipes[[#This Row],[Code]],Produits[Code],0)),"")</f>
        <v>White Rice</v>
      </c>
      <c r="C28" t="s">
        <v>103</v>
      </c>
      <c r="D28" s="2">
        <v>10</v>
      </c>
      <c r="E28" s="2" t="s">
        <v>1</v>
      </c>
      <c r="F28" s="27">
        <f>IFERROR(INDEX(Ingredients[Price_Kg],MATCH(C28,Ingredients[Ingredients],0))*D28,"")</f>
        <v>0.1</v>
      </c>
      <c r="H28" s="74"/>
    </row>
    <row r="29" spans="1:8">
      <c r="A29" s="2">
        <v>5060</v>
      </c>
      <c r="B29" s="31" t="str">
        <f>IFERROR(INDEX(Produits[Item],MATCH(Recipes[[#This Row],[Code]],Produits[Code],0)),"")</f>
        <v>Fried Fish Balls (5-unit)</v>
      </c>
      <c r="C29" t="s">
        <v>138</v>
      </c>
      <c r="D29" s="2">
        <v>38.1</v>
      </c>
      <c r="E29" s="2" t="s">
        <v>1</v>
      </c>
      <c r="F29" s="27">
        <f>IFERROR(INDEX(Ingredients[Price_Kg],MATCH(C29,Ingredients[Ingredients],0))*D29,"")</f>
        <v>304.8</v>
      </c>
      <c r="G29" s="26">
        <v>48</v>
      </c>
      <c r="H29" s="74"/>
    </row>
    <row r="30" spans="1:8">
      <c r="A30" s="2">
        <v>5060</v>
      </c>
      <c r="B30" s="31" t="str">
        <f>IFERROR(INDEX(Produits[Item],MATCH(Recipes[[#This Row],[Code]],Produits[Code],0)),"")</f>
        <v>Fried Fish Balls (5-unit)</v>
      </c>
      <c r="C30" t="s">
        <v>144</v>
      </c>
      <c r="D30" s="2">
        <v>5</v>
      </c>
      <c r="E30" s="2" t="s">
        <v>1</v>
      </c>
      <c r="F30" s="27">
        <f>IFERROR(INDEX(Ingredients[Price_Kg],MATCH(C30,Ingredients[Ingredients],0))*D30,"")</f>
        <v>10.4</v>
      </c>
      <c r="H30" s="74"/>
    </row>
    <row r="31" spans="1:8">
      <c r="A31" s="2">
        <v>5060</v>
      </c>
      <c r="B31" s="31" t="str">
        <f>IFERROR(INDEX(Produits[Item],MATCH(Recipes[[#This Row],[Code]],Produits[Code],0)),"")</f>
        <v>Fried Fish Balls (5-unit)</v>
      </c>
      <c r="C31" t="s">
        <v>104</v>
      </c>
      <c r="D31" s="2">
        <v>5</v>
      </c>
      <c r="E31" s="2" t="s">
        <v>1</v>
      </c>
      <c r="F31" s="27">
        <f>IFERROR(INDEX(Ingredients[Price_Kg],MATCH(C31,Ingredients[Ingredients],0))*D31,"")</f>
        <v>3.8999999999999995</v>
      </c>
      <c r="H31" s="74"/>
    </row>
    <row r="32" spans="1:8">
      <c r="A32" s="2">
        <v>5060</v>
      </c>
      <c r="B32" s="31" t="str">
        <f>IFERROR(INDEX(Produits[Item],MATCH(Recipes[[#This Row],[Code]],Produits[Code],0)),"")</f>
        <v>Fried Fish Balls (5-unit)</v>
      </c>
      <c r="C32" t="s">
        <v>133</v>
      </c>
      <c r="D32" s="2">
        <v>120</v>
      </c>
      <c r="E32" s="2" t="s">
        <v>116</v>
      </c>
      <c r="F32" s="27">
        <f>IFERROR(INDEX(Ingredients[Price_Kg],MATCH(C32,Ingredients[Ingredients],0))*D32,"")</f>
        <v>12</v>
      </c>
      <c r="H32" s="74"/>
    </row>
    <row r="33" spans="1:8">
      <c r="A33" s="2">
        <v>5060</v>
      </c>
      <c r="B33" s="31" t="str">
        <f>IFERROR(INDEX(Produits[Item],MATCH(Recipes[[#This Row],[Code]],Produits[Code],0)),"")</f>
        <v>Fried Fish Balls (5-unit)</v>
      </c>
      <c r="C33" t="s">
        <v>178</v>
      </c>
      <c r="D33" s="2">
        <v>0.5</v>
      </c>
      <c r="E33" s="2" t="s">
        <v>1</v>
      </c>
      <c r="F33" s="27">
        <f>IFERROR(INDEX(Ingredients[Price_Kg],MATCH(C33,Ingredients[Ingredients],0))*D33,"")</f>
        <v>0.13600000000000001</v>
      </c>
      <c r="H33" s="74"/>
    </row>
    <row r="34" spans="1:8">
      <c r="A34" s="2">
        <v>5060</v>
      </c>
      <c r="B34" s="31" t="str">
        <f>IFERROR(INDEX(Produits[Item],MATCH(Recipes[[#This Row],[Code]],Produits[Code],0)),"")</f>
        <v>Fried Fish Balls (5-unit)</v>
      </c>
      <c r="C34" t="s">
        <v>174</v>
      </c>
      <c r="D34" s="2">
        <v>0.45</v>
      </c>
      <c r="E34" s="2" t="s">
        <v>1</v>
      </c>
      <c r="F34" s="27">
        <f>IFERROR(INDEX(Ingredients[Price_Kg],MATCH(C34,Ingredients[Ingredients],0))*D34,"")</f>
        <v>10.615638766519824</v>
      </c>
      <c r="H34" s="74"/>
    </row>
    <row r="35" spans="1:8">
      <c r="A35" s="2">
        <v>5060</v>
      </c>
      <c r="B35" s="31" t="str">
        <f>IFERROR(INDEX(Produits[Item],MATCH(Recipes[[#This Row],[Code]],Produits[Code],0)),"")</f>
        <v>Fried Fish Balls (5-unit)</v>
      </c>
      <c r="C35" t="s">
        <v>105</v>
      </c>
      <c r="D35" s="2">
        <v>3</v>
      </c>
      <c r="E35" s="2" t="s">
        <v>1</v>
      </c>
      <c r="F35" s="27">
        <f>IFERROR(INDEX(Ingredients[Price_Kg],MATCH(C35,Ingredients[Ingredients],0))*D35,"")</f>
        <v>1.2075</v>
      </c>
      <c r="H35" s="74"/>
    </row>
    <row r="36" spans="1:8">
      <c r="A36" s="2">
        <v>1723</v>
      </c>
      <c r="B36" s="31" t="str">
        <f>IFERROR(INDEX(Produits[Item],MATCH(Recipes[[#This Row],[Code]],Produits[Code],0)),"")</f>
        <v>Yellow Rice</v>
      </c>
      <c r="C36" t="s">
        <v>208</v>
      </c>
      <c r="D36" s="2">
        <v>5</v>
      </c>
      <c r="E36" s="2" t="s">
        <v>1</v>
      </c>
      <c r="F36" s="27">
        <f>IFERROR(INDEX(Ingredients[Price_Kg],MATCH(C36,Ingredients[Ingredients],0))*D36,"")</f>
        <v>7.75</v>
      </c>
      <c r="H36" s="74"/>
    </row>
    <row r="37" spans="1:8">
      <c r="A37" s="2">
        <v>1723</v>
      </c>
      <c r="B37" s="31" t="str">
        <f>IFERROR(INDEX(Produits[Item],MATCH(Recipes[[#This Row],[Code]],Produits[Code],0)),"")</f>
        <v>Yellow Rice</v>
      </c>
      <c r="C37" t="s">
        <v>103</v>
      </c>
      <c r="D37" s="2">
        <v>10</v>
      </c>
      <c r="E37" s="2" t="s">
        <v>1</v>
      </c>
      <c r="F37" s="27">
        <f>IFERROR(INDEX(Ingredients[Price_Kg],MATCH(C37,Ingredients[Ingredients],0))*D37,"")</f>
        <v>0.1</v>
      </c>
      <c r="H37" s="74"/>
    </row>
    <row r="38" spans="1:8">
      <c r="A38" s="2">
        <v>1723</v>
      </c>
      <c r="B38" s="31" t="str">
        <f>IFERROR(INDEX(Produits[Item],MATCH(Recipes[[#This Row],[Code]],Produits[Code],0)),"")</f>
        <v>Yellow Rice</v>
      </c>
      <c r="C38" t="s">
        <v>293</v>
      </c>
      <c r="D38" s="2">
        <v>0.17199999999999999</v>
      </c>
      <c r="E38" s="2" t="s">
        <v>1</v>
      </c>
      <c r="F38" s="27">
        <f>IFERROR(INDEX(Ingredients[Price_Kg],MATCH(C38,Ingredients[Ingredients],0))*D38,"")</f>
        <v>0.85655999999999999</v>
      </c>
      <c r="H38" s="74"/>
    </row>
    <row r="39" spans="1:8">
      <c r="A39" s="2">
        <v>1723</v>
      </c>
      <c r="B39" s="31" t="str">
        <f>IFERROR(INDEX(Produits[Item],MATCH(Recipes[[#This Row],[Code]],Produits[Code],0)),"")</f>
        <v>Yellow Rice</v>
      </c>
      <c r="C39" t="s">
        <v>179</v>
      </c>
      <c r="D39" s="2">
        <v>2.1999999999999999E-2</v>
      </c>
      <c r="E39" s="2" t="s">
        <v>1</v>
      </c>
      <c r="F39" s="27">
        <f>IFERROR(INDEX(Ingredients[Price_Kg],MATCH(C39,Ingredients[Ingredients],0))*D39,"")</f>
        <v>0.14806</v>
      </c>
      <c r="H39" s="74"/>
    </row>
    <row r="40" spans="1:8">
      <c r="A40" s="2">
        <v>1723</v>
      </c>
      <c r="B40" s="31" t="str">
        <f>IFERROR(INDEX(Produits[Item],MATCH(Recipes[[#This Row],[Code]],Produits[Code],0)),"")</f>
        <v>Yellow Rice</v>
      </c>
      <c r="C40" t="s">
        <v>178</v>
      </c>
      <c r="D40" s="2">
        <v>0.184</v>
      </c>
      <c r="E40" s="2" t="s">
        <v>1</v>
      </c>
      <c r="F40" s="27">
        <f>IFERROR(INDEX(Ingredients[Price_Kg],MATCH(C40,Ingredients[Ingredients],0))*D40,"")</f>
        <v>5.0048000000000002E-2</v>
      </c>
      <c r="H40" s="74"/>
    </row>
    <row r="41" spans="1:8">
      <c r="A41" s="2">
        <v>1723</v>
      </c>
      <c r="B41" s="31" t="str">
        <f>IFERROR(INDEX(Produits[Item],MATCH(Recipes[[#This Row],[Code]],Produits[Code],0)),"")</f>
        <v>Yellow Rice</v>
      </c>
      <c r="C41" t="s">
        <v>107</v>
      </c>
      <c r="D41" s="2">
        <v>0.88</v>
      </c>
      <c r="E41" s="2" t="s">
        <v>1</v>
      </c>
      <c r="F41" s="27">
        <f>IFERROR(INDEX(Ingredients[Price_Kg],MATCH(C41,Ingredients[Ingredients],0))*D41,"")</f>
        <v>0.72599999999999998</v>
      </c>
      <c r="H41" s="74"/>
    </row>
    <row r="42" spans="1:8">
      <c r="A42" s="2">
        <v>1723</v>
      </c>
      <c r="B42" s="31" t="str">
        <f>IFERROR(INDEX(Produits[Item],MATCH(Recipes[[#This Row],[Code]],Produits[Code],0)),"")</f>
        <v>Yellow Rice</v>
      </c>
      <c r="C42" t="s">
        <v>196</v>
      </c>
      <c r="D42" s="2">
        <v>0.111</v>
      </c>
      <c r="E42" s="2" t="s">
        <v>1</v>
      </c>
      <c r="F42" s="27">
        <f>IFERROR(INDEX(Ingredients[Price_Kg],MATCH(C42,Ingredients[Ingredients],0))*D42,"")</f>
        <v>0.34885714285714292</v>
      </c>
      <c r="H42" s="74"/>
    </row>
    <row r="43" spans="1:8">
      <c r="A43" s="2">
        <v>1732</v>
      </c>
      <c r="B43" s="31" t="str">
        <f>IFERROR(INDEX(Produits[Item],MATCH(Recipes[[#This Row],[Code]],Produits[Code],0)),"")</f>
        <v>Beef Cholent</v>
      </c>
      <c r="C43" t="s">
        <v>156</v>
      </c>
      <c r="D43" s="2">
        <v>15</v>
      </c>
      <c r="E43" s="2" t="s">
        <v>1</v>
      </c>
      <c r="F43" s="27">
        <f>IFERROR(INDEX(Ingredients[Price_Kg],MATCH(C43,Ingredients[Ingredients],0))*D43,"")</f>
        <v>18</v>
      </c>
      <c r="G43" s="26">
        <v>90</v>
      </c>
      <c r="H43" s="74"/>
    </row>
    <row r="44" spans="1:8">
      <c r="A44" s="2">
        <v>1732</v>
      </c>
      <c r="B44" s="31" t="str">
        <f>IFERROR(INDEX(Produits[Item],MATCH(Recipes[[#This Row],[Code]],Produits[Code],0)),"")</f>
        <v>Beef Cholent</v>
      </c>
      <c r="C44" t="s">
        <v>128</v>
      </c>
      <c r="D44" s="2">
        <v>10</v>
      </c>
      <c r="E44" s="2" t="s">
        <v>1</v>
      </c>
      <c r="F44" s="27">
        <f>IFERROR(INDEX(Ingredients[Price_Kg],MATCH(C44,Ingredients[Ingredients],0))*D44,"")</f>
        <v>34</v>
      </c>
      <c r="H44" s="74"/>
    </row>
    <row r="45" spans="1:8">
      <c r="A45" s="2">
        <v>1732</v>
      </c>
      <c r="B45" s="31" t="str">
        <f>IFERROR(INDEX(Produits[Item],MATCH(Recipes[[#This Row],[Code]],Produits[Code],0)),"")</f>
        <v>Beef Cholent</v>
      </c>
      <c r="C45" t="s">
        <v>239</v>
      </c>
      <c r="D45" s="2">
        <v>30</v>
      </c>
      <c r="E45" s="2" t="s">
        <v>1</v>
      </c>
      <c r="F45" s="27">
        <f>IFERROR(INDEX(Ingredients[Price_Kg],MATCH(C45,Ingredients[Ingredients],0))*D45,"")</f>
        <v>161.1</v>
      </c>
      <c r="H45" s="74"/>
    </row>
    <row r="46" spans="1:8">
      <c r="A46" s="2">
        <v>1732</v>
      </c>
      <c r="B46" s="31" t="str">
        <f>IFERROR(INDEX(Produits[Item],MATCH(Recipes[[#This Row],[Code]],Produits[Code],0)),"")</f>
        <v>Beef Cholent</v>
      </c>
      <c r="C46" t="s">
        <v>105</v>
      </c>
      <c r="D46" s="2">
        <v>30</v>
      </c>
      <c r="E46" s="2" t="s">
        <v>1</v>
      </c>
      <c r="F46" s="27">
        <f>IFERROR(INDEX(Ingredients[Price_Kg],MATCH(C46,Ingredients[Ingredients],0))*D46,"")</f>
        <v>12.075000000000001</v>
      </c>
      <c r="H46" s="74"/>
    </row>
    <row r="47" spans="1:8">
      <c r="A47" s="2">
        <v>1732</v>
      </c>
      <c r="B47" s="31" t="str">
        <f>IFERROR(INDEX(Produits[Item],MATCH(Recipes[[#This Row],[Code]],Produits[Code],0)),"")</f>
        <v>Beef Cholent</v>
      </c>
      <c r="C47" t="s">
        <v>153</v>
      </c>
      <c r="D47" s="2">
        <v>2</v>
      </c>
      <c r="E47" s="2" t="s">
        <v>1</v>
      </c>
      <c r="F47" s="27">
        <f>IFERROR(INDEX(Ingredients[Price_Kg],MATCH(C47,Ingredients[Ingredients],0))*D47,"")</f>
        <v>3.0625</v>
      </c>
      <c r="H47" s="74"/>
    </row>
    <row r="48" spans="1:8">
      <c r="A48" s="2">
        <v>1732</v>
      </c>
      <c r="B48" s="31" t="str">
        <f>IFERROR(INDEX(Produits[Item],MATCH(Recipes[[#This Row],[Code]],Produits[Code],0)),"")</f>
        <v>Beef Cholent</v>
      </c>
      <c r="C48" t="s">
        <v>190</v>
      </c>
      <c r="D48" s="2">
        <v>2</v>
      </c>
      <c r="E48" s="2" t="s">
        <v>1</v>
      </c>
      <c r="F48" s="27">
        <f>IFERROR(INDEX(Ingredients[Price_Kg],MATCH(C48,Ingredients[Ingredients],0))*D48,"")</f>
        <v>17.78</v>
      </c>
      <c r="H48" s="74"/>
    </row>
    <row r="49" spans="1:8">
      <c r="A49" s="2">
        <v>1732</v>
      </c>
      <c r="B49" s="31" t="str">
        <f>IFERROR(INDEX(Produits[Item],MATCH(Recipes[[#This Row],[Code]],Produits[Code],0)),"")</f>
        <v>Beef Cholent</v>
      </c>
      <c r="C49" t="s">
        <v>193</v>
      </c>
      <c r="D49" s="2">
        <v>0.5</v>
      </c>
      <c r="E49" s="2" t="s">
        <v>1</v>
      </c>
      <c r="F49" s="27">
        <f>IFERROR(INDEX(Ingredients[Price_Kg],MATCH(C49,Ingredients[Ingredients],0))*D49,"")</f>
        <v>2.7749999999999999</v>
      </c>
      <c r="H49" s="74"/>
    </row>
    <row r="50" spans="1:8">
      <c r="A50" s="2">
        <v>1732</v>
      </c>
      <c r="B50" s="31" t="str">
        <f>IFERROR(INDEX(Produits[Item],MATCH(Recipes[[#This Row],[Code]],Produits[Code],0)),"")</f>
        <v>Beef Cholent</v>
      </c>
      <c r="C50" t="s">
        <v>178</v>
      </c>
      <c r="D50" s="2">
        <v>0.5</v>
      </c>
      <c r="E50" s="2" t="s">
        <v>1</v>
      </c>
      <c r="F50" s="27">
        <f>IFERROR(INDEX(Ingredients[Price_Kg],MATCH(C50,Ingredients[Ingredients],0))*D50,"")</f>
        <v>0.13600000000000001</v>
      </c>
      <c r="H50" s="74"/>
    </row>
    <row r="51" spans="1:8">
      <c r="A51" s="2">
        <v>1732</v>
      </c>
      <c r="B51" s="31" t="str">
        <f>IFERROR(INDEX(Produits[Item],MATCH(Recipes[[#This Row],[Code]],Produits[Code],0)),"")</f>
        <v>Beef Cholent</v>
      </c>
      <c r="C51" t="s">
        <v>179</v>
      </c>
      <c r="D51" s="2">
        <v>0.2</v>
      </c>
      <c r="E51" s="2" t="s">
        <v>1</v>
      </c>
      <c r="F51" s="27">
        <f>IFERROR(INDEX(Ingredients[Price_Kg],MATCH(C51,Ingredients[Ingredients],0))*D51,"")</f>
        <v>1.3460000000000001</v>
      </c>
      <c r="H51" s="74"/>
    </row>
    <row r="52" spans="1:8">
      <c r="A52" s="2">
        <v>1732</v>
      </c>
      <c r="B52" s="31" t="str">
        <f>IFERROR(INDEX(Produits[Item],MATCH(Recipes[[#This Row],[Code]],Produits[Code],0)),"")</f>
        <v>Beef Cholent</v>
      </c>
      <c r="C52" t="s">
        <v>107</v>
      </c>
      <c r="D52" s="2">
        <v>2</v>
      </c>
      <c r="E52" s="2" t="s">
        <v>1</v>
      </c>
      <c r="F52" s="27">
        <f>IFERROR(INDEX(Ingredients[Price_Kg],MATCH(C52,Ingredients[Ingredients],0))*D52,"")</f>
        <v>1.65</v>
      </c>
      <c r="H52" s="74"/>
    </row>
    <row r="53" spans="1:8">
      <c r="A53" s="2">
        <v>1732</v>
      </c>
      <c r="B53" s="31" t="str">
        <f>IFERROR(INDEX(Produits[Item],MATCH(Recipes[[#This Row],[Code]],Produits[Code],0)),"")</f>
        <v>Beef Cholent</v>
      </c>
      <c r="C53" t="s">
        <v>189</v>
      </c>
      <c r="D53" s="2">
        <v>3</v>
      </c>
      <c r="E53" s="2" t="s">
        <v>1</v>
      </c>
      <c r="F53" s="27">
        <f>IFERROR(INDEX(Ingredients[Price_Kg],MATCH(C53,Ingredients[Ingredients],0))*D53,"")</f>
        <v>13.54</v>
      </c>
      <c r="H53" s="74"/>
    </row>
    <row r="54" spans="1:8">
      <c r="A54" s="2">
        <v>8055</v>
      </c>
      <c r="B54" s="31" t="str">
        <f>IFERROR(INDEX(Produits[Item],MATCH(Recipes[[#This Row],[Code]],Produits[Code],0)),"")</f>
        <v>Heimishe Potato Salad</v>
      </c>
      <c r="C54" t="s">
        <v>156</v>
      </c>
      <c r="D54" s="2">
        <v>1.3</v>
      </c>
      <c r="E54" s="76" t="s">
        <v>1</v>
      </c>
      <c r="F54" s="27">
        <f>IFERROR(INDEX(Ingredients[Price_Kg],MATCH(C54,Ingredients[Ingredients],0))*D54,"")</f>
        <v>1.56</v>
      </c>
      <c r="G54" s="26">
        <v>2</v>
      </c>
      <c r="H54" s="74"/>
    </row>
    <row r="55" spans="1:8">
      <c r="A55" s="76">
        <v>8055</v>
      </c>
      <c r="B55" s="31" t="str">
        <f>IFERROR(INDEX(Produits[Item],MATCH(Recipes[[#This Row],[Code]],Produits[Code],0)),"")</f>
        <v>Heimishe Potato Salad</v>
      </c>
      <c r="C55" t="s">
        <v>248</v>
      </c>
      <c r="D55" s="2">
        <v>0.5</v>
      </c>
      <c r="E55" s="76" t="s">
        <v>1</v>
      </c>
      <c r="F55" s="27">
        <f>IFERROR(INDEX(Ingredients[Price_Kg],MATCH(C55,Ingredients[Ingredients],0))*D55,"")</f>
        <v>0.71361111166666669</v>
      </c>
      <c r="H55" s="74"/>
    </row>
    <row r="56" spans="1:8">
      <c r="A56" s="76">
        <v>8055</v>
      </c>
      <c r="B56" s="31" t="str">
        <f>IFERROR(INDEX(Produits[Item],MATCH(Recipes[[#This Row],[Code]],Produits[Code],0)),"")</f>
        <v>Heimishe Potato Salad</v>
      </c>
      <c r="C56" t="s">
        <v>0</v>
      </c>
      <c r="D56" s="2">
        <v>0.2</v>
      </c>
      <c r="E56" s="76" t="s">
        <v>1</v>
      </c>
      <c r="F56" s="27">
        <f>IFERROR(INDEX(Ingredients[Price_Kg],MATCH(C56,Ingredients[Ingredients],0))*D56,"")</f>
        <v>0.43166226912928762</v>
      </c>
      <c r="H56" s="74"/>
    </row>
    <row r="57" spans="1:8">
      <c r="A57" s="76">
        <v>8055</v>
      </c>
      <c r="B57" s="31" t="str">
        <f>IFERROR(INDEX(Produits[Item],MATCH(Recipes[[#This Row],[Code]],Produits[Code],0)),"")</f>
        <v>Heimishe Potato Salad</v>
      </c>
      <c r="C57" t="s">
        <v>326</v>
      </c>
      <c r="D57" s="2">
        <v>0.1</v>
      </c>
      <c r="E57" s="76" t="s">
        <v>1</v>
      </c>
      <c r="F57" s="27">
        <f>IFERROR(INDEX(Ingredients[Price_Kg],MATCH(C57,Ingredients[Ingredients],0))*D57,"")</f>
        <v>0.13742071881606766</v>
      </c>
      <c r="H57" s="74"/>
    </row>
    <row r="58" spans="1:8">
      <c r="A58" s="76">
        <v>8055</v>
      </c>
      <c r="B58" s="31" t="str">
        <f>IFERROR(INDEX(Produits[Item],MATCH(Recipes[[#This Row],[Code]],Produits[Code],0)),"")</f>
        <v>Heimishe Potato Salad</v>
      </c>
      <c r="C58" t="s">
        <v>178</v>
      </c>
      <c r="D58" s="2">
        <v>5.0000000000000001E-3</v>
      </c>
      <c r="E58" s="76" t="s">
        <v>1</v>
      </c>
      <c r="F58" s="27">
        <f>IFERROR(INDEX(Ingredients[Price_Kg],MATCH(C58,Ingredients[Ingredients],0))*D58,"")</f>
        <v>1.3600000000000001E-3</v>
      </c>
      <c r="H58" s="74"/>
    </row>
    <row r="59" spans="1:8">
      <c r="A59" s="76">
        <v>8055</v>
      </c>
      <c r="B59" s="31" t="str">
        <f>IFERROR(INDEX(Produits[Item],MATCH(Recipes[[#This Row],[Code]],Produits[Code],0)),"")</f>
        <v>Heimishe Potato Salad</v>
      </c>
      <c r="C59" t="s">
        <v>104</v>
      </c>
      <c r="D59" s="2">
        <v>0.02</v>
      </c>
      <c r="E59" s="76" t="s">
        <v>1</v>
      </c>
      <c r="F59" s="27">
        <f>IFERROR(INDEX(Ingredients[Price_Kg],MATCH(C59,Ingredients[Ingredients],0))*D59,"")</f>
        <v>1.5599999999999999E-2</v>
      </c>
      <c r="H59" s="74"/>
    </row>
    <row r="60" spans="1:8">
      <c r="A60" s="76">
        <v>8055</v>
      </c>
      <c r="B60" s="31" t="str">
        <f>IFERROR(INDEX(Produits[Item],MATCH(Recipes[[#This Row],[Code]],Produits[Code],0)),"")</f>
        <v>Heimishe Potato Salad</v>
      </c>
      <c r="C60" t="s">
        <v>147</v>
      </c>
      <c r="D60" s="2">
        <v>0.03</v>
      </c>
      <c r="E60" s="76" t="s">
        <v>1</v>
      </c>
      <c r="F60" s="27">
        <f>IFERROR(INDEX(Ingredients[Price_Kg],MATCH(C60,Ingredients[Ingredients],0))*D60,"")</f>
        <v>0.11167400881057268</v>
      </c>
      <c r="H60" s="74"/>
    </row>
    <row r="61" spans="1:8">
      <c r="A61" s="76">
        <v>8055</v>
      </c>
      <c r="B61" s="31" t="str">
        <f>IFERROR(INDEX(Produits[Item],MATCH(Recipes[[#This Row],[Code]],Produits[Code],0)),"")</f>
        <v>Heimishe Potato Salad</v>
      </c>
      <c r="C61" t="s">
        <v>155</v>
      </c>
      <c r="D61" s="2">
        <v>0.2</v>
      </c>
      <c r="E61" s="76" t="s">
        <v>1</v>
      </c>
      <c r="F61" s="27">
        <f>IFERROR(INDEX(Ingredients[Price_Kg],MATCH(C61,Ingredients[Ingredients],0))*D61,"")</f>
        <v>0.27999999999999997</v>
      </c>
      <c r="H61" s="74"/>
    </row>
    <row r="62" spans="1:8">
      <c r="A62" s="76">
        <v>5656</v>
      </c>
      <c r="B62" s="31" t="str">
        <f>IFERROR(INDEX(Produits[Item],MATCH(Recipes[[#This Row],[Code]],Produits[Code],0)),"")</f>
        <v>Heimishe Potato Kugel</v>
      </c>
      <c r="C62" t="s">
        <v>156</v>
      </c>
      <c r="D62" s="2">
        <v>40</v>
      </c>
      <c r="E62" s="87" t="s">
        <v>1</v>
      </c>
      <c r="F62" s="27">
        <f>IFERROR(INDEX(Ingredients[Price_Kg],MATCH(C62,Ingredients[Ingredients],0))*D62,"")</f>
        <v>48</v>
      </c>
      <c r="G62" s="26">
        <v>40</v>
      </c>
      <c r="H62" s="74"/>
    </row>
    <row r="63" spans="1:8">
      <c r="A63" s="87">
        <v>5656</v>
      </c>
      <c r="B63" s="31" t="str">
        <f>IFERROR(INDEX(Produits[Item],MATCH(Recipes[[#This Row],[Code]],Produits[Code],0)),"")</f>
        <v>Heimishe Potato Kugel</v>
      </c>
      <c r="C63" t="s">
        <v>105</v>
      </c>
      <c r="D63" s="2">
        <v>3</v>
      </c>
      <c r="E63" s="87" t="s">
        <v>1</v>
      </c>
      <c r="F63" s="27">
        <f>IFERROR(INDEX(Ingredients[Price_Kg],MATCH(C63,Ingredients[Ingredients],0))*D63,"")</f>
        <v>1.2075</v>
      </c>
      <c r="H63" s="74"/>
    </row>
    <row r="64" spans="1:8">
      <c r="A64" s="87">
        <v>5656</v>
      </c>
      <c r="B64" s="31" t="str">
        <f>IFERROR(INDEX(Produits[Item],MATCH(Recipes[[#This Row],[Code]],Produits[Code],0)),"")</f>
        <v>Heimishe Potato Kugel</v>
      </c>
      <c r="C64" t="s">
        <v>178</v>
      </c>
      <c r="D64" s="2">
        <v>0.04</v>
      </c>
      <c r="E64" s="87" t="s">
        <v>1</v>
      </c>
      <c r="F64" s="27">
        <f>IFERROR(INDEX(Ingredients[Price_Kg],MATCH(C64,Ingredients[Ingredients],0))*D64,"")</f>
        <v>1.0880000000000001E-2</v>
      </c>
      <c r="H64" s="74"/>
    </row>
    <row r="65" spans="1:8">
      <c r="A65" s="87">
        <v>5656</v>
      </c>
      <c r="B65" s="31" t="str">
        <f>IFERROR(INDEX(Produits[Item],MATCH(Recipes[[#This Row],[Code]],Produits[Code],0)),"")</f>
        <v>Heimishe Potato Kugel</v>
      </c>
      <c r="C65" t="s">
        <v>107</v>
      </c>
      <c r="D65" s="2">
        <v>6</v>
      </c>
      <c r="E65" s="87" t="s">
        <v>1</v>
      </c>
      <c r="F65" s="27">
        <f>IFERROR(INDEX(Ingredients[Price_Kg],MATCH(C65,Ingredients[Ingredients],0))*D65,"")</f>
        <v>4.9499999999999993</v>
      </c>
      <c r="H65" s="74"/>
    </row>
    <row r="66" spans="1:8">
      <c r="A66" s="87">
        <v>5656</v>
      </c>
      <c r="B66" s="31" t="str">
        <f>IFERROR(INDEX(Produits[Item],MATCH(Recipes[[#This Row],[Code]],Produits[Code],0)),"")</f>
        <v>Heimishe Potato Kugel</v>
      </c>
      <c r="C66" t="s">
        <v>133</v>
      </c>
      <c r="D66" s="2">
        <v>60</v>
      </c>
      <c r="E66" s="87" t="s">
        <v>116</v>
      </c>
      <c r="F66" s="27">
        <f>IFERROR(INDEX(Ingredients[Price_Kg],MATCH(C66,Ingredients[Ingredients],0))*D66,"")</f>
        <v>6</v>
      </c>
      <c r="H66" s="74"/>
    </row>
    <row r="67" spans="1:8">
      <c r="A67" s="2">
        <v>5771</v>
      </c>
      <c r="B67" s="31" t="str">
        <f>IFERROR(INDEX(Produits[Item],MATCH(Recipes[[#This Row],[Code]],Produits[Code],0)),"")</f>
        <v>Heimish Carrot &amp; Celery</v>
      </c>
      <c r="C67" t="s">
        <v>155</v>
      </c>
      <c r="D67" s="2">
        <v>2</v>
      </c>
      <c r="E67" s="2" t="s">
        <v>1</v>
      </c>
      <c r="F67" s="27">
        <f>IFERROR(INDEX(Ingredients[Price_Kg],MATCH(C67,Ingredients[Ingredients],0))*D67,"")</f>
        <v>2.8</v>
      </c>
      <c r="G67" s="26">
        <v>3.6</v>
      </c>
      <c r="H67" s="74"/>
    </row>
    <row r="68" spans="1:8">
      <c r="A68" s="87">
        <v>5771</v>
      </c>
      <c r="B68" s="31" t="str">
        <f>IFERROR(INDEX(Produits[Item],MATCH(Recipes[[#This Row],[Code]],Produits[Code],0)),"")</f>
        <v>Heimish Carrot &amp; Celery</v>
      </c>
      <c r="C68" t="s">
        <v>125</v>
      </c>
      <c r="D68" s="87">
        <v>0.4</v>
      </c>
      <c r="E68" s="87" t="s">
        <v>1</v>
      </c>
      <c r="F68" s="27">
        <f>IFERROR(INDEX(Ingredients[Price_Kg],MATCH(C68,Ingredients[Ingredients],0))*D68,"")</f>
        <v>0.248</v>
      </c>
      <c r="G68" s="74"/>
      <c r="H68" s="74"/>
    </row>
    <row r="69" spans="1:8">
      <c r="A69" s="87">
        <v>5771</v>
      </c>
      <c r="B69" s="31" t="str">
        <f>IFERROR(INDEX(Produits[Item],MATCH(Recipes[[#This Row],[Code]],Produits[Code],0)),"")</f>
        <v>Heimish Carrot &amp; Celery</v>
      </c>
      <c r="C69" t="s">
        <v>158</v>
      </c>
      <c r="D69" s="87">
        <v>0.3</v>
      </c>
      <c r="E69" s="87" t="s">
        <v>1</v>
      </c>
      <c r="F69" s="27">
        <f>IFERROR(INDEX(Ingredients[Price_Kg],MATCH(C69,Ingredients[Ingredients],0))*D69,"")</f>
        <v>0.54</v>
      </c>
      <c r="G69" s="74"/>
      <c r="H69" s="74"/>
    </row>
    <row r="70" spans="1:8">
      <c r="A70" s="87">
        <v>5771</v>
      </c>
      <c r="B70" s="31" t="str">
        <f>IFERROR(INDEX(Produits[Item],MATCH(Recipes[[#This Row],[Code]],Produits[Code],0)),"")</f>
        <v>Heimish Carrot &amp; Celery</v>
      </c>
      <c r="C70" t="s">
        <v>160</v>
      </c>
      <c r="D70" s="87">
        <v>0.3</v>
      </c>
      <c r="E70" s="87" t="s">
        <v>1</v>
      </c>
      <c r="F70" s="27">
        <f>IFERROR(INDEX(Ingredients[Price_Kg],MATCH(C70,Ingredients[Ingredients],0))*D70,"")</f>
        <v>0.66</v>
      </c>
      <c r="G70" s="74"/>
      <c r="H70" s="74"/>
    </row>
    <row r="71" spans="1:8">
      <c r="A71" s="87">
        <v>5771</v>
      </c>
      <c r="B71" s="31" t="str">
        <f>IFERROR(INDEX(Produits[Item],MATCH(Recipes[[#This Row],[Code]],Produits[Code],0)),"")</f>
        <v>Heimish Carrot &amp; Celery</v>
      </c>
      <c r="C71" t="s">
        <v>0</v>
      </c>
      <c r="D71" s="87">
        <v>1.6</v>
      </c>
      <c r="E71" s="87" t="s">
        <v>1</v>
      </c>
      <c r="F71" s="27">
        <f>IFERROR(INDEX(Ingredients[Price_Kg],MATCH(C71,Ingredients[Ingredients],0))*D71,"")</f>
        <v>3.453298153034301</v>
      </c>
      <c r="G71" s="74"/>
      <c r="H71" s="74"/>
    </row>
    <row r="72" spans="1:8">
      <c r="A72" s="87">
        <v>5771</v>
      </c>
      <c r="B72" s="31" t="str">
        <f>IFERROR(INDEX(Produits[Item],MATCH(Recipes[[#This Row],[Code]],Produits[Code],0)),"")</f>
        <v>Heimish Carrot &amp; Celery</v>
      </c>
      <c r="C72" t="s">
        <v>304</v>
      </c>
      <c r="D72" s="87">
        <v>0.02</v>
      </c>
      <c r="E72" s="87" t="s">
        <v>1</v>
      </c>
      <c r="F72" s="27">
        <f>IFERROR(INDEX(Ingredients[Price_Kg],MATCH(C72,Ingredients[Ingredients],0))*D72,"")</f>
        <v>3.8333333999999997E-2</v>
      </c>
      <c r="G72" s="74"/>
      <c r="H72" s="74"/>
    </row>
    <row r="73" spans="1:8">
      <c r="A73" s="87">
        <v>5771</v>
      </c>
      <c r="B73" s="31" t="str">
        <f>IFERROR(INDEX(Produits[Item],MATCH(Recipes[[#This Row],[Code]],Produits[Code],0)),"")</f>
        <v>Heimish Carrot &amp; Celery</v>
      </c>
      <c r="C73" t="s">
        <v>326</v>
      </c>
      <c r="D73" s="87">
        <v>0.03</v>
      </c>
      <c r="E73" s="87" t="s">
        <v>1</v>
      </c>
      <c r="F73" s="27">
        <f>IFERROR(INDEX(Ingredients[Price_Kg],MATCH(C73,Ingredients[Ingredients],0))*D73,"")</f>
        <v>4.1226215644820298E-2</v>
      </c>
      <c r="G73" s="74"/>
      <c r="H73" s="74"/>
    </row>
    <row r="74" spans="1:8">
      <c r="A74" s="87">
        <v>5771</v>
      </c>
      <c r="B74" s="31" t="str">
        <f>IFERROR(INDEX(Produits[Item],MATCH(Recipes[[#This Row],[Code]],Produits[Code],0)),"")</f>
        <v>Heimish Carrot &amp; Celery</v>
      </c>
      <c r="C74" t="s">
        <v>178</v>
      </c>
      <c r="D74" s="87">
        <v>0.03</v>
      </c>
      <c r="E74" s="87" t="s">
        <v>1</v>
      </c>
      <c r="F74" s="27">
        <f>IFERROR(INDEX(Ingredients[Price_Kg],MATCH(C74,Ingredients[Ingredients],0))*D74,"")</f>
        <v>8.1600000000000006E-3</v>
      </c>
      <c r="G74" s="74"/>
      <c r="H74" s="74"/>
    </row>
    <row r="75" spans="1:8">
      <c r="A75" s="87">
        <v>5771</v>
      </c>
      <c r="B75" s="31" t="str">
        <f>IFERROR(INDEX(Produits[Item],MATCH(Recipes[[#This Row],[Code]],Produits[Code],0)),"")</f>
        <v>Heimish Carrot &amp; Celery</v>
      </c>
      <c r="C75" t="s">
        <v>104</v>
      </c>
      <c r="D75" s="87">
        <v>0.25</v>
      </c>
      <c r="E75" s="87" t="s">
        <v>1</v>
      </c>
      <c r="F75" s="27">
        <f>IFERROR(INDEX(Ingredients[Price_Kg],MATCH(C75,Ingredients[Ingredients],0))*D75,"")</f>
        <v>0.19499999999999998</v>
      </c>
      <c r="G75" s="74"/>
      <c r="H75" s="74"/>
    </row>
    <row r="76" spans="1:8">
      <c r="A76" s="87">
        <v>5592</v>
      </c>
      <c r="B76" s="31" t="str">
        <f>IFERROR(INDEX(Produits[Item],MATCH(Recipes[[#This Row],[Code]],Produits[Code],0)),"")</f>
        <v>Tuna &amp; Carmelised Onion</v>
      </c>
      <c r="C76" t="s">
        <v>260</v>
      </c>
      <c r="D76" s="87">
        <v>1</v>
      </c>
      <c r="E76" s="87" t="s">
        <v>1</v>
      </c>
      <c r="F76" s="27">
        <f>IFERROR(INDEX(Ingredients[Price_Kg],MATCH(C76,Ingredients[Ingredients],0))*D76,"")</f>
        <v>5.1418439893617025</v>
      </c>
      <c r="G76" s="74">
        <v>2</v>
      </c>
      <c r="H76" s="74"/>
    </row>
    <row r="77" spans="1:8">
      <c r="A77" s="87">
        <v>5592</v>
      </c>
      <c r="B77" s="31" t="str">
        <f>IFERROR(INDEX(Produits[Item],MATCH(Recipes[[#This Row],[Code]],Produits[Code],0)),"")</f>
        <v>Tuna &amp; Carmelised Onion</v>
      </c>
      <c r="C77" s="116" t="s">
        <v>261</v>
      </c>
      <c r="D77" s="87">
        <v>0.5</v>
      </c>
      <c r="E77" s="87" t="s">
        <v>1</v>
      </c>
      <c r="F77" s="27">
        <f>IFERROR(INDEX(Ingredients[Price_Kg],MATCH(C77,Ingredients[Ingredients],0))*D77,"")</f>
        <v>0.21967500000000001</v>
      </c>
      <c r="G77" s="74"/>
      <c r="H77" s="74"/>
    </row>
    <row r="78" spans="1:8">
      <c r="A78" s="87">
        <v>5592</v>
      </c>
      <c r="B78" s="31" t="str">
        <f>IFERROR(INDEX(Produits[Item],MATCH(Recipes[[#This Row],[Code]],Produits[Code],0)),"")</f>
        <v>Tuna &amp; Carmelised Onion</v>
      </c>
      <c r="C78" t="s">
        <v>0</v>
      </c>
      <c r="D78" s="87">
        <v>0.3</v>
      </c>
      <c r="E78" s="87" t="s">
        <v>1</v>
      </c>
      <c r="F78" s="27">
        <f>IFERROR(INDEX(Ingredients[Price_Kg],MATCH(C78,Ingredients[Ingredients],0))*D78,"")</f>
        <v>0.64749340369393138</v>
      </c>
      <c r="G78" s="74"/>
      <c r="H78" s="74"/>
    </row>
    <row r="79" spans="1:8">
      <c r="A79" s="87">
        <v>5592</v>
      </c>
      <c r="B79" s="31" t="str">
        <f>IFERROR(INDEX(Produits[Item],MATCH(Recipes[[#This Row],[Code]],Produits[Code],0)),"")</f>
        <v>Tuna &amp; Carmelised Onion</v>
      </c>
      <c r="C79" t="s">
        <v>178</v>
      </c>
      <c r="D79" s="87">
        <v>0.01</v>
      </c>
      <c r="E79" s="87" t="s">
        <v>1</v>
      </c>
      <c r="F79" s="27">
        <f>IFERROR(INDEX(Ingredients[Price_Kg],MATCH(C79,Ingredients[Ingredients],0))*D79,"")</f>
        <v>2.7200000000000002E-3</v>
      </c>
      <c r="G79" s="74"/>
      <c r="H79" s="74"/>
    </row>
    <row r="80" spans="1:8">
      <c r="A80" s="2">
        <v>5592</v>
      </c>
      <c r="B80" s="31" t="str">
        <f>IFERROR(INDEX(Produits[Item],MATCH(Recipes[[#This Row],[Code]],Produits[Code],0)),"")</f>
        <v>Tuna &amp; Carmelised Onion</v>
      </c>
      <c r="C80" t="s">
        <v>179</v>
      </c>
      <c r="D80" s="2">
        <v>0.01</v>
      </c>
      <c r="E80" s="87" t="s">
        <v>1</v>
      </c>
      <c r="F80" s="27">
        <f>IFERROR(INDEX(Ingredients[Price_Kg],MATCH(C80,Ingredients[Ingredients],0))*D80,"")</f>
        <v>6.7300000000000013E-2</v>
      </c>
      <c r="H80" s="74"/>
    </row>
    <row r="81" spans="1:8">
      <c r="A81" s="2">
        <v>6327</v>
      </c>
      <c r="B81" s="31" t="str">
        <f>IFERROR(INDEX(Produits[Item],MATCH(Recipes[[#This Row],[Code]],Produits[Code],0)),"")</f>
        <v>Russian Potato Salad</v>
      </c>
      <c r="C81" t="s">
        <v>156</v>
      </c>
      <c r="D81" s="2">
        <v>1</v>
      </c>
      <c r="E81" s="87" t="s">
        <v>1</v>
      </c>
      <c r="F81" s="27">
        <f>IFERROR(INDEX(Ingredients[Price_Kg],MATCH(C81,Ingredients[Ingredients],0))*D81,"")</f>
        <v>1.2</v>
      </c>
      <c r="G81" s="26">
        <v>2</v>
      </c>
      <c r="H81" s="74"/>
    </row>
    <row r="82" spans="1:8">
      <c r="A82" s="87">
        <v>6327</v>
      </c>
      <c r="B82" s="31" t="str">
        <f>IFERROR(INDEX(Produits[Item],MATCH(Recipes[[#This Row],[Code]],Produits[Code],0)),"")</f>
        <v>Russian Potato Salad</v>
      </c>
      <c r="C82" t="s">
        <v>133</v>
      </c>
      <c r="D82" s="87">
        <v>4</v>
      </c>
      <c r="E82" s="87" t="s">
        <v>116</v>
      </c>
      <c r="F82" s="27">
        <f>IFERROR(INDEX(Ingredients[Price_Kg],MATCH(C82,Ingredients[Ingredients],0))*D82,"")</f>
        <v>0.4</v>
      </c>
      <c r="G82" s="74"/>
      <c r="H82" s="74"/>
    </row>
    <row r="83" spans="1:8">
      <c r="A83" s="87">
        <v>6327</v>
      </c>
      <c r="B83" s="31" t="str">
        <f>IFERROR(INDEX(Produits[Item],MATCH(Recipes[[#This Row],[Code]],Produits[Code],0)),"")</f>
        <v>Russian Potato Salad</v>
      </c>
      <c r="C83" t="s">
        <v>248</v>
      </c>
      <c r="D83" s="87">
        <v>0.3</v>
      </c>
      <c r="E83" s="87" t="s">
        <v>1</v>
      </c>
      <c r="F83" s="27">
        <f>IFERROR(INDEX(Ingredients[Price_Kg],MATCH(C83,Ingredients[Ingredients],0))*D83,"")</f>
        <v>0.428166667</v>
      </c>
      <c r="G83" s="74"/>
      <c r="H83" s="74"/>
    </row>
    <row r="84" spans="1:8">
      <c r="A84" s="87">
        <v>6327</v>
      </c>
      <c r="B84" s="31" t="str">
        <f>IFERROR(INDEX(Produits[Item],MATCH(Recipes[[#This Row],[Code]],Produits[Code],0)),"")</f>
        <v>Russian Potato Salad</v>
      </c>
      <c r="C84" t="s">
        <v>155</v>
      </c>
      <c r="D84" s="87">
        <v>0.2</v>
      </c>
      <c r="E84" s="87" t="s">
        <v>1</v>
      </c>
      <c r="F84" s="27">
        <f>IFERROR(INDEX(Ingredients[Price_Kg],MATCH(C84,Ingredients[Ingredients],0))*D84,"")</f>
        <v>0.27999999999999997</v>
      </c>
      <c r="G84" s="74"/>
      <c r="H84" s="74"/>
    </row>
    <row r="85" spans="1:8">
      <c r="A85" s="87">
        <v>6327</v>
      </c>
      <c r="B85" s="31" t="str">
        <f>IFERROR(INDEX(Produits[Item],MATCH(Recipes[[#This Row],[Code]],Produits[Code],0)),"")</f>
        <v>Russian Potato Salad</v>
      </c>
      <c r="C85" t="s">
        <v>161</v>
      </c>
      <c r="D85" s="87">
        <v>0.1</v>
      </c>
      <c r="E85" s="87" t="s">
        <v>1</v>
      </c>
      <c r="F85" s="27">
        <f>IFERROR(INDEX(Ingredients[Price_Kg],MATCH(C85,Ingredients[Ingredients],0))*D85,"")</f>
        <v>0.13999999999999999</v>
      </c>
      <c r="G85" s="74"/>
      <c r="H85" s="74"/>
    </row>
    <row r="86" spans="1:8">
      <c r="A86" s="87">
        <v>6327</v>
      </c>
      <c r="B86" s="31" t="str">
        <f>IFERROR(INDEX(Produits[Item],MATCH(Recipes[[#This Row],[Code]],Produits[Code],0)),"")</f>
        <v>Russian Potato Salad</v>
      </c>
      <c r="C86" t="s">
        <v>0</v>
      </c>
      <c r="D86" s="87">
        <v>0.3</v>
      </c>
      <c r="E86" s="87" t="s">
        <v>1</v>
      </c>
      <c r="F86" s="27">
        <f>IFERROR(INDEX(Ingredients[Price_Kg],MATCH(C86,Ingredients[Ingredients],0))*D86,"")</f>
        <v>0.64749340369393138</v>
      </c>
      <c r="G86" s="74"/>
      <c r="H86" s="74"/>
    </row>
    <row r="87" spans="1:8">
      <c r="A87" s="87">
        <v>6327</v>
      </c>
      <c r="B87" s="31" t="str">
        <f>IFERROR(INDEX(Produits[Item],MATCH(Recipes[[#This Row],[Code]],Produits[Code],0)),"")</f>
        <v>Russian Potato Salad</v>
      </c>
      <c r="C87" t="s">
        <v>178</v>
      </c>
      <c r="D87" s="87">
        <v>0.01</v>
      </c>
      <c r="E87" s="87" t="s">
        <v>1</v>
      </c>
      <c r="F87" s="27">
        <f>IFERROR(INDEX(Ingredients[Price_Kg],MATCH(C87,Ingredients[Ingredients],0))*D87,"")</f>
        <v>2.7200000000000002E-3</v>
      </c>
      <c r="G87" s="74"/>
      <c r="H87" s="74"/>
    </row>
    <row r="88" spans="1:8">
      <c r="A88" s="87">
        <v>6327</v>
      </c>
      <c r="B88" s="31" t="str">
        <f>IFERROR(INDEX(Produits[Item],MATCH(Recipes[[#This Row],[Code]],Produits[Code],0)),"")</f>
        <v>Russian Potato Salad</v>
      </c>
      <c r="C88" t="s">
        <v>326</v>
      </c>
      <c r="D88" s="2">
        <v>0.01</v>
      </c>
      <c r="E88" s="87" t="s">
        <v>1</v>
      </c>
      <c r="F88" s="27">
        <f>IFERROR(INDEX(Ingredients[Price_Kg],MATCH(C88,Ingredients[Ingredients],0))*D88,"")</f>
        <v>1.3742071881606767E-2</v>
      </c>
      <c r="H88" s="74"/>
    </row>
    <row r="89" spans="1:8">
      <c r="A89" s="2">
        <v>5095</v>
      </c>
      <c r="B89" s="31" t="str">
        <f>IFERROR(INDEX(Produits[Item],MATCH(Recipes[[#This Row],[Code]],Produits[Code],0)),"")</f>
        <v>Roasted Salmon Spread</v>
      </c>
      <c r="C89" t="s">
        <v>166</v>
      </c>
      <c r="D89" s="2">
        <v>1.2</v>
      </c>
      <c r="E89" s="2" t="s">
        <v>1</v>
      </c>
      <c r="F89" s="27">
        <f>IFERROR(INDEX(Ingredients[Price_Kg],MATCH(C89,Ingredients[Ingredients],0))*D89,"")</f>
        <v>14.399999999999999</v>
      </c>
      <c r="G89" s="26">
        <v>1.5</v>
      </c>
      <c r="H89" s="74"/>
    </row>
    <row r="90" spans="1:8">
      <c r="A90" s="2">
        <v>5095</v>
      </c>
      <c r="B90" s="31" t="str">
        <f>IFERROR(INDEX(Produits[Item],MATCH(Recipes[[#This Row],[Code]],Produits[Code],0)),"")</f>
        <v>Roasted Salmon Spread</v>
      </c>
      <c r="C90" t="s">
        <v>0</v>
      </c>
      <c r="D90" s="2">
        <v>0.3</v>
      </c>
      <c r="E90" s="2" t="s">
        <v>1</v>
      </c>
      <c r="F90" s="27">
        <f>IFERROR(INDEX(Ingredients[Price_Kg],MATCH(C90,Ingredients[Ingredients],0))*D90,"")</f>
        <v>0.64749340369393138</v>
      </c>
      <c r="H90" s="74"/>
    </row>
    <row r="91" spans="1:8">
      <c r="A91" s="2">
        <v>5095</v>
      </c>
      <c r="B91" s="31" t="str">
        <f>IFERROR(INDEX(Produits[Item],MATCH(Recipes[[#This Row],[Code]],Produits[Code],0)),"")</f>
        <v>Roasted Salmon Spread</v>
      </c>
      <c r="C91" t="s">
        <v>178</v>
      </c>
      <c r="D91" s="2">
        <v>0.02</v>
      </c>
      <c r="E91" s="2" t="s">
        <v>1</v>
      </c>
      <c r="F91" s="27">
        <f>IFERROR(INDEX(Ingredients[Price_Kg],MATCH(C91,Ingredients[Ingredients],0))*D91,"")</f>
        <v>5.4400000000000004E-3</v>
      </c>
      <c r="H91" s="74"/>
    </row>
    <row r="92" spans="1:8">
      <c r="A92" s="87">
        <v>1674</v>
      </c>
      <c r="B92" s="31" t="str">
        <f>IFERROR(INDEX(Produits[Item],MATCH(Recipes[[#This Row],[Code]],Produits[Code],0)),"")</f>
        <v>Veg Snach With 1000 Island</v>
      </c>
      <c r="C92" t="s">
        <v>155</v>
      </c>
      <c r="D92" s="87">
        <v>0.08</v>
      </c>
      <c r="E92" s="87" t="s">
        <v>1</v>
      </c>
      <c r="F92" s="27">
        <f>IFERROR(INDEX(Ingredients[Price_Kg],MATCH(C92,Ingredients[Ingredients],0))*D92,"")</f>
        <v>0.11199999999999999</v>
      </c>
      <c r="G92" s="74">
        <v>0.33</v>
      </c>
      <c r="H92" s="74"/>
    </row>
    <row r="93" spans="1:8">
      <c r="A93" s="87">
        <v>1674</v>
      </c>
      <c r="B93" s="31" t="str">
        <f>IFERROR(INDEX(Produits[Item],MATCH(Recipes[[#This Row],[Code]],Produits[Code],0)),"")</f>
        <v>Veg Snach With 1000 Island</v>
      </c>
      <c r="C93" t="s">
        <v>102</v>
      </c>
      <c r="D93" s="87">
        <v>0.06</v>
      </c>
      <c r="E93" s="87" t="s">
        <v>1</v>
      </c>
      <c r="F93" s="27">
        <f>IFERROR(INDEX(Ingredients[Price_Kg],MATCH(C93,Ingredients[Ingredients],0))*D93,"")</f>
        <v>7.8787878787878782E-2</v>
      </c>
      <c r="G93" s="74"/>
      <c r="H93" s="74"/>
    </row>
    <row r="94" spans="1:8">
      <c r="A94" s="87">
        <v>1674</v>
      </c>
      <c r="B94" s="31" t="str">
        <f>IFERROR(INDEX(Produits[Item],MATCH(Recipes[[#This Row],[Code]],Produits[Code],0)),"")</f>
        <v>Veg Snach With 1000 Island</v>
      </c>
      <c r="C94" t="s">
        <v>160</v>
      </c>
      <c r="D94" s="87">
        <v>0.08</v>
      </c>
      <c r="E94" s="87" t="s">
        <v>1</v>
      </c>
      <c r="F94" s="27">
        <f>IFERROR(INDEX(Ingredients[Price_Kg],MATCH(C94,Ingredients[Ingredients],0))*D94,"")</f>
        <v>0.17600000000000002</v>
      </c>
      <c r="G94" s="74"/>
      <c r="H94" s="74"/>
    </row>
    <row r="95" spans="1:8">
      <c r="A95" s="87">
        <v>1674</v>
      </c>
      <c r="B95" s="31" t="str">
        <f>IFERROR(INDEX(Produits[Item],MATCH(Recipes[[#This Row],[Code]],Produits[Code],0)),"")</f>
        <v>Veg Snach With 1000 Island</v>
      </c>
      <c r="C95" t="s">
        <v>159</v>
      </c>
      <c r="D95" s="87">
        <v>0.08</v>
      </c>
      <c r="E95" s="87" t="s">
        <v>1</v>
      </c>
      <c r="F95" s="27">
        <f>IFERROR(INDEX(Ingredients[Price_Kg],MATCH(C95,Ingredients[Ingredients],0))*D95,"")</f>
        <v>0.16</v>
      </c>
      <c r="G95" s="74"/>
      <c r="H95" s="74"/>
    </row>
    <row r="96" spans="1:8">
      <c r="A96" s="87">
        <v>1674</v>
      </c>
      <c r="B96" s="31" t="str">
        <f>IFERROR(INDEX(Produits[Item],MATCH(Recipes[[#This Row],[Code]],Produits[Code],0)),"")</f>
        <v>Veg Snach With 1000 Island</v>
      </c>
      <c r="C96" s="116" t="s">
        <v>285</v>
      </c>
      <c r="D96" s="87">
        <v>0.03</v>
      </c>
      <c r="E96" s="87" t="s">
        <v>1</v>
      </c>
      <c r="F96" s="27">
        <f>IFERROR(INDEX(Ingredients[Price_Kg],MATCH(C96,Ingredients[Ingredients],0))*D96,"")</f>
        <v>7.2545454545454538E-2</v>
      </c>
      <c r="G96" s="74"/>
      <c r="H96" s="74"/>
    </row>
    <row r="97" spans="1:8">
      <c r="A97" s="87">
        <v>2645</v>
      </c>
      <c r="B97" s="31" t="str">
        <f>IFERROR(INDEX(Produits[Item],MATCH(Recipes[[#This Row],[Code]],Produits[Code],0)),"")</f>
        <v>Roasted Veg Tomato Pasta</v>
      </c>
      <c r="C97" t="s">
        <v>280</v>
      </c>
      <c r="D97" s="87">
        <v>2</v>
      </c>
      <c r="E97" s="87" t="s">
        <v>1</v>
      </c>
      <c r="F97" s="27">
        <f>IFERROR(INDEX(Ingredients[Price_Kg],MATCH(C97,Ingredients[Ingredients],0))*D97,"")</f>
        <v>3.7478780396393221</v>
      </c>
      <c r="G97" s="74">
        <v>3</v>
      </c>
      <c r="H97" s="74"/>
    </row>
    <row r="98" spans="1:8">
      <c r="A98" s="87">
        <v>2645</v>
      </c>
      <c r="B98" s="31" t="str">
        <f>IFERROR(INDEX(Produits[Item],MATCH(Recipes[[#This Row],[Code]],Produits[Code],0)),"")</f>
        <v>Roasted Veg Tomato Pasta</v>
      </c>
      <c r="C98" t="s">
        <v>159</v>
      </c>
      <c r="D98" s="87">
        <v>0.22600000000000001</v>
      </c>
      <c r="E98" s="87" t="s">
        <v>1</v>
      </c>
      <c r="F98" s="27">
        <f>IFERROR(INDEX(Ingredients[Price_Kg],MATCH(C98,Ingredients[Ingredients],0))*D98,"")</f>
        <v>0.45200000000000001</v>
      </c>
      <c r="G98" s="74"/>
      <c r="H98" s="74"/>
    </row>
    <row r="99" spans="1:8">
      <c r="A99" s="87">
        <v>2645</v>
      </c>
      <c r="B99" s="31" t="str">
        <f>IFERROR(INDEX(Produits[Item],MATCH(Recipes[[#This Row],[Code]],Produits[Code],0)),"")</f>
        <v>Roasted Veg Tomato Pasta</v>
      </c>
      <c r="C99" t="s">
        <v>160</v>
      </c>
      <c r="D99" s="87">
        <v>0.18099999999999999</v>
      </c>
      <c r="E99" s="87" t="s">
        <v>1</v>
      </c>
      <c r="F99" s="27">
        <f>IFERROR(INDEX(Ingredients[Price_Kg],MATCH(C99,Ingredients[Ingredients],0))*D99,"")</f>
        <v>0.3982</v>
      </c>
      <c r="G99" s="74"/>
      <c r="H99" s="74"/>
    </row>
    <row r="100" spans="1:8">
      <c r="A100" s="87">
        <v>2645</v>
      </c>
      <c r="B100" s="31" t="str">
        <f>IFERROR(INDEX(Produits[Item],MATCH(Recipes[[#This Row],[Code]],Produits[Code],0)),"")</f>
        <v>Roasted Veg Tomato Pasta</v>
      </c>
      <c r="C100" t="s">
        <v>158</v>
      </c>
      <c r="D100" s="87">
        <v>0.26200000000000001</v>
      </c>
      <c r="E100" s="87" t="s">
        <v>1</v>
      </c>
      <c r="F100" s="27">
        <f>IFERROR(INDEX(Ingredients[Price_Kg],MATCH(C100,Ingredients[Ingredients],0))*D100,"")</f>
        <v>0.47160000000000002</v>
      </c>
      <c r="G100" s="74"/>
      <c r="H100" s="74"/>
    </row>
    <row r="101" spans="1:8">
      <c r="A101" s="87">
        <v>2645</v>
      </c>
      <c r="B101" s="31" t="str">
        <f>IFERROR(INDEX(Produits[Item],MATCH(Recipes[[#This Row],[Code]],Produits[Code],0)),"")</f>
        <v>Roasted Veg Tomato Pasta</v>
      </c>
      <c r="C101" t="s">
        <v>165</v>
      </c>
      <c r="D101" s="87">
        <v>0.27800000000000002</v>
      </c>
      <c r="E101" s="87" t="s">
        <v>1</v>
      </c>
      <c r="F101" s="27">
        <f>IFERROR(INDEX(Ingredients[Price_Kg],MATCH(C101,Ingredients[Ingredients],0))*D101,"")</f>
        <v>0.18533333333333335</v>
      </c>
      <c r="G101" s="74"/>
      <c r="H101" s="74"/>
    </row>
    <row r="102" spans="1:8">
      <c r="A102" s="87">
        <v>2645</v>
      </c>
      <c r="B102" s="31" t="str">
        <f>IFERROR(INDEX(Produits[Item],MATCH(Recipes[[#This Row],[Code]],Produits[Code],0)),"")</f>
        <v>Roasted Veg Tomato Pasta</v>
      </c>
      <c r="C102" s="116" t="s">
        <v>259</v>
      </c>
      <c r="D102" s="87">
        <v>0.5</v>
      </c>
      <c r="E102" s="87" t="s">
        <v>1</v>
      </c>
      <c r="F102" s="27">
        <f>IFERROR(INDEX(Ingredients[Price_Kg],MATCH(C102,Ingredients[Ingredients],0))*D102,"")</f>
        <v>1.0326086956521741</v>
      </c>
      <c r="G102" s="74"/>
      <c r="H102" s="74"/>
    </row>
    <row r="103" spans="1:8">
      <c r="A103" s="87">
        <v>8089</v>
      </c>
      <c r="B103" s="31" t="str">
        <f>IFERROR(INDEX(Produits[Item],MATCH(Recipes[[#This Row],[Code]],Produits[Code],0)),"")</f>
        <v>Egg Mayo</v>
      </c>
      <c r="C103" t="s">
        <v>133</v>
      </c>
      <c r="D103" s="87">
        <v>15</v>
      </c>
      <c r="E103" s="87" t="s">
        <v>116</v>
      </c>
      <c r="F103" s="27">
        <f>IFERROR(INDEX(Ingredients[Price_Kg],MATCH(C103,Ingredients[Ingredients],0))*D103,"")</f>
        <v>1.5</v>
      </c>
      <c r="G103" s="74">
        <v>2</v>
      </c>
      <c r="H103" s="74"/>
    </row>
    <row r="104" spans="1:8">
      <c r="A104" s="87">
        <v>8089</v>
      </c>
      <c r="B104" s="31" t="str">
        <f>IFERROR(INDEX(Produits[Item],MATCH(Recipes[[#This Row],[Code]],Produits[Code],0)),"")</f>
        <v>Egg Mayo</v>
      </c>
      <c r="C104" t="s">
        <v>0</v>
      </c>
      <c r="D104" s="87">
        <v>0.3</v>
      </c>
      <c r="E104" s="87" t="s">
        <v>1</v>
      </c>
      <c r="F104" s="27">
        <f>IFERROR(INDEX(Ingredients[Price_Kg],MATCH(C104,Ingredients[Ingredients],0))*D104,"")</f>
        <v>0.64749340369393138</v>
      </c>
      <c r="G104" s="74"/>
      <c r="H104" s="74"/>
    </row>
    <row r="105" spans="1:8">
      <c r="A105" s="87">
        <v>8089</v>
      </c>
      <c r="B105" s="31" t="str">
        <f>IFERROR(INDEX(Produits[Item],MATCH(Recipes[[#This Row],[Code]],Produits[Code],0)),"")</f>
        <v>Egg Mayo</v>
      </c>
      <c r="C105" t="s">
        <v>178</v>
      </c>
      <c r="D105" s="87">
        <v>0.02</v>
      </c>
      <c r="E105" s="87" t="s">
        <v>1</v>
      </c>
      <c r="F105" s="27">
        <f>IFERROR(INDEX(Ingredients[Price_Kg],MATCH(C105,Ingredients[Ingredients],0))*D105,"")</f>
        <v>5.4400000000000004E-3</v>
      </c>
      <c r="G105" s="74"/>
      <c r="H105" s="74"/>
    </row>
    <row r="106" spans="1:8">
      <c r="A106" s="87">
        <v>4001</v>
      </c>
      <c r="B106" s="31" t="str">
        <f>IFERROR(INDEX(Produits[Item],MATCH(Recipes[[#This Row],[Code]],Produits[Code],0)),"")</f>
        <v>Egg &amp; Fresh Red Onion</v>
      </c>
      <c r="C106" t="s">
        <v>133</v>
      </c>
      <c r="D106" s="87">
        <v>15</v>
      </c>
      <c r="E106" s="87" t="s">
        <v>116</v>
      </c>
      <c r="F106" s="27">
        <f>IFERROR(INDEX(Ingredients[Price_Kg],MATCH(C106,Ingredients[Ingredients],0))*D106,"")</f>
        <v>1.5</v>
      </c>
      <c r="G106" s="74">
        <v>2</v>
      </c>
      <c r="H106" s="74"/>
    </row>
    <row r="107" spans="1:8">
      <c r="A107" s="2">
        <v>4001</v>
      </c>
      <c r="B107" s="31" t="str">
        <f>IFERROR(INDEX(Produits[Item],MATCH(Recipes[[#This Row],[Code]],Produits[Code],0)),"")</f>
        <v>Egg &amp; Fresh Red Onion</v>
      </c>
      <c r="C107" t="s">
        <v>0</v>
      </c>
      <c r="D107" s="87">
        <v>0.3</v>
      </c>
      <c r="E107" s="87" t="s">
        <v>1</v>
      </c>
      <c r="F107" s="27">
        <f>IFERROR(INDEX(Ingredients[Price_Kg],MATCH(C107,Ingredients[Ingredients],0))*D107,"")</f>
        <v>0.64749340369393138</v>
      </c>
      <c r="H107" s="74"/>
    </row>
    <row r="108" spans="1:8">
      <c r="A108" s="2">
        <v>4001</v>
      </c>
      <c r="B108" s="31" t="str">
        <f>IFERROR(INDEX(Produits[Item],MATCH(Recipes[[#This Row],[Code]],Produits[Code],0)),"")</f>
        <v>Egg &amp; Fresh Red Onion</v>
      </c>
      <c r="C108" t="s">
        <v>178</v>
      </c>
      <c r="D108" s="87">
        <v>0.02</v>
      </c>
      <c r="E108" s="87" t="s">
        <v>1</v>
      </c>
      <c r="F108" s="27">
        <f>IFERROR(INDEX(Ingredients[Price_Kg],MATCH(C108,Ingredients[Ingredients],0))*D108,"")</f>
        <v>5.4400000000000004E-3</v>
      </c>
      <c r="H108" s="74"/>
    </row>
    <row r="109" spans="1:8">
      <c r="A109" s="2">
        <v>4001</v>
      </c>
      <c r="B109" s="31" t="str">
        <f>IFERROR(INDEX(Produits[Item],MATCH(Recipes[[#This Row],[Code]],Produits[Code],0)),"")</f>
        <v>Egg &amp; Fresh Red Onion</v>
      </c>
      <c r="C109" t="s">
        <v>165</v>
      </c>
      <c r="D109" s="2">
        <v>0.12</v>
      </c>
      <c r="E109" s="87" t="s">
        <v>1</v>
      </c>
      <c r="F109" s="27">
        <f>IFERROR(INDEX(Ingredients[Price_Kg],MATCH(C109,Ingredients[Ingredients],0))*D109,"")</f>
        <v>7.9999999999999988E-2</v>
      </c>
      <c r="H109" s="74"/>
    </row>
    <row r="110" spans="1:8">
      <c r="A110" s="87">
        <v>5022</v>
      </c>
      <c r="B110" s="31" t="str">
        <f>IFERROR(INDEX(Produits[Item],MATCH(Recipes[[#This Row],[Code]],Produits[Code],0)),"")</f>
        <v>Egg &amp; Fried Onion</v>
      </c>
      <c r="C110" t="s">
        <v>133</v>
      </c>
      <c r="D110" s="87">
        <v>15</v>
      </c>
      <c r="E110" s="87" t="s">
        <v>116</v>
      </c>
      <c r="F110" s="27">
        <f>IFERROR(INDEX(Ingredients[Price_Kg],MATCH(C110,Ingredients[Ingredients],0))*D110,"")</f>
        <v>1.5</v>
      </c>
      <c r="G110" s="74">
        <v>2</v>
      </c>
      <c r="H110" s="74"/>
    </row>
    <row r="111" spans="1:8">
      <c r="A111" s="87">
        <v>5022</v>
      </c>
      <c r="B111" s="31" t="str">
        <f>IFERROR(INDEX(Produits[Item],MATCH(Recipes[[#This Row],[Code]],Produits[Code],0)),"")</f>
        <v>Egg &amp; Fried Onion</v>
      </c>
      <c r="C111" t="s">
        <v>0</v>
      </c>
      <c r="D111" s="87">
        <v>0.3</v>
      </c>
      <c r="E111" s="87" t="s">
        <v>1</v>
      </c>
      <c r="F111" s="27">
        <f>IFERROR(INDEX(Ingredients[Price_Kg],MATCH(C111,Ingredients[Ingredients],0))*D111,"")</f>
        <v>0.64749340369393138</v>
      </c>
      <c r="G111" s="74"/>
      <c r="H111" s="74"/>
    </row>
    <row r="112" spans="1:8">
      <c r="A112" s="87">
        <v>5022</v>
      </c>
      <c r="B112" s="31" t="str">
        <f>IFERROR(INDEX(Produits[Item],MATCH(Recipes[[#This Row],[Code]],Produits[Code],0)),"")</f>
        <v>Egg &amp; Fried Onion</v>
      </c>
      <c r="C112" t="s">
        <v>178</v>
      </c>
      <c r="D112" s="87">
        <v>0.02</v>
      </c>
      <c r="E112" s="87" t="s">
        <v>1</v>
      </c>
      <c r="F112" s="27">
        <f>IFERROR(INDEX(Ingredients[Price_Kg],MATCH(C112,Ingredients[Ingredients],0))*D112,"")</f>
        <v>5.4400000000000004E-3</v>
      </c>
      <c r="G112" s="74"/>
      <c r="H112" s="74"/>
    </row>
    <row r="113" spans="1:8">
      <c r="A113" s="87">
        <v>5022</v>
      </c>
      <c r="B113" s="31" t="str">
        <f>IFERROR(INDEX(Produits[Item],MATCH(Recipes[[#This Row],[Code]],Produits[Code],0)),"")</f>
        <v>Egg &amp; Fried Onion</v>
      </c>
      <c r="C113" t="s">
        <v>105</v>
      </c>
      <c r="D113" s="87">
        <v>0.38</v>
      </c>
      <c r="E113" s="87" t="s">
        <v>1</v>
      </c>
      <c r="F113" s="27">
        <f>IFERROR(INDEX(Ingredients[Price_Kg],MATCH(C113,Ingredients[Ingredients],0))*D113,"")</f>
        <v>0.15295</v>
      </c>
      <c r="G113" s="74"/>
      <c r="H113" s="74"/>
    </row>
    <row r="114" spans="1:8">
      <c r="A114" s="87">
        <v>5075</v>
      </c>
      <c r="B114" s="31" t="str">
        <f>IFERROR(INDEX(Produits[Item],MATCH(Recipes[[#This Row],[Code]],Produits[Code],0)),"")</f>
        <v>Egg &amp; Chives</v>
      </c>
      <c r="C114" t="s">
        <v>133</v>
      </c>
      <c r="D114" s="87">
        <v>15</v>
      </c>
      <c r="E114" s="87" t="s">
        <v>116</v>
      </c>
      <c r="F114" s="27">
        <f>IFERROR(INDEX(Ingredients[Price_Kg],MATCH(C114,Ingredients[Ingredients],0))*D114,"")</f>
        <v>1.5</v>
      </c>
      <c r="G114" s="74">
        <v>2</v>
      </c>
      <c r="H114" s="74"/>
    </row>
    <row r="115" spans="1:8">
      <c r="A115" s="87">
        <v>5075</v>
      </c>
      <c r="B115" s="31" t="str">
        <f>IFERROR(INDEX(Produits[Item],MATCH(Recipes[[#This Row],[Code]],Produits[Code],0)),"")</f>
        <v>Egg &amp; Chives</v>
      </c>
      <c r="C115" t="s">
        <v>0</v>
      </c>
      <c r="D115" s="87">
        <v>0.3</v>
      </c>
      <c r="E115" s="87" t="s">
        <v>1</v>
      </c>
      <c r="F115" s="27">
        <f>IFERROR(INDEX(Ingredients[Price_Kg],MATCH(C115,Ingredients[Ingredients],0))*D115,"")</f>
        <v>0.64749340369393138</v>
      </c>
      <c r="G115" s="74"/>
      <c r="H115" s="74"/>
    </row>
    <row r="116" spans="1:8">
      <c r="A116" s="87">
        <v>5075</v>
      </c>
      <c r="B116" s="31" t="str">
        <f>IFERROR(INDEX(Produits[Item],MATCH(Recipes[[#This Row],[Code]],Produits[Code],0)),"")</f>
        <v>Egg &amp; Chives</v>
      </c>
      <c r="C116" t="s">
        <v>178</v>
      </c>
      <c r="D116" s="87">
        <v>0.02</v>
      </c>
      <c r="E116" s="87" t="s">
        <v>1</v>
      </c>
      <c r="F116" s="27">
        <f>IFERROR(INDEX(Ingredients[Price_Kg],MATCH(C116,Ingredients[Ingredients],0))*D116,"")</f>
        <v>5.4400000000000004E-3</v>
      </c>
      <c r="G116" s="74"/>
      <c r="H116" s="74"/>
    </row>
    <row r="117" spans="1:8">
      <c r="A117" s="87">
        <v>5075</v>
      </c>
      <c r="B117" s="31" t="str">
        <f>IFERROR(INDEX(Produits[Item],MATCH(Recipes[[#This Row],[Code]],Produits[Code],0)),"")</f>
        <v>Egg &amp; Chives</v>
      </c>
      <c r="C117" t="s">
        <v>295</v>
      </c>
      <c r="D117" s="87">
        <v>0.12</v>
      </c>
      <c r="E117" s="87" t="s">
        <v>1</v>
      </c>
      <c r="F117" s="27">
        <f>IFERROR(INDEX(Ingredients[Price_Kg],MATCH(C117,Ingredients[Ingredients],0))*D117,"")</f>
        <v>0.48500000000000004</v>
      </c>
      <c r="G117" s="74"/>
      <c r="H117" s="74"/>
    </row>
    <row r="118" spans="1:8">
      <c r="A118" s="87">
        <v>8859</v>
      </c>
      <c r="B118" s="31" t="str">
        <f>IFERROR(INDEX(Produits[Item],MATCH(Recipes[[#This Row],[Code]],Produits[Code],0)),"")</f>
        <v>Pargiot salad</v>
      </c>
      <c r="C118" t="s">
        <v>299</v>
      </c>
      <c r="D118" s="87">
        <v>0.09</v>
      </c>
      <c r="E118" s="87" t="s">
        <v>1</v>
      </c>
      <c r="F118" s="27">
        <f>IFERROR(INDEX(Ingredients[Price_Kg],MATCH(C118,Ingredients[Ingredients],0))*D118,"")</f>
        <v>0.85499999999999998</v>
      </c>
      <c r="G118" s="74">
        <v>0.38</v>
      </c>
      <c r="H118" s="74"/>
    </row>
    <row r="119" spans="1:8">
      <c r="A119" s="87">
        <v>8859</v>
      </c>
      <c r="B119" s="31" t="str">
        <f>IFERROR(INDEX(Produits[Item],MATCH(Recipes[[#This Row],[Code]],Produits[Code],0)),"")</f>
        <v>Pargiot salad</v>
      </c>
      <c r="C119" t="s">
        <v>222</v>
      </c>
      <c r="D119" s="87">
        <v>0.5</v>
      </c>
      <c r="E119" s="87" t="s">
        <v>116</v>
      </c>
      <c r="F119" s="27">
        <f>IFERROR(INDEX(Ingredients[Price_Kg],MATCH(C119,Ingredients[Ingredients],0))*D119,"")</f>
        <v>0.4</v>
      </c>
      <c r="G119" s="74"/>
      <c r="H119" s="74"/>
    </row>
    <row r="120" spans="1:8">
      <c r="A120" s="87">
        <v>8859</v>
      </c>
      <c r="B120" s="31" t="str">
        <f>IFERROR(INDEX(Produits[Item],MATCH(Recipes[[#This Row],[Code]],Produits[Code],0)),"")</f>
        <v>Pargiot salad</v>
      </c>
      <c r="C120" t="s">
        <v>159</v>
      </c>
      <c r="D120" s="87">
        <v>0.01</v>
      </c>
      <c r="E120" s="87" t="s">
        <v>1</v>
      </c>
      <c r="F120" s="27">
        <f>IFERROR(INDEX(Ingredients[Price_Kg],MATCH(C120,Ingredients[Ingredients],0))*D120,"")</f>
        <v>0.02</v>
      </c>
      <c r="G120" s="74"/>
      <c r="H120" s="74"/>
    </row>
    <row r="121" spans="1:8">
      <c r="A121" s="87">
        <v>8859</v>
      </c>
      <c r="B121" s="31" t="str">
        <f>IFERROR(INDEX(Produits[Item],MATCH(Recipes[[#This Row],[Code]],Produits[Code],0)),"")</f>
        <v>Pargiot salad</v>
      </c>
      <c r="C121" t="s">
        <v>160</v>
      </c>
      <c r="D121" s="87">
        <v>0.01</v>
      </c>
      <c r="E121" s="87" t="s">
        <v>1</v>
      </c>
      <c r="F121" s="27">
        <f>IFERROR(INDEX(Ingredients[Price_Kg],MATCH(C121,Ingredients[Ingredients],0))*D121,"")</f>
        <v>2.2000000000000002E-2</v>
      </c>
      <c r="G121" s="74"/>
      <c r="H121" s="74"/>
    </row>
    <row r="122" spans="1:8">
      <c r="A122" s="87">
        <v>8859</v>
      </c>
      <c r="B122" s="31" t="str">
        <f>IFERROR(INDEX(Produits[Item],MATCH(Recipes[[#This Row],[Code]],Produits[Code],0)),"")</f>
        <v>Pargiot salad</v>
      </c>
      <c r="C122" t="s">
        <v>102</v>
      </c>
      <c r="D122" s="87">
        <v>0.03</v>
      </c>
      <c r="E122" s="87" t="s">
        <v>1</v>
      </c>
      <c r="F122" s="27">
        <f>IFERROR(INDEX(Ingredients[Price_Kg],MATCH(C122,Ingredients[Ingredients],0))*D122,"")</f>
        <v>3.9393939393939391E-2</v>
      </c>
      <c r="G122" s="74"/>
      <c r="H122" s="74"/>
    </row>
    <row r="123" spans="1:8">
      <c r="A123" s="87">
        <v>8859</v>
      </c>
      <c r="B123" s="31" t="str">
        <f>IFERROR(INDEX(Produits[Item],MATCH(Recipes[[#This Row],[Code]],Produits[Code],0)),"")</f>
        <v>Pargiot salad</v>
      </c>
      <c r="C123" t="s">
        <v>155</v>
      </c>
      <c r="D123" s="87">
        <v>0.05</v>
      </c>
      <c r="E123" s="87" t="s">
        <v>1</v>
      </c>
      <c r="F123" s="27">
        <f>IFERROR(INDEX(Ingredients[Price_Kg],MATCH(C123,Ingredients[Ingredients],0))*D123,"")</f>
        <v>6.9999999999999993E-2</v>
      </c>
      <c r="G123" s="74"/>
      <c r="H123" s="74"/>
    </row>
    <row r="124" spans="1:8">
      <c r="A124" s="87">
        <v>8859</v>
      </c>
      <c r="B124" s="31" t="str">
        <f>IFERROR(INDEX(Produits[Item],MATCH(Recipes[[#This Row],[Code]],Produits[Code],0)),"")</f>
        <v>Pargiot salad</v>
      </c>
      <c r="C124" s="116" t="s">
        <v>285</v>
      </c>
      <c r="D124" s="87">
        <v>0.03</v>
      </c>
      <c r="E124" s="87" t="s">
        <v>1</v>
      </c>
      <c r="F124" s="27">
        <f>IFERROR(INDEX(Ingredients[Price_Kg],MATCH(C124,Ingredients[Ingredients],0))*D124,"")</f>
        <v>7.2545454545454538E-2</v>
      </c>
      <c r="G124" s="74"/>
      <c r="H124" s="74"/>
    </row>
    <row r="125" spans="1:8">
      <c r="A125" s="87">
        <v>8859</v>
      </c>
      <c r="B125" s="31" t="str">
        <f>IFERROR(INDEX(Produits[Item],MATCH(Recipes[[#This Row],[Code]],Produits[Code],0)),"")</f>
        <v>Pargiot salad</v>
      </c>
      <c r="C125" t="s">
        <v>300</v>
      </c>
      <c r="D125" s="87">
        <v>0.03</v>
      </c>
      <c r="E125" s="87" t="s">
        <v>1</v>
      </c>
      <c r="F125" s="27">
        <f>IFERROR(INDEX(Ingredients[Price_Kg],MATCH(C125,Ingredients[Ingredients],0))*D125,"")</f>
        <v>8.5000000000000006E-2</v>
      </c>
      <c r="G125" s="74"/>
      <c r="H125" s="74"/>
    </row>
    <row r="126" spans="1:8">
      <c r="A126" s="87">
        <v>2696</v>
      </c>
      <c r="B126" s="31" t="str">
        <f>IFERROR(INDEX(Produits[Item],MATCH(Recipes[[#This Row],[Code]],Produits[Code],0)),"")</f>
        <v>Grilled Chicken Salad</v>
      </c>
      <c r="C126" t="s">
        <v>234</v>
      </c>
      <c r="D126" s="87">
        <v>0.14000000000000001</v>
      </c>
      <c r="E126" s="87" t="s">
        <v>1</v>
      </c>
      <c r="F126" s="27">
        <f>IFERROR(INDEX(Ingredients[Price_Kg],MATCH(C126,Ingredients[Ingredients],0))*D126,"")</f>
        <v>0.95200000000000007</v>
      </c>
      <c r="G126" s="74">
        <v>0.36</v>
      </c>
      <c r="H126" s="74"/>
    </row>
    <row r="127" spans="1:8">
      <c r="A127" s="87">
        <v>2696</v>
      </c>
      <c r="B127" s="31" t="str">
        <f>IFERROR(INDEX(Produits[Item],MATCH(Recipes[[#This Row],[Code]],Produits[Code],0)),"")</f>
        <v>Grilled Chicken Salad</v>
      </c>
      <c r="C127" t="s">
        <v>222</v>
      </c>
      <c r="D127" s="87">
        <v>0.5</v>
      </c>
      <c r="E127" s="87" t="s">
        <v>116</v>
      </c>
      <c r="F127" s="27">
        <f>IFERROR(INDEX(Ingredients[Price_Kg],MATCH(C127,Ingredients[Ingredients],0))*D127,"")</f>
        <v>0.4</v>
      </c>
      <c r="G127" s="74"/>
      <c r="H127" s="74"/>
    </row>
    <row r="128" spans="1:8">
      <c r="A128" s="87">
        <v>2696</v>
      </c>
      <c r="B128" s="31" t="str">
        <f>IFERROR(INDEX(Produits[Item],MATCH(Recipes[[#This Row],[Code]],Produits[Code],0)),"")</f>
        <v>Grilled Chicken Salad</v>
      </c>
      <c r="C128" t="s">
        <v>159</v>
      </c>
      <c r="D128" s="87">
        <v>0.01</v>
      </c>
      <c r="E128" s="87" t="s">
        <v>1</v>
      </c>
      <c r="F128" s="27">
        <f>IFERROR(INDEX(Ingredients[Price_Kg],MATCH(C128,Ingredients[Ingredients],0))*D128,"")</f>
        <v>0.02</v>
      </c>
      <c r="G128" s="74"/>
      <c r="H128" s="74"/>
    </row>
    <row r="129" spans="1:8">
      <c r="A129" s="87">
        <v>2696</v>
      </c>
      <c r="B129" s="31" t="str">
        <f>IFERROR(INDEX(Produits[Item],MATCH(Recipes[[#This Row],[Code]],Produits[Code],0)),"")</f>
        <v>Grilled Chicken Salad</v>
      </c>
      <c r="C129" t="s">
        <v>160</v>
      </c>
      <c r="D129" s="87">
        <v>0.01</v>
      </c>
      <c r="E129" s="87" t="s">
        <v>1</v>
      </c>
      <c r="F129" s="27">
        <f>IFERROR(INDEX(Ingredients[Price_Kg],MATCH(C129,Ingredients[Ingredients],0))*D129,"")</f>
        <v>2.2000000000000002E-2</v>
      </c>
      <c r="G129" s="74"/>
      <c r="H129" s="74"/>
    </row>
    <row r="130" spans="1:8">
      <c r="A130" s="87">
        <v>2696</v>
      </c>
      <c r="B130" s="31" t="str">
        <f>IFERROR(INDEX(Produits[Item],MATCH(Recipes[[#This Row],[Code]],Produits[Code],0)),"")</f>
        <v>Grilled Chicken Salad</v>
      </c>
      <c r="C130" t="s">
        <v>102</v>
      </c>
      <c r="D130" s="87">
        <v>0.03</v>
      </c>
      <c r="E130" s="87" t="s">
        <v>1</v>
      </c>
      <c r="F130" s="27">
        <f>IFERROR(INDEX(Ingredients[Price_Kg],MATCH(C130,Ingredients[Ingredients],0))*D130,"")</f>
        <v>3.9393939393939391E-2</v>
      </c>
      <c r="G130" s="74"/>
      <c r="H130" s="74"/>
    </row>
    <row r="131" spans="1:8">
      <c r="A131" s="87">
        <v>2696</v>
      </c>
      <c r="B131" s="31" t="str">
        <f>IFERROR(INDEX(Produits[Item],MATCH(Recipes[[#This Row],[Code]],Produits[Code],0)),"")</f>
        <v>Grilled Chicken Salad</v>
      </c>
      <c r="C131" t="s">
        <v>155</v>
      </c>
      <c r="D131" s="87">
        <v>0.05</v>
      </c>
      <c r="E131" s="87" t="s">
        <v>1</v>
      </c>
      <c r="F131" s="27">
        <f>IFERROR(INDEX(Ingredients[Price_Kg],MATCH(C131,Ingredients[Ingredients],0))*D131,"")</f>
        <v>6.9999999999999993E-2</v>
      </c>
      <c r="G131" s="74"/>
      <c r="H131" s="74"/>
    </row>
    <row r="132" spans="1:8">
      <c r="A132" s="87">
        <v>2696</v>
      </c>
      <c r="B132" s="31" t="str">
        <f>IFERROR(INDEX(Produits[Item],MATCH(Recipes[[#This Row],[Code]],Produits[Code],0)),"")</f>
        <v>Grilled Chicken Salad</v>
      </c>
      <c r="C132" t="s">
        <v>300</v>
      </c>
      <c r="D132" s="87">
        <v>0.03</v>
      </c>
      <c r="E132" s="87" t="s">
        <v>1</v>
      </c>
      <c r="F132" s="27">
        <f>IFERROR(INDEX(Ingredients[Price_Kg],MATCH(C132,Ingredients[Ingredients],0))*D132,"")</f>
        <v>8.5000000000000006E-2</v>
      </c>
      <c r="G132" s="74"/>
      <c r="H132" s="74"/>
    </row>
    <row r="133" spans="1:8">
      <c r="A133" s="87">
        <v>2629</v>
      </c>
      <c r="B133" s="31" t="str">
        <f>IFERROR(INDEX(Produits[Item],MATCH(Recipes[[#This Row],[Code]],Produits[Code],0)),"")</f>
        <v>Corn Salad</v>
      </c>
      <c r="C133" t="s">
        <v>302</v>
      </c>
      <c r="D133" s="87">
        <v>1</v>
      </c>
      <c r="E133" s="87" t="s">
        <v>1</v>
      </c>
      <c r="F133" s="27">
        <f>IFERROR(INDEX(Ingredients[Price_Kg],MATCH(C133,Ingredients[Ingredients],0))*D133,"")</f>
        <v>1.3046306504961411</v>
      </c>
      <c r="G133" s="74">
        <v>2</v>
      </c>
      <c r="H133" s="74"/>
    </row>
    <row r="134" spans="1:8">
      <c r="A134" s="87">
        <v>2629</v>
      </c>
      <c r="B134" s="31" t="str">
        <f>IFERROR(INDEX(Produits[Item],MATCH(Recipes[[#This Row],[Code]],Produits[Code],0)),"")</f>
        <v>Corn Salad</v>
      </c>
      <c r="C134" t="s">
        <v>159</v>
      </c>
      <c r="D134" s="87">
        <v>0.22600000000000001</v>
      </c>
      <c r="E134" s="87" t="s">
        <v>1</v>
      </c>
      <c r="F134" s="27">
        <f>IFERROR(INDEX(Ingredients[Price_Kg],MATCH(C134,Ingredients[Ingredients],0))*D134,"")</f>
        <v>0.45200000000000001</v>
      </c>
      <c r="G134" s="74"/>
      <c r="H134" s="74"/>
    </row>
    <row r="135" spans="1:8">
      <c r="A135" s="87">
        <v>2629</v>
      </c>
      <c r="B135" s="31" t="str">
        <f>IFERROR(INDEX(Produits[Item],MATCH(Recipes[[#This Row],[Code]],Produits[Code],0)),"")</f>
        <v>Corn Salad</v>
      </c>
      <c r="C135" t="s">
        <v>160</v>
      </c>
      <c r="D135" s="87">
        <v>0.18099999999999999</v>
      </c>
      <c r="E135" s="87" t="s">
        <v>1</v>
      </c>
      <c r="F135" s="27">
        <f>IFERROR(INDEX(Ingredients[Price_Kg],MATCH(C135,Ingredients[Ingredients],0))*D135,"")</f>
        <v>0.3982</v>
      </c>
      <c r="G135" s="74"/>
      <c r="H135" s="74"/>
    </row>
    <row r="136" spans="1:8">
      <c r="A136" s="87">
        <v>2629</v>
      </c>
      <c r="B136" s="31" t="str">
        <f>IFERROR(INDEX(Produits[Item],MATCH(Recipes[[#This Row],[Code]],Produits[Code],0)),"")</f>
        <v>Corn Salad</v>
      </c>
      <c r="C136" t="s">
        <v>158</v>
      </c>
      <c r="D136" s="87">
        <v>0.26200000000000001</v>
      </c>
      <c r="E136" s="87" t="s">
        <v>1</v>
      </c>
      <c r="F136" s="27">
        <f>IFERROR(INDEX(Ingredients[Price_Kg],MATCH(C136,Ingredients[Ingredients],0))*D136,"")</f>
        <v>0.47160000000000002</v>
      </c>
      <c r="G136" s="74"/>
      <c r="H136" s="74"/>
    </row>
    <row r="137" spans="1:8">
      <c r="A137" s="87">
        <v>2629</v>
      </c>
      <c r="B137" s="31" t="str">
        <f>IFERROR(INDEX(Produits[Item],MATCH(Recipes[[#This Row],[Code]],Produits[Code],0)),"")</f>
        <v>Corn Salad</v>
      </c>
      <c r="C137" t="s">
        <v>102</v>
      </c>
      <c r="D137" s="87">
        <v>0.33</v>
      </c>
      <c r="E137" s="87" t="s">
        <v>1</v>
      </c>
      <c r="F137" s="27">
        <f>IFERROR(INDEX(Ingredients[Price_Kg],MATCH(C137,Ingredients[Ingredients],0))*D137,"")</f>
        <v>0.43333333333333335</v>
      </c>
      <c r="G137" s="74"/>
      <c r="H137" s="74"/>
    </row>
    <row r="138" spans="1:8">
      <c r="A138" s="87">
        <v>2629</v>
      </c>
      <c r="B138" s="31" t="str">
        <f>IFERROR(INDEX(Produits[Item],MATCH(Recipes[[#This Row],[Code]],Produits[Code],0)),"")</f>
        <v>Corn Salad</v>
      </c>
      <c r="C138" t="s">
        <v>248</v>
      </c>
      <c r="D138" s="87">
        <v>0.25</v>
      </c>
      <c r="E138" s="87" t="s">
        <v>1</v>
      </c>
      <c r="F138" s="27">
        <f>IFERROR(INDEX(Ingredients[Price_Kg],MATCH(C138,Ingredients[Ingredients],0))*D138,"")</f>
        <v>0.35680555583333334</v>
      </c>
      <c r="G138" s="74"/>
      <c r="H138" s="74"/>
    </row>
    <row r="139" spans="1:8">
      <c r="A139" s="87">
        <v>2629</v>
      </c>
      <c r="B139" s="31" t="str">
        <f>IFERROR(INDEX(Produits[Item],MATCH(Recipes[[#This Row],[Code]],Produits[Code],0)),"")</f>
        <v>Corn Salad</v>
      </c>
      <c r="C139" t="s">
        <v>0</v>
      </c>
      <c r="D139" s="87">
        <v>0.2</v>
      </c>
      <c r="E139" s="87" t="s">
        <v>1</v>
      </c>
      <c r="F139" s="27">
        <f>IFERROR(INDEX(Ingredients[Price_Kg],MATCH(C139,Ingredients[Ingredients],0))*D139,"")</f>
        <v>0.43166226912928762</v>
      </c>
      <c r="G139" s="74"/>
      <c r="H139" s="74"/>
    </row>
    <row r="140" spans="1:8">
      <c r="A140" s="87">
        <v>8564</v>
      </c>
      <c r="B140" s="31" t="str">
        <f>IFERROR(INDEX(Produits[Item],MATCH(Recipes[[#This Row],[Code]],Produits[Code],0)),"")</f>
        <v>Veg Snack With Hummus</v>
      </c>
      <c r="C140" t="s">
        <v>155</v>
      </c>
      <c r="D140" s="87">
        <v>0.08</v>
      </c>
      <c r="E140" s="87" t="s">
        <v>1</v>
      </c>
      <c r="F140" s="27">
        <f>IFERROR(INDEX(Ingredients[Price_Kg],MATCH(C140,Ingredients[Ingredients],0))*D140,"")</f>
        <v>0.11199999999999999</v>
      </c>
      <c r="G140" s="74">
        <v>0.33</v>
      </c>
      <c r="H140" s="74"/>
    </row>
    <row r="141" spans="1:8">
      <c r="A141" s="87">
        <v>8564</v>
      </c>
      <c r="B141" s="31" t="str">
        <f>IFERROR(INDEX(Produits[Item],MATCH(Recipes[[#This Row],[Code]],Produits[Code],0)),"")</f>
        <v>Veg Snack With Hummus</v>
      </c>
      <c r="C141" t="s">
        <v>102</v>
      </c>
      <c r="D141" s="87">
        <v>0.06</v>
      </c>
      <c r="E141" s="87" t="s">
        <v>1</v>
      </c>
      <c r="F141" s="27">
        <f>IFERROR(INDEX(Ingredients[Price_Kg],MATCH(C141,Ingredients[Ingredients],0))*D141,"")</f>
        <v>7.8787878787878782E-2</v>
      </c>
      <c r="G141" s="74"/>
      <c r="H141" s="74"/>
    </row>
    <row r="142" spans="1:8">
      <c r="A142" s="87">
        <v>8564</v>
      </c>
      <c r="B142" s="31" t="str">
        <f>IFERROR(INDEX(Produits[Item],MATCH(Recipes[[#This Row],[Code]],Produits[Code],0)),"")</f>
        <v>Veg Snack With Hummus</v>
      </c>
      <c r="C142" t="s">
        <v>160</v>
      </c>
      <c r="D142" s="87">
        <v>0.08</v>
      </c>
      <c r="E142" s="87" t="s">
        <v>1</v>
      </c>
      <c r="F142" s="27">
        <f>IFERROR(INDEX(Ingredients[Price_Kg],MATCH(C142,Ingredients[Ingredients],0))*D142,"")</f>
        <v>0.17600000000000002</v>
      </c>
      <c r="G142" s="74"/>
      <c r="H142" s="74"/>
    </row>
    <row r="143" spans="1:8">
      <c r="A143" s="87">
        <v>8564</v>
      </c>
      <c r="B143" s="31" t="str">
        <f>IFERROR(INDEX(Produits[Item],MATCH(Recipes[[#This Row],[Code]],Produits[Code],0)),"")</f>
        <v>Veg Snack With Hummus</v>
      </c>
      <c r="C143" t="s">
        <v>159</v>
      </c>
      <c r="D143" s="87">
        <v>0.08</v>
      </c>
      <c r="E143" s="87" t="s">
        <v>1</v>
      </c>
      <c r="F143" s="27">
        <f>IFERROR(INDEX(Ingredients[Price_Kg],MATCH(C143,Ingredients[Ingredients],0))*D143,"")</f>
        <v>0.16</v>
      </c>
      <c r="G143" s="74"/>
      <c r="H143" s="74"/>
    </row>
    <row r="144" spans="1:8">
      <c r="A144" s="87">
        <v>8564</v>
      </c>
      <c r="B144" s="31" t="str">
        <f>IFERROR(INDEX(Produits[Item],MATCH(Recipes[[#This Row],[Code]],Produits[Code],0)),"")</f>
        <v>Veg Snack With Hummus</v>
      </c>
      <c r="C144" t="s">
        <v>318</v>
      </c>
      <c r="D144" s="87">
        <v>0.03</v>
      </c>
      <c r="E144" s="87" t="s">
        <v>1</v>
      </c>
      <c r="F144" s="27">
        <f>IFERROR(INDEX(Ingredients[Price_Kg],MATCH(C144,Ingredients[Ingredients],0))*D144,"")</f>
        <v>4.0107692307692303E-2</v>
      </c>
      <c r="G144" s="74"/>
      <c r="H144" s="74"/>
    </row>
    <row r="145" spans="1:8">
      <c r="A145" s="87">
        <v>4178</v>
      </c>
      <c r="B145" s="31" t="str">
        <f>IFERROR(INDEX(Produits[Item],MATCH(Recipes[[#This Row],[Code]],Produits[Code],0)),"")</f>
        <v>Egg &amp; Avocado Sandwich</v>
      </c>
      <c r="C145" t="s">
        <v>312</v>
      </c>
      <c r="D145" s="87">
        <v>2</v>
      </c>
      <c r="E145" s="87" t="s">
        <v>116</v>
      </c>
      <c r="F145" s="27">
        <f>IFERROR(INDEX(Ingredients[Price_Kg],MATCH(C145,Ingredients[Ingredients],0))*D145,"")</f>
        <v>0.32500000000000001</v>
      </c>
      <c r="G145" s="74">
        <v>0.18</v>
      </c>
      <c r="H145" s="74"/>
    </row>
    <row r="146" spans="1:8">
      <c r="A146" s="87">
        <v>4178</v>
      </c>
      <c r="B146" s="31" t="str">
        <f>IFERROR(INDEX(Produits[Item],MATCH(Recipes[[#This Row],[Code]],Produits[Code],0)),"")</f>
        <v>Egg &amp; Avocado Sandwich</v>
      </c>
      <c r="C146" t="s">
        <v>292</v>
      </c>
      <c r="D146" s="87">
        <v>0.06</v>
      </c>
      <c r="E146" s="87" t="s">
        <v>1</v>
      </c>
      <c r="F146" s="27">
        <f>IFERROR(INDEX(Ingredients[Price_Kg],MATCH(C146,Ingredients[Ingredients],0))*D146,"")</f>
        <v>0.31753846153846149</v>
      </c>
      <c r="G146" s="74"/>
      <c r="H146" s="74"/>
    </row>
    <row r="147" spans="1:8">
      <c r="A147" s="87">
        <v>4178</v>
      </c>
      <c r="B147" s="31" t="str">
        <f>IFERROR(INDEX(Produits[Item],MATCH(Recipes[[#This Row],[Code]],Produits[Code],0)),"")</f>
        <v>Egg &amp; Avocado Sandwich</v>
      </c>
      <c r="C147" t="s">
        <v>133</v>
      </c>
      <c r="D147" s="87">
        <v>0.4</v>
      </c>
      <c r="E147" s="87" t="s">
        <v>116</v>
      </c>
      <c r="F147" s="27">
        <f>IFERROR(INDEX(Ingredients[Price_Kg],MATCH(C147,Ingredients[Ingredients],0))*D147,"")</f>
        <v>4.0000000000000008E-2</v>
      </c>
      <c r="G147" s="74"/>
      <c r="H147" s="74"/>
    </row>
    <row r="148" spans="1:8">
      <c r="A148" s="87">
        <v>4178</v>
      </c>
      <c r="B148" s="31" t="str">
        <f>IFERROR(INDEX(Produits[Item],MATCH(Recipes[[#This Row],[Code]],Produits[Code],0)),"")</f>
        <v>Egg &amp; Avocado Sandwich</v>
      </c>
      <c r="C148" t="s">
        <v>285</v>
      </c>
      <c r="D148" s="87">
        <v>1.4999999999999999E-2</v>
      </c>
      <c r="E148" s="87" t="s">
        <v>1</v>
      </c>
      <c r="F148" s="27">
        <f>IFERROR(INDEX(Ingredients[Price_Kg],MATCH(C148,Ingredients[Ingredients],0))*D148,"")</f>
        <v>3.6272727272727269E-2</v>
      </c>
      <c r="G148" s="74"/>
      <c r="H148" s="74"/>
    </row>
    <row r="149" spans="1:8">
      <c r="A149" s="87">
        <v>2678</v>
      </c>
      <c r="B149" s="31" t="str">
        <f>IFERROR(INDEX(Produits[Item],MATCH(Recipes[[#This Row],[Code]],Produits[Code],0)),"")</f>
        <v>Flaked Salmon Salad</v>
      </c>
      <c r="C149" t="s">
        <v>166</v>
      </c>
      <c r="D149" s="87">
        <v>0.12</v>
      </c>
      <c r="E149" s="87" t="s">
        <v>1</v>
      </c>
      <c r="F149" s="27">
        <f>IFERROR(INDEX(Ingredients[Price_Kg],MATCH(C149,Ingredients[Ingredients],0))*D149,"")</f>
        <v>1.44</v>
      </c>
      <c r="G149" s="74">
        <v>0.38</v>
      </c>
      <c r="H149" s="74"/>
    </row>
    <row r="150" spans="1:8">
      <c r="A150" s="87">
        <v>2678</v>
      </c>
      <c r="B150" s="31" t="str">
        <f>IFERROR(INDEX(Produits[Item],MATCH(Recipes[[#This Row],[Code]],Produits[Code],0)),"")</f>
        <v>Flaked Salmon Salad</v>
      </c>
      <c r="C150" t="s">
        <v>222</v>
      </c>
      <c r="D150" s="87">
        <v>0.5</v>
      </c>
      <c r="E150" s="87" t="s">
        <v>116</v>
      </c>
      <c r="F150" s="27">
        <f>IFERROR(INDEX(Ingredients[Price_Kg],MATCH(C150,Ingredients[Ingredients],0))*D150,"")</f>
        <v>0.4</v>
      </c>
      <c r="G150" s="74"/>
      <c r="H150" s="74"/>
    </row>
    <row r="151" spans="1:8">
      <c r="A151" s="87">
        <v>2678</v>
      </c>
      <c r="B151" s="31" t="str">
        <f>IFERROR(INDEX(Produits[Item],MATCH(Recipes[[#This Row],[Code]],Produits[Code],0)),"")</f>
        <v>Flaked Salmon Salad</v>
      </c>
      <c r="C151" t="s">
        <v>159</v>
      </c>
      <c r="D151" s="87">
        <v>0.01</v>
      </c>
      <c r="E151" s="87" t="s">
        <v>1</v>
      </c>
      <c r="F151" s="27">
        <f>IFERROR(INDEX(Ingredients[Price_Kg],MATCH(C151,Ingredients[Ingredients],0))*D151,"")</f>
        <v>0.02</v>
      </c>
      <c r="G151" s="74"/>
      <c r="H151" s="74"/>
    </row>
    <row r="152" spans="1:8">
      <c r="A152" s="87">
        <v>2678</v>
      </c>
      <c r="B152" s="31" t="str">
        <f>IFERROR(INDEX(Produits[Item],MATCH(Recipes[[#This Row],[Code]],Produits[Code],0)),"")</f>
        <v>Flaked Salmon Salad</v>
      </c>
      <c r="C152" t="s">
        <v>160</v>
      </c>
      <c r="D152" s="87">
        <v>0.01</v>
      </c>
      <c r="E152" s="87" t="s">
        <v>1</v>
      </c>
      <c r="F152" s="27">
        <f>IFERROR(INDEX(Ingredients[Price_Kg],MATCH(C152,Ingredients[Ingredients],0))*D152,"")</f>
        <v>2.2000000000000002E-2</v>
      </c>
      <c r="G152" s="74"/>
      <c r="H152" s="74"/>
    </row>
    <row r="153" spans="1:8">
      <c r="A153" s="87">
        <v>2678</v>
      </c>
      <c r="B153" s="31" t="str">
        <f>IFERROR(INDEX(Produits[Item],MATCH(Recipes[[#This Row],[Code]],Produits[Code],0)),"")</f>
        <v>Flaked Salmon Salad</v>
      </c>
      <c r="C153" t="s">
        <v>102</v>
      </c>
      <c r="D153" s="87">
        <v>0.03</v>
      </c>
      <c r="E153" s="87" t="s">
        <v>1</v>
      </c>
      <c r="F153" s="27">
        <f>IFERROR(INDEX(Ingredients[Price_Kg],MATCH(C153,Ingredients[Ingredients],0))*D153,"")</f>
        <v>3.9393939393939391E-2</v>
      </c>
      <c r="G153" s="74"/>
      <c r="H153" s="74"/>
    </row>
    <row r="154" spans="1:8">
      <c r="A154" s="87">
        <v>2678</v>
      </c>
      <c r="B154" s="31" t="str">
        <f>IFERROR(INDEX(Produits[Item],MATCH(Recipes[[#This Row],[Code]],Produits[Code],0)),"")</f>
        <v>Flaked Salmon Salad</v>
      </c>
      <c r="C154" t="s">
        <v>285</v>
      </c>
      <c r="D154" s="87">
        <v>0.03</v>
      </c>
      <c r="E154" s="87" t="s">
        <v>1</v>
      </c>
      <c r="F154" s="27">
        <f>IFERROR(INDEX(Ingredients[Price_Kg],MATCH(C154,Ingredients[Ingredients],0))*D154,"")</f>
        <v>7.2545454545454538E-2</v>
      </c>
      <c r="G154" s="74"/>
      <c r="H154" s="74"/>
    </row>
    <row r="155" spans="1:8">
      <c r="A155" s="87">
        <v>2678</v>
      </c>
      <c r="B155" s="31" t="str">
        <f>IFERROR(INDEX(Produits[Item],MATCH(Recipes[[#This Row],[Code]],Produits[Code],0)),"")</f>
        <v>Flaked Salmon Salad</v>
      </c>
      <c r="C155" t="s">
        <v>155</v>
      </c>
      <c r="D155" s="87">
        <v>0.05</v>
      </c>
      <c r="E155" s="87" t="s">
        <v>1</v>
      </c>
      <c r="F155" s="27">
        <f>IFERROR(INDEX(Ingredients[Price_Kg],MATCH(C155,Ingredients[Ingredients],0))*D155,"")</f>
        <v>6.9999999999999993E-2</v>
      </c>
      <c r="G155" s="74"/>
      <c r="H155" s="74"/>
    </row>
    <row r="156" spans="1:8">
      <c r="A156" s="87">
        <v>2678</v>
      </c>
      <c r="B156" s="31" t="str">
        <f>IFERROR(INDEX(Produits[Item],MATCH(Recipes[[#This Row],[Code]],Produits[Code],0)),"")</f>
        <v>Flaked Salmon Salad</v>
      </c>
      <c r="C156" t="s">
        <v>300</v>
      </c>
      <c r="D156" s="87">
        <v>0.03</v>
      </c>
      <c r="E156" s="87" t="s">
        <v>1</v>
      </c>
      <c r="F156" s="27">
        <f>IFERROR(INDEX(Ingredients[Price_Kg],MATCH(C156,Ingredients[Ingredients],0))*D156,"")</f>
        <v>8.5000000000000006E-2</v>
      </c>
      <c r="G156" s="74"/>
      <c r="H156" s="74"/>
    </row>
    <row r="157" spans="1:8">
      <c r="A157" s="87">
        <v>2674</v>
      </c>
      <c r="B157" s="31" t="str">
        <f>IFERROR(INDEX(Produits[Item],MATCH(Recipes[[#This Row],[Code]],Produits[Code],0)),"")</f>
        <v>Teriyaki Salmon Meal</v>
      </c>
      <c r="C157" t="s">
        <v>166</v>
      </c>
      <c r="D157" s="87">
        <v>0.125</v>
      </c>
      <c r="E157" s="87" t="s">
        <v>1</v>
      </c>
      <c r="F157" s="27">
        <f>IFERROR(INDEX(Ingredients[Price_Kg],MATCH(C157,Ingredients[Ingredients],0))*D157,"")</f>
        <v>1.5</v>
      </c>
      <c r="G157" s="74">
        <v>0.5</v>
      </c>
      <c r="H157" s="74"/>
    </row>
    <row r="158" spans="1:8">
      <c r="A158" s="87">
        <v>2674</v>
      </c>
      <c r="B158" s="31" t="str">
        <f>IFERROR(INDEX(Produits[Item],MATCH(Recipes[[#This Row],[Code]],Produits[Code],0)),"")</f>
        <v>Teriyaki Salmon Meal</v>
      </c>
      <c r="C158" t="s">
        <v>301</v>
      </c>
      <c r="D158" s="87">
        <v>0.2</v>
      </c>
      <c r="E158" s="87" t="s">
        <v>1</v>
      </c>
      <c r="F158" s="27">
        <f>IFERROR(INDEX(Ingredients[Price_Kg],MATCH(C158,Ingredients[Ingredients],0))*D158,"")</f>
        <v>0.34171829184946761</v>
      </c>
      <c r="G158" s="74"/>
      <c r="H158" s="74"/>
    </row>
    <row r="159" spans="1:8">
      <c r="A159" s="87">
        <v>2674</v>
      </c>
      <c r="B159" s="31" t="str">
        <f>IFERROR(INDEX(Produits[Item],MATCH(Recipes[[#This Row],[Code]],Produits[Code],0)),"")</f>
        <v>Teriyaki Salmon Meal</v>
      </c>
      <c r="C159" t="s">
        <v>314</v>
      </c>
      <c r="D159" s="87">
        <v>0.1</v>
      </c>
      <c r="E159" s="87" t="s">
        <v>1</v>
      </c>
      <c r="F159" s="27">
        <f>IFERROR(INDEX(Ingredients[Price_Kg],MATCH(C159,Ingredients[Ingredients],0))*D159,"")</f>
        <v>0.38800000000000001</v>
      </c>
      <c r="G159" s="74"/>
      <c r="H159" s="74"/>
    </row>
    <row r="160" spans="1:8">
      <c r="A160" s="87">
        <v>2674</v>
      </c>
      <c r="B160" s="31" t="str">
        <f>IFERROR(INDEX(Produits[Item],MATCH(Recipes[[#This Row],[Code]],Produits[Code],0)),"")</f>
        <v>Teriyaki Salmon Meal</v>
      </c>
      <c r="C160" t="s">
        <v>172</v>
      </c>
      <c r="D160" s="87">
        <v>5.0000000000000001E-3</v>
      </c>
      <c r="E160" s="87" t="s">
        <v>1</v>
      </c>
      <c r="F160" s="27">
        <f>IFERROR(INDEX(Ingredients[Price_Kg],MATCH(C160,Ingredients[Ingredients],0))*D160,"")</f>
        <v>3.1480000000000001E-2</v>
      </c>
      <c r="G160" s="74"/>
      <c r="H160" s="74"/>
    </row>
    <row r="161" spans="1:8">
      <c r="A161" s="87">
        <v>2674</v>
      </c>
      <c r="B161" s="31" t="str">
        <f>IFERROR(INDEX(Produits[Item],MATCH(Recipes[[#This Row],[Code]],Produits[Code],0)),"")</f>
        <v>Teriyaki Salmon Meal</v>
      </c>
      <c r="C161" t="s">
        <v>203</v>
      </c>
      <c r="D161" s="87">
        <v>0.03</v>
      </c>
      <c r="E161" s="87" t="s">
        <v>1</v>
      </c>
      <c r="F161" s="27">
        <f>IFERROR(INDEX(Ingredients[Price_Kg],MATCH(C161,Ingredients[Ingredients],0))*D161,"")</f>
        <v>0.13614000000000001</v>
      </c>
      <c r="G161" s="74"/>
      <c r="H161" s="74"/>
    </row>
    <row r="162" spans="1:8">
      <c r="A162" s="87">
        <v>2674</v>
      </c>
      <c r="B162" s="31" t="str">
        <f>IFERROR(INDEX(Produits[Item],MATCH(Recipes[[#This Row],[Code]],Produits[Code],0)),"")</f>
        <v>Teriyaki Salmon Meal</v>
      </c>
      <c r="C162" t="s">
        <v>199</v>
      </c>
      <c r="D162" s="87">
        <v>1.4999999999999999E-2</v>
      </c>
      <c r="E162" s="87" t="s">
        <v>1</v>
      </c>
      <c r="F162" s="27">
        <f>IFERROR(INDEX(Ingredients[Price_Kg],MATCH(C162,Ingredients[Ingredients],0))*D162,"")</f>
        <v>5.985E-2</v>
      </c>
      <c r="G162" s="74"/>
      <c r="H162" s="74"/>
    </row>
    <row r="163" spans="1:8">
      <c r="A163" s="87">
        <v>5935</v>
      </c>
      <c r="B163" s="31" t="str">
        <f>IFERROR(INDEX(Produits[Item],MATCH(Recipes[[#This Row],[Code]],Produits[Code],0)),"")</f>
        <v>Teriyaki Chicken Meal</v>
      </c>
      <c r="C163" t="s">
        <v>234</v>
      </c>
      <c r="D163" s="87">
        <v>0.14000000000000001</v>
      </c>
      <c r="E163" s="87" t="s">
        <v>1</v>
      </c>
      <c r="F163" s="27">
        <f>IFERROR(INDEX(Ingredients[Price_Kg],MATCH(C163,Ingredients[Ingredients],0))*D163,"")</f>
        <v>0.95200000000000007</v>
      </c>
      <c r="G163" s="74">
        <v>0.6</v>
      </c>
      <c r="H163" s="74"/>
    </row>
    <row r="164" spans="1:8">
      <c r="A164" s="87">
        <v>5935</v>
      </c>
      <c r="B164" s="31" t="str">
        <f>IFERROR(INDEX(Produits[Item],MATCH(Recipes[[#This Row],[Code]],Produits[Code],0)),"")</f>
        <v>Teriyaki Chicken Meal</v>
      </c>
      <c r="C164" t="s">
        <v>301</v>
      </c>
      <c r="D164" s="87">
        <v>0.2</v>
      </c>
      <c r="E164" s="87" t="s">
        <v>1</v>
      </c>
      <c r="F164" s="27">
        <f>IFERROR(INDEX(Ingredients[Price_Kg],MATCH(C164,Ingredients[Ingredients],0))*D164,"")</f>
        <v>0.34171829184946761</v>
      </c>
      <c r="G164" s="74"/>
      <c r="H164" s="74"/>
    </row>
    <row r="165" spans="1:8">
      <c r="A165" s="87">
        <v>5935</v>
      </c>
      <c r="B165" s="31" t="str">
        <f>IFERROR(INDEX(Produits[Item],MATCH(Recipes[[#This Row],[Code]],Produits[Code],0)),"")</f>
        <v>Teriyaki Chicken Meal</v>
      </c>
      <c r="C165" t="s">
        <v>314</v>
      </c>
      <c r="D165" s="87">
        <v>0.1</v>
      </c>
      <c r="E165" s="87" t="s">
        <v>1</v>
      </c>
      <c r="F165" s="27">
        <f>IFERROR(INDEX(Ingredients[Price_Kg],MATCH(C165,Ingredients[Ingredients],0))*D165,"")</f>
        <v>0.38800000000000001</v>
      </c>
      <c r="G165" s="74"/>
      <c r="H165" s="74"/>
    </row>
    <row r="166" spans="1:8">
      <c r="A166" s="87">
        <v>5935</v>
      </c>
      <c r="B166" s="31" t="str">
        <f>IFERROR(INDEX(Produits[Item],MATCH(Recipes[[#This Row],[Code]],Produits[Code],0)),"")</f>
        <v>Teriyaki Chicken Meal</v>
      </c>
      <c r="C166" t="s">
        <v>172</v>
      </c>
      <c r="D166" s="87">
        <v>5.0000000000000001E-3</v>
      </c>
      <c r="E166" s="87" t="s">
        <v>1</v>
      </c>
      <c r="F166" s="27">
        <f>IFERROR(INDEX(Ingredients[Price_Kg],MATCH(C166,Ingredients[Ingredients],0))*D166,"")</f>
        <v>3.1480000000000001E-2</v>
      </c>
      <c r="G166" s="74"/>
      <c r="H166" s="74"/>
    </row>
    <row r="167" spans="1:8">
      <c r="A167" s="87">
        <v>5935</v>
      </c>
      <c r="B167" s="31" t="str">
        <f>IFERROR(INDEX(Produits[Item],MATCH(Recipes[[#This Row],[Code]],Produits[Code],0)),"")</f>
        <v>Teriyaki Chicken Meal</v>
      </c>
      <c r="C167" t="s">
        <v>203</v>
      </c>
      <c r="D167" s="87">
        <v>0.03</v>
      </c>
      <c r="E167" s="87" t="s">
        <v>1</v>
      </c>
      <c r="F167" s="27">
        <f>IFERROR(INDEX(Ingredients[Price_Kg],MATCH(C167,Ingredients[Ingredients],0))*D167,"")</f>
        <v>0.13614000000000001</v>
      </c>
      <c r="G167" s="74"/>
      <c r="H167" s="74"/>
    </row>
    <row r="168" spans="1:8">
      <c r="A168" s="87">
        <v>5935</v>
      </c>
      <c r="B168" s="31" t="str">
        <f>IFERROR(INDEX(Produits[Item],MATCH(Recipes[[#This Row],[Code]],Produits[Code],0)),"")</f>
        <v>Teriyaki Chicken Meal</v>
      </c>
      <c r="C168" t="s">
        <v>199</v>
      </c>
      <c r="D168" s="87">
        <v>1.4999999999999999E-2</v>
      </c>
      <c r="E168" s="87" t="s">
        <v>1</v>
      </c>
      <c r="F168" s="27">
        <f>IFERROR(INDEX(Ingredients[Price_Kg],MATCH(C168,Ingredients[Ingredients],0))*D168,"")</f>
        <v>5.985E-2</v>
      </c>
      <c r="G168" s="74"/>
      <c r="H168" s="74"/>
    </row>
    <row r="169" spans="1:8">
      <c r="A169" s="87">
        <v>3610</v>
      </c>
      <c r="B169" s="31" t="str">
        <f>IFERROR(INDEX(Produits[Item],MATCH(Recipes[[#This Row],[Code]],Produits[Code],0)),"")</f>
        <v>Smoked Salmon Sandwich</v>
      </c>
      <c r="C169" t="s">
        <v>312</v>
      </c>
      <c r="D169" s="87">
        <v>2</v>
      </c>
      <c r="E169" s="87" t="s">
        <v>116</v>
      </c>
      <c r="F169" s="27">
        <f>IFERROR(INDEX(Ingredients[Price_Kg],MATCH(C169,Ingredients[Ingredients],0))*D169,"")</f>
        <v>0.32500000000000001</v>
      </c>
      <c r="G169" s="74">
        <v>0.18</v>
      </c>
      <c r="H169" s="74"/>
    </row>
    <row r="170" spans="1:8">
      <c r="A170" s="87">
        <v>3610</v>
      </c>
      <c r="B170" s="31" t="str">
        <f>IFERROR(INDEX(Produits[Item],MATCH(Recipes[[#This Row],[Code]],Produits[Code],0)),"")</f>
        <v>Smoked Salmon Sandwich</v>
      </c>
      <c r="C170" t="s">
        <v>168</v>
      </c>
      <c r="D170" s="87">
        <v>0.04</v>
      </c>
      <c r="E170" s="87" t="s">
        <v>1</v>
      </c>
      <c r="F170" s="27">
        <f>IFERROR(INDEX(Ingredients[Price_Kg],MATCH(C170,Ingredients[Ingredients],0))*D170,"")</f>
        <v>0.64</v>
      </c>
      <c r="G170" s="74"/>
      <c r="H170" s="74"/>
    </row>
    <row r="171" spans="1:8">
      <c r="A171" s="87">
        <v>3610</v>
      </c>
      <c r="B171" s="31" t="str">
        <f>IFERROR(INDEX(Produits[Item],MATCH(Recipes[[#This Row],[Code]],Produits[Code],0)),"")</f>
        <v>Smoked Salmon Sandwich</v>
      </c>
      <c r="C171" t="s">
        <v>162</v>
      </c>
      <c r="D171" s="87">
        <v>0.03</v>
      </c>
      <c r="E171" s="87" t="s">
        <v>1</v>
      </c>
      <c r="F171" s="27">
        <f>IFERROR(INDEX(Ingredients[Price_Kg],MATCH(C171,Ingredients[Ingredients],0))*D171,"")</f>
        <v>6.529849253731343E-2</v>
      </c>
      <c r="G171" s="74"/>
      <c r="H171" s="74"/>
    </row>
    <row r="172" spans="1:8">
      <c r="A172" s="87">
        <v>3610</v>
      </c>
      <c r="B172" s="31" t="str">
        <f>IFERROR(INDEX(Produits[Item],MATCH(Recipes[[#This Row],[Code]],Produits[Code],0)),"")</f>
        <v>Smoked Salmon Sandwich</v>
      </c>
      <c r="C172" t="s">
        <v>0</v>
      </c>
      <c r="D172" s="87">
        <v>0.01</v>
      </c>
      <c r="E172" s="87" t="s">
        <v>1</v>
      </c>
      <c r="F172" s="27">
        <f>IFERROR(INDEX(Ingredients[Price_Kg],MATCH(C172,Ingredients[Ingredients],0))*D172,"")</f>
        <v>2.1583113456464381E-2</v>
      </c>
      <c r="G172" s="74"/>
      <c r="H172" s="74"/>
    </row>
    <row r="173" spans="1:8">
      <c r="A173" s="87">
        <v>3641</v>
      </c>
      <c r="B173" s="31" t="str">
        <f>IFERROR(INDEX(Produits[Item],MATCH(Recipes[[#This Row],[Code]],Produits[Code],0)),"")</f>
        <v>Egg &amp; Red Onion Sandwich</v>
      </c>
      <c r="C173" t="s">
        <v>312</v>
      </c>
      <c r="D173" s="87">
        <v>2</v>
      </c>
      <c r="E173" s="87" t="s">
        <v>116</v>
      </c>
      <c r="F173" s="27">
        <f>IFERROR(INDEX(Ingredients[Price_Kg],MATCH(C173,Ingredients[Ingredients],0))*D173,"")</f>
        <v>0.32500000000000001</v>
      </c>
      <c r="G173" s="74">
        <v>0.18</v>
      </c>
      <c r="H173" s="74"/>
    </row>
    <row r="174" spans="1:8">
      <c r="A174" s="87">
        <v>3641</v>
      </c>
      <c r="B174" s="31" t="str">
        <f>IFERROR(INDEX(Produits[Item],MATCH(Recipes[[#This Row],[Code]],Produits[Code],0)),"")</f>
        <v>Egg &amp; Red Onion Sandwich</v>
      </c>
      <c r="C174" t="s">
        <v>133</v>
      </c>
      <c r="D174" s="87">
        <v>1.5</v>
      </c>
      <c r="E174" s="87" t="s">
        <v>116</v>
      </c>
      <c r="F174" s="27">
        <f>IFERROR(INDEX(Ingredients[Price_Kg],MATCH(C174,Ingredients[Ingredients],0))*D174,"")</f>
        <v>0.15000000000000002</v>
      </c>
      <c r="G174" s="74"/>
      <c r="H174" s="74"/>
    </row>
    <row r="175" spans="1:8">
      <c r="A175" s="87">
        <v>3641</v>
      </c>
      <c r="B175" s="31" t="str">
        <f>IFERROR(INDEX(Produits[Item],MATCH(Recipes[[#This Row],[Code]],Produits[Code],0)),"")</f>
        <v>Egg &amp; Red Onion Sandwich</v>
      </c>
      <c r="C175" t="s">
        <v>165</v>
      </c>
      <c r="D175" s="87">
        <v>0.02</v>
      </c>
      <c r="E175" s="87" t="s">
        <v>1</v>
      </c>
      <c r="F175" s="27">
        <f>IFERROR(INDEX(Ingredients[Price_Kg],MATCH(C175,Ingredients[Ingredients],0))*D175,"")</f>
        <v>1.3333333333333332E-2</v>
      </c>
      <c r="G175" s="74"/>
      <c r="H175" s="74"/>
    </row>
    <row r="176" spans="1:8">
      <c r="A176" s="87">
        <v>3641</v>
      </c>
      <c r="B176" s="31" t="str">
        <f>IFERROR(INDEX(Produits[Item],MATCH(Recipes[[#This Row],[Code]],Produits[Code],0)),"")</f>
        <v>Egg &amp; Red Onion Sandwich</v>
      </c>
      <c r="C176" t="s">
        <v>0</v>
      </c>
      <c r="D176" s="87">
        <v>0.02</v>
      </c>
      <c r="E176" s="87" t="s">
        <v>1</v>
      </c>
      <c r="F176" s="27">
        <f>IFERROR(INDEX(Ingredients[Price_Kg],MATCH(C176,Ingredients[Ingredients],0))*D176,"")</f>
        <v>4.3166226912928762E-2</v>
      </c>
      <c r="G176" s="74"/>
      <c r="H176" s="74"/>
    </row>
    <row r="177" spans="1:8">
      <c r="A177" s="87">
        <v>3641</v>
      </c>
      <c r="B177" s="31" t="str">
        <f>IFERROR(INDEX(Produits[Item],MATCH(Recipes[[#This Row],[Code]],Produits[Code],0)),"")</f>
        <v>Egg &amp; Red Onion Sandwich</v>
      </c>
      <c r="C177" t="s">
        <v>178</v>
      </c>
      <c r="D177" s="87">
        <v>1E-3</v>
      </c>
      <c r="E177" s="87" t="s">
        <v>1</v>
      </c>
      <c r="F177" s="27">
        <f>IFERROR(INDEX(Ingredients[Price_Kg],MATCH(C177,Ingredients[Ingredients],0))*D177,"")</f>
        <v>2.7200000000000005E-4</v>
      </c>
      <c r="G177" s="74"/>
      <c r="H177" s="74"/>
    </row>
    <row r="178" spans="1:8">
      <c r="A178" s="87">
        <v>3641</v>
      </c>
      <c r="B178" s="31" t="str">
        <f>IFERROR(INDEX(Produits[Item],MATCH(Recipes[[#This Row],[Code]],Produits[Code],0)),"")</f>
        <v>Egg &amp; Red Onion Sandwich</v>
      </c>
      <c r="C178" t="s">
        <v>285</v>
      </c>
      <c r="D178" s="87">
        <v>0.15</v>
      </c>
      <c r="E178" s="87" t="s">
        <v>1</v>
      </c>
      <c r="F178" s="27">
        <f>IFERROR(INDEX(Ingredients[Price_Kg],MATCH(C178,Ingredients[Ingredients],0))*D178,"")</f>
        <v>0.36272727272727268</v>
      </c>
      <c r="G178" s="74"/>
      <c r="H178" s="74"/>
    </row>
    <row r="179" spans="1:8">
      <c r="A179" s="87">
        <v>3641</v>
      </c>
      <c r="B179" s="31" t="str">
        <f>IFERROR(INDEX(Produits[Item],MATCH(Recipes[[#This Row],[Code]],Produits[Code],0)),"")</f>
        <v>Egg &amp; Red Onion Sandwich</v>
      </c>
      <c r="C179" t="s">
        <v>316</v>
      </c>
      <c r="D179" s="87">
        <v>2.5000000000000001E-2</v>
      </c>
      <c r="E179" s="87" t="s">
        <v>1</v>
      </c>
      <c r="F179" s="27">
        <f>IFERROR(INDEX(Ingredients[Price_Kg],MATCH(C179,Ingredients[Ingredients],0))*D179,"")</f>
        <v>4.0000000000000008E-2</v>
      </c>
      <c r="G179" s="74"/>
      <c r="H179" s="74"/>
    </row>
    <row r="180" spans="1:8">
      <c r="A180" s="87">
        <v>2457</v>
      </c>
      <c r="B180" s="31" t="str">
        <f>IFERROR(INDEX(Produits[Item],MATCH(Recipes[[#This Row],[Code]],Produits[Code],0)),"")</f>
        <v>Flaked Dill Salmon Sandwich</v>
      </c>
      <c r="C180" t="s">
        <v>312</v>
      </c>
      <c r="D180" s="87">
        <v>2</v>
      </c>
      <c r="E180" s="87" t="s">
        <v>116</v>
      </c>
      <c r="F180" s="27">
        <f>IFERROR(INDEX(Ingredients[Price_Kg],MATCH(C180,Ingredients[Ingredients],0))*D180,"")</f>
        <v>0.32500000000000001</v>
      </c>
      <c r="G180" s="74">
        <v>0.18</v>
      </c>
      <c r="H180" s="74"/>
    </row>
    <row r="181" spans="1:8">
      <c r="A181" s="87">
        <v>2457</v>
      </c>
      <c r="B181" s="31" t="str">
        <f>IFERROR(INDEX(Produits[Item],MATCH(Recipes[[#This Row],[Code]],Produits[Code],0)),"")</f>
        <v>Flaked Dill Salmon Sandwich</v>
      </c>
      <c r="C181" t="s">
        <v>166</v>
      </c>
      <c r="D181" s="87">
        <v>0.12</v>
      </c>
      <c r="E181" s="87" t="s">
        <v>1</v>
      </c>
      <c r="F181" s="27">
        <f>IFERROR(INDEX(Ingredients[Price_Kg],MATCH(C181,Ingredients[Ingredients],0))*D181,"")</f>
        <v>1.44</v>
      </c>
      <c r="G181" s="74"/>
      <c r="H181" s="74"/>
    </row>
    <row r="182" spans="1:8">
      <c r="A182" s="87">
        <v>2457</v>
      </c>
      <c r="B182" s="31" t="str">
        <f>IFERROR(INDEX(Produits[Item],MATCH(Recipes[[#This Row],[Code]],Produits[Code],0)),"")</f>
        <v>Flaked Dill Salmon Sandwich</v>
      </c>
      <c r="C182" t="s">
        <v>321</v>
      </c>
      <c r="D182" s="87">
        <v>1.4999999999999999E-2</v>
      </c>
      <c r="E182" s="87" t="s">
        <v>1</v>
      </c>
      <c r="F182" s="27">
        <f>IFERROR(INDEX(Ingredients[Price_Kg],MATCH(C182,Ingredients[Ingredients],0))*D182,"")</f>
        <v>2.3E-2</v>
      </c>
      <c r="G182" s="74"/>
      <c r="H182" s="74"/>
    </row>
    <row r="183" spans="1:8">
      <c r="A183" s="87">
        <v>2457</v>
      </c>
      <c r="B183" s="31" t="str">
        <f>IFERROR(INDEX(Produits[Item],MATCH(Recipes[[#This Row],[Code]],Produits[Code],0)),"")</f>
        <v>Flaked Dill Salmon Sandwich</v>
      </c>
      <c r="C183" t="s">
        <v>0</v>
      </c>
      <c r="D183" s="87">
        <v>1.4999999999999999E-2</v>
      </c>
      <c r="E183" s="87" t="s">
        <v>1</v>
      </c>
      <c r="F183" s="27">
        <f>IFERROR(INDEX(Ingredients[Price_Kg],MATCH(C183,Ingredients[Ingredients],0))*D183,"")</f>
        <v>3.2374670184696572E-2</v>
      </c>
      <c r="G183" s="74"/>
      <c r="H183" s="74"/>
    </row>
    <row r="184" spans="1:8">
      <c r="A184" s="87">
        <v>2929</v>
      </c>
      <c r="B184" s="31" t="str">
        <f>IFERROR(INDEX(Produits[Item],MATCH(Recipes[[#This Row],[Code]],Produits[Code],0)),"")</f>
        <v>Roasted Sweet Potato</v>
      </c>
      <c r="C184" t="s">
        <v>331</v>
      </c>
      <c r="D184" s="87">
        <v>8.5</v>
      </c>
      <c r="E184" s="87" t="s">
        <v>1</v>
      </c>
      <c r="F184" s="27">
        <f>IFERROR(INDEX(Ingredients[Price_Kg],MATCH(C184,Ingredients[Ingredients],0))*D184,"")</f>
        <v>10.766666666666666</v>
      </c>
      <c r="G184" s="74">
        <v>4.9000000000000004</v>
      </c>
      <c r="H184" s="74"/>
    </row>
    <row r="185" spans="1:8">
      <c r="A185" s="87">
        <v>2929</v>
      </c>
      <c r="B185" s="31" t="str">
        <f>IFERROR(INDEX(Produits[Item],MATCH(Recipes[[#This Row],[Code]],Produits[Code],0)),"")</f>
        <v>Roasted Sweet Potato</v>
      </c>
      <c r="C185" t="s">
        <v>262</v>
      </c>
      <c r="D185" s="87">
        <v>0.2</v>
      </c>
      <c r="E185" s="87" t="s">
        <v>1</v>
      </c>
      <c r="F185" s="27">
        <f>IFERROR(INDEX(Ingredients[Price_Kg],MATCH(C185,Ingredients[Ingredients],0))*D185,"")</f>
        <v>0.36000000000000004</v>
      </c>
      <c r="G185" s="74"/>
      <c r="H185" s="74"/>
    </row>
    <row r="186" spans="1:8">
      <c r="A186" s="87">
        <v>2929</v>
      </c>
      <c r="B186" s="31" t="str">
        <f>IFERROR(INDEX(Produits[Item],MATCH(Recipes[[#This Row],[Code]],Produits[Code],0)),"")</f>
        <v>Roasted Sweet Potato</v>
      </c>
      <c r="C186" t="s">
        <v>107</v>
      </c>
      <c r="D186" s="87">
        <v>0.2</v>
      </c>
      <c r="E186" s="87" t="s">
        <v>1</v>
      </c>
      <c r="F186" s="27">
        <f>IFERROR(INDEX(Ingredients[Price_Kg],MATCH(C186,Ingredients[Ingredients],0))*D186,"")</f>
        <v>0.16500000000000001</v>
      </c>
      <c r="G186" s="74"/>
      <c r="H186" s="74"/>
    </row>
    <row r="187" spans="1:8">
      <c r="A187" s="87">
        <v>2929</v>
      </c>
      <c r="B187" s="31" t="str">
        <f>IFERROR(INDEX(Produits[Item],MATCH(Recipes[[#This Row],[Code]],Produits[Code],0)),"")</f>
        <v>Roasted Sweet Potato</v>
      </c>
      <c r="C187" t="s">
        <v>178</v>
      </c>
      <c r="D187" s="87">
        <v>0.02</v>
      </c>
      <c r="E187" s="87" t="s">
        <v>1</v>
      </c>
      <c r="F187" s="27">
        <f>IFERROR(INDEX(Ingredients[Price_Kg],MATCH(C187,Ingredients[Ingredients],0))*D187,"")</f>
        <v>5.4400000000000004E-3</v>
      </c>
      <c r="G187" s="74"/>
      <c r="H187" s="74"/>
    </row>
    <row r="188" spans="1:8">
      <c r="A188" s="87">
        <v>4521</v>
      </c>
      <c r="B188" s="31" t="str">
        <f>IFERROR(INDEX(Produits[Item],MATCH(Recipes[[#This Row],[Code]],Produits[Code],0)),"")</f>
        <v>Celeriac Coleslaw</v>
      </c>
      <c r="C188" t="s">
        <v>124</v>
      </c>
      <c r="D188" s="87">
        <v>2.7</v>
      </c>
      <c r="E188" s="87" t="s">
        <v>1</v>
      </c>
      <c r="F188" s="27">
        <f>IFERROR(INDEX(Ingredients[Price_Kg],MATCH(C188,Ingredients[Ingredients],0))*D188,"")</f>
        <v>1.62</v>
      </c>
      <c r="G188" s="74">
        <v>1.5</v>
      </c>
      <c r="H188" s="74"/>
    </row>
    <row r="189" spans="1:8">
      <c r="A189" s="87">
        <v>4521</v>
      </c>
      <c r="B189" s="31" t="str">
        <f>IFERROR(INDEX(Produits[Item],MATCH(Recipes[[#This Row],[Code]],Produits[Code],0)),"")</f>
        <v>Celeriac Coleslaw</v>
      </c>
      <c r="C189" t="s">
        <v>155</v>
      </c>
      <c r="D189" s="87">
        <v>0.35</v>
      </c>
      <c r="E189" s="87" t="s">
        <v>1</v>
      </c>
      <c r="F189" s="27">
        <f>IFERROR(INDEX(Ingredients[Price_Kg],MATCH(C189,Ingredients[Ingredients],0))*D189,"")</f>
        <v>0.48999999999999994</v>
      </c>
      <c r="G189" s="74"/>
      <c r="H189" s="74"/>
    </row>
    <row r="190" spans="1:8">
      <c r="A190" s="87">
        <v>4521</v>
      </c>
      <c r="B190" s="31" t="str">
        <f>IFERROR(INDEX(Produits[Item],MATCH(Recipes[[#This Row],[Code]],Produits[Code],0)),"")</f>
        <v>Celeriac Coleslaw</v>
      </c>
      <c r="C190" t="s">
        <v>0</v>
      </c>
      <c r="D190" s="87">
        <v>1.25</v>
      </c>
      <c r="E190" s="87" t="s">
        <v>1</v>
      </c>
      <c r="F190" s="27">
        <f>IFERROR(INDEX(Ingredients[Price_Kg],MATCH(C190,Ingredients[Ingredients],0))*D190,"")</f>
        <v>2.6978891820580477</v>
      </c>
      <c r="G190" s="74"/>
      <c r="H190" s="74"/>
    </row>
    <row r="191" spans="1:8">
      <c r="A191" s="87">
        <v>4521</v>
      </c>
      <c r="B191" s="31" t="str">
        <f>IFERROR(INDEX(Produits[Item],MATCH(Recipes[[#This Row],[Code]],Produits[Code],0)),"")</f>
        <v>Celeriac Coleslaw</v>
      </c>
      <c r="C191" t="s">
        <v>104</v>
      </c>
      <c r="D191" s="87">
        <v>0.05</v>
      </c>
      <c r="E191" s="87" t="s">
        <v>1</v>
      </c>
      <c r="F191" s="27">
        <f>IFERROR(INDEX(Ingredients[Price_Kg],MATCH(C191,Ingredients[Ingredients],0))*D191,"")</f>
        <v>3.9E-2</v>
      </c>
      <c r="G191" s="74"/>
      <c r="H191" s="74"/>
    </row>
    <row r="192" spans="1:8">
      <c r="A192" s="87">
        <v>4521</v>
      </c>
      <c r="B192" s="31" t="str">
        <f>IFERROR(INDEX(Produits[Item],MATCH(Recipes[[#This Row],[Code]],Produits[Code],0)),"")</f>
        <v>Celeriac Coleslaw</v>
      </c>
      <c r="C192" t="s">
        <v>179</v>
      </c>
      <c r="D192" s="87">
        <v>0.01</v>
      </c>
      <c r="E192" s="87" t="s">
        <v>1</v>
      </c>
      <c r="F192" s="27">
        <f>IFERROR(INDEX(Ingredients[Price_Kg],MATCH(C192,Ingredients[Ingredients],0))*D192,"")</f>
        <v>6.7300000000000013E-2</v>
      </c>
      <c r="G192" s="74"/>
      <c r="H192" s="74"/>
    </row>
    <row r="193" spans="1:10">
      <c r="A193" s="87">
        <v>4521</v>
      </c>
      <c r="B193" s="31" t="str">
        <f>IFERROR(INDEX(Produits[Item],MATCH(Recipes[[#This Row],[Code]],Produits[Code],0)),"")</f>
        <v>Celeriac Coleslaw</v>
      </c>
      <c r="C193" t="s">
        <v>304</v>
      </c>
      <c r="D193" s="87">
        <v>0.02</v>
      </c>
      <c r="E193" s="87" t="s">
        <v>1</v>
      </c>
      <c r="F193" s="27">
        <f>IFERROR(INDEX(Ingredients[Price_Kg],MATCH(C193,Ingredients[Ingredients],0))*D193,"")</f>
        <v>3.8333333999999997E-2</v>
      </c>
      <c r="G193" s="74"/>
      <c r="H193" s="74"/>
    </row>
    <row r="194" spans="1:10">
      <c r="A194" s="87">
        <v>4521</v>
      </c>
      <c r="B194" s="31" t="str">
        <f>IFERROR(INDEX(Produits[Item],MATCH(Recipes[[#This Row],[Code]],Produits[Code],0)),"")</f>
        <v>Celeriac Coleslaw</v>
      </c>
      <c r="C194" t="s">
        <v>178</v>
      </c>
      <c r="D194" s="87">
        <v>0.03</v>
      </c>
      <c r="E194" s="87" t="s">
        <v>1</v>
      </c>
      <c r="F194" s="27">
        <f>IFERROR(INDEX(Ingredients[Price_Kg],MATCH(C194,Ingredients[Ingredients],0))*D194,"")</f>
        <v>8.1600000000000006E-3</v>
      </c>
      <c r="G194" s="74"/>
      <c r="H194" s="74"/>
    </row>
    <row r="195" spans="1:10">
      <c r="A195" s="87">
        <v>3254</v>
      </c>
      <c r="B195" s="31" t="str">
        <f>IFERROR(INDEX(Produits[Item],MATCH(Recipes[[#This Row],[Code]],Produits[Code],0)),"")</f>
        <v>Potato Latkes 4's</v>
      </c>
      <c r="C195" t="s">
        <v>156</v>
      </c>
      <c r="D195" s="87">
        <v>25</v>
      </c>
      <c r="E195" s="87" t="s">
        <v>1</v>
      </c>
      <c r="F195" s="27">
        <f>IFERROR(INDEX(Ingredients[Price_Kg],MATCH(C195,Ingredients[Ingredients],0))*D195,"")</f>
        <v>30</v>
      </c>
      <c r="G195" s="130">
        <v>15.7</v>
      </c>
      <c r="H195" s="74"/>
      <c r="J195" t="s">
        <v>332</v>
      </c>
    </row>
    <row r="196" spans="1:10">
      <c r="A196" s="87">
        <v>3254</v>
      </c>
      <c r="B196" s="31" t="str">
        <f>IFERROR(INDEX(Produits[Item],MATCH(Recipes[[#This Row],[Code]],Produits[Code],0)),"")</f>
        <v>Potato Latkes 4's</v>
      </c>
      <c r="C196" t="s">
        <v>133</v>
      </c>
      <c r="D196" s="87">
        <v>30</v>
      </c>
      <c r="E196" s="87" t="s">
        <v>116</v>
      </c>
      <c r="F196" s="27">
        <f>IFERROR(INDEX(Ingredients[Price_Kg],MATCH(C196,Ingredients[Ingredients],0))*D196,"")</f>
        <v>3</v>
      </c>
      <c r="G196" s="74"/>
      <c r="H196" s="74"/>
    </row>
    <row r="197" spans="1:10">
      <c r="A197" s="87">
        <v>3254</v>
      </c>
      <c r="B197" s="31" t="str">
        <f>IFERROR(INDEX(Produits[Item],MATCH(Recipes[[#This Row],[Code]],Produits[Code],0)),"")</f>
        <v>Potato Latkes 4's</v>
      </c>
      <c r="C197" t="s">
        <v>178</v>
      </c>
      <c r="D197" s="87">
        <v>0.2</v>
      </c>
      <c r="E197" s="87" t="s">
        <v>1</v>
      </c>
      <c r="F197" s="27">
        <f>IFERROR(INDEX(Ingredients[Price_Kg],MATCH(C197,Ingredients[Ingredients],0))*D197,"")</f>
        <v>5.4400000000000004E-2</v>
      </c>
      <c r="G197" s="74"/>
      <c r="H197" s="74"/>
    </row>
    <row r="198" spans="1:10">
      <c r="A198" s="87">
        <v>3254</v>
      </c>
      <c r="B198" s="31" t="str">
        <f>IFERROR(INDEX(Produits[Item],MATCH(Recipes[[#This Row],[Code]],Produits[Code],0)),"")</f>
        <v>Potato Latkes 4's</v>
      </c>
      <c r="C198" t="s">
        <v>107</v>
      </c>
      <c r="D198" s="87">
        <v>2</v>
      </c>
      <c r="E198" s="87" t="s">
        <v>1</v>
      </c>
      <c r="F198" s="27">
        <f>IFERROR(INDEX(Ingredients[Price_Kg],MATCH(C198,Ingredients[Ingredients],0))*D198,"")</f>
        <v>1.65</v>
      </c>
      <c r="G198" s="74"/>
      <c r="H198" s="74"/>
    </row>
    <row r="199" spans="1:10">
      <c r="A199" s="87">
        <v>3011</v>
      </c>
      <c r="B199" s="31" t="str">
        <f>IFERROR(INDEX(Produits[Item],MATCH(Recipes[[#This Row],[Code]],Produits[Code],0)),"")</f>
        <v>Flaked Salmon Sandwich</v>
      </c>
      <c r="C199" t="s">
        <v>312</v>
      </c>
      <c r="D199" s="87">
        <v>2</v>
      </c>
      <c r="E199" s="87" t="s">
        <v>116</v>
      </c>
      <c r="F199" s="27">
        <f>IFERROR(INDEX(Ingredients[Price_Kg],MATCH(C199,Ingredients[Ingredients],0))*D199,"")</f>
        <v>0.32500000000000001</v>
      </c>
      <c r="G199" s="74">
        <v>0.18</v>
      </c>
      <c r="H199" s="74"/>
    </row>
    <row r="200" spans="1:10">
      <c r="A200" s="87">
        <v>3011</v>
      </c>
      <c r="B200" s="31" t="str">
        <f>IFERROR(INDEX(Produits[Item],MATCH(Recipes[[#This Row],[Code]],Produits[Code],0)),"")</f>
        <v>Flaked Salmon Sandwich</v>
      </c>
      <c r="C200" t="s">
        <v>166</v>
      </c>
      <c r="D200" s="87">
        <v>0.12</v>
      </c>
      <c r="E200" s="87" t="s">
        <v>1</v>
      </c>
      <c r="F200" s="27">
        <f>IFERROR(INDEX(Ingredients[Price_Kg],MATCH(C200,Ingredients[Ingredients],0))*D200,"")</f>
        <v>1.44</v>
      </c>
      <c r="G200" s="74"/>
      <c r="H200" s="74"/>
    </row>
    <row r="201" spans="1:10">
      <c r="A201" s="87">
        <v>3011</v>
      </c>
      <c r="B201" s="31" t="str">
        <f>IFERROR(INDEX(Produits[Item],MATCH(Recipes[[#This Row],[Code]],Produits[Code],0)),"")</f>
        <v>Flaked Salmon Sandwich</v>
      </c>
      <c r="C201" t="s">
        <v>0</v>
      </c>
      <c r="D201" s="87">
        <v>1.4999999999999999E-2</v>
      </c>
      <c r="E201" s="87" t="s">
        <v>1</v>
      </c>
      <c r="F201" s="27">
        <f>IFERROR(INDEX(Ingredients[Price_Kg],MATCH(C201,Ingredients[Ingredients],0))*D201,"")</f>
        <v>3.2374670184696572E-2</v>
      </c>
      <c r="G201" s="74"/>
      <c r="H201" s="74"/>
    </row>
    <row r="202" spans="1:10">
      <c r="A202" s="87">
        <v>3011</v>
      </c>
      <c r="B202" s="31" t="str">
        <f>IFERROR(INDEX(Produits[Item],MATCH(Recipes[[#This Row],[Code]],Produits[Code],0)),"")</f>
        <v>Flaked Salmon Sandwich</v>
      </c>
      <c r="C202" t="s">
        <v>102</v>
      </c>
      <c r="D202" s="87">
        <v>0.02</v>
      </c>
      <c r="E202" s="87" t="s">
        <v>1</v>
      </c>
      <c r="F202" s="27">
        <f>IFERROR(INDEX(Ingredients[Price_Kg],MATCH(C202,Ingredients[Ingredients],0))*D202,"")</f>
        <v>2.6262626262626265E-2</v>
      </c>
      <c r="G202" s="74"/>
      <c r="H202" s="74"/>
    </row>
    <row r="203" spans="1:10">
      <c r="A203" s="87">
        <v>3043</v>
      </c>
      <c r="B203" s="31" t="str">
        <f>IFERROR(INDEX(Produits[Item],MATCH(Recipes[[#This Row],[Code]],Produits[Code],0)),"")</f>
        <v>Classic Veg Soup</v>
      </c>
      <c r="C203" t="s">
        <v>105</v>
      </c>
      <c r="D203" s="87">
        <v>0.76</v>
      </c>
      <c r="E203" s="87" t="s">
        <v>1</v>
      </c>
      <c r="F203" s="27">
        <f>IFERROR(INDEX(Ingredients[Price_Kg],MATCH(C203,Ingredients[Ingredients],0))*D203,"")</f>
        <v>0.30590000000000001</v>
      </c>
      <c r="G203" s="74">
        <v>3.2</v>
      </c>
      <c r="H203" s="74"/>
    </row>
    <row r="204" spans="1:10">
      <c r="A204" s="87">
        <v>3043</v>
      </c>
      <c r="B204" s="31" t="str">
        <f>IFERROR(INDEX(Produits[Item],MATCH(Recipes[[#This Row],[Code]],Produits[Code],0)),"")</f>
        <v>Classic Veg Soup</v>
      </c>
      <c r="C204" t="s">
        <v>159</v>
      </c>
      <c r="D204" s="87">
        <v>0.22600000000000001</v>
      </c>
      <c r="E204" s="87" t="s">
        <v>1</v>
      </c>
      <c r="F204" s="27">
        <f>IFERROR(INDEX(Ingredients[Price_Kg],MATCH(C204,Ingredients[Ingredients],0))*D204,"")</f>
        <v>0.45200000000000001</v>
      </c>
      <c r="G204" s="74"/>
      <c r="H204" s="74"/>
    </row>
    <row r="205" spans="1:10">
      <c r="A205" s="87">
        <v>3043</v>
      </c>
      <c r="B205" s="31" t="str">
        <f>IFERROR(INDEX(Produits[Item],MATCH(Recipes[[#This Row],[Code]],Produits[Code],0)),"")</f>
        <v>Classic Veg Soup</v>
      </c>
      <c r="C205" t="s">
        <v>158</v>
      </c>
      <c r="D205" s="87">
        <v>0.26200000000000001</v>
      </c>
      <c r="E205" s="87" t="s">
        <v>1</v>
      </c>
      <c r="F205" s="27">
        <f>IFERROR(INDEX(Ingredients[Price_Kg],MATCH(C205,Ingredients[Ingredients],0))*D205,"")</f>
        <v>0.47160000000000002</v>
      </c>
      <c r="G205" s="74"/>
      <c r="H205" s="74"/>
    </row>
    <row r="206" spans="1:10">
      <c r="A206" s="87">
        <v>3043</v>
      </c>
      <c r="B206" s="31" t="str">
        <f>IFERROR(INDEX(Produits[Item],MATCH(Recipes[[#This Row],[Code]],Produits[Code],0)),"")</f>
        <v>Classic Veg Soup</v>
      </c>
      <c r="C206" t="s">
        <v>160</v>
      </c>
      <c r="D206" s="87">
        <v>0.18099999999999999</v>
      </c>
      <c r="E206" s="87" t="s">
        <v>1</v>
      </c>
      <c r="F206" s="27">
        <f>IFERROR(INDEX(Ingredients[Price_Kg],MATCH(C206,Ingredients[Ingredients],0))*D206,"")</f>
        <v>0.3982</v>
      </c>
      <c r="G206" s="74"/>
      <c r="H206" s="74"/>
    </row>
    <row r="207" spans="1:10">
      <c r="A207" s="87">
        <v>3043</v>
      </c>
      <c r="B207" s="31" t="str">
        <f>IFERROR(INDEX(Produits[Item],MATCH(Recipes[[#This Row],[Code]],Produits[Code],0)),"")</f>
        <v>Classic Veg Soup</v>
      </c>
      <c r="C207" t="s">
        <v>129</v>
      </c>
      <c r="D207" s="87">
        <v>0.56000000000000005</v>
      </c>
      <c r="E207" s="87" t="s">
        <v>1</v>
      </c>
      <c r="F207" s="27">
        <f>IFERROR(INDEX(Ingredients[Price_Kg],MATCH(C207,Ingredients[Ingredients],0))*D207,"")</f>
        <v>1.0080000000000002</v>
      </c>
      <c r="G207" s="74"/>
      <c r="H207" s="74"/>
    </row>
    <row r="208" spans="1:10">
      <c r="A208" s="87">
        <v>3043</v>
      </c>
      <c r="B208" s="31" t="str">
        <f>IFERROR(INDEX(Produits[Item],MATCH(Recipes[[#This Row],[Code]],Produits[Code],0)),"")</f>
        <v>Classic Veg Soup</v>
      </c>
      <c r="C208" t="s">
        <v>155</v>
      </c>
      <c r="D208" s="87">
        <v>0.224</v>
      </c>
      <c r="E208" s="87" t="s">
        <v>1</v>
      </c>
      <c r="F208" s="27">
        <f>IFERROR(INDEX(Ingredients[Price_Kg],MATCH(C208,Ingredients[Ingredients],0))*D208,"")</f>
        <v>0.31359999999999999</v>
      </c>
      <c r="G208" s="74"/>
      <c r="H208" s="74"/>
    </row>
    <row r="209" spans="1:8">
      <c r="A209" s="87">
        <v>3043</v>
      </c>
      <c r="B209" s="31" t="str">
        <f>IFERROR(INDEX(Produits[Item],MATCH(Recipes[[#This Row],[Code]],Produits[Code],0)),"")</f>
        <v>Classic Veg Soup</v>
      </c>
      <c r="C209" t="s">
        <v>156</v>
      </c>
      <c r="D209" s="87">
        <v>0.44800000000000001</v>
      </c>
      <c r="E209" s="87" t="s">
        <v>1</v>
      </c>
      <c r="F209" s="27">
        <f>IFERROR(INDEX(Ingredients[Price_Kg],MATCH(C209,Ingredients[Ingredients],0))*D209,"")</f>
        <v>0.53759999999999997</v>
      </c>
      <c r="G209" s="74"/>
      <c r="H209" s="74"/>
    </row>
    <row r="210" spans="1:8">
      <c r="A210" s="87">
        <v>3043</v>
      </c>
      <c r="B210" s="31" t="str">
        <f>IFERROR(INDEX(Produits[Item],MATCH(Recipes[[#This Row],[Code]],Produits[Code],0)),"")</f>
        <v>Classic Veg Soup</v>
      </c>
      <c r="C210" t="s">
        <v>152</v>
      </c>
      <c r="D210" s="87">
        <v>0.126</v>
      </c>
      <c r="E210" s="87" t="s">
        <v>1</v>
      </c>
      <c r="F210" s="27">
        <f>IFERROR(INDEX(Ingredients[Price_Kg],MATCH(C210,Ingredients[Ingredients],0))*D210,"")</f>
        <v>0.2016</v>
      </c>
      <c r="G210" s="74"/>
      <c r="H210" s="74"/>
    </row>
    <row r="211" spans="1:8">
      <c r="A211" s="87">
        <v>3043</v>
      </c>
      <c r="B211" s="31" t="str">
        <f>IFERROR(INDEX(Produits[Item],MATCH(Recipes[[#This Row],[Code]],Produits[Code],0)),"")</f>
        <v>Classic Veg Soup</v>
      </c>
      <c r="C211" t="s">
        <v>328</v>
      </c>
      <c r="D211" s="87">
        <v>0.34200000000000003</v>
      </c>
      <c r="E211" s="87" t="s">
        <v>1</v>
      </c>
      <c r="F211" s="27">
        <f>IFERROR(INDEX(Ingredients[Price_Kg],MATCH(C211,Ingredients[Ingredients],0))*D211,"")</f>
        <v>0.19152000000000002</v>
      </c>
      <c r="G211" s="74"/>
      <c r="H211" s="74"/>
    </row>
    <row r="212" spans="1:8">
      <c r="A212" s="87">
        <v>3043</v>
      </c>
      <c r="B212" s="31" t="str">
        <f>IFERROR(INDEX(Produits[Item],MATCH(Recipes[[#This Row],[Code]],Produits[Code],0)),"")</f>
        <v>Classic Veg Soup</v>
      </c>
      <c r="C212" t="s">
        <v>331</v>
      </c>
      <c r="D212" s="87">
        <v>0.34499999999999997</v>
      </c>
      <c r="E212" s="87" t="s">
        <v>1</v>
      </c>
      <c r="F212" s="27">
        <f>IFERROR(INDEX(Ingredients[Price_Kg],MATCH(C212,Ingredients[Ingredients],0))*D212,"")</f>
        <v>0.43699999999999994</v>
      </c>
      <c r="G212" s="74"/>
      <c r="H212" s="74"/>
    </row>
    <row r="213" spans="1:8">
      <c r="A213" s="87">
        <v>3043</v>
      </c>
      <c r="B213" s="31" t="str">
        <f>IFERROR(INDEX(Produits[Item],MATCH(Recipes[[#This Row],[Code]],Produits[Code],0)),"")</f>
        <v>Classic Veg Soup</v>
      </c>
      <c r="C213" t="s">
        <v>178</v>
      </c>
      <c r="D213" s="87">
        <v>0.01</v>
      </c>
      <c r="E213" s="87" t="s">
        <v>1</v>
      </c>
      <c r="F213" s="27">
        <f>IFERROR(INDEX(Ingredients[Price_Kg],MATCH(C213,Ingredients[Ingredients],0))*D213,"")</f>
        <v>2.7200000000000002E-3</v>
      </c>
      <c r="G213" s="74"/>
      <c r="H213" s="74"/>
    </row>
    <row r="214" spans="1:8">
      <c r="A214" s="87">
        <v>3043</v>
      </c>
      <c r="B214" s="31" t="str">
        <f>IFERROR(INDEX(Produits[Item],MATCH(Recipes[[#This Row],[Code]],Produits[Code],0)),"")</f>
        <v>Classic Veg Soup</v>
      </c>
      <c r="C214" t="s">
        <v>179</v>
      </c>
      <c r="D214" s="87">
        <v>0.01</v>
      </c>
      <c r="E214" s="87" t="s">
        <v>1</v>
      </c>
      <c r="F214" s="27">
        <f>IFERROR(INDEX(Ingredients[Price_Kg],MATCH(C214,Ingredients[Ingredients],0))*D214,"")</f>
        <v>6.7300000000000013E-2</v>
      </c>
      <c r="G214" s="74"/>
      <c r="H214" s="74"/>
    </row>
    <row r="215" spans="1:8">
      <c r="A215" s="87">
        <v>3199</v>
      </c>
      <c r="B215" s="31" t="str">
        <f>IFERROR(INDEX(Produits[Item],MATCH(Recipes[[#This Row],[Code]],Produits[Code],0)),"")</f>
        <v>Courgette Kugel</v>
      </c>
      <c r="C215" t="s">
        <v>129</v>
      </c>
      <c r="D215" s="87">
        <v>17</v>
      </c>
      <c r="E215" s="87" t="s">
        <v>1</v>
      </c>
      <c r="F215" s="27">
        <f>IFERROR(INDEX(Ingredients[Price_Kg],MATCH(C215,Ingredients[Ingredients],0))*D215,"")</f>
        <v>30.6</v>
      </c>
      <c r="G215" s="74">
        <v>28.5</v>
      </c>
      <c r="H215" s="74"/>
    </row>
    <row r="216" spans="1:8">
      <c r="A216" s="87">
        <v>3199</v>
      </c>
      <c r="B216" s="31" t="str">
        <f>IFERROR(INDEX(Produits[Item],MATCH(Recipes[[#This Row],[Code]],Produits[Code],0)),"")</f>
        <v>Courgette Kugel</v>
      </c>
      <c r="C216" t="s">
        <v>155</v>
      </c>
      <c r="D216" s="87">
        <v>2</v>
      </c>
      <c r="E216" s="87" t="s">
        <v>1</v>
      </c>
      <c r="F216" s="27">
        <f>IFERROR(INDEX(Ingredients[Price_Kg],MATCH(C216,Ingredients[Ingredients],0))*D216,"")</f>
        <v>2.8</v>
      </c>
      <c r="G216" s="74"/>
      <c r="H216" s="74"/>
    </row>
    <row r="217" spans="1:8">
      <c r="A217" s="87">
        <v>3199</v>
      </c>
      <c r="B217" s="31" t="str">
        <f>IFERROR(INDEX(Produits[Item],MATCH(Recipes[[#This Row],[Code]],Produits[Code],0)),"")</f>
        <v>Courgette Kugel</v>
      </c>
      <c r="C217" t="s">
        <v>156</v>
      </c>
      <c r="D217" s="87">
        <v>2</v>
      </c>
      <c r="E217" s="87" t="s">
        <v>1</v>
      </c>
      <c r="F217" s="27">
        <f>IFERROR(INDEX(Ingredients[Price_Kg],MATCH(C217,Ingredients[Ingredients],0))*D217,"")</f>
        <v>2.4</v>
      </c>
      <c r="G217" s="74"/>
      <c r="H217" s="74"/>
    </row>
    <row r="218" spans="1:8">
      <c r="A218" s="87">
        <v>3199</v>
      </c>
      <c r="B218" s="31" t="str">
        <f>IFERROR(INDEX(Produits[Item],MATCH(Recipes[[#This Row],[Code]],Produits[Code],0)),"")</f>
        <v>Courgette Kugel</v>
      </c>
      <c r="C218" t="s">
        <v>0</v>
      </c>
      <c r="D218" s="87">
        <v>3</v>
      </c>
      <c r="E218" s="87" t="s">
        <v>1</v>
      </c>
      <c r="F218" s="27">
        <f>IFERROR(INDEX(Ingredients[Price_Kg],MATCH(C218,Ingredients[Ingredients],0))*D218,"")</f>
        <v>6.474934036939314</v>
      </c>
      <c r="G218" s="74"/>
      <c r="H218" s="74"/>
    </row>
    <row r="219" spans="1:8">
      <c r="A219" s="87">
        <v>3199</v>
      </c>
      <c r="B219" s="31" t="str">
        <f>IFERROR(INDEX(Produits[Item],MATCH(Recipes[[#This Row],[Code]],Produits[Code],0)),"")</f>
        <v>Courgette Kugel</v>
      </c>
      <c r="C219" t="s">
        <v>133</v>
      </c>
      <c r="D219" s="87">
        <v>60</v>
      </c>
      <c r="E219" s="87" t="s">
        <v>116</v>
      </c>
      <c r="F219" s="27">
        <f>IFERROR(INDEX(Ingredients[Price_Kg],MATCH(C219,Ingredients[Ingredients],0))*D219,"")</f>
        <v>6</v>
      </c>
      <c r="G219" s="74"/>
      <c r="H219" s="74"/>
    </row>
    <row r="220" spans="1:8">
      <c r="A220" s="87">
        <v>3199</v>
      </c>
      <c r="B220" s="31" t="str">
        <f>IFERROR(INDEX(Produits[Item],MATCH(Recipes[[#This Row],[Code]],Produits[Code],0)),"")</f>
        <v>Courgette Kugel</v>
      </c>
      <c r="C220" t="s">
        <v>293</v>
      </c>
      <c r="D220" s="87">
        <v>0.35</v>
      </c>
      <c r="E220" s="87" t="s">
        <v>1</v>
      </c>
      <c r="F220" s="27">
        <f>IFERROR(INDEX(Ingredients[Price_Kg],MATCH(C220,Ingredients[Ingredients],0))*D220,"")</f>
        <v>1.7430000000000001</v>
      </c>
      <c r="G220" s="74"/>
      <c r="H220" s="74"/>
    </row>
    <row r="221" spans="1:8">
      <c r="A221" s="87">
        <v>3199</v>
      </c>
      <c r="B221" s="31" t="str">
        <f>IFERROR(INDEX(Produits[Item],MATCH(Recipes[[#This Row],[Code]],Produits[Code],0)),"")</f>
        <v>Courgette Kugel</v>
      </c>
      <c r="C221" t="s">
        <v>190</v>
      </c>
      <c r="D221" s="87">
        <v>0.5</v>
      </c>
      <c r="E221" s="87" t="s">
        <v>1</v>
      </c>
      <c r="F221" s="27">
        <f>IFERROR(INDEX(Ingredients[Price_Kg],MATCH(C221,Ingredients[Ingredients],0))*D221,"")</f>
        <v>4.4450000000000003</v>
      </c>
      <c r="G221" s="74"/>
      <c r="H221" s="74"/>
    </row>
    <row r="222" spans="1:8">
      <c r="A222" s="87">
        <v>3199</v>
      </c>
      <c r="B222" s="31" t="str">
        <f>IFERROR(INDEX(Produits[Item],MATCH(Recipes[[#This Row],[Code]],Produits[Code],0)),"")</f>
        <v>Courgette Kugel</v>
      </c>
      <c r="C222" t="s">
        <v>294</v>
      </c>
      <c r="D222" s="87">
        <v>1</v>
      </c>
      <c r="E222" s="87" t="s">
        <v>1</v>
      </c>
      <c r="F222" s="27">
        <f>IFERROR(INDEX(Ingredients[Price_Kg],MATCH(C222,Ingredients[Ingredients],0))*D222,"")</f>
        <v>9.3330000000000002</v>
      </c>
      <c r="G222" s="74"/>
      <c r="H222" s="74"/>
    </row>
    <row r="223" spans="1:8">
      <c r="A223" s="87">
        <v>3199</v>
      </c>
      <c r="B223" s="31" t="str">
        <f>IFERROR(INDEX(Produits[Item],MATCH(Recipes[[#This Row],[Code]],Produits[Code],0)),"")</f>
        <v>Courgette Kugel</v>
      </c>
      <c r="C223" t="s">
        <v>122</v>
      </c>
      <c r="D223" s="87">
        <v>3</v>
      </c>
      <c r="E223" s="87" t="s">
        <v>1</v>
      </c>
      <c r="F223" s="27">
        <f>IFERROR(INDEX(Ingredients[Price_Kg],MATCH(C223,Ingredients[Ingredients],0))*D223,"")</f>
        <v>6.5249999999999995</v>
      </c>
      <c r="G223" s="74"/>
      <c r="H223" s="74"/>
    </row>
    <row r="224" spans="1:8">
      <c r="A224" s="87">
        <v>6153</v>
      </c>
      <c r="B224" s="31" t="str">
        <f>IFERROR(INDEX(Produits[Item],MATCH(Recipes[[#This Row],[Code]],Produits[Code],0)),"")</f>
        <v>Smoked Salmon Pate</v>
      </c>
      <c r="C224" t="s">
        <v>168</v>
      </c>
      <c r="D224" s="87">
        <v>3.5</v>
      </c>
      <c r="E224" s="87" t="s">
        <v>1</v>
      </c>
      <c r="F224" s="27">
        <f>IFERROR(INDEX(Ingredients[Price_Kg],MATCH(C224,Ingredients[Ingredients],0))*D224,"")</f>
        <v>56</v>
      </c>
      <c r="G224" s="74">
        <v>4.9000000000000004</v>
      </c>
      <c r="H224" s="74"/>
    </row>
    <row r="225" spans="1:10">
      <c r="A225" s="87">
        <v>6153</v>
      </c>
      <c r="B225" s="31" t="str">
        <f>IFERROR(INDEX(Produits[Item],MATCH(Recipes[[#This Row],[Code]],Produits[Code],0)),"")</f>
        <v>Smoked Salmon Pate</v>
      </c>
      <c r="C225" t="s">
        <v>218</v>
      </c>
      <c r="D225" s="87">
        <v>0.4</v>
      </c>
      <c r="E225" s="87" t="s">
        <v>1</v>
      </c>
      <c r="F225" s="27">
        <f>IFERROR(INDEX(Ingredients[Price_Kg],MATCH(C225,Ingredients[Ingredients],0))*D225,"")</f>
        <v>0.6</v>
      </c>
      <c r="G225" s="74"/>
      <c r="H225" s="74"/>
    </row>
    <row r="226" spans="1:10">
      <c r="A226" s="87">
        <v>6153</v>
      </c>
      <c r="B226" s="31" t="str">
        <f>IFERROR(INDEX(Produits[Item],MATCH(Recipes[[#This Row],[Code]],Produits[Code],0)),"")</f>
        <v>Smoked Salmon Pate</v>
      </c>
      <c r="C226" t="s">
        <v>0</v>
      </c>
      <c r="D226" s="87">
        <v>1</v>
      </c>
      <c r="E226" s="87" t="s">
        <v>1</v>
      </c>
      <c r="F226" s="27">
        <f>IFERROR(INDEX(Ingredients[Price_Kg],MATCH(C226,Ingredients[Ingredients],0))*D226,"")</f>
        <v>2.158311345646438</v>
      </c>
      <c r="G226" s="74"/>
      <c r="H226" s="74"/>
    </row>
    <row r="227" spans="1:10">
      <c r="A227" s="87">
        <v>3091</v>
      </c>
      <c r="B227" s="31" t="str">
        <f>IFERROR(INDEX(Produits[Item],MATCH(Recipes[[#This Row],[Code]],Produits[Code],0)),"")</f>
        <v>Tuna Dip</v>
      </c>
      <c r="C227" t="s">
        <v>260</v>
      </c>
      <c r="D227" s="87">
        <v>4.4000000000000004</v>
      </c>
      <c r="E227" s="87" t="s">
        <v>1</v>
      </c>
      <c r="F227" s="27">
        <f>IFERROR(INDEX(Ingredients[Price_Kg],MATCH(C227,Ingredients[Ingredients],0))*D227,"")</f>
        <v>22.624113553191492</v>
      </c>
      <c r="G227" s="74">
        <v>6</v>
      </c>
      <c r="H227" s="74"/>
    </row>
    <row r="228" spans="1:10">
      <c r="A228" s="87">
        <v>3091</v>
      </c>
      <c r="B228" s="31" t="str">
        <f>IFERROR(INDEX(Produits[Item],MATCH(Recipes[[#This Row],[Code]],Produits[Code],0)),"")</f>
        <v>Tuna Dip</v>
      </c>
      <c r="C228" t="s">
        <v>0</v>
      </c>
      <c r="D228" s="87">
        <v>1.6</v>
      </c>
      <c r="E228" s="87" t="s">
        <v>1</v>
      </c>
      <c r="F228" s="27">
        <f>IFERROR(INDEX(Ingredients[Price_Kg],MATCH(C228,Ingredients[Ingredients],0))*D228,"")</f>
        <v>3.453298153034301</v>
      </c>
      <c r="G228" s="74"/>
      <c r="H228" s="74"/>
    </row>
    <row r="229" spans="1:10">
      <c r="A229" s="87">
        <v>3091</v>
      </c>
      <c r="B229" s="31" t="str">
        <f>IFERROR(INDEX(Produits[Item],MATCH(Recipes[[#This Row],[Code]],Produits[Code],0)),"")</f>
        <v>Tuna Dip</v>
      </c>
      <c r="C229" t="s">
        <v>178</v>
      </c>
      <c r="D229" s="87">
        <v>0.01</v>
      </c>
      <c r="E229" s="87" t="s">
        <v>1</v>
      </c>
      <c r="F229" s="27">
        <f>IFERROR(INDEX(Ingredients[Price_Kg],MATCH(C229,Ingredients[Ingredients],0))*D229,"")</f>
        <v>2.7200000000000002E-3</v>
      </c>
      <c r="G229" s="74"/>
      <c r="H229" s="74"/>
    </row>
    <row r="230" spans="1:10">
      <c r="A230" s="87">
        <v>3091</v>
      </c>
      <c r="B230" s="31" t="str">
        <f>IFERROR(INDEX(Produits[Item],MATCH(Recipes[[#This Row],[Code]],Produits[Code],0)),"")</f>
        <v>Tuna Dip</v>
      </c>
      <c r="C230" t="s">
        <v>179</v>
      </c>
      <c r="D230" s="87">
        <v>0.01</v>
      </c>
      <c r="E230" s="87" t="s">
        <v>1</v>
      </c>
      <c r="F230" s="27">
        <f>IFERROR(INDEX(Ingredients[Price_Kg],MATCH(C230,Ingredients[Ingredients],0))*D230,"")</f>
        <v>6.7300000000000013E-2</v>
      </c>
      <c r="G230" s="74"/>
      <c r="H230" s="74"/>
    </row>
    <row r="231" spans="1:10">
      <c r="A231" s="87">
        <v>3032</v>
      </c>
      <c r="B231" s="31" t="str">
        <f>IFERROR(INDEX(Produits[Item],MATCH(Recipes[[#This Row],[Code]],Produits[Code],0)),"")</f>
        <v>Tuna Salad</v>
      </c>
      <c r="C231" t="s">
        <v>260</v>
      </c>
      <c r="D231" s="87">
        <v>3.76</v>
      </c>
      <c r="E231" s="87" t="s">
        <v>1</v>
      </c>
      <c r="F231" s="27">
        <f>IFERROR(INDEX(Ingredients[Price_Kg],MATCH(C231,Ingredients[Ingredients],0))*D231,"")</f>
        <v>19.333333400000001</v>
      </c>
      <c r="G231" s="74">
        <v>6</v>
      </c>
      <c r="H231" s="74"/>
    </row>
    <row r="232" spans="1:10">
      <c r="A232" s="87">
        <v>3032</v>
      </c>
      <c r="B232" s="31" t="str">
        <f>IFERROR(INDEX(Produits[Item],MATCH(Recipes[[#This Row],[Code]],Produits[Code],0)),"")</f>
        <v>Tuna Salad</v>
      </c>
      <c r="C232" t="s">
        <v>248</v>
      </c>
      <c r="D232" s="87">
        <v>0.35</v>
      </c>
      <c r="E232" s="87" t="s">
        <v>1</v>
      </c>
      <c r="F232" s="27">
        <f>IFERROR(INDEX(Ingredients[Price_Kg],MATCH(C232,Ingredients[Ingredients],0))*D232,"")</f>
        <v>0.49952777816666666</v>
      </c>
      <c r="G232" s="74"/>
      <c r="H232" s="74"/>
    </row>
    <row r="233" spans="1:10">
      <c r="A233" s="87">
        <v>3032</v>
      </c>
      <c r="B233" s="31" t="str">
        <f>IFERROR(INDEX(Produits[Item],MATCH(Recipes[[#This Row],[Code]],Produits[Code],0)),"")</f>
        <v>Tuna Salad</v>
      </c>
      <c r="C233" t="s">
        <v>159</v>
      </c>
      <c r="D233" s="87">
        <v>0.6</v>
      </c>
      <c r="E233" s="87" t="s">
        <v>1</v>
      </c>
      <c r="F233" s="27">
        <f>IFERROR(INDEX(Ingredients[Price_Kg],MATCH(C233,Ingredients[Ingredients],0))*D233,"")</f>
        <v>1.2</v>
      </c>
      <c r="G233" s="74"/>
      <c r="H233" s="74"/>
    </row>
    <row r="234" spans="1:10">
      <c r="A234" s="87">
        <v>3032</v>
      </c>
      <c r="B234" s="31" t="str">
        <f>IFERROR(INDEX(Produits[Item],MATCH(Recipes[[#This Row],[Code]],Produits[Code],0)),"")</f>
        <v>Tuna Salad</v>
      </c>
      <c r="C234" t="s">
        <v>160</v>
      </c>
      <c r="D234" s="87">
        <v>0.5</v>
      </c>
      <c r="E234" s="87" t="s">
        <v>1</v>
      </c>
      <c r="F234" s="27">
        <f>IFERROR(INDEX(Ingredients[Price_Kg],MATCH(C234,Ingredients[Ingredients],0))*D234,"")</f>
        <v>1.1000000000000001</v>
      </c>
      <c r="G234" s="74"/>
      <c r="H234" s="74"/>
    </row>
    <row r="235" spans="1:10">
      <c r="A235" s="87">
        <v>3032</v>
      </c>
      <c r="B235" s="31" t="str">
        <f>IFERROR(INDEX(Produits[Item],MATCH(Recipes[[#This Row],[Code]],Produits[Code],0)),"")</f>
        <v>Tuna Salad</v>
      </c>
      <c r="C235" t="s">
        <v>102</v>
      </c>
      <c r="D235" s="87">
        <v>0.15</v>
      </c>
      <c r="E235" s="87" t="s">
        <v>1</v>
      </c>
      <c r="F235" s="27">
        <f>IFERROR(INDEX(Ingredients[Price_Kg],MATCH(C235,Ingredients[Ingredients],0))*D235,"")</f>
        <v>0.19696969696969696</v>
      </c>
      <c r="G235" s="74"/>
      <c r="H235" s="74"/>
    </row>
    <row r="236" spans="1:10">
      <c r="A236" s="87">
        <v>3032</v>
      </c>
      <c r="B236" s="31" t="str">
        <f>IFERROR(INDEX(Produits[Item],MATCH(Recipes[[#This Row],[Code]],Produits[Code],0)),"")</f>
        <v>Tuna Salad</v>
      </c>
      <c r="C236" t="s">
        <v>165</v>
      </c>
      <c r="D236" s="87">
        <v>0.55000000000000004</v>
      </c>
      <c r="E236" s="87" t="s">
        <v>1</v>
      </c>
      <c r="F236" s="27">
        <f>IFERROR(INDEX(Ingredients[Price_Kg],MATCH(C236,Ingredients[Ingredients],0))*D236,"")</f>
        <v>0.3666666666666667</v>
      </c>
      <c r="G236" s="74"/>
      <c r="H236" s="74"/>
    </row>
    <row r="237" spans="1:10">
      <c r="A237" s="87">
        <v>3032</v>
      </c>
      <c r="B237" s="31" t="str">
        <f>IFERROR(INDEX(Produits[Item],MATCH(Recipes[[#This Row],[Code]],Produits[Code],0)),"")</f>
        <v>Tuna Salad</v>
      </c>
      <c r="C237" t="s">
        <v>0</v>
      </c>
      <c r="D237" s="87">
        <v>2</v>
      </c>
      <c r="E237" s="87" t="s">
        <v>1</v>
      </c>
      <c r="F237" s="27">
        <f>IFERROR(INDEX(Ingredients[Price_Kg],MATCH(C237,Ingredients[Ingredients],0))*D237,"")</f>
        <v>4.316622691292876</v>
      </c>
      <c r="G237" s="74"/>
      <c r="H237" s="74"/>
    </row>
    <row r="238" spans="1:10">
      <c r="A238" s="87">
        <v>3032</v>
      </c>
      <c r="B238" s="31" t="str">
        <f>IFERROR(INDEX(Produits[Item],MATCH(Recipes[[#This Row],[Code]],Produits[Code],0)),"")</f>
        <v>Tuna Salad</v>
      </c>
      <c r="C238" t="s">
        <v>178</v>
      </c>
      <c r="D238" s="87">
        <v>0.01</v>
      </c>
      <c r="E238" s="87" t="s">
        <v>1</v>
      </c>
      <c r="F238" s="27">
        <f>IFERROR(INDEX(Ingredients[Price_Kg],MATCH(C238,Ingredients[Ingredients],0))*D238,"")</f>
        <v>2.7200000000000002E-3</v>
      </c>
      <c r="G238" s="74"/>
      <c r="H238" s="74"/>
    </row>
    <row r="239" spans="1:10">
      <c r="A239" s="87">
        <v>3032</v>
      </c>
      <c r="B239" s="31" t="str">
        <f>IFERROR(INDEX(Produits[Item],MATCH(Recipes[[#This Row],[Code]],Produits[Code],0)),"")</f>
        <v>Tuna Salad</v>
      </c>
      <c r="C239" t="s">
        <v>179</v>
      </c>
      <c r="D239" s="87">
        <v>0.01</v>
      </c>
      <c r="E239" s="87" t="s">
        <v>1</v>
      </c>
      <c r="F239" s="27">
        <f>IFERROR(INDEX(Ingredients[Price_Kg],MATCH(C239,Ingredients[Ingredients],0))*D239,"")</f>
        <v>6.7300000000000013E-2</v>
      </c>
      <c r="G239" s="74"/>
      <c r="H239" s="74"/>
    </row>
    <row r="240" spans="1:10">
      <c r="A240" s="87">
        <v>3160</v>
      </c>
      <c r="B240" s="31" t="str">
        <f>IFERROR(INDEX(Produits[Item],MATCH(Recipes[[#This Row],[Code]],Produits[Code],0)),"")</f>
        <v>Kneidels</v>
      </c>
      <c r="C240" t="s">
        <v>133</v>
      </c>
      <c r="D240" s="87">
        <v>60</v>
      </c>
      <c r="E240" s="87" t="s">
        <v>116</v>
      </c>
      <c r="F240" s="27">
        <f>IFERROR(INDEX(Ingredients[Price_Kg],MATCH(C240,Ingredients[Ingredients],0))*D240,"")</f>
        <v>6</v>
      </c>
      <c r="G240" s="131">
        <v>10</v>
      </c>
      <c r="H240" s="74"/>
      <c r="J240" t="s">
        <v>337</v>
      </c>
    </row>
    <row r="241" spans="1:8">
      <c r="A241" s="87">
        <v>3160</v>
      </c>
      <c r="B241" s="31" t="str">
        <f>IFERROR(INDEX(Produits[Item],MATCH(Recipes[[#This Row],[Code]],Produits[Code],0)),"")</f>
        <v>Kneidels</v>
      </c>
      <c r="C241" t="s">
        <v>293</v>
      </c>
      <c r="D241" s="87">
        <v>0.7</v>
      </c>
      <c r="E241" s="87" t="s">
        <v>1</v>
      </c>
      <c r="F241" s="27">
        <f>IFERROR(INDEX(Ingredients[Price_Kg],MATCH(C241,Ingredients[Ingredients],0))*D241,"")</f>
        <v>3.4860000000000002</v>
      </c>
      <c r="G241" s="74"/>
      <c r="H241" s="74"/>
    </row>
    <row r="242" spans="1:8">
      <c r="A242" s="87">
        <v>3160</v>
      </c>
      <c r="B242" s="31" t="str">
        <f>IFERROR(INDEX(Produits[Item],MATCH(Recipes[[#This Row],[Code]],Produits[Code],0)),"")</f>
        <v>Kneidels</v>
      </c>
      <c r="C242" t="s">
        <v>103</v>
      </c>
      <c r="D242" s="87">
        <v>1</v>
      </c>
      <c r="E242" s="87" t="s">
        <v>1</v>
      </c>
      <c r="F242" s="27">
        <f>IFERROR(INDEX(Ingredients[Price_Kg],MATCH(C242,Ingredients[Ingredients],0))*D242,"")</f>
        <v>0.01</v>
      </c>
      <c r="G242" s="74"/>
      <c r="H242" s="74"/>
    </row>
    <row r="243" spans="1:8">
      <c r="A243" s="87">
        <v>3160</v>
      </c>
      <c r="B243" s="31" t="str">
        <f>IFERROR(INDEX(Produits[Item],MATCH(Recipes[[#This Row],[Code]],Produits[Code],0)),"")</f>
        <v>Kneidels</v>
      </c>
      <c r="C243" t="s">
        <v>107</v>
      </c>
      <c r="D243" s="87">
        <v>1</v>
      </c>
      <c r="E243" s="87" t="s">
        <v>1</v>
      </c>
      <c r="F243" s="27">
        <f>IFERROR(INDEX(Ingredients[Price_Kg],MATCH(C243,Ingredients[Ingredients],0))*D243,"")</f>
        <v>0.82499999999999996</v>
      </c>
      <c r="G243" s="74"/>
      <c r="H243" s="74"/>
    </row>
    <row r="244" spans="1:8">
      <c r="A244" s="87">
        <v>3160</v>
      </c>
      <c r="B244" s="31" t="str">
        <f>IFERROR(INDEX(Produits[Item],MATCH(Recipes[[#This Row],[Code]],Produits[Code],0)),"")</f>
        <v>Kneidels</v>
      </c>
      <c r="C244" t="s">
        <v>144</v>
      </c>
      <c r="D244" s="87">
        <v>2</v>
      </c>
      <c r="E244" s="87" t="s">
        <v>1</v>
      </c>
      <c r="F244" s="27">
        <f>IFERROR(INDEX(Ingredients[Price_Kg],MATCH(C244,Ingredients[Ingredients],0))*D244,"")</f>
        <v>4.16</v>
      </c>
      <c r="G244" s="74"/>
      <c r="H244" s="74"/>
    </row>
    <row r="245" spans="1:8">
      <c r="A245" s="87">
        <v>1734</v>
      </c>
      <c r="B245" s="31" t="str">
        <f>IFERROR(INDEX(Produits[Item],MATCH(Recipes[[#This Row],[Code]],Produits[Code],0)),"")</f>
        <v>Taboule Salad</v>
      </c>
      <c r="C245" t="s">
        <v>338</v>
      </c>
      <c r="D245" s="87">
        <v>2.5</v>
      </c>
      <c r="E245" s="87" t="s">
        <v>1</v>
      </c>
      <c r="F245" s="27">
        <f>IFERROR(INDEX(Ingredients[Price_Kg],MATCH(C245,Ingredients[Ingredients],0))*D245,"")</f>
        <v>5.4749999999999996</v>
      </c>
      <c r="G245" s="74">
        <v>12</v>
      </c>
      <c r="H245" s="74"/>
    </row>
    <row r="246" spans="1:8">
      <c r="A246" s="87">
        <v>1734</v>
      </c>
      <c r="B246" s="31" t="str">
        <f>IFERROR(INDEX(Produits[Item],MATCH(Recipes[[#This Row],[Code]],Produits[Code],0)),"")</f>
        <v>Taboule Salad</v>
      </c>
      <c r="C246" t="s">
        <v>103</v>
      </c>
      <c r="D246" s="87">
        <v>2</v>
      </c>
      <c r="E246" s="87" t="s">
        <v>1</v>
      </c>
      <c r="F246" s="27">
        <f>IFERROR(INDEX(Ingredients[Price_Kg],MATCH(C246,Ingredients[Ingredients],0))*D246,"")</f>
        <v>0.02</v>
      </c>
      <c r="G246" s="74"/>
      <c r="H246" s="74"/>
    </row>
    <row r="247" spans="1:8">
      <c r="A247" s="87">
        <v>1734</v>
      </c>
      <c r="B247" s="31" t="str">
        <f>IFERROR(INDEX(Produits[Item],MATCH(Recipes[[#This Row],[Code]],Produits[Code],0)),"")</f>
        <v>Taboule Salad</v>
      </c>
      <c r="C247" t="s">
        <v>293</v>
      </c>
      <c r="D247" s="87">
        <v>2.5000000000000001E-2</v>
      </c>
      <c r="E247" s="87" t="s">
        <v>1</v>
      </c>
      <c r="F247" s="27">
        <f>IFERROR(INDEX(Ingredients[Price_Kg],MATCH(C247,Ingredients[Ingredients],0))*D247,"")</f>
        <v>0.12450000000000001</v>
      </c>
      <c r="G247" s="74"/>
      <c r="H247" s="74"/>
    </row>
    <row r="248" spans="1:8">
      <c r="A248" s="87">
        <v>1734</v>
      </c>
      <c r="B248" s="31" t="str">
        <f>IFERROR(INDEX(Produits[Item],MATCH(Recipes[[#This Row],[Code]],Produits[Code],0)),"")</f>
        <v>Taboule Salad</v>
      </c>
      <c r="C248" t="s">
        <v>107</v>
      </c>
      <c r="D248" s="87">
        <v>0.5</v>
      </c>
      <c r="E248" s="87" t="s">
        <v>1</v>
      </c>
      <c r="F248" s="27">
        <f>IFERROR(INDEX(Ingredients[Price_Kg],MATCH(C248,Ingredients[Ingredients],0))*D248,"")</f>
        <v>0.41249999999999998</v>
      </c>
      <c r="G248" s="74"/>
      <c r="H248" s="74"/>
    </row>
    <row r="249" spans="1:8">
      <c r="A249" s="87">
        <v>1734</v>
      </c>
      <c r="B249" s="31" t="str">
        <f>IFERROR(INDEX(Produits[Item],MATCH(Recipes[[#This Row],[Code]],Produits[Code],0)),"")</f>
        <v>Taboule Salad</v>
      </c>
      <c r="C249" t="s">
        <v>178</v>
      </c>
      <c r="D249" s="87">
        <v>2.5000000000000001E-2</v>
      </c>
      <c r="E249" s="87" t="s">
        <v>1</v>
      </c>
      <c r="F249" s="27">
        <f>IFERROR(INDEX(Ingredients[Price_Kg],MATCH(C249,Ingredients[Ingredients],0))*D249,"")</f>
        <v>6.8000000000000005E-3</v>
      </c>
      <c r="G249" s="74"/>
      <c r="H249" s="74"/>
    </row>
    <row r="250" spans="1:8">
      <c r="A250" s="87">
        <v>1734</v>
      </c>
      <c r="B250" s="31" t="str">
        <f>IFERROR(INDEX(Produits[Item],MATCH(Recipes[[#This Row],[Code]],Produits[Code],0)),"")</f>
        <v>Taboule Salad</v>
      </c>
      <c r="C250" t="s">
        <v>179</v>
      </c>
      <c r="D250" s="87">
        <v>0.01</v>
      </c>
      <c r="E250" s="87" t="s">
        <v>1</v>
      </c>
      <c r="F250" s="27">
        <f>IFERROR(INDEX(Ingredients[Price_Kg],MATCH(C250,Ingredients[Ingredients],0))*D250,"")</f>
        <v>6.7300000000000013E-2</v>
      </c>
      <c r="G250" s="74"/>
      <c r="H250" s="74"/>
    </row>
    <row r="251" spans="1:8">
      <c r="A251" s="87">
        <v>1734</v>
      </c>
      <c r="B251" s="31" t="str">
        <f>IFERROR(INDEX(Produits[Item],MATCH(Recipes[[#This Row],[Code]],Produits[Code],0)),"")</f>
        <v>Taboule Salad</v>
      </c>
      <c r="C251" t="s">
        <v>151</v>
      </c>
      <c r="D251" s="87">
        <v>0.05</v>
      </c>
      <c r="E251" s="87" t="s">
        <v>1</v>
      </c>
      <c r="F251" s="27">
        <f>IFERROR(INDEX(Ingredients[Price_Kg],MATCH(C251,Ingredients[Ingredients],0))*D251,"")</f>
        <v>0.46250000000000002</v>
      </c>
      <c r="G251" s="74"/>
      <c r="H251" s="74"/>
    </row>
    <row r="252" spans="1:8">
      <c r="A252" s="87">
        <v>1734</v>
      </c>
      <c r="B252" s="31" t="str">
        <f>IFERROR(INDEX(Produits[Item],MATCH(Recipes[[#This Row],[Code]],Produits[Code],0)),"")</f>
        <v>Taboule Salad</v>
      </c>
      <c r="C252" t="s">
        <v>304</v>
      </c>
      <c r="D252" s="87">
        <v>1</v>
      </c>
      <c r="E252" s="87" t="s">
        <v>1</v>
      </c>
      <c r="F252" s="27">
        <f>IFERROR(INDEX(Ingredients[Price_Kg],MATCH(C252,Ingredients[Ingredients],0))*D252,"")</f>
        <v>1.9166666999999999</v>
      </c>
      <c r="G252" s="74"/>
      <c r="H252" s="74"/>
    </row>
    <row r="253" spans="1:8">
      <c r="A253" s="87">
        <v>1734</v>
      </c>
      <c r="B253" s="31" t="str">
        <f>IFERROR(INDEX(Produits[Item],MATCH(Recipes[[#This Row],[Code]],Produits[Code],0)),"")</f>
        <v>Taboule Salad</v>
      </c>
      <c r="C253" t="s">
        <v>316</v>
      </c>
      <c r="D253" s="87">
        <v>0.6</v>
      </c>
      <c r="E253" s="87" t="s">
        <v>1</v>
      </c>
      <c r="F253" s="27">
        <f>IFERROR(INDEX(Ingredients[Price_Kg],MATCH(C253,Ingredients[Ingredients],0))*D253,"")</f>
        <v>0.96</v>
      </c>
      <c r="G253" s="74"/>
      <c r="H253" s="74"/>
    </row>
    <row r="254" spans="1:8">
      <c r="A254" s="87">
        <v>1734</v>
      </c>
      <c r="B254" s="31" t="str">
        <f>IFERROR(INDEX(Produits[Item],MATCH(Recipes[[#This Row],[Code]],Produits[Code],0)),"")</f>
        <v>Taboule Salad</v>
      </c>
      <c r="C254" t="s">
        <v>159</v>
      </c>
      <c r="D254" s="87">
        <v>0.65</v>
      </c>
      <c r="E254" s="87" t="s">
        <v>1</v>
      </c>
      <c r="F254" s="27">
        <f>IFERROR(INDEX(Ingredients[Price_Kg],MATCH(C254,Ingredients[Ingredients],0))*D254,"")</f>
        <v>1.3</v>
      </c>
      <c r="G254" s="74"/>
      <c r="H254" s="74"/>
    </row>
    <row r="255" spans="1:8">
      <c r="A255" s="87">
        <v>1734</v>
      </c>
      <c r="B255" s="31" t="str">
        <f>IFERROR(INDEX(Produits[Item],MATCH(Recipes[[#This Row],[Code]],Produits[Code],0)),"")</f>
        <v>Taboule Salad</v>
      </c>
      <c r="C255" t="s">
        <v>160</v>
      </c>
      <c r="D255" s="87">
        <v>0.5</v>
      </c>
      <c r="E255" s="87" t="s">
        <v>1</v>
      </c>
      <c r="F255" s="27">
        <f>IFERROR(INDEX(Ingredients[Price_Kg],MATCH(C255,Ingredients[Ingredients],0))*D255,"")</f>
        <v>1.1000000000000001</v>
      </c>
      <c r="G255" s="74"/>
      <c r="H255" s="74"/>
    </row>
    <row r="256" spans="1:8">
      <c r="A256" s="87">
        <v>1734</v>
      </c>
      <c r="B256" s="31" t="str">
        <f>IFERROR(INDEX(Produits[Item],MATCH(Recipes[[#This Row],[Code]],Produits[Code],0)),"")</f>
        <v>Taboule Salad</v>
      </c>
      <c r="C256" t="s">
        <v>158</v>
      </c>
      <c r="D256" s="87">
        <v>0.5</v>
      </c>
      <c r="E256" s="87" t="s">
        <v>1</v>
      </c>
      <c r="F256" s="27">
        <f>IFERROR(INDEX(Ingredients[Price_Kg],MATCH(C256,Ingredients[Ingredients],0))*D256,"")</f>
        <v>0.9</v>
      </c>
      <c r="G256" s="74"/>
      <c r="H256" s="74"/>
    </row>
    <row r="257" spans="1:8">
      <c r="A257" s="87">
        <v>1734</v>
      </c>
      <c r="B257" s="31" t="str">
        <f>IFERROR(INDEX(Produits[Item],MATCH(Recipes[[#This Row],[Code]],Produits[Code],0)),"")</f>
        <v>Taboule Salad</v>
      </c>
      <c r="C257" t="s">
        <v>102</v>
      </c>
      <c r="D257" s="87">
        <v>0.33</v>
      </c>
      <c r="E257" s="87" t="s">
        <v>1</v>
      </c>
      <c r="F257" s="27">
        <f>IFERROR(INDEX(Ingredients[Price_Kg],MATCH(C257,Ingredients[Ingredients],0))*D257,"")</f>
        <v>0.43333333333333335</v>
      </c>
      <c r="G257" s="74"/>
      <c r="H257" s="74"/>
    </row>
    <row r="258" spans="1:8">
      <c r="A258" s="87">
        <v>1734</v>
      </c>
      <c r="B258" s="31" t="str">
        <f>IFERROR(INDEX(Produits[Item],MATCH(Recipes[[#This Row],[Code]],Produits[Code],0)),"")</f>
        <v>Taboule Salad</v>
      </c>
      <c r="C258" t="s">
        <v>165</v>
      </c>
      <c r="D258" s="87">
        <v>0.55000000000000004</v>
      </c>
      <c r="E258" s="87" t="s">
        <v>1</v>
      </c>
      <c r="F258" s="27">
        <f>IFERROR(INDEX(Ingredients[Price_Kg],MATCH(C258,Ingredients[Ingredients],0))*D258,"")</f>
        <v>0.3666666666666667</v>
      </c>
      <c r="G258" s="74"/>
      <c r="H258" s="74"/>
    </row>
    <row r="259" spans="1:8">
      <c r="A259" s="87"/>
      <c r="B259" s="31" t="str">
        <f>IFERROR(INDEX(Produits[Item],MATCH(Recipes[[#This Row],[Code]],Produits[Code],0)),"")</f>
        <v/>
      </c>
      <c r="D259" s="87"/>
      <c r="E259" s="87"/>
      <c r="F259" s="27" t="str">
        <f>IFERROR(INDEX(Ingredients[Price_Kg],MATCH(C259,Ingredients[Ingredients],0))*D259,"")</f>
        <v/>
      </c>
      <c r="G259" s="74"/>
      <c r="H259" s="74"/>
    </row>
    <row r="260" spans="1:8">
      <c r="A260" s="87"/>
      <c r="B260" s="31" t="str">
        <f>IFERROR(INDEX(Produits[Item],MATCH(Recipes[[#This Row],[Code]],Produits[Code],0)),"")</f>
        <v/>
      </c>
      <c r="D260" s="87"/>
      <c r="E260" s="87"/>
      <c r="F260" s="27" t="str">
        <f>IFERROR(INDEX(Ingredients[Price_Kg],MATCH(C260,Ingredients[Ingredients],0))*D260,"")</f>
        <v/>
      </c>
      <c r="G260" s="74"/>
      <c r="H260" s="74"/>
    </row>
    <row r="261" spans="1:8">
      <c r="A261" s="87"/>
      <c r="B261" s="31" t="str">
        <f>IFERROR(INDEX(Produits[Item],MATCH(Recipes[[#This Row],[Code]],Produits[Code],0)),"")</f>
        <v/>
      </c>
      <c r="D261" s="87"/>
      <c r="E261" s="87"/>
      <c r="F261" s="27" t="str">
        <f>IFERROR(INDEX(Ingredients[Price_Kg],MATCH(C261,Ingredients[Ingredients],0))*D261,"")</f>
        <v/>
      </c>
      <c r="G261" s="74"/>
      <c r="H261" s="74"/>
    </row>
    <row r="262" spans="1:8">
      <c r="A262" s="87"/>
      <c r="B262" s="31" t="str">
        <f>IFERROR(INDEX(Produits[Item],MATCH(Recipes[[#This Row],[Code]],Produits[Code],0)),"")</f>
        <v/>
      </c>
      <c r="D262" s="87"/>
      <c r="E262" s="87"/>
      <c r="F262" s="27" t="str">
        <f>IFERROR(INDEX(Ingredients[Price_Kg],MATCH(C262,Ingredients[Ingredients],0))*D262,"")</f>
        <v/>
      </c>
      <c r="G262" s="74"/>
      <c r="H262" s="74"/>
    </row>
    <row r="263" spans="1:8">
      <c r="A263" s="87"/>
      <c r="B263" s="31" t="str">
        <f>IFERROR(INDEX(Produits[Item],MATCH(Recipes[[#This Row],[Code]],Produits[Code],0)),"")</f>
        <v/>
      </c>
      <c r="D263" s="87"/>
      <c r="E263" s="87"/>
      <c r="F263" s="27" t="str">
        <f>IFERROR(INDEX(Ingredients[Price_Kg],MATCH(C263,Ingredients[Ingredients],0))*D263,"")</f>
        <v/>
      </c>
      <c r="G263" s="74"/>
      <c r="H263" s="74"/>
    </row>
    <row r="264" spans="1:8">
      <c r="A264" s="87"/>
      <c r="B264" s="31" t="str">
        <f>IFERROR(INDEX(Produits[Item],MATCH(Recipes[[#This Row],[Code]],Produits[Code],0)),"")</f>
        <v/>
      </c>
      <c r="D264" s="87"/>
      <c r="E264" s="87"/>
      <c r="F264" s="27" t="str">
        <f>IFERROR(INDEX(Ingredients[Price_Kg],MATCH(C264,Ingredients[Ingredients],0))*D264,"")</f>
        <v/>
      </c>
      <c r="G264" s="74"/>
      <c r="H264" s="74"/>
    </row>
    <row r="265" spans="1:8">
      <c r="A265" s="87"/>
      <c r="B265" s="31" t="str">
        <f>IFERROR(INDEX(Produits[Item],MATCH(Recipes[[#This Row],[Code]],Produits[Code],0)),"")</f>
        <v/>
      </c>
      <c r="D265" s="87"/>
      <c r="E265" s="87"/>
      <c r="F265" s="27" t="str">
        <f>IFERROR(INDEX(Ingredients[Price_Kg],MATCH(C265,Ingredients[Ingredients],0))*D265,"")</f>
        <v/>
      </c>
      <c r="G265" s="74"/>
      <c r="H265" s="74"/>
    </row>
    <row r="266" spans="1:8">
      <c r="B266" s="31" t="str">
        <f>IFERROR(INDEX(Produits[Item],MATCH(Recipes[[#This Row],[Code]],Produits[Code],0)),"")</f>
        <v/>
      </c>
      <c r="E266" s="87"/>
      <c r="F266" s="27" t="str">
        <f>IFERROR(INDEX(Ingredients[Price_Kg],MATCH(C266,Ingredients[Ingredients],0))*D266,"")</f>
        <v/>
      </c>
      <c r="H266" s="74"/>
    </row>
    <row r="267" spans="1:8">
      <c r="A267" s="87" t="s">
        <v>2</v>
      </c>
      <c r="C267" s="87">
        <f>SUBTOTAL(103,Recipes[Ingredients])</f>
        <v>256</v>
      </c>
      <c r="D267" s="87"/>
      <c r="E267" s="87"/>
      <c r="F267" s="27">
        <f>SUBTOTAL(109,Recipes[Total Price])</f>
        <v>1168.9118642742101</v>
      </c>
      <c r="G267" s="74"/>
      <c r="H267" s="74"/>
    </row>
    <row r="269" spans="1:8">
      <c r="F269" s="26">
        <f>14*0.35</f>
        <v>4.8999999999999995</v>
      </c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6" r:id="rId4" name="ComboBox1">
          <controlPr defaultSize="0" autoLine="0" r:id="rId5">
            <anchor moveWithCells="1">
              <from>
                <xdr:col>2</xdr:col>
                <xdr:colOff>0</xdr:colOff>
                <xdr:row>4</xdr:row>
                <xdr:rowOff>0</xdr:rowOff>
              </from>
              <to>
                <xdr:col>3</xdr:col>
                <xdr:colOff>0</xdr:colOff>
                <xdr:row>5</xdr:row>
                <xdr:rowOff>38100</xdr:rowOff>
              </to>
            </anchor>
          </controlPr>
        </control>
      </mc:Choice>
      <mc:Fallback>
        <control shapeId="1026" r:id="rId4" name="ComboBox1"/>
      </mc:Fallback>
    </mc:AlternateContent>
  </controls>
  <tableParts count="1">
    <tablePart r:id="rId6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OFFSET(data!$A$4,,,COUNTA(data!$A:$A))</xm:f>
          </x14:formula1>
          <xm:sqref>E3:E266</xm:sqref>
        </x14:dataValidation>
        <x14:dataValidation type="list" allowBlank="1" showErrorMessage="1" errorTitle="Ingredient Selection" error="Please double check the spelling of the ingredient" prompt="All ingredients must be first in the Ingredients sheet with all the required details">
          <x14:formula1>
            <xm:f>OFFSET(Ingredients!$A$2,,,COUNTA(Ingredients!$A:$A))</xm:f>
          </x14:formula1>
          <xm:sqref>C3:C266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2:H274"/>
  <sheetViews>
    <sheetView topLeftCell="A3" zoomScale="110" zoomScaleNormal="110" workbookViewId="0">
      <selection activeCell="H3" sqref="H3:H273"/>
    </sheetView>
  </sheetViews>
  <sheetFormatPr baseColWidth="10" defaultRowHeight="15"/>
  <cols>
    <col min="1" max="1" width="11.42578125" style="87"/>
    <col min="2" max="2" width="33" style="31" customWidth="1"/>
    <col min="3" max="3" width="24.7109375" customWidth="1"/>
    <col min="4" max="4" width="12.42578125" style="87" customWidth="1"/>
    <col min="5" max="5" width="11.85546875" style="87" bestFit="1" customWidth="1"/>
    <col min="6" max="6" width="14.85546875" style="74" bestFit="1" customWidth="1"/>
    <col min="7" max="7" width="15.7109375" style="74" customWidth="1"/>
    <col min="8" max="8" width="9.7109375" style="74" bestFit="1" customWidth="1"/>
    <col min="10" max="10" width="11.42578125" customWidth="1"/>
  </cols>
  <sheetData>
    <row r="2" spans="1:8" s="1" customFormat="1" ht="33" customHeight="1">
      <c r="A2" s="87" t="s">
        <v>5</v>
      </c>
      <c r="B2" s="87" t="s">
        <v>4</v>
      </c>
      <c r="C2" s="87" t="s">
        <v>100</v>
      </c>
      <c r="D2" s="87" t="s">
        <v>101</v>
      </c>
      <c r="E2" s="87" t="s">
        <v>97</v>
      </c>
      <c r="F2" s="87" t="s">
        <v>106</v>
      </c>
      <c r="G2" s="75" t="s">
        <v>244</v>
      </c>
      <c r="H2" s="87" t="s">
        <v>211</v>
      </c>
    </row>
    <row r="3" spans="1:8">
      <c r="A3" s="87" t="s">
        <v>283</v>
      </c>
      <c r="B3" s="31" t="str">
        <f>IFERROR(INDEX(Produits[Item],MATCH(ShefaRecipes[[#This Row],[Code]],Produits[Code],0)),"")</f>
        <v>Tomato Sauce</v>
      </c>
      <c r="C3" t="s">
        <v>180</v>
      </c>
      <c r="D3" s="87">
        <v>0.05</v>
      </c>
      <c r="E3" s="87" t="s">
        <v>1</v>
      </c>
      <c r="F3" s="27">
        <f>IFERROR(INDEX(Ingredients[Price_Kg],MATCH(C3,Ingredients[Ingredients],0))*D3,"")</f>
        <v>0.16521739130434784</v>
      </c>
      <c r="G3" s="74">
        <v>2.2999999999999998</v>
      </c>
    </row>
    <row r="4" spans="1:8">
      <c r="A4" s="87" t="s">
        <v>283</v>
      </c>
      <c r="B4" s="31" t="str">
        <f>IFERROR(INDEX(Produits[Item],MATCH(ShefaRecipes[[#This Row],[Code]],Produits[Code],0)),"")</f>
        <v>Tomato Sauce</v>
      </c>
      <c r="C4" t="s">
        <v>108</v>
      </c>
      <c r="D4" s="87">
        <v>0.05</v>
      </c>
      <c r="E4" s="87" t="s">
        <v>1</v>
      </c>
      <c r="F4" s="27">
        <f>IFERROR(INDEX(Ingredients[Price_Kg],MATCH(C4,Ingredients[Ingredients],0))*D4,"")</f>
        <v>0.45</v>
      </c>
    </row>
    <row r="5" spans="1:8">
      <c r="A5" s="87" t="s">
        <v>283</v>
      </c>
      <c r="B5" s="31" t="str">
        <f>IFERROR(INDEX(Produits[Item],MATCH(ShefaRecipes[[#This Row],[Code]],Produits[Code],0)),"")</f>
        <v>Tomato Sauce</v>
      </c>
      <c r="C5" t="s">
        <v>270</v>
      </c>
      <c r="D5" s="87">
        <v>0.05</v>
      </c>
      <c r="E5" s="87" t="s">
        <v>1</v>
      </c>
      <c r="F5" s="27">
        <f>IFERROR(INDEX(Ingredients[Price_Kg],MATCH(C5,Ingredients[Ingredients],0))*D5,"")</f>
        <v>0.30400000000000005</v>
      </c>
    </row>
    <row r="6" spans="1:8">
      <c r="A6" s="87" t="s">
        <v>283</v>
      </c>
      <c r="B6" s="31" t="str">
        <f>IFERROR(INDEX(Produits[Item],MATCH(ShefaRecipes[[#This Row],[Code]],Produits[Code],0)),"")</f>
        <v>Tomato Sauce</v>
      </c>
      <c r="C6" t="s">
        <v>217</v>
      </c>
      <c r="D6" s="87">
        <v>2.5499999999999998</v>
      </c>
      <c r="E6" s="87" t="s">
        <v>1</v>
      </c>
      <c r="F6" s="27">
        <f>IFERROR(INDEX(Ingredients[Price_Kg],MATCH(C6,Ingredients[Ingredients],0))*D6,"")</f>
        <v>1.5299999999999998</v>
      </c>
    </row>
    <row r="7" spans="1:8">
      <c r="A7" s="87" t="s">
        <v>283</v>
      </c>
      <c r="B7" s="31" t="str">
        <f>IFERROR(INDEX(Produits[Item],MATCH(ShefaRecipes[[#This Row],[Code]],Produits[Code],0)),"")</f>
        <v>Tomato Sauce</v>
      </c>
      <c r="C7" t="s">
        <v>269</v>
      </c>
      <c r="D7" s="87">
        <v>0.68</v>
      </c>
      <c r="E7" s="87" t="s">
        <v>1</v>
      </c>
      <c r="F7" s="27">
        <f>IFERROR(INDEX(Ingredients[Price_Kg],MATCH(C7,Ingredients[Ingredients],0))*D7,"")</f>
        <v>1.6343380352644836</v>
      </c>
    </row>
    <row r="8" spans="1:8">
      <c r="A8" s="87" t="s">
        <v>283</v>
      </c>
      <c r="B8" s="31" t="str">
        <f>IFERROR(INDEX(Produits[Item],MATCH(ShefaRecipes[[#This Row],[Code]],Produits[Code],0)),"")</f>
        <v>Tomato Sauce</v>
      </c>
      <c r="C8" t="s">
        <v>190</v>
      </c>
      <c r="D8" s="87">
        <v>0.02</v>
      </c>
      <c r="E8" s="87" t="s">
        <v>1</v>
      </c>
      <c r="F8" s="27">
        <f>IFERROR(INDEX(Ingredients[Price_Kg],MATCH(C8,Ingredients[Ingredients],0))*D8,"")</f>
        <v>0.17780000000000001</v>
      </c>
    </row>
    <row r="9" spans="1:8">
      <c r="A9" s="87" t="s">
        <v>283</v>
      </c>
      <c r="B9" s="31" t="str">
        <f>IFERROR(INDEX(Produits[Item],MATCH(ShefaRecipes[[#This Row],[Code]],Produits[Code],0)),"")</f>
        <v>Tomato Sauce</v>
      </c>
      <c r="C9" t="s">
        <v>178</v>
      </c>
      <c r="D9" s="87">
        <v>0.01</v>
      </c>
      <c r="E9" s="87" t="s">
        <v>1</v>
      </c>
      <c r="F9" s="27">
        <f>IFERROR(INDEX(Ingredients[Price_Kg],MATCH(C9,Ingredients[Ingredients],0))*D9,"")</f>
        <v>2.7200000000000002E-3</v>
      </c>
    </row>
    <row r="10" spans="1:8">
      <c r="A10" s="87" t="s">
        <v>283</v>
      </c>
      <c r="B10" s="31" t="str">
        <f>IFERROR(INDEX(Produits[Item],MATCH(ShefaRecipes[[#This Row],[Code]],Produits[Code],0)),"")</f>
        <v>Tomato Sauce</v>
      </c>
      <c r="C10" t="s">
        <v>105</v>
      </c>
      <c r="D10" s="87">
        <v>0.76</v>
      </c>
      <c r="E10" s="87" t="s">
        <v>1</v>
      </c>
      <c r="F10" s="27">
        <f>IFERROR(INDEX(Ingredients[Price_Kg],MATCH(C10,Ingredients[Ingredients],0))*D10,"")</f>
        <v>0.30590000000000001</v>
      </c>
    </row>
    <row r="11" spans="1:8">
      <c r="A11" s="87" t="s">
        <v>283</v>
      </c>
      <c r="B11" s="31" t="str">
        <f>IFERROR(INDEX(Produits[Item],MATCH(ShefaRecipes[[#This Row],[Code]],Produits[Code],0)),"")</f>
        <v>Tomato Sauce</v>
      </c>
      <c r="C11" t="s">
        <v>179</v>
      </c>
      <c r="D11" s="87">
        <v>0.01</v>
      </c>
      <c r="E11" s="87" t="s">
        <v>1</v>
      </c>
      <c r="F11" s="27">
        <f>IFERROR(INDEX(Ingredients[Price_Kg],MATCH(C11,Ingredients[Ingredients],0))*D11,"")</f>
        <v>6.7300000000000013E-2</v>
      </c>
    </row>
    <row r="12" spans="1:8">
      <c r="A12" s="87" t="s">
        <v>283</v>
      </c>
      <c r="B12" s="31" t="str">
        <f>IFERROR(INDEX(Produits[Item],MATCH(ShefaRecipes[[#This Row],[Code]],Produits[Code],0)),"")</f>
        <v>Tomato Sauce</v>
      </c>
      <c r="C12" t="s">
        <v>193</v>
      </c>
      <c r="D12" s="87">
        <v>0.02</v>
      </c>
      <c r="E12" s="87" t="s">
        <v>1</v>
      </c>
      <c r="F12" s="27">
        <f>IFERROR(INDEX(Ingredients[Price_Kg],MATCH(C12,Ingredients[Ingredients],0))*D12,"")</f>
        <v>0.111</v>
      </c>
    </row>
    <row r="13" spans="1:8">
      <c r="A13" s="87" t="s">
        <v>284</v>
      </c>
      <c r="B13" s="31" t="str">
        <f>IFERROR(INDEX(Produits[Item],MATCH(ShefaRecipes[[#This Row],[Code]],Produits[Code],0)),"")</f>
        <v>Thousand Island Sauce</v>
      </c>
      <c r="C13" t="s">
        <v>0</v>
      </c>
      <c r="D13" s="87">
        <v>3.79</v>
      </c>
      <c r="E13" s="87" t="s">
        <v>1</v>
      </c>
      <c r="F13" s="27">
        <f>IFERROR(INDEX(Ingredients[Price_Kg],MATCH(C13,Ingredients[Ingredients],0))*D13,"")</f>
        <v>8.18</v>
      </c>
      <c r="G13" s="74">
        <v>4.4000000000000004</v>
      </c>
    </row>
    <row r="14" spans="1:8">
      <c r="A14" s="87" t="s">
        <v>284</v>
      </c>
      <c r="B14" s="31" t="str">
        <f>IFERROR(INDEX(Produits[Item],MATCH(ShefaRecipes[[#This Row],[Code]],Produits[Code],0)),"")</f>
        <v>Thousand Island Sauce</v>
      </c>
      <c r="C14" t="s">
        <v>269</v>
      </c>
      <c r="D14" s="87">
        <v>0.79400000000000004</v>
      </c>
      <c r="E14" s="87" t="s">
        <v>1</v>
      </c>
      <c r="F14" s="27">
        <f>IFERROR(INDEX(Ingredients[Price_Kg],MATCH(C14,Ingredients[Ingredients],0))*D14,"")</f>
        <v>1.9083300000000001</v>
      </c>
    </row>
    <row r="15" spans="1:8">
      <c r="A15" s="87" t="s">
        <v>284</v>
      </c>
      <c r="B15" s="31" t="str">
        <f>IFERROR(INDEX(Produits[Item],MATCH(ShefaRecipes[[#This Row],[Code]],Produits[Code],0)),"")</f>
        <v>Thousand Island Sauce</v>
      </c>
      <c r="C15" t="s">
        <v>105</v>
      </c>
      <c r="D15" s="87">
        <v>0.3</v>
      </c>
      <c r="E15" s="87" t="s">
        <v>1</v>
      </c>
      <c r="F15" s="27">
        <f>IFERROR(INDEX(Ingredients[Price_Kg],MATCH(C15,Ingredients[Ingredients],0))*D15,"")</f>
        <v>0.12075</v>
      </c>
    </row>
    <row r="16" spans="1:8">
      <c r="A16" s="87" t="s">
        <v>284</v>
      </c>
      <c r="B16" s="31" t="str">
        <f>IFERROR(INDEX(Produits[Item],MATCH(ShefaRecipes[[#This Row],[Code]],Produits[Code],0)),"")</f>
        <v>Thousand Island Sauce</v>
      </c>
      <c r="C16" t="s">
        <v>248</v>
      </c>
      <c r="D16" s="87">
        <v>0.3</v>
      </c>
      <c r="E16" s="87" t="s">
        <v>1</v>
      </c>
      <c r="F16" s="27">
        <f>IFERROR(INDEX(Ingredients[Price_Kg],MATCH(C16,Ingredients[Ingredients],0))*D16,"")</f>
        <v>0.428166667</v>
      </c>
    </row>
    <row r="17" spans="1:7">
      <c r="A17" s="87" t="s">
        <v>284</v>
      </c>
      <c r="B17" s="31" t="str">
        <f>IFERROR(INDEX(Produits[Item],MATCH(ShefaRecipes[[#This Row],[Code]],Produits[Code],0)),"")</f>
        <v>Thousand Island Sauce</v>
      </c>
      <c r="C17" t="s">
        <v>178</v>
      </c>
      <c r="D17" s="87">
        <v>0.01</v>
      </c>
      <c r="E17" s="87" t="s">
        <v>1</v>
      </c>
      <c r="F17" s="27">
        <f>IFERROR(INDEX(Ingredients[Price_Kg],MATCH(C17,Ingredients[Ingredients],0))*D17,"")</f>
        <v>2.7200000000000002E-3</v>
      </c>
    </row>
    <row r="18" spans="1:7">
      <c r="A18" s="87" t="s">
        <v>291</v>
      </c>
      <c r="B18" s="31" t="str">
        <f>IFERROR(INDEX(Produits[Item],MATCH(ShefaRecipes[[#This Row],[Code]],Produits[Code],0)),"")</f>
        <v>Avocado Egg</v>
      </c>
      <c r="C18" t="s">
        <v>117</v>
      </c>
      <c r="D18" s="87">
        <v>4</v>
      </c>
      <c r="E18" s="87" t="s">
        <v>116</v>
      </c>
      <c r="F18" s="27">
        <f>IFERROR(INDEX(Ingredients[Price_Kg],MATCH(C18,Ingredients[Ingredients],0))*D18,"")</f>
        <v>3.04</v>
      </c>
      <c r="G18" s="74">
        <v>0.65</v>
      </c>
    </row>
    <row r="19" spans="1:7">
      <c r="A19" s="87" t="s">
        <v>291</v>
      </c>
      <c r="B19" s="31" t="str">
        <f>IFERROR(INDEX(Produits[Item],MATCH(ShefaRecipes[[#This Row],[Code]],Produits[Code],0)),"")</f>
        <v>Avocado Egg</v>
      </c>
      <c r="C19" t="s">
        <v>133</v>
      </c>
      <c r="D19" s="87">
        <v>4</v>
      </c>
      <c r="E19" s="87" t="s">
        <v>116</v>
      </c>
      <c r="F19" s="27">
        <f>IFERROR(INDEX(Ingredients[Price_Kg],MATCH(C19,Ingredients[Ingredients],0))*D19,"")</f>
        <v>0.4</v>
      </c>
    </row>
    <row r="20" spans="1:7">
      <c r="A20" s="87" t="s">
        <v>291</v>
      </c>
      <c r="B20" s="31" t="str">
        <f>IFERROR(INDEX(Produits[Item],MATCH(ShefaRecipes[[#This Row],[Code]],Produits[Code],0)),"")</f>
        <v>Avocado Egg</v>
      </c>
      <c r="C20" t="s">
        <v>178</v>
      </c>
      <c r="D20" s="87">
        <v>0.01</v>
      </c>
      <c r="E20" s="87" t="s">
        <v>1</v>
      </c>
      <c r="F20" s="27">
        <f>IFERROR(INDEX(Ingredients[Price_Kg],MATCH(C20,Ingredients[Ingredients],0))*D20,"")</f>
        <v>2.7200000000000002E-3</v>
      </c>
    </row>
    <row r="21" spans="1:7">
      <c r="A21" s="87" t="s">
        <v>313</v>
      </c>
      <c r="B21" s="31" t="str">
        <f>IFERROR(INDEX(Produits[Item],MATCH(ShefaRecipes[[#This Row],[Code]],Produits[Code],0)),"")</f>
        <v>Roast Vegs</v>
      </c>
      <c r="C21" t="s">
        <v>159</v>
      </c>
      <c r="D21" s="87">
        <v>0.45200000000000001</v>
      </c>
      <c r="E21" s="87" t="s">
        <v>1</v>
      </c>
      <c r="F21" s="27">
        <f>IFERROR(INDEX(Ingredients[Price_Kg],MATCH(C21,Ingredients[Ingredients],0))*D21,"")</f>
        <v>0.90400000000000003</v>
      </c>
      <c r="G21" s="74">
        <v>1</v>
      </c>
    </row>
    <row r="22" spans="1:7">
      <c r="A22" s="87" t="s">
        <v>313</v>
      </c>
      <c r="B22" s="31" t="str">
        <f>IFERROR(INDEX(Produits[Item],MATCH(ShefaRecipes[[#This Row],[Code]],Produits[Code],0)),"")</f>
        <v>Roast Vegs</v>
      </c>
      <c r="C22" t="s">
        <v>160</v>
      </c>
      <c r="D22" s="87">
        <v>0.36199999999999999</v>
      </c>
      <c r="E22" s="87" t="s">
        <v>1</v>
      </c>
      <c r="F22" s="27">
        <f>IFERROR(INDEX(Ingredients[Price_Kg],MATCH(C22,Ingredients[Ingredients],0))*D22,"")</f>
        <v>0.7964</v>
      </c>
    </row>
    <row r="23" spans="1:7">
      <c r="A23" s="87" t="s">
        <v>313</v>
      </c>
      <c r="B23" s="31" t="str">
        <f>IFERROR(INDEX(Produits[Item],MATCH(ShefaRecipes[[#This Row],[Code]],Produits[Code],0)),"")</f>
        <v>Roast Vegs</v>
      </c>
      <c r="C23" t="s">
        <v>158</v>
      </c>
      <c r="D23" s="87">
        <v>0.52400000000000002</v>
      </c>
      <c r="E23" s="87" t="s">
        <v>1</v>
      </c>
      <c r="F23" s="27">
        <f>IFERROR(INDEX(Ingredients[Price_Kg],MATCH(C23,Ingredients[Ingredients],0))*D23,"")</f>
        <v>0.94320000000000004</v>
      </c>
    </row>
    <row r="24" spans="1:7">
      <c r="A24" s="87" t="s">
        <v>313</v>
      </c>
      <c r="B24" s="31" t="str">
        <f>IFERROR(INDEX(Produits[Item],MATCH(ShefaRecipes[[#This Row],[Code]],Produits[Code],0)),"")</f>
        <v>Roast Vegs</v>
      </c>
      <c r="C24" t="s">
        <v>129</v>
      </c>
      <c r="D24" s="87">
        <v>0.56000000000000005</v>
      </c>
      <c r="E24" s="87" t="s">
        <v>1</v>
      </c>
      <c r="F24" s="27">
        <f>IFERROR(INDEX(Ingredients[Price_Kg],MATCH(C24,Ingredients[Ingredients],0))*D24,"")</f>
        <v>1.0080000000000002</v>
      </c>
    </row>
    <row r="25" spans="1:7">
      <c r="A25" s="87" t="s">
        <v>313</v>
      </c>
      <c r="B25" s="31" t="str">
        <f>IFERROR(INDEX(Produits[Item],MATCH(ShefaRecipes[[#This Row],[Code]],Produits[Code],0)),"")</f>
        <v>Roast Vegs</v>
      </c>
      <c r="C25" t="s">
        <v>105</v>
      </c>
      <c r="D25" s="87">
        <v>0.56999999999999995</v>
      </c>
      <c r="E25" s="87" t="s">
        <v>1</v>
      </c>
      <c r="F25" s="27">
        <f>IFERROR(INDEX(Ingredients[Price_Kg],MATCH(C25,Ingredients[Ingredients],0))*D25,"")</f>
        <v>0.22942499999999999</v>
      </c>
    </row>
    <row r="26" spans="1:7">
      <c r="A26" s="87" t="s">
        <v>317</v>
      </c>
      <c r="B26" s="31" t="str">
        <f>IFERROR(INDEX(Produits[Item],MATCH(ShefaRecipes[[#This Row],[Code]],Produits[Code],0)),"")</f>
        <v>Hummus</v>
      </c>
      <c r="C26" t="s">
        <v>221</v>
      </c>
      <c r="D26" s="87">
        <v>2.5</v>
      </c>
      <c r="E26" s="87" t="s">
        <v>1</v>
      </c>
      <c r="F26" s="27">
        <f>IFERROR(INDEX(Ingredients[Price_Kg],MATCH(C26,Ingredients[Ingredients],0))*D26,"")</f>
        <v>2.9950000000000001</v>
      </c>
      <c r="G26" s="74">
        <v>13</v>
      </c>
    </row>
    <row r="27" spans="1:7">
      <c r="A27" s="87" t="s">
        <v>317</v>
      </c>
      <c r="B27" s="31" t="str">
        <f>IFERROR(INDEX(Produits[Item],MATCH(ShefaRecipes[[#This Row],[Code]],Produits[Code],0)),"")</f>
        <v>Hummus</v>
      </c>
      <c r="C27" t="s">
        <v>220</v>
      </c>
      <c r="D27" s="87">
        <v>2.5</v>
      </c>
      <c r="E27" s="87" t="s">
        <v>1</v>
      </c>
      <c r="F27" s="27">
        <f>IFERROR(INDEX(Ingredients[Price_Kg],MATCH(C27,Ingredients[Ingredients],0))*D27,"")</f>
        <v>2.8000000000000003</v>
      </c>
    </row>
    <row r="28" spans="1:7">
      <c r="A28" s="87" t="s">
        <v>317</v>
      </c>
      <c r="B28" s="31" t="str">
        <f>IFERROR(INDEX(Produits[Item],MATCH(ShefaRecipes[[#This Row],[Code]],Produits[Code],0)),"")</f>
        <v>Hummus</v>
      </c>
      <c r="C28" t="s">
        <v>189</v>
      </c>
      <c r="D28" s="87">
        <v>0.55000000000000004</v>
      </c>
      <c r="E28" s="87" t="s">
        <v>1</v>
      </c>
      <c r="F28" s="27">
        <f>IFERROR(INDEX(Ingredients[Price_Kg],MATCH(C28,Ingredients[Ingredients],0))*D28,"")</f>
        <v>2.4823333333333331</v>
      </c>
    </row>
    <row r="29" spans="1:7">
      <c r="A29" s="87" t="s">
        <v>317</v>
      </c>
      <c r="B29" s="31" t="str">
        <f>IFERROR(INDEX(Produits[Item],MATCH(ShefaRecipes[[#This Row],[Code]],Produits[Code],0)),"")</f>
        <v>Hummus</v>
      </c>
      <c r="C29" t="s">
        <v>178</v>
      </c>
      <c r="D29" s="87">
        <v>0.16</v>
      </c>
      <c r="E29" s="87" t="s">
        <v>1</v>
      </c>
      <c r="F29" s="27">
        <f>IFERROR(INDEX(Ingredients[Price_Kg],MATCH(C29,Ingredients[Ingredients],0))*D29,"")</f>
        <v>4.3520000000000003E-2</v>
      </c>
    </row>
    <row r="30" spans="1:7">
      <c r="A30" s="87" t="s">
        <v>317</v>
      </c>
      <c r="B30" s="31" t="str">
        <f>IFERROR(INDEX(Produits[Item],MATCH(ShefaRecipes[[#This Row],[Code]],Produits[Code],0)),"")</f>
        <v>Hummus</v>
      </c>
      <c r="C30" t="s">
        <v>179</v>
      </c>
      <c r="D30" s="87">
        <v>0.08</v>
      </c>
      <c r="E30" s="87" t="s">
        <v>1</v>
      </c>
      <c r="F30" s="27">
        <f>IFERROR(INDEX(Ingredients[Price_Kg],MATCH(C30,Ingredients[Ingredients],0))*D30,"")</f>
        <v>0.5384000000000001</v>
      </c>
    </row>
    <row r="31" spans="1:7">
      <c r="A31" s="87" t="s">
        <v>317</v>
      </c>
      <c r="B31" s="31" t="str">
        <f>IFERROR(INDEX(Produits[Item],MATCH(ShefaRecipes[[#This Row],[Code]],Produits[Code],0)),"")</f>
        <v>Hummus</v>
      </c>
      <c r="C31" t="s">
        <v>137</v>
      </c>
      <c r="D31" s="87">
        <v>0.24</v>
      </c>
      <c r="E31" s="87" t="s">
        <v>1</v>
      </c>
      <c r="F31" s="27">
        <f>IFERROR(INDEX(Ingredients[Price_Kg],MATCH(C31,Ingredients[Ingredients],0))*D31,"")</f>
        <v>1.3800000000000001</v>
      </c>
    </row>
    <row r="32" spans="1:7">
      <c r="A32" s="87" t="s">
        <v>317</v>
      </c>
      <c r="B32" s="31" t="str">
        <f>IFERROR(INDEX(Produits[Item],MATCH(ShefaRecipes[[#This Row],[Code]],Produits[Code],0)),"")</f>
        <v>Hummus</v>
      </c>
      <c r="C32" t="s">
        <v>304</v>
      </c>
      <c r="D32" s="87">
        <v>1</v>
      </c>
      <c r="E32" s="87" t="s">
        <v>1</v>
      </c>
      <c r="F32" s="27">
        <f>IFERROR(INDEX(Ingredients[Price_Kg],MATCH(C32,Ingredients[Ingredients],0))*D32,"")</f>
        <v>1.9166666999999999</v>
      </c>
    </row>
    <row r="33" spans="1:7">
      <c r="A33" s="87" t="s">
        <v>317</v>
      </c>
      <c r="B33" s="31" t="str">
        <f>IFERROR(INDEX(Produits[Item],MATCH(ShefaRecipes[[#This Row],[Code]],Produits[Code],0)),"")</f>
        <v>Hummus</v>
      </c>
      <c r="C33" t="s">
        <v>107</v>
      </c>
      <c r="D33" s="87">
        <v>1</v>
      </c>
      <c r="E33" s="87" t="s">
        <v>1</v>
      </c>
      <c r="F33" s="27">
        <f>IFERROR(INDEX(Ingredients[Price_Kg],MATCH(C33,Ingredients[Ingredients],0))*D33,"")</f>
        <v>0.82499999999999996</v>
      </c>
    </row>
    <row r="34" spans="1:7">
      <c r="A34" s="87" t="s">
        <v>317</v>
      </c>
      <c r="B34" s="31" t="str">
        <f>IFERROR(INDEX(Produits[Item],MATCH(ShefaRecipes[[#This Row],[Code]],Produits[Code],0)),"")</f>
        <v>Hummus</v>
      </c>
      <c r="C34" t="s">
        <v>278</v>
      </c>
      <c r="D34" s="87">
        <v>0.17</v>
      </c>
      <c r="E34" s="87" t="s">
        <v>1</v>
      </c>
      <c r="F34" s="27">
        <f>IFERROR(INDEX(Ingredients[Price_Kg],MATCH(C34,Ingredients[Ingredients],0))*D34,"")</f>
        <v>0.26350000000000001</v>
      </c>
    </row>
    <row r="35" spans="1:7">
      <c r="A35" s="87" t="s">
        <v>317</v>
      </c>
      <c r="B35" s="31" t="str">
        <f>IFERROR(INDEX(Produits[Item],MATCH(ShefaRecipes[[#This Row],[Code]],Produits[Code],0)),"")</f>
        <v>Hummus</v>
      </c>
      <c r="C35" t="s">
        <v>171</v>
      </c>
      <c r="D35" s="87">
        <v>1</v>
      </c>
      <c r="E35" s="87" t="s">
        <v>1</v>
      </c>
      <c r="F35" s="27">
        <f>IFERROR(INDEX(Ingredients[Price_Kg],MATCH(C35,Ingredients[Ingredients],0))*D35,"")</f>
        <v>4.1388888888888893</v>
      </c>
    </row>
    <row r="36" spans="1:7">
      <c r="A36" s="87" t="s">
        <v>320</v>
      </c>
      <c r="B36" s="31" t="str">
        <f>IFERROR(INDEX(Produits[Item],MATCH(ShefaRecipes[[#This Row],[Code]],Produits[Code],0)),"")</f>
        <v>Dill Carrot Mix</v>
      </c>
      <c r="C36" t="s">
        <v>155</v>
      </c>
      <c r="D36" s="87">
        <v>0.15</v>
      </c>
      <c r="E36" s="87" t="s">
        <v>1</v>
      </c>
      <c r="F36" s="27">
        <f>IFERROR(INDEX(Ingredients[Price_Kg],MATCH(C36,Ingredients[Ingredients],0))*D36,"")</f>
        <v>0.21</v>
      </c>
      <c r="G36" s="74">
        <v>0.15</v>
      </c>
    </row>
    <row r="37" spans="1:7">
      <c r="A37" s="87" t="s">
        <v>320</v>
      </c>
      <c r="B37" s="31" t="str">
        <f>IFERROR(INDEX(Produits[Item],MATCH(ShefaRecipes[[#This Row],[Code]],Produits[Code],0)),"")</f>
        <v>Dill Carrot Mix</v>
      </c>
      <c r="C37" t="s">
        <v>319</v>
      </c>
      <c r="D37" s="87">
        <v>2E-3</v>
      </c>
      <c r="E37" s="87" t="s">
        <v>1</v>
      </c>
      <c r="F37" s="27">
        <f>IFERROR(INDEX(Ingredients[Price_Kg],MATCH(C37,Ingredients[Ingredients],0))*D37,"")</f>
        <v>2.368E-2</v>
      </c>
    </row>
    <row r="38" spans="1:7">
      <c r="B38" s="31" t="str">
        <f>IFERROR(INDEX(Produits[Item],MATCH(ShefaRecipes[[#This Row],[Code]],Produits[Code],0)),"")</f>
        <v/>
      </c>
      <c r="F38" s="27" t="str">
        <f>IFERROR(INDEX(Ingredients[Price_Kg],MATCH(C38,Ingredients[Ingredients],0))*D38,"")</f>
        <v/>
      </c>
    </row>
    <row r="39" spans="1:7">
      <c r="B39" s="31" t="str">
        <f>IFERROR(INDEX(Produits[Item],MATCH(ShefaRecipes[[#This Row],[Code]],Produits[Code],0)),"")</f>
        <v/>
      </c>
      <c r="F39" s="27" t="str">
        <f>IFERROR(INDEX(Ingredients[Price_Kg],MATCH(C39,Ingredients[Ingredients],0))*D39,"")</f>
        <v/>
      </c>
    </row>
    <row r="40" spans="1:7">
      <c r="B40" s="31" t="str">
        <f>IFERROR(INDEX(Produits[Item],MATCH(ShefaRecipes[[#This Row],[Code]],Produits[Code],0)),"")</f>
        <v/>
      </c>
      <c r="F40" s="27" t="str">
        <f>IFERROR(INDEX(Ingredients[Price_Kg],MATCH(C40,Ingredients[Ingredients],0))*D40,"")</f>
        <v/>
      </c>
    </row>
    <row r="41" spans="1:7">
      <c r="B41" s="31" t="str">
        <f>IFERROR(INDEX(Produits[Item],MATCH(ShefaRecipes[[#This Row],[Code]],Produits[Code],0)),"")</f>
        <v/>
      </c>
      <c r="F41" s="27" t="str">
        <f>IFERROR(INDEX(Ingredients[Price_Kg],MATCH(C41,Ingredients[Ingredients],0))*D41,"")</f>
        <v/>
      </c>
    </row>
    <row r="42" spans="1:7">
      <c r="B42" s="31" t="str">
        <f>IFERROR(INDEX(Produits[Item],MATCH(ShefaRecipes[[#This Row],[Code]],Produits[Code],0)),"")</f>
        <v/>
      </c>
      <c r="F42" s="27" t="str">
        <f>IFERROR(INDEX(Ingredients[Price_Kg],MATCH(C42,Ingredients[Ingredients],0))*D42,"")</f>
        <v/>
      </c>
    </row>
    <row r="43" spans="1:7">
      <c r="B43" s="31" t="str">
        <f>IFERROR(INDEX(Produits[Item],MATCH(ShefaRecipes[[#This Row],[Code]],Produits[Code],0)),"")</f>
        <v/>
      </c>
      <c r="F43" s="27" t="str">
        <f>IFERROR(INDEX(Ingredients[Price_Kg],MATCH(C43,Ingredients[Ingredients],0))*D43,"")</f>
        <v/>
      </c>
    </row>
    <row r="44" spans="1:7">
      <c r="B44" s="31" t="str">
        <f>IFERROR(INDEX(Produits[Item],MATCH(ShefaRecipes[[#This Row],[Code]],Produits[Code],0)),"")</f>
        <v/>
      </c>
      <c r="F44" s="27" t="str">
        <f>IFERROR(INDEX(Ingredients[Price_Kg],MATCH(C44,Ingredients[Ingredients],0))*D44,"")</f>
        <v/>
      </c>
    </row>
    <row r="45" spans="1:7">
      <c r="B45" s="31" t="str">
        <f>IFERROR(INDEX(Produits[Item],MATCH(ShefaRecipes[[#This Row],[Code]],Produits[Code],0)),"")</f>
        <v/>
      </c>
      <c r="F45" s="27" t="str">
        <f>IFERROR(INDEX(Ingredients[Price_Kg],MATCH(C45,Ingredients[Ingredients],0))*D45,"")</f>
        <v/>
      </c>
    </row>
    <row r="46" spans="1:7">
      <c r="B46" s="31" t="str">
        <f>IFERROR(INDEX(Produits[Item],MATCH(ShefaRecipes[[#This Row],[Code]],Produits[Code],0)),"")</f>
        <v/>
      </c>
      <c r="F46" s="27" t="str">
        <f>IFERROR(INDEX(Ingredients[Price_Kg],MATCH(C46,Ingredients[Ingredients],0))*D46,"")</f>
        <v/>
      </c>
    </row>
    <row r="47" spans="1:7">
      <c r="B47" s="31" t="str">
        <f>IFERROR(INDEX(Produits[Item],MATCH(ShefaRecipes[[#This Row],[Code]],Produits[Code],0)),"")</f>
        <v/>
      </c>
      <c r="F47" s="27" t="str">
        <f>IFERROR(INDEX(Ingredients[Price_Kg],MATCH(C47,Ingredients[Ingredients],0))*D47,"")</f>
        <v/>
      </c>
    </row>
    <row r="48" spans="1:7">
      <c r="B48" s="31" t="str">
        <f>IFERROR(INDEX(Produits[Item],MATCH(ShefaRecipes[[#This Row],[Code]],Produits[Code],0)),"")</f>
        <v/>
      </c>
      <c r="F48" s="27" t="str">
        <f>IFERROR(INDEX(Ingredients[Price_Kg],MATCH(C48,Ingredients[Ingredients],0))*D48,"")</f>
        <v/>
      </c>
    </row>
    <row r="49" spans="2:6">
      <c r="B49" s="31" t="str">
        <f>IFERROR(INDEX(Produits[Item],MATCH(ShefaRecipes[[#This Row],[Code]],Produits[Code],0)),"")</f>
        <v/>
      </c>
      <c r="F49" s="27" t="str">
        <f>IFERROR(INDEX(Ingredients[Price_Kg],MATCH(C49,Ingredients[Ingredients],0))*D49,"")</f>
        <v/>
      </c>
    </row>
    <row r="50" spans="2:6">
      <c r="B50" s="31" t="str">
        <f>IFERROR(INDEX(Produits[Item],MATCH(ShefaRecipes[[#This Row],[Code]],Produits[Code],0)),"")</f>
        <v/>
      </c>
      <c r="F50" s="27" t="str">
        <f>IFERROR(INDEX(Ingredients[Price_Kg],MATCH(C50,Ingredients[Ingredients],0))*D50,"")</f>
        <v/>
      </c>
    </row>
    <row r="51" spans="2:6">
      <c r="B51" s="31" t="str">
        <f>IFERROR(INDEX(Produits[Item],MATCH(ShefaRecipes[[#This Row],[Code]],Produits[Code],0)),"")</f>
        <v/>
      </c>
      <c r="F51" s="27" t="str">
        <f>IFERROR(INDEX(Ingredients[Price_Kg],MATCH(C51,Ingredients[Ingredients],0))*D51,"")</f>
        <v/>
      </c>
    </row>
    <row r="52" spans="2:6">
      <c r="B52" s="31" t="str">
        <f>IFERROR(INDEX(Produits[Item],MATCH(ShefaRecipes[[#This Row],[Code]],Produits[Code],0)),"")</f>
        <v/>
      </c>
      <c r="F52" s="27" t="str">
        <f>IFERROR(INDEX(Ingredients[Price_Kg],MATCH(C52,Ingredients[Ingredients],0))*D52,"")</f>
        <v/>
      </c>
    </row>
    <row r="53" spans="2:6">
      <c r="B53" s="31" t="str">
        <f>IFERROR(INDEX(Produits[Item],MATCH(ShefaRecipes[[#This Row],[Code]],Produits[Code],0)),"")</f>
        <v/>
      </c>
      <c r="F53" s="27" t="str">
        <f>IFERROR(INDEX(Ingredients[Price_Kg],MATCH(C53,Ingredients[Ingredients],0))*D53,"")</f>
        <v/>
      </c>
    </row>
    <row r="54" spans="2:6">
      <c r="B54" s="31" t="str">
        <f>IFERROR(INDEX(Produits[Item],MATCH(ShefaRecipes[[#This Row],[Code]],Produits[Code],0)),"")</f>
        <v/>
      </c>
      <c r="F54" s="27" t="str">
        <f>IFERROR(INDEX(Ingredients[Price_Kg],MATCH(C54,Ingredients[Ingredients],0))*D54,"")</f>
        <v/>
      </c>
    </row>
    <row r="55" spans="2:6">
      <c r="B55" s="31" t="str">
        <f>IFERROR(INDEX(Produits[Item],MATCH(ShefaRecipes[[#This Row],[Code]],Produits[Code],0)),"")</f>
        <v/>
      </c>
      <c r="F55" s="27" t="str">
        <f>IFERROR(INDEX(Ingredients[Price_Kg],MATCH(C55,Ingredients[Ingredients],0))*D55,"")</f>
        <v/>
      </c>
    </row>
    <row r="56" spans="2:6">
      <c r="B56" s="31" t="str">
        <f>IFERROR(INDEX(Produits[Item],MATCH(ShefaRecipes[[#This Row],[Code]],Produits[Code],0)),"")</f>
        <v/>
      </c>
      <c r="F56" s="27" t="str">
        <f>IFERROR(INDEX(Ingredients[Price_Kg],MATCH(C56,Ingredients[Ingredients],0))*D56,"")</f>
        <v/>
      </c>
    </row>
    <row r="57" spans="2:6">
      <c r="B57" s="31" t="str">
        <f>IFERROR(INDEX(Produits[Item],MATCH(ShefaRecipes[[#This Row],[Code]],Produits[Code],0)),"")</f>
        <v/>
      </c>
      <c r="F57" s="27" t="str">
        <f>IFERROR(INDEX(Ingredients[Price_Kg],MATCH(C57,Ingredients[Ingredients],0))*D57,"")</f>
        <v/>
      </c>
    </row>
    <row r="58" spans="2:6">
      <c r="B58" s="31" t="str">
        <f>IFERROR(INDEX(Produits[Item],MATCH(ShefaRecipes[[#This Row],[Code]],Produits[Code],0)),"")</f>
        <v/>
      </c>
      <c r="F58" s="27" t="str">
        <f>IFERROR(INDEX(Ingredients[Price_Kg],MATCH(C58,Ingredients[Ingredients],0))*D58,"")</f>
        <v/>
      </c>
    </row>
    <row r="59" spans="2:6">
      <c r="B59" s="31" t="str">
        <f>IFERROR(INDEX(Produits[Item],MATCH(ShefaRecipes[[#This Row],[Code]],Produits[Code],0)),"")</f>
        <v/>
      </c>
      <c r="F59" s="27" t="str">
        <f>IFERROR(INDEX(Ingredients[Price_Kg],MATCH(C59,Ingredients[Ingredients],0))*D59,"")</f>
        <v/>
      </c>
    </row>
    <row r="60" spans="2:6">
      <c r="B60" s="31" t="str">
        <f>IFERROR(INDEX(Produits[Item],MATCH(ShefaRecipes[[#This Row],[Code]],Produits[Code],0)),"")</f>
        <v/>
      </c>
      <c r="F60" s="27" t="str">
        <f>IFERROR(INDEX(Ingredients[Price_Kg],MATCH(C60,Ingredients[Ingredients],0))*D60,"")</f>
        <v/>
      </c>
    </row>
    <row r="61" spans="2:6">
      <c r="B61" s="31" t="str">
        <f>IFERROR(INDEX(Produits[Item],MATCH(ShefaRecipes[[#This Row],[Code]],Produits[Code],0)),"")</f>
        <v/>
      </c>
      <c r="F61" s="27" t="str">
        <f>IFERROR(INDEX(Ingredients[Price_Kg],MATCH(C61,Ingredients[Ingredients],0))*D61,"")</f>
        <v/>
      </c>
    </row>
    <row r="62" spans="2:6">
      <c r="B62" s="31" t="str">
        <f>IFERROR(INDEX(Produits[Item],MATCH(ShefaRecipes[[#This Row],[Code]],Produits[Code],0)),"")</f>
        <v/>
      </c>
      <c r="F62" s="27" t="str">
        <f>IFERROR(INDEX(Ingredients[Price_Kg],MATCH(C62,Ingredients[Ingredients],0))*D62,"")</f>
        <v/>
      </c>
    </row>
    <row r="63" spans="2:6">
      <c r="B63" s="31" t="str">
        <f>IFERROR(INDEX(Produits[Item],MATCH(ShefaRecipes[[#This Row],[Code]],Produits[Code],0)),"")</f>
        <v/>
      </c>
      <c r="F63" s="27" t="str">
        <f>IFERROR(INDEX(Ingredients[Price_Kg],MATCH(C63,Ingredients[Ingredients],0))*D63,"")</f>
        <v/>
      </c>
    </row>
    <row r="64" spans="2:6">
      <c r="B64" s="31" t="str">
        <f>IFERROR(INDEX(Produits[Item],MATCH(ShefaRecipes[[#This Row],[Code]],Produits[Code],0)),"")</f>
        <v/>
      </c>
      <c r="F64" s="27" t="str">
        <f>IFERROR(INDEX(Ingredients[Price_Kg],MATCH(C64,Ingredients[Ingredients],0))*D64,"")</f>
        <v/>
      </c>
    </row>
    <row r="65" spans="2:6">
      <c r="B65" s="31" t="str">
        <f>IFERROR(INDEX(Produits[Item],MATCH(ShefaRecipes[[#This Row],[Code]],Produits[Code],0)),"")</f>
        <v/>
      </c>
      <c r="F65" s="27" t="str">
        <f>IFERROR(INDEX(Ingredients[Price_Kg],MATCH(C65,Ingredients[Ingredients],0))*D65,"")</f>
        <v/>
      </c>
    </row>
    <row r="66" spans="2:6">
      <c r="B66" s="31" t="str">
        <f>IFERROR(INDEX(Produits[Item],MATCH(ShefaRecipes[[#This Row],[Code]],Produits[Code],0)),"")</f>
        <v/>
      </c>
      <c r="F66" s="27" t="str">
        <f>IFERROR(INDEX(Ingredients[Price_Kg],MATCH(C66,Ingredients[Ingredients],0))*D66,"")</f>
        <v/>
      </c>
    </row>
    <row r="67" spans="2:6">
      <c r="B67" s="31" t="str">
        <f>IFERROR(INDEX(Produits[Item],MATCH(ShefaRecipes[[#This Row],[Code]],Produits[Code],0)),"")</f>
        <v/>
      </c>
      <c r="F67" s="27" t="str">
        <f>IFERROR(INDEX(Ingredients[Price_Kg],MATCH(C67,Ingredients[Ingredients],0))*D67,"")</f>
        <v/>
      </c>
    </row>
    <row r="68" spans="2:6">
      <c r="B68" s="31" t="str">
        <f>IFERROR(INDEX(Produits[Item],MATCH(ShefaRecipes[[#This Row],[Code]],Produits[Code],0)),"")</f>
        <v/>
      </c>
      <c r="F68" s="27" t="str">
        <f>IFERROR(INDEX(Ingredients[Price_Kg],MATCH(C68,Ingredients[Ingredients],0))*D68,"")</f>
        <v/>
      </c>
    </row>
    <row r="69" spans="2:6">
      <c r="B69" s="31" t="str">
        <f>IFERROR(INDEX(Produits[Item],MATCH(ShefaRecipes[[#This Row],[Code]],Produits[Code],0)),"")</f>
        <v/>
      </c>
      <c r="F69" s="27" t="str">
        <f>IFERROR(INDEX(Ingredients[Price_Kg],MATCH(C69,Ingredients[Ingredients],0))*D69,"")</f>
        <v/>
      </c>
    </row>
    <row r="70" spans="2:6">
      <c r="B70" s="31" t="str">
        <f>IFERROR(INDEX(Produits[Item],MATCH(ShefaRecipes[[#This Row],[Code]],Produits[Code],0)),"")</f>
        <v/>
      </c>
      <c r="F70" s="27" t="str">
        <f>IFERROR(INDEX(Ingredients[Price_Kg],MATCH(C70,Ingredients[Ingredients],0))*D70,"")</f>
        <v/>
      </c>
    </row>
    <row r="71" spans="2:6">
      <c r="B71" s="31" t="str">
        <f>IFERROR(INDEX(Produits[Item],MATCH(ShefaRecipes[[#This Row],[Code]],Produits[Code],0)),"")</f>
        <v/>
      </c>
      <c r="F71" s="27" t="str">
        <f>IFERROR(INDEX(Ingredients[Price_Kg],MATCH(C71,Ingredients[Ingredients],0))*D71,"")</f>
        <v/>
      </c>
    </row>
    <row r="72" spans="2:6">
      <c r="B72" s="31" t="str">
        <f>IFERROR(INDEX(Produits[Item],MATCH(ShefaRecipes[[#This Row],[Code]],Produits[Code],0)),"")</f>
        <v/>
      </c>
      <c r="F72" s="27" t="str">
        <f>IFERROR(INDEX(Ingredients[Price_Kg],MATCH(C72,Ingredients[Ingredients],0))*D72,"")</f>
        <v/>
      </c>
    </row>
    <row r="73" spans="2:6">
      <c r="B73" s="31" t="str">
        <f>IFERROR(INDEX(Produits[Item],MATCH(ShefaRecipes[[#This Row],[Code]],Produits[Code],0)),"")</f>
        <v/>
      </c>
      <c r="F73" s="27" t="str">
        <f>IFERROR(INDEX(Ingredients[Price_Kg],MATCH(C73,Ingredients[Ingredients],0))*D73,"")</f>
        <v/>
      </c>
    </row>
    <row r="74" spans="2:6">
      <c r="B74" s="31" t="str">
        <f>IFERROR(INDEX(Produits[Item],MATCH(ShefaRecipes[[#This Row],[Code]],Produits[Code],0)),"")</f>
        <v/>
      </c>
      <c r="F74" s="27" t="str">
        <f>IFERROR(INDEX(Ingredients[Price_Kg],MATCH(C74,Ingredients[Ingredients],0))*D74,"")</f>
        <v/>
      </c>
    </row>
    <row r="75" spans="2:6">
      <c r="B75" s="31" t="str">
        <f>IFERROR(INDEX(Produits[Item],MATCH(ShefaRecipes[[#This Row],[Code]],Produits[Code],0)),"")</f>
        <v/>
      </c>
      <c r="F75" s="27" t="str">
        <f>IFERROR(INDEX(Ingredients[Price_Kg],MATCH(C75,Ingredients[Ingredients],0))*D75,"")</f>
        <v/>
      </c>
    </row>
    <row r="76" spans="2:6">
      <c r="B76" s="31" t="str">
        <f>IFERROR(INDEX(Produits[Item],MATCH(ShefaRecipes[[#This Row],[Code]],Produits[Code],0)),"")</f>
        <v/>
      </c>
      <c r="F76" s="27" t="str">
        <f>IFERROR(INDEX(Ingredients[Price_Kg],MATCH(C76,Ingredients[Ingredients],0))*D76,"")</f>
        <v/>
      </c>
    </row>
    <row r="77" spans="2:6">
      <c r="B77" s="31" t="str">
        <f>IFERROR(INDEX(Produits[Item],MATCH(ShefaRecipes[[#This Row],[Code]],Produits[Code],0)),"")</f>
        <v/>
      </c>
      <c r="F77" s="27" t="str">
        <f>IFERROR(INDEX(Ingredients[Price_Kg],MATCH(C77,Ingredients[Ingredients],0))*D77,"")</f>
        <v/>
      </c>
    </row>
    <row r="78" spans="2:6">
      <c r="B78" s="31" t="str">
        <f>IFERROR(INDEX(Produits[Item],MATCH(ShefaRecipes[[#This Row],[Code]],Produits[Code],0)),"")</f>
        <v/>
      </c>
      <c r="F78" s="27" t="str">
        <f>IFERROR(INDEX(Ingredients[Price_Kg],MATCH(C78,Ingredients[Ingredients],0))*D78,"")</f>
        <v/>
      </c>
    </row>
    <row r="79" spans="2:6">
      <c r="B79" s="31" t="str">
        <f>IFERROR(INDEX(Produits[Item],MATCH(ShefaRecipes[[#This Row],[Code]],Produits[Code],0)),"")</f>
        <v/>
      </c>
      <c r="F79" s="27" t="str">
        <f>IFERROR(INDEX(Ingredients[Price_Kg],MATCH(C79,Ingredients[Ingredients],0))*D79,"")</f>
        <v/>
      </c>
    </row>
    <row r="80" spans="2:6">
      <c r="B80" s="31" t="str">
        <f>IFERROR(INDEX(Produits[Item],MATCH(ShefaRecipes[[#This Row],[Code]],Produits[Code],0)),"")</f>
        <v/>
      </c>
      <c r="F80" s="27" t="str">
        <f>IFERROR(INDEX(Ingredients[Price_Kg],MATCH(C80,Ingredients[Ingredients],0))*D80,"")</f>
        <v/>
      </c>
    </row>
    <row r="81" spans="2:6">
      <c r="B81" s="31" t="str">
        <f>IFERROR(INDEX(Produits[Item],MATCH(ShefaRecipes[[#This Row],[Code]],Produits[Code],0)),"")</f>
        <v/>
      </c>
      <c r="F81" s="27" t="str">
        <f>IFERROR(INDEX(Ingredients[Price_Kg],MATCH(C81,Ingredients[Ingredients],0))*D81,"")</f>
        <v/>
      </c>
    </row>
    <row r="82" spans="2:6">
      <c r="B82" s="31" t="str">
        <f>IFERROR(INDEX(Produits[Item],MATCH(ShefaRecipes[[#This Row],[Code]],Produits[Code],0)),"")</f>
        <v/>
      </c>
      <c r="F82" s="27" t="str">
        <f>IFERROR(INDEX(Ingredients[Price_Kg],MATCH(C82,Ingredients[Ingredients],0))*D82,"")</f>
        <v/>
      </c>
    </row>
    <row r="83" spans="2:6">
      <c r="B83" s="31" t="str">
        <f>IFERROR(INDEX(Produits[Item],MATCH(ShefaRecipes[[#This Row],[Code]],Produits[Code],0)),"")</f>
        <v/>
      </c>
      <c r="F83" s="27" t="str">
        <f>IFERROR(INDEX(Ingredients[Price_Kg],MATCH(C83,Ingredients[Ingredients],0))*D83,"")</f>
        <v/>
      </c>
    </row>
    <row r="84" spans="2:6">
      <c r="B84" s="31" t="str">
        <f>IFERROR(INDEX(Produits[Item],MATCH(ShefaRecipes[[#This Row],[Code]],Produits[Code],0)),"")</f>
        <v/>
      </c>
      <c r="F84" s="27" t="str">
        <f>IFERROR(INDEX(Ingredients[Price_Kg],MATCH(C84,Ingredients[Ingredients],0))*D84,"")</f>
        <v/>
      </c>
    </row>
    <row r="85" spans="2:6">
      <c r="B85" s="31" t="str">
        <f>IFERROR(INDEX(Produits[Item],MATCH(ShefaRecipes[[#This Row],[Code]],Produits[Code],0)),"")</f>
        <v/>
      </c>
      <c r="F85" s="27" t="str">
        <f>IFERROR(INDEX(Ingredients[Price_Kg],MATCH(C85,Ingredients[Ingredients],0))*D85,"")</f>
        <v/>
      </c>
    </row>
    <row r="86" spans="2:6">
      <c r="B86" s="31" t="str">
        <f>IFERROR(INDEX(Produits[Item],MATCH(ShefaRecipes[[#This Row],[Code]],Produits[Code],0)),"")</f>
        <v/>
      </c>
      <c r="F86" s="27" t="str">
        <f>IFERROR(INDEX(Ingredients[Price_Kg],MATCH(C86,Ingredients[Ingredients],0))*D86,"")</f>
        <v/>
      </c>
    </row>
    <row r="87" spans="2:6">
      <c r="B87" s="31" t="str">
        <f>IFERROR(INDEX(Produits[Item],MATCH(ShefaRecipes[[#This Row],[Code]],Produits[Code],0)),"")</f>
        <v/>
      </c>
      <c r="F87" s="27" t="str">
        <f>IFERROR(INDEX(Ingredients[Price_Kg],MATCH(C87,Ingredients[Ingredients],0))*D87,"")</f>
        <v/>
      </c>
    </row>
    <row r="88" spans="2:6">
      <c r="B88" s="31" t="str">
        <f>IFERROR(INDEX(Produits[Item],MATCH(ShefaRecipes[[#This Row],[Code]],Produits[Code],0)),"")</f>
        <v/>
      </c>
      <c r="F88" s="27" t="str">
        <f>IFERROR(INDEX(Ingredients[Price_Kg],MATCH(C88,Ingredients[Ingredients],0))*D88,"")</f>
        <v/>
      </c>
    </row>
    <row r="89" spans="2:6">
      <c r="B89" s="31" t="str">
        <f>IFERROR(INDEX(Produits[Item],MATCH(ShefaRecipes[[#This Row],[Code]],Produits[Code],0)),"")</f>
        <v/>
      </c>
      <c r="F89" s="27" t="str">
        <f>IFERROR(INDEX(Ingredients[Price_Kg],MATCH(C89,Ingredients[Ingredients],0))*D89,"")</f>
        <v/>
      </c>
    </row>
    <row r="90" spans="2:6">
      <c r="B90" s="31" t="str">
        <f>IFERROR(INDEX(Produits[Item],MATCH(ShefaRecipes[[#This Row],[Code]],Produits[Code],0)),"")</f>
        <v/>
      </c>
      <c r="F90" s="27" t="str">
        <f>IFERROR(INDEX(Ingredients[Price_Kg],MATCH(C90,Ingredients[Ingredients],0))*D90,"")</f>
        <v/>
      </c>
    </row>
    <row r="91" spans="2:6">
      <c r="B91" s="31" t="str">
        <f>IFERROR(INDEX(Produits[Item],MATCH(ShefaRecipes[[#This Row],[Code]],Produits[Code],0)),"")</f>
        <v/>
      </c>
      <c r="F91" s="27" t="str">
        <f>IFERROR(INDEX(Ingredients[Price_Kg],MATCH(C91,Ingredients[Ingredients],0))*D91,"")</f>
        <v/>
      </c>
    </row>
    <row r="92" spans="2:6">
      <c r="B92" s="31" t="str">
        <f>IFERROR(INDEX(Produits[Item],MATCH(ShefaRecipes[[#This Row],[Code]],Produits[Code],0)),"")</f>
        <v/>
      </c>
      <c r="F92" s="27" t="str">
        <f>IFERROR(INDEX(Ingredients[Price_Kg],MATCH(C92,Ingredients[Ingredients],0))*D92,"")</f>
        <v/>
      </c>
    </row>
    <row r="93" spans="2:6">
      <c r="B93" s="31" t="str">
        <f>IFERROR(INDEX(Produits[Item],MATCH(ShefaRecipes[[#This Row],[Code]],Produits[Code],0)),"")</f>
        <v/>
      </c>
      <c r="F93" s="27" t="str">
        <f>IFERROR(INDEX(Ingredients[Price_Kg],MATCH(C93,Ingredients[Ingredients],0))*D93,"")</f>
        <v/>
      </c>
    </row>
    <row r="94" spans="2:6">
      <c r="B94" s="31" t="str">
        <f>IFERROR(INDEX(Produits[Item],MATCH(ShefaRecipes[[#This Row],[Code]],Produits[Code],0)),"")</f>
        <v/>
      </c>
      <c r="F94" s="27" t="str">
        <f>IFERROR(INDEX(Ingredients[Price_Kg],MATCH(C94,Ingredients[Ingredients],0))*D94,"")</f>
        <v/>
      </c>
    </row>
    <row r="95" spans="2:6">
      <c r="B95" s="31" t="str">
        <f>IFERROR(INDEX(Produits[Item],MATCH(ShefaRecipes[[#This Row],[Code]],Produits[Code],0)),"")</f>
        <v/>
      </c>
      <c r="F95" s="27" t="str">
        <f>IFERROR(INDEX(Ingredients[Price_Kg],MATCH(C95,Ingredients[Ingredients],0))*D95,"")</f>
        <v/>
      </c>
    </row>
    <row r="96" spans="2:6">
      <c r="B96" s="31" t="str">
        <f>IFERROR(INDEX(Produits[Item],MATCH(ShefaRecipes[[#This Row],[Code]],Produits[Code],0)),"")</f>
        <v/>
      </c>
      <c r="F96" s="27" t="str">
        <f>IFERROR(INDEX(Ingredients[Price_Kg],MATCH(C96,Ingredients[Ingredients],0))*D96,"")</f>
        <v/>
      </c>
    </row>
    <row r="97" spans="2:6">
      <c r="B97" s="31" t="str">
        <f>IFERROR(INDEX(Produits[Item],MATCH(ShefaRecipes[[#This Row],[Code]],Produits[Code],0)),"")</f>
        <v/>
      </c>
      <c r="F97" s="27" t="str">
        <f>IFERROR(INDEX(Ingredients[Price_Kg],MATCH(C97,Ingredients[Ingredients],0))*D97,"")</f>
        <v/>
      </c>
    </row>
    <row r="98" spans="2:6">
      <c r="B98" s="31" t="str">
        <f>IFERROR(INDEX(Produits[Item],MATCH(ShefaRecipes[[#This Row],[Code]],Produits[Code],0)),"")</f>
        <v/>
      </c>
      <c r="F98" s="27" t="str">
        <f>IFERROR(INDEX(Ingredients[Price_Kg],MATCH(C98,Ingredients[Ingredients],0))*D98,"")</f>
        <v/>
      </c>
    </row>
    <row r="99" spans="2:6">
      <c r="B99" s="31" t="str">
        <f>IFERROR(INDEX(Produits[Item],MATCH(ShefaRecipes[[#This Row],[Code]],Produits[Code],0)),"")</f>
        <v/>
      </c>
      <c r="F99" s="27" t="str">
        <f>IFERROR(INDEX(Ingredients[Price_Kg],MATCH(C99,Ingredients[Ingredients],0))*D99,"")</f>
        <v/>
      </c>
    </row>
    <row r="100" spans="2:6">
      <c r="B100" s="31" t="str">
        <f>IFERROR(INDEX(Produits[Item],MATCH(ShefaRecipes[[#This Row],[Code]],Produits[Code],0)),"")</f>
        <v/>
      </c>
      <c r="F100" s="27" t="str">
        <f>IFERROR(INDEX(Ingredients[Price_Kg],MATCH(C100,Ingredients[Ingredients],0))*D100,"")</f>
        <v/>
      </c>
    </row>
    <row r="101" spans="2:6">
      <c r="B101" s="31" t="str">
        <f>IFERROR(INDEX(Produits[Item],MATCH(ShefaRecipes[[#This Row],[Code]],Produits[Code],0)),"")</f>
        <v/>
      </c>
      <c r="F101" s="27" t="str">
        <f>IFERROR(INDEX(Ingredients[Price_Kg],MATCH(C101,Ingredients[Ingredients],0))*D101,"")</f>
        <v/>
      </c>
    </row>
    <row r="102" spans="2:6">
      <c r="B102" s="31" t="str">
        <f>IFERROR(INDEX(Produits[Item],MATCH(ShefaRecipes[[#This Row],[Code]],Produits[Code],0)),"")</f>
        <v/>
      </c>
      <c r="F102" s="27" t="str">
        <f>IFERROR(INDEX(Ingredients[Price_Kg],MATCH(C102,Ingredients[Ingredients],0))*D102,"")</f>
        <v/>
      </c>
    </row>
    <row r="103" spans="2:6">
      <c r="B103" s="31" t="str">
        <f>IFERROR(INDEX(Produits[Item],MATCH(ShefaRecipes[[#This Row],[Code]],Produits[Code],0)),"")</f>
        <v/>
      </c>
      <c r="F103" s="27" t="str">
        <f>IFERROR(INDEX(Ingredients[Price_Kg],MATCH(C103,Ingredients[Ingredients],0))*D103,"")</f>
        <v/>
      </c>
    </row>
    <row r="104" spans="2:6">
      <c r="B104" s="31" t="str">
        <f>IFERROR(INDEX(Produits[Item],MATCH(ShefaRecipes[[#This Row],[Code]],Produits[Code],0)),"")</f>
        <v/>
      </c>
      <c r="F104" s="27" t="str">
        <f>IFERROR(INDEX(Ingredients[Price_Kg],MATCH(C104,Ingredients[Ingredients],0))*D104,"")</f>
        <v/>
      </c>
    </row>
    <row r="105" spans="2:6">
      <c r="B105" s="31" t="str">
        <f>IFERROR(INDEX(Produits[Item],MATCH(ShefaRecipes[[#This Row],[Code]],Produits[Code],0)),"")</f>
        <v/>
      </c>
      <c r="F105" s="27" t="str">
        <f>IFERROR(INDEX(Ingredients[Price_Kg],MATCH(C105,Ingredients[Ingredients],0))*D105,"")</f>
        <v/>
      </c>
    </row>
    <row r="106" spans="2:6">
      <c r="B106" s="31" t="str">
        <f>IFERROR(INDEX(Produits[Item],MATCH(ShefaRecipes[[#This Row],[Code]],Produits[Code],0)),"")</f>
        <v/>
      </c>
      <c r="F106" s="27" t="str">
        <f>IFERROR(INDEX(Ingredients[Price_Kg],MATCH(C106,Ingredients[Ingredients],0))*D106,"")</f>
        <v/>
      </c>
    </row>
    <row r="107" spans="2:6">
      <c r="B107" s="31" t="str">
        <f>IFERROR(INDEX(Produits[Item],MATCH(ShefaRecipes[[#This Row],[Code]],Produits[Code],0)),"")</f>
        <v/>
      </c>
      <c r="F107" s="27" t="str">
        <f>IFERROR(INDEX(Ingredients[Price_Kg],MATCH(C107,Ingredients[Ingredients],0))*D107,"")</f>
        <v/>
      </c>
    </row>
    <row r="108" spans="2:6">
      <c r="B108" s="31" t="str">
        <f>IFERROR(INDEX(Produits[Item],MATCH(ShefaRecipes[[#This Row],[Code]],Produits[Code],0)),"")</f>
        <v/>
      </c>
      <c r="F108" s="27" t="str">
        <f>IFERROR(INDEX(Ingredients[Price_Kg],MATCH(C108,Ingredients[Ingredients],0))*D108,"")</f>
        <v/>
      </c>
    </row>
    <row r="109" spans="2:6">
      <c r="B109" s="31" t="str">
        <f>IFERROR(INDEX(Produits[Item],MATCH(ShefaRecipes[[#This Row],[Code]],Produits[Code],0)),"")</f>
        <v/>
      </c>
      <c r="F109" s="27" t="str">
        <f>IFERROR(INDEX(Ingredients[Price_Kg],MATCH(C109,Ingredients[Ingredients],0))*D109,"")</f>
        <v/>
      </c>
    </row>
    <row r="110" spans="2:6">
      <c r="B110" s="31" t="str">
        <f>IFERROR(INDEX(Produits[Item],MATCH(ShefaRecipes[[#This Row],[Code]],Produits[Code],0)),"")</f>
        <v/>
      </c>
      <c r="F110" s="27" t="str">
        <f>IFERROR(INDEX(Ingredients[Price_Kg],MATCH(C110,Ingredients[Ingredients],0))*D110,"")</f>
        <v/>
      </c>
    </row>
    <row r="111" spans="2:6">
      <c r="B111" s="31" t="str">
        <f>IFERROR(INDEX(Produits[Item],MATCH(ShefaRecipes[[#This Row],[Code]],Produits[Code],0)),"")</f>
        <v/>
      </c>
      <c r="F111" s="27" t="str">
        <f>IFERROR(INDEX(Ingredients[Price_Kg],MATCH(C111,Ingredients[Ingredients],0))*D111,"")</f>
        <v/>
      </c>
    </row>
    <row r="112" spans="2:6">
      <c r="B112" s="31" t="str">
        <f>IFERROR(INDEX(Produits[Item],MATCH(ShefaRecipes[[#This Row],[Code]],Produits[Code],0)),"")</f>
        <v/>
      </c>
      <c r="F112" s="27" t="str">
        <f>IFERROR(INDEX(Ingredients[Price_Kg],MATCH(C112,Ingredients[Ingredients],0))*D112,"")</f>
        <v/>
      </c>
    </row>
    <row r="113" spans="2:6">
      <c r="B113" s="31" t="str">
        <f>IFERROR(INDEX(Produits[Item],MATCH(ShefaRecipes[[#This Row],[Code]],Produits[Code],0)),"")</f>
        <v/>
      </c>
      <c r="F113" s="27" t="str">
        <f>IFERROR(INDEX(Ingredients[Price_Kg],MATCH(C113,Ingredients[Ingredients],0))*D113,"")</f>
        <v/>
      </c>
    </row>
    <row r="114" spans="2:6">
      <c r="B114" s="31" t="str">
        <f>IFERROR(INDEX(Produits[Item],MATCH(ShefaRecipes[[#This Row],[Code]],Produits[Code],0)),"")</f>
        <v/>
      </c>
      <c r="F114" s="27" t="str">
        <f>IFERROR(INDEX(Ingredients[Price_Kg],MATCH(C114,Ingredients[Ingredients],0))*D114,"")</f>
        <v/>
      </c>
    </row>
    <row r="115" spans="2:6">
      <c r="B115" s="31" t="str">
        <f>IFERROR(INDEX(Produits[Item],MATCH(ShefaRecipes[[#This Row],[Code]],Produits[Code],0)),"")</f>
        <v/>
      </c>
      <c r="F115" s="27" t="str">
        <f>IFERROR(INDEX(Ingredients[Price_Kg],MATCH(C115,Ingredients[Ingredients],0))*D115,"")</f>
        <v/>
      </c>
    </row>
    <row r="116" spans="2:6">
      <c r="B116" s="31" t="str">
        <f>IFERROR(INDEX(Produits[Item],MATCH(ShefaRecipes[[#This Row],[Code]],Produits[Code],0)),"")</f>
        <v/>
      </c>
      <c r="F116" s="27" t="str">
        <f>IFERROR(INDEX(Ingredients[Price_Kg],MATCH(C116,Ingredients[Ingredients],0))*D116,"")</f>
        <v/>
      </c>
    </row>
    <row r="117" spans="2:6">
      <c r="B117" s="31" t="str">
        <f>IFERROR(INDEX(Produits[Item],MATCH(ShefaRecipes[[#This Row],[Code]],Produits[Code],0)),"")</f>
        <v/>
      </c>
      <c r="F117" s="27" t="str">
        <f>IFERROR(INDEX(Ingredients[Price_Kg],MATCH(C117,Ingredients[Ingredients],0))*D117,"")</f>
        <v/>
      </c>
    </row>
    <row r="118" spans="2:6">
      <c r="B118" s="31" t="str">
        <f>IFERROR(INDEX(Produits[Item],MATCH(ShefaRecipes[[#This Row],[Code]],Produits[Code],0)),"")</f>
        <v/>
      </c>
      <c r="F118" s="27" t="str">
        <f>IFERROR(INDEX(Ingredients[Price_Kg],MATCH(C118,Ingredients[Ingredients],0))*D118,"")</f>
        <v/>
      </c>
    </row>
    <row r="119" spans="2:6">
      <c r="B119" s="31" t="str">
        <f>IFERROR(INDEX(Produits[Item],MATCH(ShefaRecipes[[#This Row],[Code]],Produits[Code],0)),"")</f>
        <v/>
      </c>
      <c r="F119" s="27" t="str">
        <f>IFERROR(INDEX(Ingredients[Price_Kg],MATCH(C119,Ingredients[Ingredients],0))*D119,"")</f>
        <v/>
      </c>
    </row>
    <row r="120" spans="2:6">
      <c r="B120" s="31" t="str">
        <f>IFERROR(INDEX(Produits[Item],MATCH(ShefaRecipes[[#This Row],[Code]],Produits[Code],0)),"")</f>
        <v/>
      </c>
      <c r="F120" s="27" t="str">
        <f>IFERROR(INDEX(Ingredients[Price_Kg],MATCH(C120,Ingredients[Ingredients],0))*D120,"")</f>
        <v/>
      </c>
    </row>
    <row r="121" spans="2:6">
      <c r="B121" s="31" t="str">
        <f>IFERROR(INDEX(Produits[Item],MATCH(ShefaRecipes[[#This Row],[Code]],Produits[Code],0)),"")</f>
        <v/>
      </c>
      <c r="F121" s="27" t="str">
        <f>IFERROR(INDEX(Ingredients[Price_Kg],MATCH(C121,Ingredients[Ingredients],0))*D121,"")</f>
        <v/>
      </c>
    </row>
    <row r="122" spans="2:6">
      <c r="B122" s="31" t="str">
        <f>IFERROR(INDEX(Produits[Item],MATCH(ShefaRecipes[[#This Row],[Code]],Produits[Code],0)),"")</f>
        <v/>
      </c>
      <c r="F122" s="27" t="str">
        <f>IFERROR(INDEX(Ingredients[Price_Kg],MATCH(C122,Ingredients[Ingredients],0))*D122,"")</f>
        <v/>
      </c>
    </row>
    <row r="123" spans="2:6">
      <c r="B123" s="31" t="str">
        <f>IFERROR(INDEX(Produits[Item],MATCH(ShefaRecipes[[#This Row],[Code]],Produits[Code],0)),"")</f>
        <v/>
      </c>
      <c r="F123" s="27" t="str">
        <f>IFERROR(INDEX(Ingredients[Price_Kg],MATCH(C123,Ingredients[Ingredients],0))*D123,"")</f>
        <v/>
      </c>
    </row>
    <row r="124" spans="2:6">
      <c r="B124" s="31" t="str">
        <f>IFERROR(INDEX(Produits[Item],MATCH(ShefaRecipes[[#This Row],[Code]],Produits[Code],0)),"")</f>
        <v/>
      </c>
      <c r="F124" s="27" t="str">
        <f>IFERROR(INDEX(Ingredients[Price_Kg],MATCH(C124,Ingredients[Ingredients],0))*D124,"")</f>
        <v/>
      </c>
    </row>
    <row r="125" spans="2:6">
      <c r="B125" s="31" t="str">
        <f>IFERROR(INDEX(Produits[Item],MATCH(ShefaRecipes[[#This Row],[Code]],Produits[Code],0)),"")</f>
        <v/>
      </c>
      <c r="F125" s="27" t="str">
        <f>IFERROR(INDEX(Ingredients[Price_Kg],MATCH(C125,Ingredients[Ingredients],0))*D125,"")</f>
        <v/>
      </c>
    </row>
    <row r="126" spans="2:6">
      <c r="B126" s="31" t="str">
        <f>IFERROR(INDEX(Produits[Item],MATCH(ShefaRecipes[[#This Row],[Code]],Produits[Code],0)),"")</f>
        <v/>
      </c>
      <c r="F126" s="27" t="str">
        <f>IFERROR(INDEX(Ingredients[Price_Kg],MATCH(C126,Ingredients[Ingredients],0))*D126,"")</f>
        <v/>
      </c>
    </row>
    <row r="127" spans="2:6">
      <c r="B127" s="31" t="str">
        <f>IFERROR(INDEX(Produits[Item],MATCH(ShefaRecipes[[#This Row],[Code]],Produits[Code],0)),"")</f>
        <v/>
      </c>
      <c r="F127" s="27" t="str">
        <f>IFERROR(INDEX(Ingredients[Price_Kg],MATCH(C127,Ingredients[Ingredients],0))*D127,"")</f>
        <v/>
      </c>
    </row>
    <row r="128" spans="2:6">
      <c r="B128" s="31" t="str">
        <f>IFERROR(INDEX(Produits[Item],MATCH(ShefaRecipes[[#This Row],[Code]],Produits[Code],0)),"")</f>
        <v/>
      </c>
      <c r="F128" s="27" t="str">
        <f>IFERROR(INDEX(Ingredients[Price_Kg],MATCH(C128,Ingredients[Ingredients],0))*D128,"")</f>
        <v/>
      </c>
    </row>
    <row r="129" spans="2:6">
      <c r="B129" s="31" t="str">
        <f>IFERROR(INDEX(Produits[Item],MATCH(ShefaRecipes[[#This Row],[Code]],Produits[Code],0)),"")</f>
        <v/>
      </c>
      <c r="F129" s="27" t="str">
        <f>IFERROR(INDEX(Ingredients[Price_Kg],MATCH(C129,Ingredients[Ingredients],0))*D129,"")</f>
        <v/>
      </c>
    </row>
    <row r="130" spans="2:6">
      <c r="B130" s="31" t="str">
        <f>IFERROR(INDEX(Produits[Item],MATCH(ShefaRecipes[[#This Row],[Code]],Produits[Code],0)),"")</f>
        <v/>
      </c>
      <c r="F130" s="27" t="str">
        <f>IFERROR(INDEX(Ingredients[Price_Kg],MATCH(C130,Ingredients[Ingredients],0))*D130,"")</f>
        <v/>
      </c>
    </row>
    <row r="131" spans="2:6">
      <c r="B131" s="31" t="str">
        <f>IFERROR(INDEX(Produits[Item],MATCH(ShefaRecipes[[#This Row],[Code]],Produits[Code],0)),"")</f>
        <v/>
      </c>
      <c r="F131" s="27" t="str">
        <f>IFERROR(INDEX(Ingredients[Price_Kg],MATCH(C131,Ingredients[Ingredients],0))*D131,"")</f>
        <v/>
      </c>
    </row>
    <row r="132" spans="2:6">
      <c r="B132" s="31" t="str">
        <f>IFERROR(INDEX(Produits[Item],MATCH(ShefaRecipes[[#This Row],[Code]],Produits[Code],0)),"")</f>
        <v/>
      </c>
      <c r="F132" s="27" t="str">
        <f>IFERROR(INDEX(Ingredients[Price_Kg],MATCH(C132,Ingredients[Ingredients],0))*D132,"")</f>
        <v/>
      </c>
    </row>
    <row r="133" spans="2:6">
      <c r="B133" s="31" t="str">
        <f>IFERROR(INDEX(Produits[Item],MATCH(ShefaRecipes[[#This Row],[Code]],Produits[Code],0)),"")</f>
        <v/>
      </c>
      <c r="F133" s="27" t="str">
        <f>IFERROR(INDEX(Ingredients[Price_Kg],MATCH(C133,Ingredients[Ingredients],0))*D133,"")</f>
        <v/>
      </c>
    </row>
    <row r="134" spans="2:6">
      <c r="B134" s="31" t="str">
        <f>IFERROR(INDEX(Produits[Item],MATCH(ShefaRecipes[[#This Row],[Code]],Produits[Code],0)),"")</f>
        <v/>
      </c>
      <c r="F134" s="27" t="str">
        <f>IFERROR(INDEX(Ingredients[Price_Kg],MATCH(C134,Ingredients[Ingredients],0))*D134,"")</f>
        <v/>
      </c>
    </row>
    <row r="135" spans="2:6">
      <c r="B135" s="31" t="str">
        <f>IFERROR(INDEX(Produits[Item],MATCH(ShefaRecipes[[#This Row],[Code]],Produits[Code],0)),"")</f>
        <v/>
      </c>
      <c r="F135" s="27" t="str">
        <f>IFERROR(INDEX(Ingredients[Price_Kg],MATCH(C135,Ingredients[Ingredients],0))*D135,"")</f>
        <v/>
      </c>
    </row>
    <row r="136" spans="2:6">
      <c r="B136" s="31" t="str">
        <f>IFERROR(INDEX(Produits[Item],MATCH(ShefaRecipes[[#This Row],[Code]],Produits[Code],0)),"")</f>
        <v/>
      </c>
      <c r="F136" s="27" t="str">
        <f>IFERROR(INDEX(Ingredients[Price_Kg],MATCH(C136,Ingredients[Ingredients],0))*D136,"")</f>
        <v/>
      </c>
    </row>
    <row r="137" spans="2:6">
      <c r="B137" s="31" t="str">
        <f>IFERROR(INDEX(Produits[Item],MATCH(ShefaRecipes[[#This Row],[Code]],Produits[Code],0)),"")</f>
        <v/>
      </c>
      <c r="F137" s="27" t="str">
        <f>IFERROR(INDEX(Ingredients[Price_Kg],MATCH(C137,Ingredients[Ingredients],0))*D137,"")</f>
        <v/>
      </c>
    </row>
    <row r="138" spans="2:6">
      <c r="B138" s="31" t="str">
        <f>IFERROR(INDEX(Produits[Item],MATCH(ShefaRecipes[[#This Row],[Code]],Produits[Code],0)),"")</f>
        <v/>
      </c>
      <c r="F138" s="27" t="str">
        <f>IFERROR(INDEX(Ingredients[Price_Kg],MATCH(C138,Ingredients[Ingredients],0))*D138,"")</f>
        <v/>
      </c>
    </row>
    <row r="139" spans="2:6">
      <c r="B139" s="31" t="str">
        <f>IFERROR(INDEX(Produits[Item],MATCH(ShefaRecipes[[#This Row],[Code]],Produits[Code],0)),"")</f>
        <v/>
      </c>
      <c r="F139" s="27" t="str">
        <f>IFERROR(INDEX(Ingredients[Price_Kg],MATCH(C139,Ingredients[Ingredients],0))*D139,"")</f>
        <v/>
      </c>
    </row>
    <row r="140" spans="2:6">
      <c r="B140" s="31" t="str">
        <f>IFERROR(INDEX(Produits[Item],MATCH(ShefaRecipes[[#This Row],[Code]],Produits[Code],0)),"")</f>
        <v/>
      </c>
      <c r="F140" s="27" t="str">
        <f>IFERROR(INDEX(Ingredients[Price_Kg],MATCH(C140,Ingredients[Ingredients],0))*D140,"")</f>
        <v/>
      </c>
    </row>
    <row r="141" spans="2:6">
      <c r="B141" s="31" t="str">
        <f>IFERROR(INDEX(Produits[Item],MATCH(ShefaRecipes[[#This Row],[Code]],Produits[Code],0)),"")</f>
        <v/>
      </c>
      <c r="F141" s="27" t="str">
        <f>IFERROR(INDEX(Ingredients[Price_Kg],MATCH(C141,Ingredients[Ingredients],0))*D141,"")</f>
        <v/>
      </c>
    </row>
    <row r="142" spans="2:6">
      <c r="B142" s="31" t="str">
        <f>IFERROR(INDEX(Produits[Item],MATCH(ShefaRecipes[[#This Row],[Code]],Produits[Code],0)),"")</f>
        <v/>
      </c>
      <c r="F142" s="27" t="str">
        <f>IFERROR(INDEX(Ingredients[Price_Kg],MATCH(C142,Ingredients[Ingredients],0))*D142,"")</f>
        <v/>
      </c>
    </row>
    <row r="143" spans="2:6">
      <c r="B143" s="31" t="str">
        <f>IFERROR(INDEX(Produits[Item],MATCH(ShefaRecipes[[#This Row],[Code]],Produits[Code],0)),"")</f>
        <v/>
      </c>
      <c r="F143" s="27" t="str">
        <f>IFERROR(INDEX(Ingredients[Price_Kg],MATCH(C143,Ingredients[Ingredients],0))*D143,"")</f>
        <v/>
      </c>
    </row>
    <row r="144" spans="2:6">
      <c r="B144" s="31" t="str">
        <f>IFERROR(INDEX(Produits[Item],MATCH(ShefaRecipes[[#This Row],[Code]],Produits[Code],0)),"")</f>
        <v/>
      </c>
      <c r="F144" s="27" t="str">
        <f>IFERROR(INDEX(Ingredients[Price_Kg],MATCH(C144,Ingredients[Ingredients],0))*D144,"")</f>
        <v/>
      </c>
    </row>
    <row r="145" spans="2:6">
      <c r="B145" s="31" t="str">
        <f>IFERROR(INDEX(Produits[Item],MATCH(ShefaRecipes[[#This Row],[Code]],Produits[Code],0)),"")</f>
        <v/>
      </c>
      <c r="F145" s="27" t="str">
        <f>IFERROR(INDEX(Ingredients[Price_Kg],MATCH(C145,Ingredients[Ingredients],0))*D145,"")</f>
        <v/>
      </c>
    </row>
    <row r="146" spans="2:6">
      <c r="B146" s="31" t="str">
        <f>IFERROR(INDEX(Produits[Item],MATCH(ShefaRecipes[[#This Row],[Code]],Produits[Code],0)),"")</f>
        <v/>
      </c>
      <c r="F146" s="27" t="str">
        <f>IFERROR(INDEX(Ingredients[Price_Kg],MATCH(C146,Ingredients[Ingredients],0))*D146,"")</f>
        <v/>
      </c>
    </row>
    <row r="147" spans="2:6">
      <c r="B147" s="31" t="str">
        <f>IFERROR(INDEX(Produits[Item],MATCH(ShefaRecipes[[#This Row],[Code]],Produits[Code],0)),"")</f>
        <v/>
      </c>
      <c r="F147" s="27" t="str">
        <f>IFERROR(INDEX(Ingredients[Price_Kg],MATCH(C147,Ingredients[Ingredients],0))*D147,"")</f>
        <v/>
      </c>
    </row>
    <row r="148" spans="2:6">
      <c r="B148" s="31" t="str">
        <f>IFERROR(INDEX(Produits[Item],MATCH(ShefaRecipes[[#This Row],[Code]],Produits[Code],0)),"")</f>
        <v/>
      </c>
      <c r="F148" s="27" t="str">
        <f>IFERROR(INDEX(Ingredients[Price_Kg],MATCH(C148,Ingredients[Ingredients],0))*D148,"")</f>
        <v/>
      </c>
    </row>
    <row r="149" spans="2:6">
      <c r="B149" s="31" t="str">
        <f>IFERROR(INDEX(Produits[Item],MATCH(ShefaRecipes[[#This Row],[Code]],Produits[Code],0)),"")</f>
        <v/>
      </c>
      <c r="F149" s="27" t="str">
        <f>IFERROR(INDEX(Ingredients[Price_Kg],MATCH(C149,Ingredients[Ingredients],0))*D149,"")</f>
        <v/>
      </c>
    </row>
    <row r="150" spans="2:6">
      <c r="B150" s="31" t="str">
        <f>IFERROR(INDEX(Produits[Item],MATCH(ShefaRecipes[[#This Row],[Code]],Produits[Code],0)),"")</f>
        <v/>
      </c>
      <c r="F150" s="27" t="str">
        <f>IFERROR(INDEX(Ingredients[Price_Kg],MATCH(C150,Ingredients[Ingredients],0))*D150,"")</f>
        <v/>
      </c>
    </row>
    <row r="151" spans="2:6">
      <c r="B151" s="31" t="str">
        <f>IFERROR(INDEX(Produits[Item],MATCH(ShefaRecipes[[#This Row],[Code]],Produits[Code],0)),"")</f>
        <v/>
      </c>
      <c r="F151" s="27" t="str">
        <f>IFERROR(INDEX(Ingredients[Price_Kg],MATCH(C151,Ingredients[Ingredients],0))*D151,"")</f>
        <v/>
      </c>
    </row>
    <row r="152" spans="2:6">
      <c r="B152" s="31" t="str">
        <f>IFERROR(INDEX(Produits[Item],MATCH(ShefaRecipes[[#This Row],[Code]],Produits[Code],0)),"")</f>
        <v/>
      </c>
      <c r="F152" s="27" t="str">
        <f>IFERROR(INDEX(Ingredients[Price_Kg],MATCH(C152,Ingredients[Ingredients],0))*D152,"")</f>
        <v/>
      </c>
    </row>
    <row r="153" spans="2:6">
      <c r="B153" s="31" t="str">
        <f>IFERROR(INDEX(Produits[Item],MATCH(ShefaRecipes[[#This Row],[Code]],Produits[Code],0)),"")</f>
        <v/>
      </c>
      <c r="F153" s="27" t="str">
        <f>IFERROR(INDEX(Ingredients[Price_Kg],MATCH(C153,Ingredients[Ingredients],0))*D153,"")</f>
        <v/>
      </c>
    </row>
    <row r="154" spans="2:6">
      <c r="B154" s="31" t="str">
        <f>IFERROR(INDEX(Produits[Item],MATCH(ShefaRecipes[[#This Row],[Code]],Produits[Code],0)),"")</f>
        <v/>
      </c>
      <c r="F154" s="27" t="str">
        <f>IFERROR(INDEX(Ingredients[Price_Kg],MATCH(C154,Ingredients[Ingredients],0))*D154,"")</f>
        <v/>
      </c>
    </row>
    <row r="155" spans="2:6">
      <c r="B155" s="31" t="str">
        <f>IFERROR(INDEX(Produits[Item],MATCH(ShefaRecipes[[#This Row],[Code]],Produits[Code],0)),"")</f>
        <v/>
      </c>
      <c r="F155" s="27" t="str">
        <f>IFERROR(INDEX(Ingredients[Price_Kg],MATCH(C155,Ingredients[Ingredients],0))*D155,"")</f>
        <v/>
      </c>
    </row>
    <row r="156" spans="2:6">
      <c r="B156" s="31" t="str">
        <f>IFERROR(INDEX(Produits[Item],MATCH(ShefaRecipes[[#This Row],[Code]],Produits[Code],0)),"")</f>
        <v/>
      </c>
      <c r="F156" s="27" t="str">
        <f>IFERROR(INDEX(Ingredients[Price_Kg],MATCH(C156,Ingredients[Ingredients],0))*D156,"")</f>
        <v/>
      </c>
    </row>
    <row r="157" spans="2:6">
      <c r="B157" s="31" t="str">
        <f>IFERROR(INDEX(Produits[Item],MATCH(ShefaRecipes[[#This Row],[Code]],Produits[Code],0)),"")</f>
        <v/>
      </c>
      <c r="F157" s="27" t="str">
        <f>IFERROR(INDEX(Ingredients[Price_Kg],MATCH(C157,Ingredients[Ingredients],0))*D157,"")</f>
        <v/>
      </c>
    </row>
    <row r="158" spans="2:6">
      <c r="B158" s="31" t="str">
        <f>IFERROR(INDEX(Produits[Item],MATCH(ShefaRecipes[[#This Row],[Code]],Produits[Code],0)),"")</f>
        <v/>
      </c>
      <c r="F158" s="27" t="str">
        <f>IFERROR(INDEX(Ingredients[Price_Kg],MATCH(C158,Ingredients[Ingredients],0))*D158,"")</f>
        <v/>
      </c>
    </row>
    <row r="159" spans="2:6">
      <c r="B159" s="31" t="str">
        <f>IFERROR(INDEX(Produits[Item],MATCH(ShefaRecipes[[#This Row],[Code]],Produits[Code],0)),"")</f>
        <v/>
      </c>
      <c r="F159" s="27" t="str">
        <f>IFERROR(INDEX(Ingredients[Price_Kg],MATCH(C159,Ingredients[Ingredients],0))*D159,"")</f>
        <v/>
      </c>
    </row>
    <row r="160" spans="2:6">
      <c r="B160" s="31" t="str">
        <f>IFERROR(INDEX(Produits[Item],MATCH(ShefaRecipes[[#This Row],[Code]],Produits[Code],0)),"")</f>
        <v/>
      </c>
      <c r="F160" s="27" t="str">
        <f>IFERROR(INDEX(Ingredients[Price_Kg],MATCH(C160,Ingredients[Ingredients],0))*D160,"")</f>
        <v/>
      </c>
    </row>
    <row r="161" spans="2:6">
      <c r="B161" s="31" t="str">
        <f>IFERROR(INDEX(Produits[Item],MATCH(ShefaRecipes[[#This Row],[Code]],Produits[Code],0)),"")</f>
        <v/>
      </c>
      <c r="F161" s="27" t="str">
        <f>IFERROR(INDEX(Ingredients[Price_Kg],MATCH(C161,Ingredients[Ingredients],0))*D161,"")</f>
        <v/>
      </c>
    </row>
    <row r="162" spans="2:6">
      <c r="B162" s="31" t="str">
        <f>IFERROR(INDEX(Produits[Item],MATCH(ShefaRecipes[[#This Row],[Code]],Produits[Code],0)),"")</f>
        <v/>
      </c>
      <c r="F162" s="27" t="str">
        <f>IFERROR(INDEX(Ingredients[Price_Kg],MATCH(C162,Ingredients[Ingredients],0))*D162,"")</f>
        <v/>
      </c>
    </row>
    <row r="163" spans="2:6">
      <c r="B163" s="31" t="str">
        <f>IFERROR(INDEX(Produits[Item],MATCH(ShefaRecipes[[#This Row],[Code]],Produits[Code],0)),"")</f>
        <v/>
      </c>
      <c r="F163" s="27" t="str">
        <f>IFERROR(INDEX(Ingredients[Price_Kg],MATCH(C163,Ingredients[Ingredients],0))*D163,"")</f>
        <v/>
      </c>
    </row>
    <row r="164" spans="2:6">
      <c r="B164" s="31" t="str">
        <f>IFERROR(INDEX(Produits[Item],MATCH(ShefaRecipes[[#This Row],[Code]],Produits[Code],0)),"")</f>
        <v/>
      </c>
      <c r="F164" s="27" t="str">
        <f>IFERROR(INDEX(Ingredients[Price_Kg],MATCH(C164,Ingredients[Ingredients],0))*D164,"")</f>
        <v/>
      </c>
    </row>
    <row r="165" spans="2:6">
      <c r="B165" s="31" t="str">
        <f>IFERROR(INDEX(Produits[Item],MATCH(ShefaRecipes[[#This Row],[Code]],Produits[Code],0)),"")</f>
        <v/>
      </c>
      <c r="F165" s="27" t="str">
        <f>IFERROR(INDEX(Ingredients[Price_Kg],MATCH(C165,Ingredients[Ingredients],0))*D165,"")</f>
        <v/>
      </c>
    </row>
    <row r="166" spans="2:6">
      <c r="B166" s="31" t="str">
        <f>IFERROR(INDEX(Produits[Item],MATCH(ShefaRecipes[[#This Row],[Code]],Produits[Code],0)),"")</f>
        <v/>
      </c>
      <c r="F166" s="27" t="str">
        <f>IFERROR(INDEX(Ingredients[Price_Kg],MATCH(C166,Ingredients[Ingredients],0))*D166,"")</f>
        <v/>
      </c>
    </row>
    <row r="167" spans="2:6">
      <c r="B167" s="31" t="str">
        <f>IFERROR(INDEX(Produits[Item],MATCH(ShefaRecipes[[#This Row],[Code]],Produits[Code],0)),"")</f>
        <v/>
      </c>
      <c r="F167" s="27" t="str">
        <f>IFERROR(INDEX(Ingredients[Price_Kg],MATCH(C167,Ingredients[Ingredients],0))*D167,"")</f>
        <v/>
      </c>
    </row>
    <row r="168" spans="2:6">
      <c r="B168" s="31" t="str">
        <f>IFERROR(INDEX(Produits[Item],MATCH(ShefaRecipes[[#This Row],[Code]],Produits[Code],0)),"")</f>
        <v/>
      </c>
      <c r="F168" s="27" t="str">
        <f>IFERROR(INDEX(Ingredients[Price_Kg],MATCH(C168,Ingredients[Ingredients],0))*D168,"")</f>
        <v/>
      </c>
    </row>
    <row r="169" spans="2:6">
      <c r="B169" s="31" t="str">
        <f>IFERROR(INDEX(Produits[Item],MATCH(ShefaRecipes[[#This Row],[Code]],Produits[Code],0)),"")</f>
        <v/>
      </c>
      <c r="F169" s="27" t="str">
        <f>IFERROR(INDEX(Ingredients[Price_Kg],MATCH(C169,Ingredients[Ingredients],0))*D169,"")</f>
        <v/>
      </c>
    </row>
    <row r="170" spans="2:6">
      <c r="B170" s="31" t="str">
        <f>IFERROR(INDEX(Produits[Item],MATCH(ShefaRecipes[[#This Row],[Code]],Produits[Code],0)),"")</f>
        <v/>
      </c>
      <c r="F170" s="27" t="str">
        <f>IFERROR(INDEX(Ingredients[Price_Kg],MATCH(C170,Ingredients[Ingredients],0))*D170,"")</f>
        <v/>
      </c>
    </row>
    <row r="171" spans="2:6">
      <c r="B171" s="31" t="str">
        <f>IFERROR(INDEX(Produits[Item],MATCH(ShefaRecipes[[#This Row],[Code]],Produits[Code],0)),"")</f>
        <v/>
      </c>
      <c r="F171" s="27" t="str">
        <f>IFERROR(INDEX(Ingredients[Price_Kg],MATCH(C171,Ingredients[Ingredients],0))*D171,"")</f>
        <v/>
      </c>
    </row>
    <row r="172" spans="2:6">
      <c r="B172" s="31" t="str">
        <f>IFERROR(INDEX(Produits[Item],MATCH(ShefaRecipes[[#This Row],[Code]],Produits[Code],0)),"")</f>
        <v/>
      </c>
      <c r="F172" s="27" t="str">
        <f>IFERROR(INDEX(Ingredients[Price_Kg],MATCH(C172,Ingredients[Ingredients],0))*D172,"")</f>
        <v/>
      </c>
    </row>
    <row r="173" spans="2:6">
      <c r="B173" s="31" t="str">
        <f>IFERROR(INDEX(Produits[Item],MATCH(ShefaRecipes[[#This Row],[Code]],Produits[Code],0)),"")</f>
        <v/>
      </c>
      <c r="F173" s="27" t="str">
        <f>IFERROR(INDEX(Ingredients[Price_Kg],MATCH(C173,Ingredients[Ingredients],0))*D173,"")</f>
        <v/>
      </c>
    </row>
    <row r="174" spans="2:6">
      <c r="B174" s="31" t="str">
        <f>IFERROR(INDEX(Produits[Item],MATCH(ShefaRecipes[[#This Row],[Code]],Produits[Code],0)),"")</f>
        <v/>
      </c>
      <c r="F174" s="27" t="str">
        <f>IFERROR(INDEX(Ingredients[Price_Kg],MATCH(C174,Ingredients[Ingredients],0))*D174,"")</f>
        <v/>
      </c>
    </row>
    <row r="175" spans="2:6">
      <c r="B175" s="31" t="str">
        <f>IFERROR(INDEX(Produits[Item],MATCH(ShefaRecipes[[#This Row],[Code]],Produits[Code],0)),"")</f>
        <v/>
      </c>
      <c r="F175" s="27" t="str">
        <f>IFERROR(INDEX(Ingredients[Price_Kg],MATCH(C175,Ingredients[Ingredients],0))*D175,"")</f>
        <v/>
      </c>
    </row>
    <row r="176" spans="2:6">
      <c r="B176" s="31" t="str">
        <f>IFERROR(INDEX(Produits[Item],MATCH(ShefaRecipes[[#This Row],[Code]],Produits[Code],0)),"")</f>
        <v/>
      </c>
      <c r="F176" s="27" t="str">
        <f>IFERROR(INDEX(Ingredients[Price_Kg],MATCH(C176,Ingredients[Ingredients],0))*D176,"")</f>
        <v/>
      </c>
    </row>
    <row r="177" spans="2:6">
      <c r="B177" s="31" t="str">
        <f>IFERROR(INDEX(Produits[Item],MATCH(ShefaRecipes[[#This Row],[Code]],Produits[Code],0)),"")</f>
        <v/>
      </c>
      <c r="F177" s="27" t="str">
        <f>IFERROR(INDEX(Ingredients[Price_Kg],MATCH(C177,Ingredients[Ingredients],0))*D177,"")</f>
        <v/>
      </c>
    </row>
    <row r="178" spans="2:6">
      <c r="B178" s="31" t="str">
        <f>IFERROR(INDEX(Produits[Item],MATCH(ShefaRecipes[[#This Row],[Code]],Produits[Code],0)),"")</f>
        <v/>
      </c>
      <c r="F178" s="27" t="str">
        <f>IFERROR(INDEX(Ingredients[Price_Kg],MATCH(C178,Ingredients[Ingredients],0))*D178,"")</f>
        <v/>
      </c>
    </row>
    <row r="179" spans="2:6">
      <c r="B179" s="31" t="str">
        <f>IFERROR(INDEX(Produits[Item],MATCH(ShefaRecipes[[#This Row],[Code]],Produits[Code],0)),"")</f>
        <v/>
      </c>
      <c r="F179" s="27" t="str">
        <f>IFERROR(INDEX(Ingredients[Price_Kg],MATCH(C179,Ingredients[Ingredients],0))*D179,"")</f>
        <v/>
      </c>
    </row>
    <row r="180" spans="2:6">
      <c r="B180" s="31" t="str">
        <f>IFERROR(INDEX(Produits[Item],MATCH(ShefaRecipes[[#This Row],[Code]],Produits[Code],0)),"")</f>
        <v/>
      </c>
      <c r="F180" s="27" t="str">
        <f>IFERROR(INDEX(Ingredients[Price_Kg],MATCH(C180,Ingredients[Ingredients],0))*D180,"")</f>
        <v/>
      </c>
    </row>
    <row r="181" spans="2:6">
      <c r="B181" s="31" t="str">
        <f>IFERROR(INDEX(Produits[Item],MATCH(ShefaRecipes[[#This Row],[Code]],Produits[Code],0)),"")</f>
        <v/>
      </c>
      <c r="F181" s="27" t="str">
        <f>IFERROR(INDEX(Ingredients[Price_Kg],MATCH(C181,Ingredients[Ingredients],0))*D181,"")</f>
        <v/>
      </c>
    </row>
    <row r="182" spans="2:6">
      <c r="B182" s="31" t="str">
        <f>IFERROR(INDEX(Produits[Item],MATCH(ShefaRecipes[[#This Row],[Code]],Produits[Code],0)),"")</f>
        <v/>
      </c>
      <c r="F182" s="27" t="str">
        <f>IFERROR(INDEX(Ingredients[Price_Kg],MATCH(C182,Ingredients[Ingredients],0))*D182,"")</f>
        <v/>
      </c>
    </row>
    <row r="183" spans="2:6">
      <c r="B183" s="31" t="str">
        <f>IFERROR(INDEX(Produits[Item],MATCH(ShefaRecipes[[#This Row],[Code]],Produits[Code],0)),"")</f>
        <v/>
      </c>
      <c r="F183" s="27" t="str">
        <f>IFERROR(INDEX(Ingredients[Price_Kg],MATCH(C183,Ingredients[Ingredients],0))*D183,"")</f>
        <v/>
      </c>
    </row>
    <row r="184" spans="2:6">
      <c r="B184" s="31" t="str">
        <f>IFERROR(INDEX(Produits[Item],MATCH(ShefaRecipes[[#This Row],[Code]],Produits[Code],0)),"")</f>
        <v/>
      </c>
      <c r="F184" s="27" t="str">
        <f>IFERROR(INDEX(Ingredients[Price_Kg],MATCH(C184,Ingredients[Ingredients],0))*D184,"")</f>
        <v/>
      </c>
    </row>
    <row r="185" spans="2:6">
      <c r="B185" s="31" t="str">
        <f>IFERROR(INDEX(Produits[Item],MATCH(ShefaRecipes[[#This Row],[Code]],Produits[Code],0)),"")</f>
        <v/>
      </c>
      <c r="F185" s="27" t="str">
        <f>IFERROR(INDEX(Ingredients[Price_Kg],MATCH(C185,Ingredients[Ingredients],0))*D185,"")</f>
        <v/>
      </c>
    </row>
    <row r="186" spans="2:6">
      <c r="B186" s="31" t="str">
        <f>IFERROR(INDEX(Produits[Item],MATCH(ShefaRecipes[[#This Row],[Code]],Produits[Code],0)),"")</f>
        <v/>
      </c>
      <c r="F186" s="27" t="str">
        <f>IFERROR(INDEX(Ingredients[Price_Kg],MATCH(C186,Ingredients[Ingredients],0))*D186,"")</f>
        <v/>
      </c>
    </row>
    <row r="187" spans="2:6">
      <c r="B187" s="31" t="str">
        <f>IFERROR(INDEX(Produits[Item],MATCH(ShefaRecipes[[#This Row],[Code]],Produits[Code],0)),"")</f>
        <v/>
      </c>
      <c r="F187" s="27" t="str">
        <f>IFERROR(INDEX(Ingredients[Price_Kg],MATCH(C187,Ingredients[Ingredients],0))*D187,"")</f>
        <v/>
      </c>
    </row>
    <row r="188" spans="2:6">
      <c r="B188" s="31" t="str">
        <f>IFERROR(INDEX(Produits[Item],MATCH(ShefaRecipes[[#This Row],[Code]],Produits[Code],0)),"")</f>
        <v/>
      </c>
      <c r="F188" s="27" t="str">
        <f>IFERROR(INDEX(Ingredients[Price_Kg],MATCH(C188,Ingredients[Ingredients],0))*D188,"")</f>
        <v/>
      </c>
    </row>
    <row r="189" spans="2:6">
      <c r="B189" s="31" t="str">
        <f>IFERROR(INDEX(Produits[Item],MATCH(ShefaRecipes[[#This Row],[Code]],Produits[Code],0)),"")</f>
        <v/>
      </c>
      <c r="F189" s="27" t="str">
        <f>IFERROR(INDEX(Ingredients[Price_Kg],MATCH(C189,Ingredients[Ingredients],0))*D189,"")</f>
        <v/>
      </c>
    </row>
    <row r="190" spans="2:6">
      <c r="B190" s="31" t="str">
        <f>IFERROR(INDEX(Produits[Item],MATCH(ShefaRecipes[[#This Row],[Code]],Produits[Code],0)),"")</f>
        <v/>
      </c>
      <c r="F190" s="27" t="str">
        <f>IFERROR(INDEX(Ingredients[Price_Kg],MATCH(C190,Ingredients[Ingredients],0))*D190,"")</f>
        <v/>
      </c>
    </row>
    <row r="191" spans="2:6">
      <c r="B191" s="31" t="str">
        <f>IFERROR(INDEX(Produits[Item],MATCH(ShefaRecipes[[#This Row],[Code]],Produits[Code],0)),"")</f>
        <v/>
      </c>
      <c r="F191" s="27" t="str">
        <f>IFERROR(INDEX(Ingredients[Price_Kg],MATCH(C191,Ingredients[Ingredients],0))*D191,"")</f>
        <v/>
      </c>
    </row>
    <row r="192" spans="2:6">
      <c r="B192" s="31" t="str">
        <f>IFERROR(INDEX(Produits[Item],MATCH(ShefaRecipes[[#This Row],[Code]],Produits[Code],0)),"")</f>
        <v/>
      </c>
      <c r="F192" s="27" t="str">
        <f>IFERROR(INDEX(Ingredients[Price_Kg],MATCH(C192,Ingredients[Ingredients],0))*D192,"")</f>
        <v/>
      </c>
    </row>
    <row r="193" spans="2:6">
      <c r="B193" s="31" t="str">
        <f>IFERROR(INDEX(Produits[Item],MATCH(ShefaRecipes[[#This Row],[Code]],Produits[Code],0)),"")</f>
        <v/>
      </c>
      <c r="F193" s="27" t="str">
        <f>IFERROR(INDEX(Ingredients[Price_Kg],MATCH(C193,Ingredients[Ingredients],0))*D193,"")</f>
        <v/>
      </c>
    </row>
    <row r="194" spans="2:6">
      <c r="B194" s="31" t="str">
        <f>IFERROR(INDEX(Produits[Item],MATCH(ShefaRecipes[[#This Row],[Code]],Produits[Code],0)),"")</f>
        <v/>
      </c>
      <c r="F194" s="27" t="str">
        <f>IFERROR(INDEX(Ingredients[Price_Kg],MATCH(C194,Ingredients[Ingredients],0))*D194,"")</f>
        <v/>
      </c>
    </row>
    <row r="195" spans="2:6">
      <c r="B195" s="31" t="str">
        <f>IFERROR(INDEX(Produits[Item],MATCH(ShefaRecipes[[#This Row],[Code]],Produits[Code],0)),"")</f>
        <v/>
      </c>
      <c r="F195" s="27" t="str">
        <f>IFERROR(INDEX(Ingredients[Price_Kg],MATCH(C195,Ingredients[Ingredients],0))*D195,"")</f>
        <v/>
      </c>
    </row>
    <row r="196" spans="2:6">
      <c r="B196" s="31" t="str">
        <f>IFERROR(INDEX(Produits[Item],MATCH(ShefaRecipes[[#This Row],[Code]],Produits[Code],0)),"")</f>
        <v/>
      </c>
      <c r="F196" s="27" t="str">
        <f>IFERROR(INDEX(Ingredients[Price_Kg],MATCH(C196,Ingredients[Ingredients],0))*D196,"")</f>
        <v/>
      </c>
    </row>
    <row r="197" spans="2:6">
      <c r="B197" s="31" t="str">
        <f>IFERROR(INDEX(Produits[Item],MATCH(ShefaRecipes[[#This Row],[Code]],Produits[Code],0)),"")</f>
        <v/>
      </c>
      <c r="F197" s="27" t="str">
        <f>IFERROR(INDEX(Ingredients[Price_Kg],MATCH(C197,Ingredients[Ingredients],0))*D197,"")</f>
        <v/>
      </c>
    </row>
    <row r="198" spans="2:6">
      <c r="B198" s="31" t="str">
        <f>IFERROR(INDEX(Produits[Item],MATCH(ShefaRecipes[[#This Row],[Code]],Produits[Code],0)),"")</f>
        <v/>
      </c>
      <c r="F198" s="27" t="str">
        <f>IFERROR(INDEX(Ingredients[Price_Kg],MATCH(C198,Ingredients[Ingredients],0))*D198,"")</f>
        <v/>
      </c>
    </row>
    <row r="199" spans="2:6">
      <c r="B199" s="31" t="str">
        <f>IFERROR(INDEX(Produits[Item],MATCH(ShefaRecipes[[#This Row],[Code]],Produits[Code],0)),"")</f>
        <v/>
      </c>
      <c r="F199" s="27" t="str">
        <f>IFERROR(INDEX(Ingredients[Price_Kg],MATCH(C199,Ingredients[Ingredients],0))*D199,"")</f>
        <v/>
      </c>
    </row>
    <row r="200" spans="2:6">
      <c r="B200" s="31" t="str">
        <f>IFERROR(INDEX(Produits[Item],MATCH(ShefaRecipes[[#This Row],[Code]],Produits[Code],0)),"")</f>
        <v/>
      </c>
      <c r="F200" s="27" t="str">
        <f>IFERROR(INDEX(Ingredients[Price_Kg],MATCH(C200,Ingredients[Ingredients],0))*D200,"")</f>
        <v/>
      </c>
    </row>
    <row r="201" spans="2:6">
      <c r="B201" s="31" t="str">
        <f>IFERROR(INDEX(Produits[Item],MATCH(ShefaRecipes[[#This Row],[Code]],Produits[Code],0)),"")</f>
        <v/>
      </c>
      <c r="F201" s="27" t="str">
        <f>IFERROR(INDEX(Ingredients[Price_Kg],MATCH(C201,Ingredients[Ingredients],0))*D201,"")</f>
        <v/>
      </c>
    </row>
    <row r="202" spans="2:6">
      <c r="B202" s="31" t="str">
        <f>IFERROR(INDEX(Produits[Item],MATCH(ShefaRecipes[[#This Row],[Code]],Produits[Code],0)),"")</f>
        <v/>
      </c>
      <c r="F202" s="27" t="str">
        <f>IFERROR(INDEX(Ingredients[Price_Kg],MATCH(C202,Ingredients[Ingredients],0))*D202,"")</f>
        <v/>
      </c>
    </row>
    <row r="203" spans="2:6">
      <c r="B203" s="31" t="str">
        <f>IFERROR(INDEX(Produits[Item],MATCH(ShefaRecipes[[#This Row],[Code]],Produits[Code],0)),"")</f>
        <v/>
      </c>
      <c r="F203" s="27" t="str">
        <f>IFERROR(INDEX(Ingredients[Price_Kg],MATCH(C203,Ingredients[Ingredients],0))*D203,"")</f>
        <v/>
      </c>
    </row>
    <row r="204" spans="2:6">
      <c r="B204" s="31" t="str">
        <f>IFERROR(INDEX(Produits[Item],MATCH(ShefaRecipes[[#This Row],[Code]],Produits[Code],0)),"")</f>
        <v/>
      </c>
      <c r="F204" s="27" t="str">
        <f>IFERROR(INDEX(Ingredients[Price_Kg],MATCH(C204,Ingredients[Ingredients],0))*D204,"")</f>
        <v/>
      </c>
    </row>
    <row r="205" spans="2:6">
      <c r="B205" s="31" t="str">
        <f>IFERROR(INDEX(Produits[Item],MATCH(ShefaRecipes[[#This Row],[Code]],Produits[Code],0)),"")</f>
        <v/>
      </c>
      <c r="F205" s="27" t="str">
        <f>IFERROR(INDEX(Ingredients[Price_Kg],MATCH(C205,Ingredients[Ingredients],0))*D205,"")</f>
        <v/>
      </c>
    </row>
    <row r="206" spans="2:6">
      <c r="B206" s="31" t="str">
        <f>IFERROR(INDEX(Produits[Item],MATCH(ShefaRecipes[[#This Row],[Code]],Produits[Code],0)),"")</f>
        <v/>
      </c>
      <c r="F206" s="27" t="str">
        <f>IFERROR(INDEX(Ingredients[Price_Kg],MATCH(C206,Ingredients[Ingredients],0))*D206,"")</f>
        <v/>
      </c>
    </row>
    <row r="207" spans="2:6">
      <c r="B207" s="31" t="str">
        <f>IFERROR(INDEX(Produits[Item],MATCH(ShefaRecipes[[#This Row],[Code]],Produits[Code],0)),"")</f>
        <v/>
      </c>
      <c r="F207" s="27" t="str">
        <f>IFERROR(INDEX(Ingredients[Price_Kg],MATCH(C207,Ingredients[Ingredients],0))*D207,"")</f>
        <v/>
      </c>
    </row>
    <row r="208" spans="2:6">
      <c r="B208" s="31" t="str">
        <f>IFERROR(INDEX(Produits[Item],MATCH(ShefaRecipes[[#This Row],[Code]],Produits[Code],0)),"")</f>
        <v/>
      </c>
      <c r="F208" s="27" t="str">
        <f>IFERROR(INDEX(Ingredients[Price_Kg],MATCH(C208,Ingredients[Ingredients],0))*D208,"")</f>
        <v/>
      </c>
    </row>
    <row r="209" spans="2:6">
      <c r="B209" s="31" t="str">
        <f>IFERROR(INDEX(Produits[Item],MATCH(ShefaRecipes[[#This Row],[Code]],Produits[Code],0)),"")</f>
        <v/>
      </c>
      <c r="F209" s="27" t="str">
        <f>IFERROR(INDEX(Ingredients[Price_Kg],MATCH(C209,Ingredients[Ingredients],0))*D209,"")</f>
        <v/>
      </c>
    </row>
    <row r="210" spans="2:6">
      <c r="B210" s="31" t="str">
        <f>IFERROR(INDEX(Produits[Item],MATCH(ShefaRecipes[[#This Row],[Code]],Produits[Code],0)),"")</f>
        <v/>
      </c>
      <c r="F210" s="27" t="str">
        <f>IFERROR(INDEX(Ingredients[Price_Kg],MATCH(C210,Ingredients[Ingredients],0))*D210,"")</f>
        <v/>
      </c>
    </row>
    <row r="211" spans="2:6">
      <c r="B211" s="31" t="str">
        <f>IFERROR(INDEX(Produits[Item],MATCH(ShefaRecipes[[#This Row],[Code]],Produits[Code],0)),"")</f>
        <v/>
      </c>
      <c r="F211" s="27" t="str">
        <f>IFERROR(INDEX(Ingredients[Price_Kg],MATCH(C211,Ingredients[Ingredients],0))*D211,"")</f>
        <v/>
      </c>
    </row>
    <row r="212" spans="2:6">
      <c r="B212" s="31" t="str">
        <f>IFERROR(INDEX(Produits[Item],MATCH(ShefaRecipes[[#This Row],[Code]],Produits[Code],0)),"")</f>
        <v/>
      </c>
      <c r="F212" s="27" t="str">
        <f>IFERROR(INDEX(Ingredients[Price_Kg],MATCH(C212,Ingredients[Ingredients],0))*D212,"")</f>
        <v/>
      </c>
    </row>
    <row r="213" spans="2:6">
      <c r="B213" s="31" t="str">
        <f>IFERROR(INDEX(Produits[Item],MATCH(ShefaRecipes[[#This Row],[Code]],Produits[Code],0)),"")</f>
        <v/>
      </c>
      <c r="F213" s="27" t="str">
        <f>IFERROR(INDEX(Ingredients[Price_Kg],MATCH(C213,Ingredients[Ingredients],0))*D213,"")</f>
        <v/>
      </c>
    </row>
    <row r="214" spans="2:6">
      <c r="B214" s="31" t="str">
        <f>IFERROR(INDEX(Produits[Item],MATCH(ShefaRecipes[[#This Row],[Code]],Produits[Code],0)),"")</f>
        <v/>
      </c>
      <c r="F214" s="27" t="str">
        <f>IFERROR(INDEX(Ingredients[Price_Kg],MATCH(C214,Ingredients[Ingredients],0))*D214,"")</f>
        <v/>
      </c>
    </row>
    <row r="215" spans="2:6">
      <c r="B215" s="31" t="str">
        <f>IFERROR(INDEX(Produits[Item],MATCH(ShefaRecipes[[#This Row],[Code]],Produits[Code],0)),"")</f>
        <v/>
      </c>
      <c r="F215" s="27" t="str">
        <f>IFERROR(INDEX(Ingredients[Price_Kg],MATCH(C215,Ingredients[Ingredients],0))*D215,"")</f>
        <v/>
      </c>
    </row>
    <row r="216" spans="2:6">
      <c r="B216" s="31" t="str">
        <f>IFERROR(INDEX(Produits[Item],MATCH(ShefaRecipes[[#This Row],[Code]],Produits[Code],0)),"")</f>
        <v/>
      </c>
      <c r="F216" s="27" t="str">
        <f>IFERROR(INDEX(Ingredients[Price_Kg],MATCH(C216,Ingredients[Ingredients],0))*D216,"")</f>
        <v/>
      </c>
    </row>
    <row r="217" spans="2:6">
      <c r="B217" s="31" t="str">
        <f>IFERROR(INDEX(Produits[Item],MATCH(ShefaRecipes[[#This Row],[Code]],Produits[Code],0)),"")</f>
        <v/>
      </c>
      <c r="F217" s="27" t="str">
        <f>IFERROR(INDEX(Ingredients[Price_Kg],MATCH(C217,Ingredients[Ingredients],0))*D217,"")</f>
        <v/>
      </c>
    </row>
    <row r="218" spans="2:6">
      <c r="B218" s="31" t="str">
        <f>IFERROR(INDEX(Produits[Item],MATCH(ShefaRecipes[[#This Row],[Code]],Produits[Code],0)),"")</f>
        <v/>
      </c>
      <c r="F218" s="27" t="str">
        <f>IFERROR(INDEX(Ingredients[Price_Kg],MATCH(C218,Ingredients[Ingredients],0))*D218,"")</f>
        <v/>
      </c>
    </row>
    <row r="219" spans="2:6">
      <c r="B219" s="31" t="str">
        <f>IFERROR(INDEX(Produits[Item],MATCH(ShefaRecipes[[#This Row],[Code]],Produits[Code],0)),"")</f>
        <v/>
      </c>
      <c r="F219" s="27" t="str">
        <f>IFERROR(INDEX(Ingredients[Price_Kg],MATCH(C219,Ingredients[Ingredients],0))*D219,"")</f>
        <v/>
      </c>
    </row>
    <row r="220" spans="2:6">
      <c r="B220" s="31" t="str">
        <f>IFERROR(INDEX(Produits[Item],MATCH(ShefaRecipes[[#This Row],[Code]],Produits[Code],0)),"")</f>
        <v/>
      </c>
      <c r="F220" s="27" t="str">
        <f>IFERROR(INDEX(Ingredients[Price_Kg],MATCH(C220,Ingredients[Ingredients],0))*D220,"")</f>
        <v/>
      </c>
    </row>
    <row r="221" spans="2:6">
      <c r="B221" s="31" t="str">
        <f>IFERROR(INDEX(Produits[Item],MATCH(ShefaRecipes[[#This Row],[Code]],Produits[Code],0)),"")</f>
        <v/>
      </c>
      <c r="F221" s="27" t="str">
        <f>IFERROR(INDEX(Ingredients[Price_Kg],MATCH(C221,Ingredients[Ingredients],0))*D221,"")</f>
        <v/>
      </c>
    </row>
    <row r="222" spans="2:6">
      <c r="B222" s="31" t="str">
        <f>IFERROR(INDEX(Produits[Item],MATCH(ShefaRecipes[[#This Row],[Code]],Produits[Code],0)),"")</f>
        <v/>
      </c>
      <c r="F222" s="27" t="str">
        <f>IFERROR(INDEX(Ingredients[Price_Kg],MATCH(C222,Ingredients[Ingredients],0))*D222,"")</f>
        <v/>
      </c>
    </row>
    <row r="223" spans="2:6">
      <c r="B223" s="31" t="str">
        <f>IFERROR(INDEX(Produits[Item],MATCH(ShefaRecipes[[#This Row],[Code]],Produits[Code],0)),"")</f>
        <v/>
      </c>
      <c r="F223" s="27" t="str">
        <f>IFERROR(INDEX(Ingredients[Price_Kg],MATCH(C223,Ingredients[Ingredients],0))*D223,"")</f>
        <v/>
      </c>
    </row>
    <row r="224" spans="2:6">
      <c r="B224" s="31" t="str">
        <f>IFERROR(INDEX(Produits[Item],MATCH(ShefaRecipes[[#This Row],[Code]],Produits[Code],0)),"")</f>
        <v/>
      </c>
      <c r="F224" s="27" t="str">
        <f>IFERROR(INDEX(Ingredients[Price_Kg],MATCH(C224,Ingredients[Ingredients],0))*D224,"")</f>
        <v/>
      </c>
    </row>
    <row r="225" spans="2:6">
      <c r="B225" s="31" t="str">
        <f>IFERROR(INDEX(Produits[Item],MATCH(ShefaRecipes[[#This Row],[Code]],Produits[Code],0)),"")</f>
        <v/>
      </c>
      <c r="F225" s="27" t="str">
        <f>IFERROR(INDEX(Ingredients[Price_Kg],MATCH(C225,Ingredients[Ingredients],0))*D225,"")</f>
        <v/>
      </c>
    </row>
    <row r="226" spans="2:6">
      <c r="B226" s="31" t="str">
        <f>IFERROR(INDEX(Produits[Item],MATCH(ShefaRecipes[[#This Row],[Code]],Produits[Code],0)),"")</f>
        <v/>
      </c>
      <c r="F226" s="27" t="str">
        <f>IFERROR(INDEX(Ingredients[Price_Kg],MATCH(C226,Ingredients[Ingredients],0))*D226,"")</f>
        <v/>
      </c>
    </row>
    <row r="227" spans="2:6">
      <c r="B227" s="31" t="str">
        <f>IFERROR(INDEX(Produits[Item],MATCH(ShefaRecipes[[#This Row],[Code]],Produits[Code],0)),"")</f>
        <v/>
      </c>
      <c r="F227" s="27" t="str">
        <f>IFERROR(INDEX(Ingredients[Price_Kg],MATCH(C227,Ingredients[Ingredients],0))*D227,"")</f>
        <v/>
      </c>
    </row>
    <row r="228" spans="2:6">
      <c r="B228" s="31" t="str">
        <f>IFERROR(INDEX(Produits[Item],MATCH(ShefaRecipes[[#This Row],[Code]],Produits[Code],0)),"")</f>
        <v/>
      </c>
      <c r="F228" s="27" t="str">
        <f>IFERROR(INDEX(Ingredients[Price_Kg],MATCH(C228,Ingredients[Ingredients],0))*D228,"")</f>
        <v/>
      </c>
    </row>
    <row r="229" spans="2:6">
      <c r="B229" s="31" t="str">
        <f>IFERROR(INDEX(Produits[Item],MATCH(ShefaRecipes[[#This Row],[Code]],Produits[Code],0)),"")</f>
        <v/>
      </c>
      <c r="F229" s="27" t="str">
        <f>IFERROR(INDEX(Ingredients[Price_Kg],MATCH(C229,Ingredients[Ingredients],0))*D229,"")</f>
        <v/>
      </c>
    </row>
    <row r="230" spans="2:6">
      <c r="B230" s="31" t="str">
        <f>IFERROR(INDEX(Produits[Item],MATCH(ShefaRecipes[[#This Row],[Code]],Produits[Code],0)),"")</f>
        <v/>
      </c>
      <c r="F230" s="27" t="str">
        <f>IFERROR(INDEX(Ingredients[Price_Kg],MATCH(C230,Ingredients[Ingredients],0))*D230,"")</f>
        <v/>
      </c>
    </row>
    <row r="231" spans="2:6">
      <c r="B231" s="31" t="str">
        <f>IFERROR(INDEX(Produits[Item],MATCH(ShefaRecipes[[#This Row],[Code]],Produits[Code],0)),"")</f>
        <v/>
      </c>
      <c r="F231" s="27" t="str">
        <f>IFERROR(INDEX(Ingredients[Price_Kg],MATCH(C231,Ingredients[Ingredients],0))*D231,"")</f>
        <v/>
      </c>
    </row>
    <row r="232" spans="2:6">
      <c r="B232" s="31" t="str">
        <f>IFERROR(INDEX(Produits[Item],MATCH(ShefaRecipes[[#This Row],[Code]],Produits[Code],0)),"")</f>
        <v/>
      </c>
      <c r="F232" s="27" t="str">
        <f>IFERROR(INDEX(Ingredients[Price_Kg],MATCH(C232,Ingredients[Ingredients],0))*D232,"")</f>
        <v/>
      </c>
    </row>
    <row r="233" spans="2:6">
      <c r="B233" s="31" t="str">
        <f>IFERROR(INDEX(Produits[Item],MATCH(ShefaRecipes[[#This Row],[Code]],Produits[Code],0)),"")</f>
        <v/>
      </c>
      <c r="F233" s="27" t="str">
        <f>IFERROR(INDEX(Ingredients[Price_Kg],MATCH(C233,Ingredients[Ingredients],0))*D233,"")</f>
        <v/>
      </c>
    </row>
    <row r="234" spans="2:6">
      <c r="B234" s="31" t="str">
        <f>IFERROR(INDEX(Produits[Item],MATCH(ShefaRecipes[[#This Row],[Code]],Produits[Code],0)),"")</f>
        <v/>
      </c>
      <c r="F234" s="27" t="str">
        <f>IFERROR(INDEX(Ingredients[Price_Kg],MATCH(C234,Ingredients[Ingredients],0))*D234,"")</f>
        <v/>
      </c>
    </row>
    <row r="235" spans="2:6">
      <c r="B235" s="31" t="str">
        <f>IFERROR(INDEX(Produits[Item],MATCH(ShefaRecipes[[#This Row],[Code]],Produits[Code],0)),"")</f>
        <v/>
      </c>
      <c r="F235" s="27" t="str">
        <f>IFERROR(INDEX(Ingredients[Price_Kg],MATCH(C235,Ingredients[Ingredients],0))*D235,"")</f>
        <v/>
      </c>
    </row>
    <row r="236" spans="2:6">
      <c r="B236" s="31" t="str">
        <f>IFERROR(INDEX(Produits[Item],MATCH(ShefaRecipes[[#This Row],[Code]],Produits[Code],0)),"")</f>
        <v/>
      </c>
      <c r="F236" s="27" t="str">
        <f>IFERROR(INDEX(Ingredients[Price_Kg],MATCH(C236,Ingredients[Ingredients],0))*D236,"")</f>
        <v/>
      </c>
    </row>
    <row r="237" spans="2:6">
      <c r="B237" s="31" t="str">
        <f>IFERROR(INDEX(Produits[Item],MATCH(ShefaRecipes[[#This Row],[Code]],Produits[Code],0)),"")</f>
        <v/>
      </c>
      <c r="F237" s="27" t="str">
        <f>IFERROR(INDEX(Ingredients[Price_Kg],MATCH(C237,Ingredients[Ingredients],0))*D237,"")</f>
        <v/>
      </c>
    </row>
    <row r="238" spans="2:6">
      <c r="B238" s="31" t="str">
        <f>IFERROR(INDEX(Produits[Item],MATCH(ShefaRecipes[[#This Row],[Code]],Produits[Code],0)),"")</f>
        <v/>
      </c>
      <c r="F238" s="27" t="str">
        <f>IFERROR(INDEX(Ingredients[Price_Kg],MATCH(C238,Ingredients[Ingredients],0))*D238,"")</f>
        <v/>
      </c>
    </row>
    <row r="239" spans="2:6">
      <c r="B239" s="31" t="str">
        <f>IFERROR(INDEX(Produits[Item],MATCH(ShefaRecipes[[#This Row],[Code]],Produits[Code],0)),"")</f>
        <v/>
      </c>
      <c r="F239" s="27" t="str">
        <f>IFERROR(INDEX(Ingredients[Price_Kg],MATCH(C239,Ingredients[Ingredients],0))*D239,"")</f>
        <v/>
      </c>
    </row>
    <row r="240" spans="2:6">
      <c r="B240" s="31" t="str">
        <f>IFERROR(INDEX(Produits[Item],MATCH(ShefaRecipes[[#This Row],[Code]],Produits[Code],0)),"")</f>
        <v/>
      </c>
      <c r="F240" s="27" t="str">
        <f>IFERROR(INDEX(Ingredients[Price_Kg],MATCH(C240,Ingredients[Ingredients],0))*D240,"")</f>
        <v/>
      </c>
    </row>
    <row r="241" spans="2:6">
      <c r="B241" s="31" t="str">
        <f>IFERROR(INDEX(Produits[Item],MATCH(ShefaRecipes[[#This Row],[Code]],Produits[Code],0)),"")</f>
        <v/>
      </c>
      <c r="F241" s="27" t="str">
        <f>IFERROR(INDEX(Ingredients[Price_Kg],MATCH(C241,Ingredients[Ingredients],0))*D241,"")</f>
        <v/>
      </c>
    </row>
    <row r="242" spans="2:6">
      <c r="B242" s="31" t="str">
        <f>IFERROR(INDEX(Produits[Item],MATCH(ShefaRecipes[[#This Row],[Code]],Produits[Code],0)),"")</f>
        <v/>
      </c>
      <c r="F242" s="27" t="str">
        <f>IFERROR(INDEX(Ingredients[Price_Kg],MATCH(C242,Ingredients[Ingredients],0))*D242,"")</f>
        <v/>
      </c>
    </row>
    <row r="243" spans="2:6">
      <c r="B243" s="31" t="str">
        <f>IFERROR(INDEX(Produits[Item],MATCH(ShefaRecipes[[#This Row],[Code]],Produits[Code],0)),"")</f>
        <v/>
      </c>
      <c r="F243" s="27" t="str">
        <f>IFERROR(INDEX(Ingredients[Price_Kg],MATCH(C243,Ingredients[Ingredients],0))*D243,"")</f>
        <v/>
      </c>
    </row>
    <row r="244" spans="2:6">
      <c r="B244" s="31" t="str">
        <f>IFERROR(INDEX(Produits[Item],MATCH(ShefaRecipes[[#This Row],[Code]],Produits[Code],0)),"")</f>
        <v/>
      </c>
      <c r="F244" s="27" t="str">
        <f>IFERROR(INDEX(Ingredients[Price_Kg],MATCH(C244,Ingredients[Ingredients],0))*D244,"")</f>
        <v/>
      </c>
    </row>
    <row r="245" spans="2:6">
      <c r="B245" s="31" t="str">
        <f>IFERROR(INDEX(Produits[Item],MATCH(ShefaRecipes[[#This Row],[Code]],Produits[Code],0)),"")</f>
        <v/>
      </c>
      <c r="F245" s="27" t="str">
        <f>IFERROR(INDEX(Ingredients[Price_Kg],MATCH(C245,Ingredients[Ingredients],0))*D245,"")</f>
        <v/>
      </c>
    </row>
    <row r="246" spans="2:6">
      <c r="B246" s="31" t="str">
        <f>IFERROR(INDEX(Produits[Item],MATCH(ShefaRecipes[[#This Row],[Code]],Produits[Code],0)),"")</f>
        <v/>
      </c>
      <c r="F246" s="27" t="str">
        <f>IFERROR(INDEX(Ingredients[Price_Kg],MATCH(C246,Ingredients[Ingredients],0))*D246,"")</f>
        <v/>
      </c>
    </row>
    <row r="247" spans="2:6">
      <c r="B247" s="31" t="str">
        <f>IFERROR(INDEX(Produits[Item],MATCH(ShefaRecipes[[#This Row],[Code]],Produits[Code],0)),"")</f>
        <v/>
      </c>
      <c r="F247" s="27" t="str">
        <f>IFERROR(INDEX(Ingredients[Price_Kg],MATCH(C247,Ingredients[Ingredients],0))*D247,"")</f>
        <v/>
      </c>
    </row>
    <row r="248" spans="2:6">
      <c r="B248" s="31" t="str">
        <f>IFERROR(INDEX(Produits[Item],MATCH(ShefaRecipes[[#This Row],[Code]],Produits[Code],0)),"")</f>
        <v/>
      </c>
      <c r="F248" s="27" t="str">
        <f>IFERROR(INDEX(Ingredients[Price_Kg],MATCH(C248,Ingredients[Ingredients],0))*D248,"")</f>
        <v/>
      </c>
    </row>
    <row r="249" spans="2:6">
      <c r="B249" s="31" t="str">
        <f>IFERROR(INDEX(Produits[Item],MATCH(ShefaRecipes[[#This Row],[Code]],Produits[Code],0)),"")</f>
        <v/>
      </c>
      <c r="F249" s="27" t="str">
        <f>IFERROR(INDEX(Ingredients[Price_Kg],MATCH(C249,Ingredients[Ingredients],0))*D249,"")</f>
        <v/>
      </c>
    </row>
    <row r="250" spans="2:6">
      <c r="B250" s="31" t="str">
        <f>IFERROR(INDEX(Produits[Item],MATCH(ShefaRecipes[[#This Row],[Code]],Produits[Code],0)),"")</f>
        <v/>
      </c>
      <c r="F250" s="27" t="str">
        <f>IFERROR(INDEX(Ingredients[Price_Kg],MATCH(C250,Ingredients[Ingredients],0))*D250,"")</f>
        <v/>
      </c>
    </row>
    <row r="251" spans="2:6">
      <c r="B251" s="31" t="str">
        <f>IFERROR(INDEX(Produits[Item],MATCH(ShefaRecipes[[#This Row],[Code]],Produits[Code],0)),"")</f>
        <v/>
      </c>
      <c r="F251" s="27" t="str">
        <f>IFERROR(INDEX(Ingredients[Price_Kg],MATCH(C251,Ingredients[Ingredients],0))*D251,"")</f>
        <v/>
      </c>
    </row>
    <row r="252" spans="2:6">
      <c r="B252" s="31" t="str">
        <f>IFERROR(INDEX(Produits[Item],MATCH(ShefaRecipes[[#This Row],[Code]],Produits[Code],0)),"")</f>
        <v/>
      </c>
      <c r="F252" s="27" t="str">
        <f>IFERROR(INDEX(Ingredients[Price_Kg],MATCH(C252,Ingredients[Ingredients],0))*D252,"")</f>
        <v/>
      </c>
    </row>
    <row r="253" spans="2:6">
      <c r="B253" s="31" t="str">
        <f>IFERROR(INDEX(Produits[Item],MATCH(ShefaRecipes[[#This Row],[Code]],Produits[Code],0)),"")</f>
        <v/>
      </c>
      <c r="F253" s="27" t="str">
        <f>IFERROR(INDEX(Ingredients[Price_Kg],MATCH(C253,Ingredients[Ingredients],0))*D253,"")</f>
        <v/>
      </c>
    </row>
    <row r="254" spans="2:6">
      <c r="B254" s="31" t="str">
        <f>IFERROR(INDEX(Produits[Item],MATCH(ShefaRecipes[[#This Row],[Code]],Produits[Code],0)),"")</f>
        <v/>
      </c>
      <c r="F254" s="27" t="str">
        <f>IFERROR(INDEX(Ingredients[Price_Kg],MATCH(C254,Ingredients[Ingredients],0))*D254,"")</f>
        <v/>
      </c>
    </row>
    <row r="255" spans="2:6">
      <c r="B255" s="31" t="str">
        <f>IFERROR(INDEX(Produits[Item],MATCH(ShefaRecipes[[#This Row],[Code]],Produits[Code],0)),"")</f>
        <v/>
      </c>
      <c r="F255" s="27" t="str">
        <f>IFERROR(INDEX(Ingredients[Price_Kg],MATCH(C255,Ingredients[Ingredients],0))*D255,"")</f>
        <v/>
      </c>
    </row>
    <row r="256" spans="2:6">
      <c r="B256" s="31" t="str">
        <f>IFERROR(INDEX(Produits[Item],MATCH(ShefaRecipes[[#This Row],[Code]],Produits[Code],0)),"")</f>
        <v/>
      </c>
      <c r="F256" s="27" t="str">
        <f>IFERROR(INDEX(Ingredients[Price_Kg],MATCH(C256,Ingredients[Ingredients],0))*D256,"")</f>
        <v/>
      </c>
    </row>
    <row r="257" spans="2:6">
      <c r="B257" s="31" t="str">
        <f>IFERROR(INDEX(Produits[Item],MATCH(ShefaRecipes[[#This Row],[Code]],Produits[Code],0)),"")</f>
        <v/>
      </c>
      <c r="F257" s="27" t="str">
        <f>IFERROR(INDEX(Ingredients[Price_Kg],MATCH(C257,Ingredients[Ingredients],0))*D257,"")</f>
        <v/>
      </c>
    </row>
    <row r="258" spans="2:6">
      <c r="B258" s="31" t="str">
        <f>IFERROR(INDEX(Produits[Item],MATCH(ShefaRecipes[[#This Row],[Code]],Produits[Code],0)),"")</f>
        <v/>
      </c>
      <c r="F258" s="27" t="str">
        <f>IFERROR(INDEX(Ingredients[Price_Kg],MATCH(C258,Ingredients[Ingredients],0))*D258,"")</f>
        <v/>
      </c>
    </row>
    <row r="259" spans="2:6">
      <c r="B259" s="31" t="str">
        <f>IFERROR(INDEX(Produits[Item],MATCH(ShefaRecipes[[#This Row],[Code]],Produits[Code],0)),"")</f>
        <v/>
      </c>
      <c r="F259" s="27" t="str">
        <f>IFERROR(INDEX(Ingredients[Price_Kg],MATCH(C259,Ingredients[Ingredients],0))*D259,"")</f>
        <v/>
      </c>
    </row>
    <row r="260" spans="2:6">
      <c r="B260" s="31" t="str">
        <f>IFERROR(INDEX(Produits[Item],MATCH(ShefaRecipes[[#This Row],[Code]],Produits[Code],0)),"")</f>
        <v/>
      </c>
      <c r="F260" s="27" t="str">
        <f>IFERROR(INDEX(Ingredients[Price_Kg],MATCH(C260,Ingredients[Ingredients],0))*D260,"")</f>
        <v/>
      </c>
    </row>
    <row r="261" spans="2:6">
      <c r="B261" s="31" t="str">
        <f>IFERROR(INDEX(Produits[Item],MATCH(ShefaRecipes[[#This Row],[Code]],Produits[Code],0)),"")</f>
        <v/>
      </c>
      <c r="F261" s="27" t="str">
        <f>IFERROR(INDEX(Ingredients[Price_Kg],MATCH(C261,Ingredients[Ingredients],0))*D261,"")</f>
        <v/>
      </c>
    </row>
    <row r="262" spans="2:6">
      <c r="B262" s="31" t="str">
        <f>IFERROR(INDEX(Produits[Item],MATCH(ShefaRecipes[[#This Row],[Code]],Produits[Code],0)),"")</f>
        <v/>
      </c>
      <c r="F262" s="27" t="str">
        <f>IFERROR(INDEX(Ingredients[Price_Kg],MATCH(C262,Ingredients[Ingredients],0))*D262,"")</f>
        <v/>
      </c>
    </row>
    <row r="263" spans="2:6">
      <c r="B263" s="31" t="str">
        <f>IFERROR(INDEX(Produits[Item],MATCH(ShefaRecipes[[#This Row],[Code]],Produits[Code],0)),"")</f>
        <v/>
      </c>
      <c r="F263" s="27" t="str">
        <f>IFERROR(INDEX(Ingredients[Price_Kg],MATCH(C263,Ingredients[Ingredients],0))*D263,"")</f>
        <v/>
      </c>
    </row>
    <row r="264" spans="2:6">
      <c r="B264" s="31" t="str">
        <f>IFERROR(INDEX(Produits[Item],MATCH(ShefaRecipes[[#This Row],[Code]],Produits[Code],0)),"")</f>
        <v/>
      </c>
      <c r="F264" s="27" t="str">
        <f>IFERROR(INDEX(Ingredients[Price_Kg],MATCH(C264,Ingredients[Ingredients],0))*D264,"")</f>
        <v/>
      </c>
    </row>
    <row r="265" spans="2:6">
      <c r="B265" s="31" t="str">
        <f>IFERROR(INDEX(Produits[Item],MATCH(ShefaRecipes[[#This Row],[Code]],Produits[Code],0)),"")</f>
        <v/>
      </c>
      <c r="F265" s="27" t="str">
        <f>IFERROR(INDEX(Ingredients[Price_Kg],MATCH(C265,Ingredients[Ingredients],0))*D265,"")</f>
        <v/>
      </c>
    </row>
    <row r="266" spans="2:6">
      <c r="B266" s="31" t="str">
        <f>IFERROR(INDEX(Produits[Item],MATCH(ShefaRecipes[[#This Row],[Code]],Produits[Code],0)),"")</f>
        <v/>
      </c>
      <c r="F266" s="27" t="str">
        <f>IFERROR(INDEX(Ingredients[Price_Kg],MATCH(C266,Ingredients[Ingredients],0))*D266,"")</f>
        <v/>
      </c>
    </row>
    <row r="267" spans="2:6">
      <c r="B267" s="31" t="str">
        <f>IFERROR(INDEX(Produits[Item],MATCH(ShefaRecipes[[#This Row],[Code]],Produits[Code],0)),"")</f>
        <v/>
      </c>
      <c r="F267" s="27" t="str">
        <f>IFERROR(INDEX(Ingredients[Price_Kg],MATCH(C267,Ingredients[Ingredients],0))*D267,"")</f>
        <v/>
      </c>
    </row>
    <row r="268" spans="2:6">
      <c r="B268" s="31" t="str">
        <f>IFERROR(INDEX(Produits[Item],MATCH(ShefaRecipes[[#This Row],[Code]],Produits[Code],0)),"")</f>
        <v/>
      </c>
      <c r="F268" s="27" t="str">
        <f>IFERROR(INDEX(Ingredients[Price_Kg],MATCH(C268,Ingredients[Ingredients],0))*D268,"")</f>
        <v/>
      </c>
    </row>
    <row r="269" spans="2:6">
      <c r="B269" s="31" t="str">
        <f>IFERROR(INDEX(Produits[Item],MATCH(ShefaRecipes[[#This Row],[Code]],Produits[Code],0)),"")</f>
        <v/>
      </c>
      <c r="F269" s="27" t="str">
        <f>IFERROR(INDEX(Ingredients[Price_Kg],MATCH(C269,Ingredients[Ingredients],0))*D269,"")</f>
        <v/>
      </c>
    </row>
    <row r="270" spans="2:6">
      <c r="B270" s="31" t="str">
        <f>IFERROR(INDEX(Produits[Item],MATCH(ShefaRecipes[[#This Row],[Code]],Produits[Code],0)),"")</f>
        <v/>
      </c>
      <c r="F270" s="27" t="str">
        <f>IFERROR(INDEX(Ingredients[Price_Kg],MATCH(C270,Ingredients[Ingredients],0))*D270,"")</f>
        <v/>
      </c>
    </row>
    <row r="271" spans="2:6">
      <c r="B271" s="31" t="str">
        <f>IFERROR(INDEX(Produits[Item],MATCH(ShefaRecipes[[#This Row],[Code]],Produits[Code],0)),"")</f>
        <v/>
      </c>
      <c r="F271" s="27" t="str">
        <f>IFERROR(INDEX(Ingredients[Price_Kg],MATCH(C271,Ingredients[Ingredients],0))*D271,"")</f>
        <v/>
      </c>
    </row>
    <row r="272" spans="2:6">
      <c r="B272" s="31" t="str">
        <f>IFERROR(INDEX(Produits[Item],MATCH(ShefaRecipes[[#This Row],[Code]],Produits[Code],0)),"")</f>
        <v/>
      </c>
      <c r="F272" s="27" t="str">
        <f>IFERROR(INDEX(Ingredients[Price_Kg],MATCH(C272,Ingredients[Ingredients],0))*D272,"")</f>
        <v/>
      </c>
    </row>
    <row r="273" spans="1:6">
      <c r="B273" s="31" t="str">
        <f>IFERROR(INDEX(Produits[Item],MATCH(ShefaRecipes[[#This Row],[Code]],Produits[Code],0)),"")</f>
        <v/>
      </c>
      <c r="F273" s="27" t="str">
        <f>IFERROR(INDEX(Ingredients[Price_Kg],MATCH(C273,Ingredients[Ingredients],0))*D273,"")</f>
        <v/>
      </c>
    </row>
    <row r="274" spans="1:6">
      <c r="A274" s="87" t="s">
        <v>2</v>
      </c>
      <c r="C274" s="87">
        <f>SUBTOTAL(103,ShefaRecipes[Ingredients])</f>
        <v>35</v>
      </c>
      <c r="F274" s="27">
        <f>SUBTOTAL(109,ShefaRecipes[Total Price])</f>
        <v>40.328976015791049</v>
      </c>
    </row>
  </sheetData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OFFSET(data!$A$4,,,COUNTA(data!$A:$A))</xm:f>
          </x14:formula1>
          <xm:sqref>E3:E273</xm:sqref>
        </x14:dataValidation>
        <x14:dataValidation type="list" allowBlank="1" showErrorMessage="1" errorTitle="Ingredient Selection" error="Please double check the spelling of the ingredient" prompt="All ingredients must be first in the Ingredients sheet with all the required details">
          <x14:formula1>
            <xm:f>OFFSET(Ingredients!$A$2,,,COUNTA(Ingredients!$A:$A))</xm:f>
          </x14:formula1>
          <xm:sqref>C3:C273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N81"/>
  <sheetViews>
    <sheetView topLeftCell="A2" zoomScale="110" zoomScaleNormal="110" workbookViewId="0">
      <selection activeCell="A2" sqref="A2"/>
    </sheetView>
  </sheetViews>
  <sheetFormatPr baseColWidth="10" defaultColWidth="10.85546875" defaultRowHeight="15.75"/>
  <cols>
    <col min="1" max="1" width="10.28515625" style="32" customWidth="1"/>
    <col min="2" max="2" width="38.28515625" style="32" customWidth="1"/>
    <col min="3" max="5" width="17.7109375" style="32" customWidth="1"/>
    <col min="6" max="6" width="15" style="32" bestFit="1" customWidth="1"/>
    <col min="7" max="7" width="15.140625" style="32" customWidth="1"/>
    <col min="8" max="8" width="15.140625" style="32" bestFit="1" customWidth="1"/>
    <col min="9" max="9" width="16.42578125" style="32" bestFit="1" customWidth="1"/>
    <col min="10" max="10" width="16.42578125" style="32" customWidth="1"/>
    <col min="11" max="11" width="16.28515625" style="32" customWidth="1"/>
    <col min="12" max="16384" width="10.85546875" style="32"/>
  </cols>
  <sheetData>
    <row r="1" spans="1:14">
      <c r="A1" s="128">
        <f>A2/76</f>
        <v>0.53947368421052633</v>
      </c>
    </row>
    <row r="2" spans="1:14">
      <c r="A2" s="120">
        <f>COUNTA(Margin[Code])</f>
        <v>41</v>
      </c>
    </row>
    <row r="4" spans="1:14" ht="39.75" customHeight="1">
      <c r="A4" s="20" t="s">
        <v>5</v>
      </c>
      <c r="B4" s="21" t="s">
        <v>4</v>
      </c>
      <c r="C4" s="19" t="s">
        <v>181</v>
      </c>
      <c r="D4" s="19" t="s">
        <v>182</v>
      </c>
      <c r="E4" s="19" t="s">
        <v>22</v>
      </c>
      <c r="F4" s="19" t="s">
        <v>20</v>
      </c>
      <c r="G4" s="19" t="s">
        <v>19</v>
      </c>
      <c r="H4" s="19" t="s">
        <v>212</v>
      </c>
      <c r="I4" s="19" t="s">
        <v>213</v>
      </c>
      <c r="J4" s="72" t="s">
        <v>233</v>
      </c>
      <c r="K4" s="22" t="s">
        <v>21</v>
      </c>
    </row>
    <row r="5" spans="1:14" ht="24" customHeight="1">
      <c r="A5" s="17">
        <v>2679</v>
      </c>
      <c r="B5" s="40" t="str">
        <f>IFERROR(INDEX(Produits[Item],MATCH(Margin[[#This Row],[Code]],Produits[Code],0)),"")</f>
        <v>Cucumber Salad</v>
      </c>
      <c r="C5" s="28">
        <f>IF(ISBLANK(Margin[[#This Row],[Code]]),"",SUMIFS(Recipes[Weight],Recipes[Code],Margin[[#This Row],[Code]],Recipes[Unit],"Kilos / Litres"))</f>
        <v>24.5</v>
      </c>
      <c r="D5" s="23">
        <f>IFERROR(INDEX(Recipes[Cooked
Batch Weight],MATCH(A5,Recipes[Code],0)),"")</f>
        <v>14</v>
      </c>
      <c r="E5" s="25">
        <f>IF(ISBLANK(Margin[[#This Row],[Code]]),"",(SUMIFS(Recipes[Total Price],Recipes[Code],Margin[[#This Row],[Code]])))</f>
        <v>24.615654510218466</v>
      </c>
      <c r="F5" s="38">
        <f>IFERROR(Margin[[#This Row],[Cooked Batch Weight (Kg)]]/CONVERT(Margin[[#This Row],[Item Weight
(g)]],"g","kg"),"")</f>
        <v>93.333333333333343</v>
      </c>
      <c r="G5" s="23">
        <f>IFERROR(INDEX(Produits[Size],MATCH(Margin[[#This Row],[Code]],Produits[Code],0)),"")</f>
        <v>150</v>
      </c>
      <c r="H5" s="25">
        <f>IFERROR(Margin[[#This Row],[Item Weight
(g)]]*Margin[[#This Row],[Batch Price
(£)]]/CONVERT(Margin[[#This Row],[Cooked Batch Weight (Kg)]],"kg","g"),"")</f>
        <v>0.26373915546662641</v>
      </c>
      <c r="I5" s="25">
        <f>IFERROR(INDEX(Produits[Sell Price],MATCH(Margin[[#This Row],[Code]],Produits[Code],0)),"")</f>
        <v>1.4740740740740739</v>
      </c>
      <c r="J5" s="73">
        <f>IFERROR((Margin[[#This Row],[Unit
Sell Price]]-Margin[[#This Row],[Unit
Cost Price]])/Margin[[#This Row],[Unit
Cost Price]],"")</f>
        <v>4.5891362489048522</v>
      </c>
      <c r="K5" s="33">
        <f>IFERROR((Margin[[#This Row],[Unit
Sell Price]]-Margin[[#This Row],[Unit
Cost Price]])/Margin[[#This Row],[Unit
Sell Price]],"")</f>
        <v>0.82108147744726345</v>
      </c>
    </row>
    <row r="6" spans="1:14" ht="24" customHeight="1">
      <c r="A6" s="17">
        <v>3094</v>
      </c>
      <c r="B6" s="40" t="str">
        <f>IFERROR(INDEX(Produits[Item],MATCH(Margin[[#This Row],[Code]],Produits[Code],0)),"")</f>
        <v>Marinated Green Olives</v>
      </c>
      <c r="C6" s="23">
        <f>IF(ISBLANK(Margin[[#This Row],[Code]]),"",SUMIFS(Recipes[Weight],Recipes[Code],Margin[[#This Row],[Code]],Recipes[Unit],"Kilos / Litres"))</f>
        <v>8.1</v>
      </c>
      <c r="D6" s="23">
        <f>IFERROR(INDEX(Recipes[Cooked
Batch Weight],MATCH(A6,Recipes[Code],0)),"")</f>
        <v>7</v>
      </c>
      <c r="E6" s="25">
        <f>IF(ISBLANK(Margin[[#This Row],[Code]]),"",(SUMIFS(Recipes[Total Price],Recipes[Code],Margin[[#This Row],[Code]])))</f>
        <v>35.875</v>
      </c>
      <c r="F6" s="38">
        <f>IFERROR(Margin[[#This Row],[Cooked Batch Weight (Kg)]]/CONVERT(Margin[[#This Row],[Item Weight
(g)]],"g","kg"),"")</f>
        <v>46.666666666666671</v>
      </c>
      <c r="G6" s="23">
        <f>IFERROR(INDEX(Produits[Size],MATCH(Margin[[#This Row],[Code]],Produits[Code],0)),"")</f>
        <v>150</v>
      </c>
      <c r="H6" s="25">
        <f>IFERROR(Margin[[#This Row],[Item Weight
(g)]]*Margin[[#This Row],[Batch Price
(£)]]/CONVERT(Margin[[#This Row],[Cooked Batch Weight (Kg)]],"kg","g"),"")</f>
        <v>0.76875000000000004</v>
      </c>
      <c r="I6" s="25">
        <f>IFERROR(INDEX(Produits[Sell Price],MATCH(Margin[[#This Row],[Code]],Produits[Code],0)),"")</f>
        <v>1.9185185185185183</v>
      </c>
      <c r="J6" s="73">
        <f>IFERROR((Margin[[#This Row],[Unit
Sell Price]]-Margin[[#This Row],[Unit
Cost Price]])/Margin[[#This Row],[Unit
Cost Price]],"")</f>
        <v>1.4956338452273408</v>
      </c>
      <c r="K6" s="33">
        <f>IFERROR((Margin[[#This Row],[Unit
Sell Price]]-Margin[[#This Row],[Unit
Cost Price]])/Margin[[#This Row],[Unit
Sell Price]],"")</f>
        <v>0.599300193050193</v>
      </c>
    </row>
    <row r="7" spans="1:14" ht="24" customHeight="1">
      <c r="A7" s="17">
        <v>5007</v>
      </c>
      <c r="B7" s="40" t="str">
        <f>IFERROR(INDEX(Produits[Item],MATCH(Margin[[#This Row],[Code]],Produits[Code],0)),"")</f>
        <v>Aubergine in Mayo</v>
      </c>
      <c r="C7" s="23">
        <f>IF(ISBLANK(Margin[[#This Row],[Code]]),"",SUMIFS(Recipes[Weight],Recipes[Code],Margin[[#This Row],[Code]],Recipes[Unit],"Kilos / Litres"))</f>
        <v>36</v>
      </c>
      <c r="D7" s="23">
        <f>IFERROR(INDEX(Recipes[Cooked
Batch Weight],MATCH(A7,Recipes[Code],0)),"")</f>
        <v>13</v>
      </c>
      <c r="E7" s="25">
        <f>IF(ISBLANK(Margin[[#This Row],[Code]]),"",(SUMIFS(Recipes[Total Price],Recipes[Code],Margin[[#This Row],[Code]])))</f>
        <v>62.23356107605828</v>
      </c>
      <c r="F7" s="38">
        <f>IFERROR(Margin[[#This Row],[Cooked Batch Weight (Kg)]]/CONVERT(Margin[[#This Row],[Item Weight
(g)]],"g","kg"),"")</f>
        <v>65</v>
      </c>
      <c r="G7" s="23">
        <f>IFERROR(INDEX(Produits[Size],MATCH(Margin[[#This Row],[Code]],Produits[Code],0)),"")</f>
        <v>200</v>
      </c>
      <c r="H7" s="25">
        <f>IFERROR(Margin[[#This Row],[Item Weight
(g)]]*Margin[[#This Row],[Batch Price
(£)]]/CONVERT(Margin[[#This Row],[Cooked Batch Weight (Kg)]],"kg","g"),"")</f>
        <v>0.95743940117012738</v>
      </c>
      <c r="I7" s="25">
        <f>IFERROR(INDEX(Produits[Sell Price],MATCH(Margin[[#This Row],[Code]],Produits[Code],0)),"")</f>
        <v>1.8888888888888886</v>
      </c>
      <c r="J7" s="73">
        <f>IFERROR((Margin[[#This Row],[Unit
Sell Price]]-Margin[[#This Row],[Unit
Cost Price]])/Margin[[#This Row],[Unit
Cost Price]],"")</f>
        <v>0.97285476927354064</v>
      </c>
      <c r="K7" s="33">
        <f>IFERROR((Margin[[#This Row],[Unit
Sell Price]]-Margin[[#This Row],[Unit
Cost Price]])/Margin[[#This Row],[Unit
Sell Price]],"")</f>
        <v>0.49312031702757952</v>
      </c>
    </row>
    <row r="8" spans="1:14" ht="24" customHeight="1">
      <c r="A8" s="18">
        <v>5021</v>
      </c>
      <c r="B8" s="41" t="str">
        <f>IFERROR(INDEX(Produits[Item],MATCH(Margin[[#This Row],[Code]],Produits[Code],0)),"")</f>
        <v>Sweet &amp; Sour Aubergine</v>
      </c>
      <c r="C8" s="24">
        <f>IF(ISBLANK(Margin[[#This Row],[Code]]),"",SUMIFS(Recipes[Weight],Recipes[Code],Margin[[#This Row],[Code]],Recipes[Unit],"Kilos / Litres"))</f>
        <v>8.7999999999999989</v>
      </c>
      <c r="D8" s="23">
        <f>IFERROR(INDEX(Recipes[Cooked
Batch Weight],MATCH(A8,Recipes[Code],0)),"")</f>
        <v>3.6</v>
      </c>
      <c r="E8" s="34">
        <f>IF(ISBLANK(Margin[[#This Row],[Code]]),"",(SUMIFS(Recipes[Total Price],Recipes[Code],Margin[[#This Row],[Code]])))</f>
        <v>12.740540521494008</v>
      </c>
      <c r="F8" s="38">
        <f>IFERROR(Margin[[#This Row],[Cooked Batch Weight (Kg)]]/CONVERT(Margin[[#This Row],[Item Weight
(g)]],"g","kg"),"")</f>
        <v>18</v>
      </c>
      <c r="G8" s="24">
        <f>IFERROR(INDEX(Produits[Size],MATCH(Margin[[#This Row],[Code]],Produits[Code],0)),"")</f>
        <v>200</v>
      </c>
      <c r="H8" s="34">
        <f>IFERROR(Margin[[#This Row],[Item Weight
(g)]]*Margin[[#This Row],[Batch Price
(£)]]/CONVERT(Margin[[#This Row],[Cooked Batch Weight (Kg)]],"kg","g"),"")</f>
        <v>0.70780780674966715</v>
      </c>
      <c r="I8" s="34">
        <f>IFERROR(INDEX(Produits[Sell Price],MATCH(Margin[[#This Row],[Code]],Produits[Code],0)),"")</f>
        <v>1.8888888888888886</v>
      </c>
      <c r="J8" s="73">
        <f>IFERROR((Margin[[#This Row],[Unit
Sell Price]]-Margin[[#This Row],[Unit
Cost Price]])/Margin[[#This Row],[Unit
Cost Price]],"")</f>
        <v>1.6686465886309989</v>
      </c>
      <c r="K8" s="35">
        <f>IFERROR((Margin[[#This Row],[Unit
Sell Price]]-Margin[[#This Row],[Unit
Cost Price]])/Margin[[#This Row],[Unit
Sell Price]],"")</f>
        <v>0.62527821995605848</v>
      </c>
      <c r="M8" s="32">
        <f>4.5/100</f>
        <v>4.4999999999999998E-2</v>
      </c>
      <c r="N8" s="32">
        <f>10*(1+M8)</f>
        <v>10.45</v>
      </c>
    </row>
    <row r="9" spans="1:14" ht="24" customHeight="1">
      <c r="A9" s="17">
        <v>1725</v>
      </c>
      <c r="B9" s="42" t="str">
        <f>IFERROR(INDEX(Produits[Item],MATCH(Margin[[#This Row],[Code]],Produits[Code],0)),"")</f>
        <v>White Rice</v>
      </c>
      <c r="C9" s="28">
        <f>IF(ISBLANK(Margin[[#This Row],[Code]]),"",SUMIFS(Recipes[Weight],Recipes[Code],Margin[[#This Row],[Code]],Recipes[Unit],"Kilos / Litres"))</f>
        <v>20.75</v>
      </c>
      <c r="D9" s="23">
        <f>IFERROR(INDEX(Recipes[Cooked
Batch Weight],MATCH(A9,Recipes[Code],0)),"")</f>
        <v>30</v>
      </c>
      <c r="E9" s="25">
        <f>IF(ISBLANK(Margin[[#This Row],[Code]]),"",(SUMIFS(Recipes[Total Price],Recipes[Code],Margin[[#This Row],[Code]])))</f>
        <v>16.962200000000003</v>
      </c>
      <c r="F9" s="38">
        <f>IFERROR(Margin[[#This Row],[Cooked Batch Weight (Kg)]]/CONVERT(Margin[[#This Row],[Item Weight
(g)]],"g","kg"),"")</f>
        <v>75</v>
      </c>
      <c r="G9" s="28">
        <f>IFERROR(INDEX(Produits[Size],MATCH(Margin[[#This Row],[Code]],Produits[Code],0)),"")</f>
        <v>400</v>
      </c>
      <c r="H9" s="25">
        <f>IFERROR(Margin[[#This Row],[Item Weight
(g)]]*Margin[[#This Row],[Batch Price
(£)]]/CONVERT(Margin[[#This Row],[Cooked Batch Weight (Kg)]],"kg","g"),"")</f>
        <v>0.22616266666666671</v>
      </c>
      <c r="I9" s="25">
        <f>IFERROR(INDEX(Produits[Sell Price],MATCH(Margin[[#This Row],[Code]],Produits[Code],0)),"")</f>
        <v>2.2148148148148148</v>
      </c>
      <c r="J9" s="73">
        <f>IFERROR((Margin[[#This Row],[Unit
Sell Price]]-Margin[[#This Row],[Unit
Cost Price]])/Margin[[#This Row],[Unit
Cost Price]],"")</f>
        <v>8.7930168911527442</v>
      </c>
      <c r="K9" s="36">
        <f>IFERROR((Margin[[#This Row],[Unit
Sell Price]]-Margin[[#This Row],[Unit
Cost Price]])/Margin[[#This Row],[Unit
Sell Price]],"")</f>
        <v>0.89788642140468222</v>
      </c>
    </row>
    <row r="10" spans="1:14" ht="24" customHeight="1">
      <c r="A10" s="17">
        <v>5060</v>
      </c>
      <c r="B10" s="42" t="str">
        <f>IFERROR(INDEX(Produits[Item],MATCH(Margin[[#This Row],[Code]],Produits[Code],0)),"")</f>
        <v>Fried Fish Balls (5-unit)</v>
      </c>
      <c r="C10" s="28">
        <f>IF(ISBLANK(Margin[[#This Row],[Code]]),"",SUMIFS(Recipes[Weight],Recipes[Code],Margin[[#This Row],[Code]],Recipes[Unit],"Kilos / Litres"))</f>
        <v>52.050000000000004</v>
      </c>
      <c r="D10" s="23">
        <f>IFERROR(INDEX(Recipes[Cooked
Batch Weight],MATCH(A10,Recipes[Code],0)),"")</f>
        <v>48</v>
      </c>
      <c r="E10" s="25">
        <f>IF(ISBLANK(Margin[[#This Row],[Code]]),"",(SUMIFS(Recipes[Total Price],Recipes[Code],Margin[[#This Row],[Code]])))</f>
        <v>343.05913876651982</v>
      </c>
      <c r="F10" s="38">
        <f>IFERROR(Margin[[#This Row],[Cooked Batch Weight (Kg)]]/CONVERT(Margin[[#This Row],[Item Weight
(g)]],"g","kg"),"")</f>
        <v>184.61538461538461</v>
      </c>
      <c r="G10" s="129">
        <f>IFERROR(INDEX(Produits[Size],MATCH(Margin[[#This Row],[Code]],Produits[Code],0)),"")</f>
        <v>260</v>
      </c>
      <c r="H10" s="25">
        <f>IFERROR(Margin[[#This Row],[Item Weight
(g)]]*Margin[[#This Row],[Batch Price
(£)]]/CONVERT(Margin[[#This Row],[Cooked Batch Weight (Kg)]],"kg","g"),"")</f>
        <v>1.8582370016519822</v>
      </c>
      <c r="I10" s="25">
        <f>IFERROR(INDEX(Produits[Sell Price],MATCH(Margin[[#This Row],[Code]],Produits[Code],0)),"")</f>
        <v>3.6962962962962962</v>
      </c>
      <c r="J10" s="73">
        <f>IFERROR((Margin[[#This Row],[Unit
Sell Price]]-Margin[[#This Row],[Unit
Cost Price]])/Margin[[#This Row],[Unit
Cost Price]],"")</f>
        <v>0.98914147819157072</v>
      </c>
      <c r="K10" s="36">
        <f>IFERROR((Margin[[#This Row],[Unit
Sell Price]]-Margin[[#This Row],[Unit
Cost Price]])/Margin[[#This Row],[Unit
Sell Price]],"")</f>
        <v>0.49727055065527531</v>
      </c>
    </row>
    <row r="11" spans="1:14" ht="24" customHeight="1">
      <c r="A11" s="17">
        <v>1732</v>
      </c>
      <c r="B11" s="42" t="str">
        <f>IFERROR(INDEX(Produits[Item],MATCH(Margin[[#This Row],[Code]],Produits[Code],0)),"")</f>
        <v>Beef Cholent</v>
      </c>
      <c r="C11" s="28">
        <f>IF(ISBLANK(Margin[[#This Row],[Code]]),"",SUMIFS(Recipes[Weight],Recipes[Code],Margin[[#This Row],[Code]],Recipes[Unit],"Kilos / Litres"))</f>
        <v>95.2</v>
      </c>
      <c r="D11" s="23">
        <f>IFERROR(INDEX(Recipes[Cooked
Batch Weight],MATCH(A11,Recipes[Code],0)),"")</f>
        <v>90</v>
      </c>
      <c r="E11" s="25">
        <f>IF(ISBLANK(Margin[[#This Row],[Code]]),"",(SUMIFS(Recipes[Total Price],Recipes[Code],Margin[[#This Row],[Code]])))</f>
        <v>265.46449999999999</v>
      </c>
      <c r="F11" s="38">
        <f>IFERROR(Margin[[#This Row],[Cooked Batch Weight (Kg)]]/CONVERT(Margin[[#This Row],[Item Weight
(g)]],"g","kg"),"")</f>
        <v>125</v>
      </c>
      <c r="G11" s="129">
        <f>IFERROR(INDEX(Produits[Size],MATCH(Margin[[#This Row],[Code]],Produits[Code],0)),"")</f>
        <v>720</v>
      </c>
      <c r="H11" s="25">
        <f>IFERROR(Margin[[#This Row],[Item Weight
(g)]]*Margin[[#This Row],[Batch Price
(£)]]/CONVERT(Margin[[#This Row],[Cooked Batch Weight (Kg)]],"kg","g"),"")</f>
        <v>2.1237159999999999</v>
      </c>
      <c r="I11" s="25">
        <f>IFERROR(INDEX(Produits[Sell Price],MATCH(Margin[[#This Row],[Code]],Produits[Code],0)),"")</f>
        <v>4.0666666666666664</v>
      </c>
      <c r="J11" s="73">
        <f>IFERROR((Margin[[#This Row],[Unit
Sell Price]]-Margin[[#This Row],[Unit
Cost Price]])/Margin[[#This Row],[Unit
Cost Price]],"")</f>
        <v>0.91488252980467566</v>
      </c>
      <c r="K11" s="36">
        <f>IFERROR((Margin[[#This Row],[Unit
Sell Price]]-Margin[[#This Row],[Unit
Cost Price]])/Margin[[#This Row],[Unit
Sell Price]],"")</f>
        <v>0.47777475409836062</v>
      </c>
    </row>
    <row r="12" spans="1:14" ht="24" customHeight="1">
      <c r="A12" s="17">
        <v>8055</v>
      </c>
      <c r="B12" s="42" t="str">
        <f>IFERROR(INDEX(Produits[Item],MATCH(Margin[[#This Row],[Code]],Produits[Code],0)),"")</f>
        <v>Heimishe Potato Salad</v>
      </c>
      <c r="C12" s="28">
        <f>IF(ISBLANK(Margin[[#This Row],[Code]]),"",SUMIFS(Recipes[Weight],Recipes[Code],Margin[[#This Row],[Code]],Recipes[Unit],"Kilos / Litres"))</f>
        <v>2.355</v>
      </c>
      <c r="D12" s="23">
        <f>IFERROR(INDEX(Recipes[Cooked
Batch Weight],MATCH(A12,Recipes[Code],0)),"")</f>
        <v>2</v>
      </c>
      <c r="E12" s="25">
        <f>IF(ISBLANK(Margin[[#This Row],[Code]]),"",(SUMIFS(Recipes[Total Price],Recipes[Code],Margin[[#This Row],[Code]])))</f>
        <v>3.2513281084225945</v>
      </c>
      <c r="F12" s="38">
        <f>IFERROR(Margin[[#This Row],[Cooked Batch Weight (Kg)]]/CONVERT(Margin[[#This Row],[Item Weight
(g)]],"g","kg"),"")</f>
        <v>10</v>
      </c>
      <c r="G12" s="28">
        <f>IFERROR(INDEX(Produits[Size],MATCH(Margin[[#This Row],[Code]],Produits[Code],0)),"")</f>
        <v>200</v>
      </c>
      <c r="H12" s="25">
        <f>IFERROR(Margin[[#This Row],[Item Weight
(g)]]*Margin[[#This Row],[Batch Price
(£)]]/CONVERT(Margin[[#This Row],[Cooked Batch Weight (Kg)]],"kg","g"),"")</f>
        <v>0.32513281084225948</v>
      </c>
      <c r="I12" s="25">
        <f>IFERROR(INDEX(Produits[Sell Price],MATCH(Margin[[#This Row],[Code]],Produits[Code],0)),"")</f>
        <v>1.4740740740740739</v>
      </c>
      <c r="J12" s="73">
        <f>IFERROR((Margin[[#This Row],[Unit
Sell Price]]-Margin[[#This Row],[Unit
Cost Price]])/Margin[[#This Row],[Unit
Cost Price]],"")</f>
        <v>3.5337598203499412</v>
      </c>
      <c r="K12" s="36">
        <f>IFERROR((Margin[[#This Row],[Unit
Sell Price]]-Margin[[#This Row],[Unit
Cost Price]])/Margin[[#This Row],[Unit
Sell Price]],"")</f>
        <v>0.77943251525776358</v>
      </c>
    </row>
    <row r="13" spans="1:14" ht="24" customHeight="1">
      <c r="A13" s="17">
        <v>5656</v>
      </c>
      <c r="B13" s="42" t="str">
        <f>IFERROR(INDEX(Produits[Item],MATCH(Margin[[#This Row],[Code]],Produits[Code],0)),"")</f>
        <v>Heimishe Potato Kugel</v>
      </c>
      <c r="C13" s="28">
        <f>IF(ISBLANK(Margin[[#This Row],[Code]]),"",SUMIFS(Recipes[Weight],Recipes[Code],Margin[[#This Row],[Code]],Recipes[Unit],"Kilos / Litres"))</f>
        <v>49.04</v>
      </c>
      <c r="D13" s="23">
        <f>IFERROR(INDEX(Recipes[Cooked
Batch Weight],MATCH(A13,Recipes[Code],0)),"")</f>
        <v>40</v>
      </c>
      <c r="E13" s="25">
        <f>IF(ISBLANK(Margin[[#This Row],[Code]]),"",(SUMIFS(Recipes[Total Price],Recipes[Code],Margin[[#This Row],[Code]])))</f>
        <v>60.168379999999999</v>
      </c>
      <c r="F13" s="38">
        <f>IFERROR(Margin[[#This Row],[Cooked Batch Weight (Kg)]]/CONVERT(Margin[[#This Row],[Item Weight
(g)]],"g","kg"),"")</f>
        <v>80</v>
      </c>
      <c r="G13" s="28">
        <f>IFERROR(INDEX(Produits[Size],MATCH(Margin[[#This Row],[Code]],Produits[Code],0)),"")</f>
        <v>500</v>
      </c>
      <c r="H13" s="25">
        <f>IFERROR(Margin[[#This Row],[Item Weight
(g)]]*Margin[[#This Row],[Batch Price
(£)]]/CONVERT(Margin[[#This Row],[Cooked Batch Weight (Kg)]],"kg","g"),"")</f>
        <v>0.75210474999999999</v>
      </c>
      <c r="I13" s="25">
        <f>IFERROR(INDEX(Produits[Sell Price],MATCH(Margin[[#This Row],[Code]],Produits[Code],0)),"")</f>
        <v>2.585185185185185</v>
      </c>
      <c r="J13" s="73">
        <f>IFERROR((Margin[[#This Row],[Unit
Sell Price]]-Margin[[#This Row],[Unit
Cost Price]])/Margin[[#This Row],[Unit
Cost Price]],"")</f>
        <v>2.4372674619927412</v>
      </c>
      <c r="K13" s="36">
        <f>IFERROR((Margin[[#This Row],[Unit
Sell Price]]-Margin[[#This Row],[Unit
Cost Price]])/Margin[[#This Row],[Unit
Sell Price]],"")</f>
        <v>0.70907122851002868</v>
      </c>
    </row>
    <row r="14" spans="1:14" ht="24" customHeight="1">
      <c r="A14" s="17">
        <v>5771</v>
      </c>
      <c r="B14" s="42" t="str">
        <f>IFERROR(INDEX(Produits[Item],MATCH(Margin[[#This Row],[Code]],Produits[Code],0)),"")</f>
        <v>Heimish Carrot &amp; Celery</v>
      </c>
      <c r="C14" s="28">
        <f>IF(ISBLANK(Margin[[#This Row],[Code]]),"",SUMIFS(Recipes[Weight],Recipes[Code],Margin[[#This Row],[Code]],Recipes[Unit],"Kilos / Litres"))</f>
        <v>4.93</v>
      </c>
      <c r="D14" s="23">
        <f>IFERROR(INDEX(Recipes[Cooked
Batch Weight],MATCH(A14,Recipes[Code],0)),"")</f>
        <v>3.6</v>
      </c>
      <c r="E14" s="25">
        <f>IF(ISBLANK(Margin[[#This Row],[Code]]),"",(SUMIFS(Recipes[Total Price],Recipes[Code],Margin[[#This Row],[Code]])))</f>
        <v>7.9840177026791217</v>
      </c>
      <c r="F14" s="38">
        <f>IFERROR(Margin[[#This Row],[Cooked Batch Weight (Kg)]]/CONVERT(Margin[[#This Row],[Item Weight
(g)]],"g","kg"),"")</f>
        <v>24</v>
      </c>
      <c r="G14" s="28">
        <f>IFERROR(INDEX(Produits[Size],MATCH(Margin[[#This Row],[Code]],Produits[Code],0)),"")</f>
        <v>150</v>
      </c>
      <c r="H14" s="25">
        <f>IFERROR(Margin[[#This Row],[Item Weight
(g)]]*Margin[[#This Row],[Batch Price
(£)]]/CONVERT(Margin[[#This Row],[Cooked Batch Weight (Kg)]],"kg","g"),"")</f>
        <v>0.33266740427829677</v>
      </c>
      <c r="I14" s="25">
        <f>IFERROR(INDEX(Produits[Sell Price],MATCH(Margin[[#This Row],[Code]],Produits[Code],0)),"")</f>
        <v>1.622222222222222</v>
      </c>
      <c r="J14" s="73">
        <f>IFERROR((Margin[[#This Row],[Unit
Sell Price]]-Margin[[#This Row],[Unit
Cost Price]])/Margin[[#This Row],[Unit
Cost Price]],"")</f>
        <v>3.8764086933661024</v>
      </c>
      <c r="K14" s="36">
        <f>IFERROR((Margin[[#This Row],[Unit
Sell Price]]-Margin[[#This Row],[Unit
Cost Price]])/Margin[[#This Row],[Unit
Sell Price]],"")</f>
        <v>0.79493105215721438</v>
      </c>
    </row>
    <row r="15" spans="1:14" ht="24" customHeight="1">
      <c r="A15" s="17">
        <v>5592</v>
      </c>
      <c r="B15" s="42" t="str">
        <f>IFERROR(INDEX(Produits[Item],MATCH(Margin[[#This Row],[Code]],Produits[Code],0)),"")</f>
        <v>Tuna &amp; Carmelised Onion</v>
      </c>
      <c r="C15" s="28">
        <f>IF(ISBLANK(Margin[[#This Row],[Code]]),"",SUMIFS(Recipes[Weight],Recipes[Code],Margin[[#This Row],[Code]],Recipes[Unit],"Kilos / Litres"))</f>
        <v>1.82</v>
      </c>
      <c r="D15" s="23">
        <f>IFERROR(INDEX(Recipes[Cooked
Batch Weight],MATCH(A15,Recipes[Code],0)),"")</f>
        <v>2</v>
      </c>
      <c r="E15" s="25">
        <f>IF(ISBLANK(Margin[[#This Row],[Code]]),"",(SUMIFS(Recipes[Total Price],Recipes[Code],Margin[[#This Row],[Code]])))</f>
        <v>6.079032393055634</v>
      </c>
      <c r="F15" s="38">
        <f>IFERROR(Margin[[#This Row],[Cooked Batch Weight (Kg)]]/CONVERT(Margin[[#This Row],[Item Weight
(g)]],"g","kg"),"")</f>
        <v>10</v>
      </c>
      <c r="G15" s="28">
        <f>IFERROR(INDEX(Produits[Size],MATCH(Margin[[#This Row],[Code]],Produits[Code],0)),"")</f>
        <v>200</v>
      </c>
      <c r="H15" s="25">
        <f>IFERROR(Margin[[#This Row],[Item Weight
(g)]]*Margin[[#This Row],[Batch Price
(£)]]/CONVERT(Margin[[#This Row],[Cooked Batch Weight (Kg)]],"kg","g"),"")</f>
        <v>0.60790323930556334</v>
      </c>
      <c r="I15" s="25">
        <f>IFERROR(INDEX(Produits[Sell Price],MATCH(Margin[[#This Row],[Code]],Produits[Code],0)),"")</f>
        <v>1.8888888888888886</v>
      </c>
      <c r="J15" s="73">
        <f>IFERROR((Margin[[#This Row],[Unit
Sell Price]]-Margin[[#This Row],[Unit
Cost Price]])/Margin[[#This Row],[Unit
Cost Price]],"")</f>
        <v>2.1072196474008851</v>
      </c>
      <c r="K15" s="36">
        <f>IFERROR((Margin[[#This Row],[Unit
Sell Price]]-Margin[[#This Row],[Unit
Cost Price]])/Margin[[#This Row],[Unit
Sell Price]],"")</f>
        <v>0.67816887330881925</v>
      </c>
    </row>
    <row r="16" spans="1:14" ht="24" customHeight="1">
      <c r="A16" s="17">
        <v>6327</v>
      </c>
      <c r="B16" s="42" t="str">
        <f>IFERROR(INDEX(Produits[Item],MATCH(Margin[[#This Row],[Code]],Produits[Code],0)),"")</f>
        <v>Russian Potato Salad</v>
      </c>
      <c r="C16" s="28">
        <f>IF(ISBLANK(Margin[[#This Row],[Code]]),"",SUMIFS(Recipes[Weight],Recipes[Code],Margin[[#This Row],[Code]],Recipes[Unit],"Kilos / Litres"))</f>
        <v>1.9200000000000002</v>
      </c>
      <c r="D16" s="23">
        <f>IFERROR(INDEX(Recipes[Cooked
Batch Weight],MATCH(A16,Recipes[Code],0)),"")</f>
        <v>2</v>
      </c>
      <c r="E16" s="25">
        <f>IF(ISBLANK(Margin[[#This Row],[Code]]),"",(SUMIFS(Recipes[Total Price],Recipes[Code],Margin[[#This Row],[Code]])))</f>
        <v>3.1121221425755383</v>
      </c>
      <c r="F16" s="38">
        <f>IFERROR(Margin[[#This Row],[Cooked Batch Weight (Kg)]]/CONVERT(Margin[[#This Row],[Item Weight
(g)]],"g","kg"),"")</f>
        <v>10</v>
      </c>
      <c r="G16" s="28">
        <f>IFERROR(INDEX(Produits[Size],MATCH(Margin[[#This Row],[Code]],Produits[Code],0)),"")</f>
        <v>200</v>
      </c>
      <c r="H16" s="25">
        <f>IFERROR(Margin[[#This Row],[Item Weight
(g)]]*Margin[[#This Row],[Batch Price
(£)]]/CONVERT(Margin[[#This Row],[Cooked Batch Weight (Kg)]],"kg","g"),"")</f>
        <v>0.31121221425755385</v>
      </c>
      <c r="I16" s="25">
        <f>IFERROR(INDEX(Produits[Sell Price],MATCH(Margin[[#This Row],[Code]],Produits[Code],0)),"")</f>
        <v>1.4740740740740739</v>
      </c>
      <c r="J16" s="73">
        <f>IFERROR((Margin[[#This Row],[Unit
Sell Price]]-Margin[[#This Row],[Unit
Cost Price]])/Margin[[#This Row],[Unit
Cost Price]],"")</f>
        <v>3.7365559786614151</v>
      </c>
      <c r="K16" s="36">
        <f>IFERROR((Margin[[#This Row],[Unit
Sell Price]]-Margin[[#This Row],[Unit
Cost Price]])/Margin[[#This Row],[Unit
Sell Price]],"")</f>
        <v>0.78887613605643336</v>
      </c>
    </row>
    <row r="17" spans="1:11" ht="24" customHeight="1">
      <c r="A17" s="17">
        <v>5095</v>
      </c>
      <c r="B17" s="42" t="str">
        <f>IFERROR(INDEX(Produits[Item],MATCH(Margin[[#This Row],[Code]],Produits[Code],0)),"")</f>
        <v>Roasted Salmon Spread</v>
      </c>
      <c r="C17" s="28">
        <f>IF(ISBLANK(Margin[[#This Row],[Code]]),"",SUMIFS(Recipes[Weight],Recipes[Code],Margin[[#This Row],[Code]],Recipes[Unit],"Kilos / Litres"))</f>
        <v>1.52</v>
      </c>
      <c r="D17" s="23">
        <f>IFERROR(INDEX(Recipes[Cooked
Batch Weight],MATCH(A17,Recipes[Code],0)),"")</f>
        <v>1.5</v>
      </c>
      <c r="E17" s="25">
        <f>IF(ISBLANK(Margin[[#This Row],[Code]]),"",(SUMIFS(Recipes[Total Price],Recipes[Code],Margin[[#This Row],[Code]])))</f>
        <v>15.052933403693929</v>
      </c>
      <c r="F17" s="38">
        <f>IFERROR(Margin[[#This Row],[Cooked Batch Weight (Kg)]]/CONVERT(Margin[[#This Row],[Item Weight
(g)]],"g","kg"),"")</f>
        <v>10</v>
      </c>
      <c r="G17" s="28">
        <f>IFERROR(INDEX(Produits[Size],MATCH(Margin[[#This Row],[Code]],Produits[Code],0)),"")</f>
        <v>150</v>
      </c>
      <c r="H17" s="25">
        <f>IFERROR(Margin[[#This Row],[Item Weight
(g)]]*Margin[[#This Row],[Batch Price
(£)]]/CONVERT(Margin[[#This Row],[Cooked Batch Weight (Kg)]],"kg","g"),"")</f>
        <v>1.5052933403693929</v>
      </c>
      <c r="I17" s="25">
        <f>IFERROR(INDEX(Produits[Sell Price],MATCH(Margin[[#This Row],[Code]],Produits[Code],0)),"")</f>
        <v>1.8888888888888886</v>
      </c>
      <c r="J17" s="73">
        <f>IFERROR((Margin[[#This Row],[Unit
Sell Price]]-Margin[[#This Row],[Unit
Cost Price]])/Margin[[#This Row],[Unit
Cost Price]],"")</f>
        <v>0.25483109386862957</v>
      </c>
      <c r="K17" s="36">
        <f>IFERROR((Margin[[#This Row],[Unit
Sell Price]]-Margin[[#This Row],[Unit
Cost Price]])/Margin[[#This Row],[Unit
Sell Price]],"")</f>
        <v>0.20307999627502718</v>
      </c>
    </row>
    <row r="18" spans="1:11" ht="24" customHeight="1">
      <c r="A18" s="119">
        <v>1674</v>
      </c>
      <c r="B18" s="42" t="str">
        <f>IFERROR(INDEX(Produits[Item],MATCH(Margin[[#This Row],[Code]],Produits[Code],0)),"")</f>
        <v>Veg Snach With 1000 Island</v>
      </c>
      <c r="C18" s="28">
        <f>IF(ISBLANK(Margin[[#This Row],[Code]]),"",SUMIFS(Recipes[Weight],Recipes[Code],Margin[[#This Row],[Code]],Recipes[Unit],"Kilos / Litres"))</f>
        <v>0.33000000000000007</v>
      </c>
      <c r="D18" s="23">
        <f>IFERROR(INDEX(Recipes[Cooked
Batch Weight],MATCH(A18,Recipes[Code],0)),"")</f>
        <v>0.33</v>
      </c>
      <c r="E18" s="25">
        <f>IF(ISBLANK(Margin[[#This Row],[Code]]),"",(SUMIFS(Recipes[Total Price],Recipes[Code],Margin[[#This Row],[Code]])))</f>
        <v>0.59933333333333338</v>
      </c>
      <c r="F18" s="38">
        <f>IFERROR(Margin[[#This Row],[Cooked Batch Weight (Kg)]]/CONVERT(Margin[[#This Row],[Item Weight
(g)]],"g","kg"),"")</f>
        <v>1</v>
      </c>
      <c r="G18" s="28">
        <f>IFERROR(INDEX(Produits[Size],MATCH(Margin[[#This Row],[Code]],Produits[Code],0)),"")</f>
        <v>330</v>
      </c>
      <c r="H18" s="25">
        <f>IFERROR(Margin[[#This Row],[Item Weight
(g)]]*Margin[[#This Row],[Batch Price
(£)]]/CONVERT(Margin[[#This Row],[Cooked Batch Weight (Kg)]],"kg","g"),"")</f>
        <v>0.59933333333333338</v>
      </c>
      <c r="I18" s="25">
        <f>IFERROR(INDEX(Produits[Sell Price],MATCH(Margin[[#This Row],[Code]],Produits[Code],0)),"")</f>
        <v>1.9629629629629628</v>
      </c>
      <c r="J18" s="73">
        <f>IFERROR((Margin[[#This Row],[Unit
Sell Price]]-Margin[[#This Row],[Unit
Cost Price]])/Margin[[#This Row],[Unit
Cost Price]],"")</f>
        <v>2.2752440983809161</v>
      </c>
      <c r="K18" s="36">
        <f>IFERROR((Margin[[#This Row],[Unit
Sell Price]]-Margin[[#This Row],[Unit
Cost Price]])/Margin[[#This Row],[Unit
Sell Price]],"")</f>
        <v>0.69467924528301872</v>
      </c>
    </row>
    <row r="19" spans="1:11" ht="24" customHeight="1">
      <c r="A19" s="17">
        <v>8089</v>
      </c>
      <c r="B19" s="42" t="str">
        <f>IFERROR(INDEX(Produits[Item],MATCH(Margin[[#This Row],[Code]],Produits[Code],0)),"")</f>
        <v>Egg Mayo</v>
      </c>
      <c r="C19" s="28">
        <f>IF(ISBLANK(Margin[[#This Row],[Code]]),"",SUMIFS(Recipes[Weight],Recipes[Code],Margin[[#This Row],[Code]],Recipes[Unit],"Kilos / Litres"))</f>
        <v>0.32</v>
      </c>
      <c r="D19" s="23">
        <f>IFERROR(INDEX(Recipes[Cooked
Batch Weight],MATCH(A19,Recipes[Code],0)),"")</f>
        <v>2</v>
      </c>
      <c r="E19" s="25">
        <f>IF(ISBLANK(Margin[[#This Row],[Code]]),"",(SUMIFS(Recipes[Total Price],Recipes[Code],Margin[[#This Row],[Code]])))</f>
        <v>2.1529334036939316</v>
      </c>
      <c r="F19" s="38">
        <f>IFERROR(Margin[[#This Row],[Cooked Batch Weight (Kg)]]/CONVERT(Margin[[#This Row],[Item Weight
(g)]],"g","kg"),"")</f>
        <v>10</v>
      </c>
      <c r="G19" s="28">
        <f>IFERROR(INDEX(Produits[Size],MATCH(Margin[[#This Row],[Code]],Produits[Code],0)),"")</f>
        <v>200</v>
      </c>
      <c r="H19" s="25">
        <f>IFERROR(Margin[[#This Row],[Item Weight
(g)]]*Margin[[#This Row],[Batch Price
(£)]]/CONVERT(Margin[[#This Row],[Cooked Batch Weight (Kg)]],"kg","g"),"")</f>
        <v>0.21529334036939315</v>
      </c>
      <c r="I19" s="25">
        <f>IFERROR(INDEX(Produits[Sell Price],MATCH(Margin[[#This Row],[Code]],Produits[Code],0)),"")</f>
        <v>1.4740740740740739</v>
      </c>
      <c r="J19" s="73">
        <f>IFERROR((Margin[[#This Row],[Unit
Sell Price]]-Margin[[#This Row],[Unit
Cost Price]])/Margin[[#This Row],[Unit
Cost Price]],"")</f>
        <v>5.8468168664432749</v>
      </c>
      <c r="K19" s="36">
        <f>IFERROR((Margin[[#This Row],[Unit
Sell Price]]-Margin[[#This Row],[Unit
Cost Price]])/Margin[[#This Row],[Unit
Sell Price]],"")</f>
        <v>0.85394672889513534</v>
      </c>
    </row>
    <row r="20" spans="1:11" ht="24" customHeight="1">
      <c r="A20" s="17">
        <v>4001</v>
      </c>
      <c r="B20" s="42" t="str">
        <f>IFERROR(INDEX(Produits[Item],MATCH(Margin[[#This Row],[Code]],Produits[Code],0)),"")</f>
        <v>Egg &amp; Fresh Red Onion</v>
      </c>
      <c r="C20" s="28">
        <f>IF(ISBLANK(Margin[[#This Row],[Code]]),"",SUMIFS(Recipes[Weight],Recipes[Code],Margin[[#This Row],[Code]],Recipes[Unit],"Kilos / Litres"))</f>
        <v>0.44</v>
      </c>
      <c r="D20" s="23">
        <f>IFERROR(INDEX(Recipes[Cooked
Batch Weight],MATCH(A20,Recipes[Code],0)),"")</f>
        <v>2</v>
      </c>
      <c r="E20" s="25">
        <f>IF(ISBLANK(Margin[[#This Row],[Code]]),"",(SUMIFS(Recipes[Total Price],Recipes[Code],Margin[[#This Row],[Code]])))</f>
        <v>2.2329334036939317</v>
      </c>
      <c r="F20" s="38">
        <f>IFERROR(Margin[[#This Row],[Cooked Batch Weight (Kg)]]/CONVERT(Margin[[#This Row],[Item Weight
(g)]],"g","kg"),"")</f>
        <v>10</v>
      </c>
      <c r="G20" s="28">
        <f>IFERROR(INDEX(Produits[Size],MATCH(Margin[[#This Row],[Code]],Produits[Code],0)),"")</f>
        <v>200</v>
      </c>
      <c r="H20" s="25">
        <f>IFERROR(Margin[[#This Row],[Item Weight
(g)]]*Margin[[#This Row],[Batch Price
(£)]]/CONVERT(Margin[[#This Row],[Cooked Batch Weight (Kg)]],"kg","g"),"")</f>
        <v>0.22329334036939319</v>
      </c>
      <c r="I20" s="25">
        <f>IFERROR(INDEX(Produits[Sell Price],MATCH(Margin[[#This Row],[Code]],Produits[Code],0)),"")</f>
        <v>1.4740740740740739</v>
      </c>
      <c r="J20" s="73">
        <f>IFERROR((Margin[[#This Row],[Unit
Sell Price]]-Margin[[#This Row],[Unit
Cost Price]])/Margin[[#This Row],[Unit
Cost Price]],"")</f>
        <v>5.6015138276650784</v>
      </c>
      <c r="K20" s="36">
        <f>IFERROR((Margin[[#This Row],[Unit
Sell Price]]-Margin[[#This Row],[Unit
Cost Price]])/Margin[[#This Row],[Unit
Sell Price]],"")</f>
        <v>0.84851959321674342</v>
      </c>
    </row>
    <row r="21" spans="1:11" ht="24" customHeight="1">
      <c r="A21" s="17">
        <v>5022</v>
      </c>
      <c r="B21" s="42" t="str">
        <f>IFERROR(INDEX(Produits[Item],MATCH(Margin[[#This Row],[Code]],Produits[Code],0)),"")</f>
        <v>Egg &amp; Fried Onion</v>
      </c>
      <c r="C21" s="28">
        <f>IF(ISBLANK(Margin[[#This Row],[Code]]),"",SUMIFS(Recipes[Weight],Recipes[Code],Margin[[#This Row],[Code]],Recipes[Unit],"Kilos / Litres"))</f>
        <v>0.7</v>
      </c>
      <c r="D21" s="23">
        <f>IFERROR(INDEX(Recipes[Cooked
Batch Weight],MATCH(A21,Recipes[Code],0)),"")</f>
        <v>2</v>
      </c>
      <c r="E21" s="25">
        <f>IF(ISBLANK(Margin[[#This Row],[Code]]),"",(SUMIFS(Recipes[Total Price],Recipes[Code],Margin[[#This Row],[Code]])))</f>
        <v>2.3058834036939317</v>
      </c>
      <c r="F21" s="38">
        <f>IFERROR(Margin[[#This Row],[Cooked Batch Weight (Kg)]]/CONVERT(Margin[[#This Row],[Item Weight
(g)]],"g","kg"),"")</f>
        <v>10</v>
      </c>
      <c r="G21" s="28">
        <f>IFERROR(INDEX(Produits[Size],MATCH(Margin[[#This Row],[Code]],Produits[Code],0)),"")</f>
        <v>200</v>
      </c>
      <c r="H21" s="25">
        <f>IFERROR(Margin[[#This Row],[Item Weight
(g)]]*Margin[[#This Row],[Batch Price
(£)]]/CONVERT(Margin[[#This Row],[Cooked Batch Weight (Kg)]],"kg","g"),"")</f>
        <v>0.23058834036939316</v>
      </c>
      <c r="I21" s="25">
        <f>IFERROR(INDEX(Produits[Sell Price],MATCH(Margin[[#This Row],[Code]],Produits[Code],0)),"")</f>
        <v>1.4740740740740739</v>
      </c>
      <c r="J21" s="73">
        <f>IFERROR((Margin[[#This Row],[Unit
Sell Price]]-Margin[[#This Row],[Unit
Cost Price]])/Margin[[#This Row],[Unit
Cost Price]],"")</f>
        <v>5.3926652653497875</v>
      </c>
      <c r="K21" s="36">
        <f>IFERROR((Margin[[#This Row],[Unit
Sell Price]]-Margin[[#This Row],[Unit
Cost Price]])/Margin[[#This Row],[Unit
Sell Price]],"")</f>
        <v>0.84357072387000964</v>
      </c>
    </row>
    <row r="22" spans="1:11" ht="24" customHeight="1">
      <c r="A22" s="17">
        <v>5075</v>
      </c>
      <c r="B22" s="42" t="str">
        <f>IFERROR(INDEX(Produits[Item],MATCH(Margin[[#This Row],[Code]],Produits[Code],0)),"")</f>
        <v>Egg &amp; Chives</v>
      </c>
      <c r="C22" s="28">
        <f>IF(ISBLANK(Margin[[#This Row],[Code]]),"",SUMIFS(Recipes[Weight],Recipes[Code],Margin[[#This Row],[Code]],Recipes[Unit],"Kilos / Litres"))</f>
        <v>0.44</v>
      </c>
      <c r="D22" s="23">
        <f>IFERROR(INDEX(Recipes[Cooked
Batch Weight],MATCH(A22,Recipes[Code],0)),"")</f>
        <v>2</v>
      </c>
      <c r="E22" s="25">
        <f>IF(ISBLANK(Margin[[#This Row],[Code]]),"",(SUMIFS(Recipes[Total Price],Recipes[Code],Margin[[#This Row],[Code]])))</f>
        <v>2.6379334036939315</v>
      </c>
      <c r="F22" s="38">
        <f>IFERROR(Margin[[#This Row],[Cooked Batch Weight (Kg)]]/CONVERT(Margin[[#This Row],[Item Weight
(g)]],"g","kg"),"")</f>
        <v>10</v>
      </c>
      <c r="G22" s="28">
        <f>IFERROR(INDEX(Produits[Size],MATCH(Margin[[#This Row],[Code]],Produits[Code],0)),"")</f>
        <v>200</v>
      </c>
      <c r="H22" s="25">
        <f>IFERROR(Margin[[#This Row],[Item Weight
(g)]]*Margin[[#This Row],[Batch Price
(£)]]/CONVERT(Margin[[#This Row],[Cooked Batch Weight (Kg)]],"kg","g"),"")</f>
        <v>0.26379334036939317</v>
      </c>
      <c r="I22" s="25">
        <f>IFERROR(INDEX(Produits[Sell Price],MATCH(Margin[[#This Row],[Code]],Produits[Code],0)),"")</f>
        <v>1.4740740740740739</v>
      </c>
      <c r="J22" s="73">
        <f>IFERROR((Margin[[#This Row],[Unit
Sell Price]]-Margin[[#This Row],[Unit
Cost Price]])/Margin[[#This Row],[Unit
Cost Price]],"")</f>
        <v>4.5879882032272272</v>
      </c>
      <c r="K22" s="36">
        <f>IFERROR((Margin[[#This Row],[Unit
Sell Price]]-Margin[[#This Row],[Unit
Cost Price]])/Margin[[#This Row],[Unit
Sell Price]],"")</f>
        <v>0.82104471884488395</v>
      </c>
    </row>
    <row r="23" spans="1:11" ht="24" customHeight="1">
      <c r="A23" s="17">
        <v>8859</v>
      </c>
      <c r="B23" s="42" t="str">
        <f>IFERROR(INDEX(Produits[Item],MATCH(Margin[[#This Row],[Code]],Produits[Code],0)),"")</f>
        <v>Pargiot salad</v>
      </c>
      <c r="C23" s="28">
        <f>IF(ISBLANK(Margin[[#This Row],[Code]]),"",SUMIFS(Recipes[Weight],Recipes[Code],Margin[[#This Row],[Code]],Recipes[Unit],"Kilos / Litres"))</f>
        <v>0.25</v>
      </c>
      <c r="D23" s="23">
        <f>IFERROR(INDEX(Recipes[Cooked
Batch Weight],MATCH(A23,Recipes[Code],0)),"")</f>
        <v>0.38</v>
      </c>
      <c r="E23" s="25">
        <f>IF(ISBLANK(Margin[[#This Row],[Code]]),"",(SUMIFS(Recipes[Total Price],Recipes[Code],Margin[[#This Row],[Code]])))</f>
        <v>1.5639393939393937</v>
      </c>
      <c r="F23" s="38">
        <f>IFERROR(Margin[[#This Row],[Cooked Batch Weight (Kg)]]/CONVERT(Margin[[#This Row],[Item Weight
(g)]],"g","kg"),"")</f>
        <v>1</v>
      </c>
      <c r="G23" s="28">
        <f>IFERROR(INDEX(Produits[Size],MATCH(Margin[[#This Row],[Code]],Produits[Code],0)),"")</f>
        <v>380</v>
      </c>
      <c r="H23" s="25">
        <f>IFERROR(Margin[[#This Row],[Item Weight
(g)]]*Margin[[#This Row],[Batch Price
(£)]]/CONVERT(Margin[[#This Row],[Cooked Batch Weight (Kg)]],"kg","g"),"")</f>
        <v>1.5639393939393937</v>
      </c>
      <c r="I23" s="25">
        <f>IFERROR(INDEX(Produits[Sell Price],MATCH(Margin[[#This Row],[Code]],Produits[Code],0)),"")</f>
        <v>3.6962962962962962</v>
      </c>
      <c r="J23" s="73">
        <f>IFERROR((Margin[[#This Row],[Unit
Sell Price]]-Margin[[#This Row],[Unit
Cost Price]])/Margin[[#This Row],[Unit
Cost Price]],"")</f>
        <v>1.3634523886413059</v>
      </c>
      <c r="K23" s="36">
        <f>IFERROR((Margin[[#This Row],[Unit
Sell Price]]-Margin[[#This Row],[Unit
Cost Price]])/Margin[[#This Row],[Unit
Sell Price]],"")</f>
        <v>0.57689014392421212</v>
      </c>
    </row>
    <row r="24" spans="1:11" ht="24" customHeight="1">
      <c r="A24" s="17">
        <v>2696</v>
      </c>
      <c r="B24" s="42" t="str">
        <f>IFERROR(INDEX(Produits[Item],MATCH(Margin[[#This Row],[Code]],Produits[Code],0)),"")</f>
        <v>Grilled Chicken Salad</v>
      </c>
      <c r="C24" s="28">
        <f>IF(ISBLANK(Margin[[#This Row],[Code]]),"",SUMIFS(Recipes[Weight],Recipes[Code],Margin[[#This Row],[Code]],Recipes[Unit],"Kilos / Litres"))</f>
        <v>0.27</v>
      </c>
      <c r="D24" s="23">
        <f>IFERROR(INDEX(Recipes[Cooked
Batch Weight],MATCH(A24,Recipes[Code],0)),"")</f>
        <v>0.36</v>
      </c>
      <c r="E24" s="25">
        <f>IF(ISBLANK(Margin[[#This Row],[Code]]),"",(SUMIFS(Recipes[Total Price],Recipes[Code],Margin[[#This Row],[Code]])))</f>
        <v>1.5883939393939395</v>
      </c>
      <c r="F24" s="38">
        <f>IFERROR(Margin[[#This Row],[Cooked Batch Weight (Kg)]]/CONVERT(Margin[[#This Row],[Item Weight
(g)]],"g","kg"),"")</f>
        <v>1</v>
      </c>
      <c r="G24" s="28">
        <f>IFERROR(INDEX(Produits[Size],MATCH(Margin[[#This Row],[Code]],Produits[Code],0)),"")</f>
        <v>360</v>
      </c>
      <c r="H24" s="25">
        <f>IFERROR(Margin[[#This Row],[Item Weight
(g)]]*Margin[[#This Row],[Batch Price
(£)]]/CONVERT(Margin[[#This Row],[Cooked Batch Weight (Kg)]],"kg","g"),"")</f>
        <v>1.5883939393939395</v>
      </c>
      <c r="I24" s="25">
        <f>IFERROR(INDEX(Produits[Sell Price],MATCH(Margin[[#This Row],[Code]],Produits[Code],0)),"")</f>
        <v>3.6962962962962962</v>
      </c>
      <c r="J24" s="73">
        <f>IFERROR((Margin[[#This Row],[Unit
Sell Price]]-Margin[[#This Row],[Unit
Cost Price]])/Margin[[#This Row],[Unit
Cost Price]],"")</f>
        <v>1.3270652226906876</v>
      </c>
      <c r="K24" s="36">
        <f>IFERROR((Margin[[#This Row],[Unit
Sell Price]]-Margin[[#This Row],[Unit
Cost Price]])/Margin[[#This Row],[Unit
Sell Price]],"")</f>
        <v>0.57027418473310254</v>
      </c>
    </row>
    <row r="25" spans="1:11" ht="24" customHeight="1">
      <c r="A25" s="17">
        <v>2629</v>
      </c>
      <c r="B25" s="42" t="str">
        <f>IFERROR(INDEX(Produits[Item],MATCH(Margin[[#This Row],[Code]],Produits[Code],0)),"")</f>
        <v>Corn Salad</v>
      </c>
      <c r="C25" s="28">
        <f>IF(ISBLANK(Margin[[#This Row],[Code]]),"",SUMIFS(Recipes[Weight],Recipes[Code],Margin[[#This Row],[Code]],Recipes[Unit],"Kilos / Litres"))</f>
        <v>2.4490000000000003</v>
      </c>
      <c r="D25" s="23">
        <f>IFERROR(INDEX(Recipes[Cooked
Batch Weight],MATCH(A25,Recipes[Code],0)),"")</f>
        <v>2</v>
      </c>
      <c r="E25" s="25">
        <f>IF(ISBLANK(Margin[[#This Row],[Code]]),"",(SUMIFS(Recipes[Total Price],Recipes[Code],Margin[[#This Row],[Code]])))</f>
        <v>3.8482318087920948</v>
      </c>
      <c r="F25" s="38">
        <f>IFERROR(Margin[[#This Row],[Cooked Batch Weight (Kg)]]/CONVERT(Margin[[#This Row],[Item Weight
(g)]],"g","kg"),"")</f>
        <v>10</v>
      </c>
      <c r="G25" s="28">
        <f>IFERROR(INDEX(Produits[Size],MATCH(Margin[[#This Row],[Code]],Produits[Code],0)),"")</f>
        <v>200</v>
      </c>
      <c r="H25" s="25">
        <f>IFERROR(Margin[[#This Row],[Item Weight
(g)]]*Margin[[#This Row],[Batch Price
(£)]]/CONVERT(Margin[[#This Row],[Cooked Batch Weight (Kg)]],"kg","g"),"")</f>
        <v>0.38482318087920947</v>
      </c>
      <c r="I25" s="25">
        <f>IFERROR(INDEX(Produits[Sell Price],MATCH(Margin[[#This Row],[Code]],Produits[Code],0)),"")</f>
        <v>1.8148148148148149</v>
      </c>
      <c r="J25" s="73">
        <f>IFERROR((Margin[[#This Row],[Unit
Sell Price]]-Margin[[#This Row],[Unit
Cost Price]])/Margin[[#This Row],[Unit
Cost Price]],"")</f>
        <v>3.715970619723294</v>
      </c>
      <c r="K25" s="36">
        <f>IFERROR((Margin[[#This Row],[Unit
Sell Price]]-Margin[[#This Row],[Unit
Cost Price]])/Margin[[#This Row],[Unit
Sell Price]],"")</f>
        <v>0.78795457380125189</v>
      </c>
    </row>
    <row r="26" spans="1:11" ht="24" customHeight="1">
      <c r="A26" s="18">
        <v>2645</v>
      </c>
      <c r="B26" s="42" t="str">
        <f>IFERROR(INDEX(Produits[Item],MATCH(Margin[[#This Row],[Code]],Produits[Code],0)),"")</f>
        <v>Roasted Veg Tomato Pasta</v>
      </c>
      <c r="C26" s="29">
        <f>IF(ISBLANK(Margin[[#This Row],[Code]]),"",SUMIFS(Recipes[Weight],Recipes[Code],Margin[[#This Row],[Code]],Recipes[Unit],"Kilos / Litres"))</f>
        <v>3.4470000000000001</v>
      </c>
      <c r="D26" s="23">
        <f>IFERROR(INDEX(Recipes[Cooked
Batch Weight],MATCH(A26,Recipes[Code],0)),"")</f>
        <v>3</v>
      </c>
      <c r="E26" s="34">
        <f>IF(ISBLANK(Margin[[#This Row],[Code]]),"",(SUMIFS(Recipes[Total Price],Recipes[Code],Margin[[#This Row],[Code]])))</f>
        <v>6.2876200686248298</v>
      </c>
      <c r="F26" s="38">
        <f>IFERROR(Margin[[#This Row],[Cooked Batch Weight (Kg)]]/CONVERT(Margin[[#This Row],[Item Weight
(g)]],"g","kg"),"")</f>
        <v>10</v>
      </c>
      <c r="G26" s="29">
        <f>IFERROR(INDEX(Produits[Size],MATCH(Margin[[#This Row],[Code]],Produits[Code],0)),"")</f>
        <v>300</v>
      </c>
      <c r="H26" s="34">
        <f>IFERROR(Margin[[#This Row],[Item Weight
(g)]]*Margin[[#This Row],[Batch Price
(£)]]/CONVERT(Margin[[#This Row],[Cooked Batch Weight (Kg)]],"kg","g"),"")</f>
        <v>0.62876200686248296</v>
      </c>
      <c r="I26" s="34">
        <f>IFERROR(INDEX(Produits[Sell Price],MATCH(Margin[[#This Row],[Code]],Produits[Code],0)),"")</f>
        <v>1.8444444444444446</v>
      </c>
      <c r="J26" s="73">
        <f>IFERROR((Margin[[#This Row],[Unit
Sell Price]]-Margin[[#This Row],[Unit
Cost Price]])/Margin[[#This Row],[Unit
Cost Price]],"")</f>
        <v>1.9334540323901033</v>
      </c>
      <c r="K26" s="37">
        <f>IFERROR((Margin[[#This Row],[Unit
Sell Price]]-Margin[[#This Row],[Unit
Cost Price]])/Margin[[#This Row],[Unit
Sell Price]],"")</f>
        <v>0.6591049360384128</v>
      </c>
    </row>
    <row r="27" spans="1:11" ht="24" customHeight="1">
      <c r="A27" s="17">
        <v>4178</v>
      </c>
      <c r="B27" s="42" t="str">
        <f>IFERROR(INDEX(Produits[Item],MATCH(Margin[[#This Row],[Code]],Produits[Code],0)),"")</f>
        <v>Egg &amp; Avocado Sandwich</v>
      </c>
      <c r="C27" s="28">
        <f>IF(ISBLANK(Margin[[#This Row],[Code]]),"",SUMIFS(Recipes[Weight],Recipes[Code],Margin[[#This Row],[Code]],Recipes[Unit],"Kilos / Litres"))</f>
        <v>7.4999999999999997E-2</v>
      </c>
      <c r="D27" s="23">
        <f>IFERROR(INDEX(Recipes[Cooked
Batch Weight],MATCH(A27,Recipes[Code],0)),"")</f>
        <v>0.18</v>
      </c>
      <c r="E27" s="25">
        <f>IF(ISBLANK(Margin[[#This Row],[Code]]),"",(SUMIFS(Recipes[Total Price],Recipes[Code],Margin[[#This Row],[Code]])))</f>
        <v>0.71881118881118877</v>
      </c>
      <c r="F27" s="38">
        <f>IFERROR(Margin[[#This Row],[Cooked Batch Weight (Kg)]]/CONVERT(Margin[[#This Row],[Item Weight
(g)]],"g","kg"),"")</f>
        <v>1</v>
      </c>
      <c r="G27" s="28">
        <f>IFERROR(INDEX(Produits[Size],MATCH(Margin[[#This Row],[Code]],Produits[Code],0)),"")</f>
        <v>180</v>
      </c>
      <c r="H27" s="25">
        <f>IFERROR(Margin[[#This Row],[Item Weight
(g)]]*Margin[[#This Row],[Batch Price
(£)]]/CONVERT(Margin[[#This Row],[Cooked Batch Weight (Kg)]],"kg","g"),"")</f>
        <v>0.71881118881118877</v>
      </c>
      <c r="I27" s="25">
        <f>IFERROR(INDEX(Produits[Sell Price],MATCH(Margin[[#This Row],[Code]],Produits[Code],0)),"")</f>
        <v>1.4740740740740739</v>
      </c>
      <c r="J27" s="73">
        <f>IFERROR((Margin[[#This Row],[Unit
Sell Price]]-Margin[[#This Row],[Unit
Cost Price]])/Margin[[#This Row],[Unit
Cost Price]],"")</f>
        <v>1.0507110866095202</v>
      </c>
      <c r="K27" s="36">
        <f>IFERROR((Margin[[#This Row],[Unit
Sell Price]]-Margin[[#This Row],[Unit
Cost Price]])/Margin[[#This Row],[Unit
Sell Price]],"")</f>
        <v>0.51236426889693221</v>
      </c>
    </row>
    <row r="28" spans="1:11" ht="24" customHeight="1">
      <c r="A28" s="17">
        <v>2678</v>
      </c>
      <c r="B28" s="42" t="str">
        <f>IFERROR(INDEX(Produits[Item],MATCH(Margin[[#This Row],[Code]],Produits[Code],0)),"")</f>
        <v>Flaked Salmon Salad</v>
      </c>
      <c r="C28" s="28">
        <f>IF(ISBLANK(Margin[[#This Row],[Code]]),"",SUMIFS(Recipes[Weight],Recipes[Code],Margin[[#This Row],[Code]],Recipes[Unit],"Kilos / Litres"))</f>
        <v>0.28000000000000003</v>
      </c>
      <c r="D28" s="23">
        <f>IFERROR(INDEX(Recipes[Cooked
Batch Weight],MATCH(A28,Recipes[Code],0)),"")</f>
        <v>0.38</v>
      </c>
      <c r="E28" s="25">
        <f>IF(ISBLANK(Margin[[#This Row],[Code]]),"",(SUMIFS(Recipes[Total Price],Recipes[Code],Margin[[#This Row],[Code]])))</f>
        <v>2.1489393939393935</v>
      </c>
      <c r="F28" s="38">
        <f>IFERROR(Margin[[#This Row],[Cooked Batch Weight (Kg)]]/CONVERT(Margin[[#This Row],[Item Weight
(g)]],"g","kg"),"")</f>
        <v>1</v>
      </c>
      <c r="G28" s="28">
        <f>IFERROR(INDEX(Produits[Size],MATCH(Margin[[#This Row],[Code]],Produits[Code],0)),"")</f>
        <v>380</v>
      </c>
      <c r="H28" s="25">
        <f>IFERROR(Margin[[#This Row],[Item Weight
(g)]]*Margin[[#This Row],[Batch Price
(£)]]/CONVERT(Margin[[#This Row],[Cooked Batch Weight (Kg)]],"kg","g"),"")</f>
        <v>2.1489393939393935</v>
      </c>
      <c r="I28" s="25">
        <f>IFERROR(INDEX(Produits[Sell Price],MATCH(Margin[[#This Row],[Code]],Produits[Code],0)),"")</f>
        <v>3.6962962962962962</v>
      </c>
      <c r="J28" s="73">
        <f>IFERROR((Margin[[#This Row],[Unit
Sell Price]]-Margin[[#This Row],[Unit
Cost Price]])/Margin[[#This Row],[Unit
Cost Price]],"")</f>
        <v>0.72005609219174782</v>
      </c>
      <c r="K28" s="36">
        <f>IFERROR((Margin[[#This Row],[Unit
Sell Price]]-Margin[[#This Row],[Unit
Cost Price]])/Margin[[#This Row],[Unit
Sell Price]],"")</f>
        <v>0.41862361085807992</v>
      </c>
    </row>
    <row r="29" spans="1:11" ht="24" customHeight="1">
      <c r="A29" s="17">
        <v>2674</v>
      </c>
      <c r="B29" s="42" t="str">
        <f>IFERROR(INDEX(Produits[Item],MATCH(Margin[[#This Row],[Code]],Produits[Code],0)),"")</f>
        <v>Teriyaki Salmon Meal</v>
      </c>
      <c r="C29" s="28">
        <f>IF(ISBLANK(Margin[[#This Row],[Code]]),"",SUMIFS(Recipes[Weight],Recipes[Code],Margin[[#This Row],[Code]],Recipes[Unit],"Kilos / Litres"))</f>
        <v>0.47500000000000009</v>
      </c>
      <c r="D29" s="23">
        <f>IFERROR(INDEX(Recipes[Cooked
Batch Weight],MATCH(A29,Recipes[Code],0)),"")</f>
        <v>0.5</v>
      </c>
      <c r="E29" s="25">
        <f>IF(ISBLANK(Margin[[#This Row],[Code]]),"",(SUMIFS(Recipes[Total Price],Recipes[Code],Margin[[#This Row],[Code]])))</f>
        <v>2.4571882918494681</v>
      </c>
      <c r="F29" s="38">
        <f>IFERROR(Margin[[#This Row],[Cooked Batch Weight (Kg)]]/CONVERT(Margin[[#This Row],[Item Weight
(g)]],"g","kg"),"")</f>
        <v>1</v>
      </c>
      <c r="G29" s="28">
        <f>IFERROR(INDEX(Produits[Size],MATCH(Margin[[#This Row],[Code]],Produits[Code],0)),"")</f>
        <v>500</v>
      </c>
      <c r="H29" s="25">
        <f>IFERROR(Margin[[#This Row],[Item Weight
(g)]]*Margin[[#This Row],[Batch Price
(£)]]/CONVERT(Margin[[#This Row],[Cooked Batch Weight (Kg)]],"kg","g"),"")</f>
        <v>2.4571882918494681</v>
      </c>
      <c r="I29" s="25">
        <f>IFERROR(INDEX(Produits[Sell Price],MATCH(Margin[[#This Row],[Code]],Produits[Code],0)),"")</f>
        <v>3.6962962962962962</v>
      </c>
      <c r="J29" s="73">
        <f>IFERROR((Margin[[#This Row],[Unit
Sell Price]]-Margin[[#This Row],[Unit
Cost Price]])/Margin[[#This Row],[Unit
Cost Price]],"")</f>
        <v>0.50427881679111397</v>
      </c>
      <c r="K29" s="36">
        <f>IFERROR((Margin[[#This Row],[Unit
Sell Price]]-Margin[[#This Row],[Unit
Cost Price]])/Margin[[#This Row],[Unit
Sell Price]],"")</f>
        <v>0.33522962044152665</v>
      </c>
    </row>
    <row r="30" spans="1:11" ht="24" customHeight="1">
      <c r="A30" s="17">
        <v>5935</v>
      </c>
      <c r="B30" s="42" t="str">
        <f>IFERROR(INDEX(Produits[Item],MATCH(Margin[[#This Row],[Code]],Produits[Code],0)),"")</f>
        <v>Teriyaki Chicken Meal</v>
      </c>
      <c r="C30" s="28">
        <f>IF(ISBLANK(Margin[[#This Row],[Code]]),"",SUMIFS(Recipes[Weight],Recipes[Code],Margin[[#This Row],[Code]],Recipes[Unit],"Kilos / Litres"))</f>
        <v>0.4900000000000001</v>
      </c>
      <c r="D30" s="23">
        <f>IFERROR(INDEX(Recipes[Cooked
Batch Weight],MATCH(A30,Recipes[Code],0)),"")</f>
        <v>0.6</v>
      </c>
      <c r="E30" s="25">
        <f>IF(ISBLANK(Margin[[#This Row],[Code]]),"",(SUMIFS(Recipes[Total Price],Recipes[Code],Margin[[#This Row],[Code]])))</f>
        <v>1.9091882918494676</v>
      </c>
      <c r="F30" s="38">
        <f>IFERROR(Margin[[#This Row],[Cooked Batch Weight (Kg)]]/CONVERT(Margin[[#This Row],[Item Weight
(g)]],"g","kg"),"")</f>
        <v>1</v>
      </c>
      <c r="G30" s="28">
        <f>IFERROR(INDEX(Produits[Size],MATCH(Margin[[#This Row],[Code]],Produits[Code],0)),"")</f>
        <v>600</v>
      </c>
      <c r="H30" s="25">
        <f>IFERROR(Margin[[#This Row],[Item Weight
(g)]]*Margin[[#This Row],[Batch Price
(£)]]/CONVERT(Margin[[#This Row],[Cooked Batch Weight (Kg)]],"kg","g"),"")</f>
        <v>1.9091882918494676</v>
      </c>
      <c r="I30" s="25">
        <f>IFERROR(INDEX(Produits[Sell Price],MATCH(Margin[[#This Row],[Code]],Produits[Code],0)),"")</f>
        <v>3.6962962962962962</v>
      </c>
      <c r="J30" s="73">
        <f>IFERROR((Margin[[#This Row],[Unit
Sell Price]]-Margin[[#This Row],[Unit
Cost Price]])/Margin[[#This Row],[Unit
Cost Price]],"")</f>
        <v>0.9360564445509052</v>
      </c>
      <c r="K30" s="36">
        <f>IFERROR((Margin[[#This Row],[Unit
Sell Price]]-Margin[[#This Row],[Unit
Cost Price]])/Margin[[#This Row],[Unit
Sell Price]],"")</f>
        <v>0.4834861334675789</v>
      </c>
    </row>
    <row r="31" spans="1:11" ht="24" customHeight="1">
      <c r="A31" s="17">
        <v>3610</v>
      </c>
      <c r="B31" s="42" t="str">
        <f>IFERROR(INDEX(Produits[Item],MATCH(Margin[[#This Row],[Code]],Produits[Code],0)),"")</f>
        <v>Smoked Salmon Sandwich</v>
      </c>
      <c r="C31" s="28">
        <f>IF(ISBLANK(Margin[[#This Row],[Code]]),"",SUMIFS(Recipes[Weight],Recipes[Code],Margin[[#This Row],[Code]],Recipes[Unit],"Kilos / Litres"))</f>
        <v>0.08</v>
      </c>
      <c r="D31" s="23">
        <f>IFERROR(INDEX(Recipes[Cooked
Batch Weight],MATCH(A31,Recipes[Code],0)),"")</f>
        <v>0.18</v>
      </c>
      <c r="E31" s="25">
        <f>IF(ISBLANK(Margin[[#This Row],[Code]]),"",(SUMIFS(Recipes[Total Price],Recipes[Code],Margin[[#This Row],[Code]])))</f>
        <v>1.0518816059937779</v>
      </c>
      <c r="F31" s="38">
        <f>IFERROR(Margin[[#This Row],[Cooked Batch Weight (Kg)]]/CONVERT(Margin[[#This Row],[Item Weight
(g)]],"g","kg"),"")</f>
        <v>1</v>
      </c>
      <c r="G31" s="28">
        <f>IFERROR(INDEX(Produits[Size],MATCH(Margin[[#This Row],[Code]],Produits[Code],0)),"")</f>
        <v>180</v>
      </c>
      <c r="H31" s="25">
        <f>IFERROR(Margin[[#This Row],[Item Weight
(g)]]*Margin[[#This Row],[Batch Price
(£)]]/CONVERT(Margin[[#This Row],[Cooked Batch Weight (Kg)]],"kg","g"),"")</f>
        <v>1.0518816059937779</v>
      </c>
      <c r="I31" s="25">
        <f>IFERROR(INDEX(Produits[Sell Price],MATCH(Margin[[#This Row],[Code]],Produits[Code],0)),"")</f>
        <v>2.2148148148148148</v>
      </c>
      <c r="J31" s="73">
        <f>IFERROR((Margin[[#This Row],[Unit
Sell Price]]-Margin[[#This Row],[Unit
Cost Price]])/Margin[[#This Row],[Unit
Cost Price]],"")</f>
        <v>1.1055742416204166</v>
      </c>
      <c r="K31" s="36">
        <f>IFERROR((Margin[[#This Row],[Unit
Sell Price]]-Margin[[#This Row],[Unit
Cost Price]])/Margin[[#This Row],[Unit
Sell Price]],"")</f>
        <v>0.52507017789578592</v>
      </c>
    </row>
    <row r="32" spans="1:11" ht="24" customHeight="1">
      <c r="A32" s="17">
        <v>3641</v>
      </c>
      <c r="B32" s="42" t="str">
        <f>IFERROR(INDEX(Produits[Item],MATCH(Margin[[#This Row],[Code]],Produits[Code],0)),"")</f>
        <v>Egg &amp; Red Onion Sandwich</v>
      </c>
      <c r="C32" s="28">
        <f>IF(ISBLANK(Margin[[#This Row],[Code]]),"",SUMIFS(Recipes[Weight],Recipes[Code],Margin[[#This Row],[Code]],Recipes[Unit],"Kilos / Litres"))</f>
        <v>0.216</v>
      </c>
      <c r="D32" s="23">
        <f>IFERROR(INDEX(Recipes[Cooked
Batch Weight],MATCH(A32,Recipes[Code],0)),"")</f>
        <v>0.18</v>
      </c>
      <c r="E32" s="25">
        <f>IF(ISBLANK(Margin[[#This Row],[Code]]),"",(SUMIFS(Recipes[Total Price],Recipes[Code],Margin[[#This Row],[Code]])))</f>
        <v>0.93449883297353487</v>
      </c>
      <c r="F32" s="38">
        <f>IFERROR(Margin[[#This Row],[Cooked Batch Weight (Kg)]]/CONVERT(Margin[[#This Row],[Item Weight
(g)]],"g","kg"),"")</f>
        <v>1</v>
      </c>
      <c r="G32" s="28">
        <f>IFERROR(INDEX(Produits[Size],MATCH(Margin[[#This Row],[Code]],Produits[Code],0)),"")</f>
        <v>180</v>
      </c>
      <c r="H32" s="25">
        <f>IFERROR(Margin[[#This Row],[Item Weight
(g)]]*Margin[[#This Row],[Batch Price
(£)]]/CONVERT(Margin[[#This Row],[Cooked Batch Weight (Kg)]],"kg","g"),"")</f>
        <v>0.93449883297353487</v>
      </c>
      <c r="I32" s="25">
        <f>IFERROR(INDEX(Produits[Sell Price],MATCH(Margin[[#This Row],[Code]],Produits[Code],0)),"")</f>
        <v>1.4740740740740739</v>
      </c>
      <c r="J32" s="73">
        <f>IFERROR((Margin[[#This Row],[Unit
Sell Price]]-Margin[[#This Row],[Unit
Cost Price]])/Margin[[#This Row],[Unit
Cost Price]],"")</f>
        <v>0.57739530758281843</v>
      </c>
      <c r="K32" s="36">
        <f>IFERROR((Margin[[#This Row],[Unit
Sell Price]]-Margin[[#This Row],[Unit
Cost Price]])/Margin[[#This Row],[Unit
Sell Price]],"")</f>
        <v>0.36604350526920992</v>
      </c>
    </row>
    <row r="33" spans="1:14" ht="24" customHeight="1">
      <c r="A33" s="17">
        <v>8564</v>
      </c>
      <c r="B33" s="42" t="str">
        <f>IFERROR(INDEX(Produits[Item],MATCH(Margin[[#This Row],[Code]],Produits[Code],0)),"")</f>
        <v>Veg Snack With Hummus</v>
      </c>
      <c r="C33" s="28">
        <f>IF(ISBLANK(Margin[[#This Row],[Code]]),"",SUMIFS(Recipes[Weight],Recipes[Code],Margin[[#This Row],[Code]],Recipes[Unit],"Kilos / Litres"))</f>
        <v>0.33000000000000007</v>
      </c>
      <c r="D33" s="23">
        <f>IFERROR(INDEX(Recipes[Cooked
Batch Weight],MATCH(A33,Recipes[Code],0)),"")</f>
        <v>0.33</v>
      </c>
      <c r="E33" s="25">
        <f>IF(ISBLANK(Margin[[#This Row],[Code]]),"",(SUMIFS(Recipes[Total Price],Recipes[Code],Margin[[#This Row],[Code]])))</f>
        <v>0.56689557109557109</v>
      </c>
      <c r="F33" s="38">
        <f>IFERROR(Margin[[#This Row],[Cooked Batch Weight (Kg)]]/CONVERT(Margin[[#This Row],[Item Weight
(g)]],"g","kg"),"")</f>
        <v>1</v>
      </c>
      <c r="G33" s="28">
        <f>IFERROR(INDEX(Produits[Size],MATCH(Margin[[#This Row],[Code]],Produits[Code],0)),"")</f>
        <v>330</v>
      </c>
      <c r="H33" s="25">
        <f>IFERROR(Margin[[#This Row],[Item Weight
(g)]]*Margin[[#This Row],[Batch Price
(£)]]/CONVERT(Margin[[#This Row],[Cooked Batch Weight (Kg)]],"kg","g"),"")</f>
        <v>0.56689557109557109</v>
      </c>
      <c r="I33" s="25">
        <f>IFERROR(INDEX(Produits[Sell Price],MATCH(Margin[[#This Row],[Code]],Produits[Code],0)),"")</f>
        <v>1.9629629629629628</v>
      </c>
      <c r="J33" s="73">
        <f>IFERROR((Margin[[#This Row],[Unit
Sell Price]]-Margin[[#This Row],[Unit
Cost Price]])/Margin[[#This Row],[Unit
Cost Price]],"")</f>
        <v>2.4626535521690172</v>
      </c>
      <c r="K33" s="36">
        <f>IFERROR((Margin[[#This Row],[Unit
Sell Price]]-Margin[[#This Row],[Unit
Cost Price]])/Margin[[#This Row],[Unit
Sell Price]],"")</f>
        <v>0.71120414302678459</v>
      </c>
    </row>
    <row r="34" spans="1:14" ht="24" customHeight="1">
      <c r="A34" s="17">
        <v>2457</v>
      </c>
      <c r="B34" s="42" t="str">
        <f>IFERROR(INDEX(Produits[Item],MATCH(Margin[[#This Row],[Code]],Produits[Code],0)),"")</f>
        <v>Flaked Dill Salmon Sandwich</v>
      </c>
      <c r="C34" s="28">
        <f>IF(ISBLANK(Margin[[#This Row],[Code]]),"",SUMIFS(Recipes[Weight],Recipes[Code],Margin[[#This Row],[Code]],Recipes[Unit],"Kilos / Litres"))</f>
        <v>0.15000000000000002</v>
      </c>
      <c r="D34" s="23">
        <f>IFERROR(INDEX(Recipes[Cooked
Batch Weight],MATCH(A34,Recipes[Code],0)),"")</f>
        <v>0.18</v>
      </c>
      <c r="E34" s="25">
        <f>IF(ISBLANK(Margin[[#This Row],[Code]]),"",(SUMIFS(Recipes[Total Price],Recipes[Code],Margin[[#This Row],[Code]])))</f>
        <v>1.8203746701846963</v>
      </c>
      <c r="F34" s="38">
        <f>IFERROR(Margin[[#This Row],[Cooked Batch Weight (Kg)]]/CONVERT(Margin[[#This Row],[Item Weight
(g)]],"g","kg"),"")</f>
        <v>1</v>
      </c>
      <c r="G34" s="28">
        <f>IFERROR(INDEX(Produits[Size],MATCH(Margin[[#This Row],[Code]],Produits[Code],0)),"")</f>
        <v>180</v>
      </c>
      <c r="H34" s="25">
        <f>IFERROR(Margin[[#This Row],[Item Weight
(g)]]*Margin[[#This Row],[Batch Price
(£)]]/CONVERT(Margin[[#This Row],[Cooked Batch Weight (Kg)]],"kg","g"),"")</f>
        <v>1.8203746701846963</v>
      </c>
      <c r="I34" s="25">
        <f>IFERROR(INDEX(Produits[Sell Price],MATCH(Margin[[#This Row],[Code]],Produits[Code],0)),"")</f>
        <v>1.47</v>
      </c>
      <c r="J34" s="73">
        <f>IFERROR((Margin[[#This Row],[Unit
Sell Price]]-Margin[[#This Row],[Unit
Cost Price]])/Margin[[#This Row],[Unit
Cost Price]],"")</f>
        <v>-0.19247393183577266</v>
      </c>
      <c r="K34" s="36">
        <f>IFERROR((Margin[[#This Row],[Unit
Sell Price]]-Margin[[#This Row],[Unit
Cost Price]])/Margin[[#This Row],[Unit
Sell Price]],"")</f>
        <v>-0.23835011577190229</v>
      </c>
    </row>
    <row r="35" spans="1:14" ht="24" customHeight="1">
      <c r="A35" s="17">
        <v>2929</v>
      </c>
      <c r="B35" s="42" t="str">
        <f>IFERROR(INDEX(Produits[Item],MATCH(Margin[[#This Row],[Code]],Produits[Code],0)),"")</f>
        <v>Roasted Sweet Potato</v>
      </c>
      <c r="C35" s="28">
        <f>IF(ISBLANK(Margin[[#This Row],[Code]]),"",SUMIFS(Recipes[Weight],Recipes[Code],Margin[[#This Row],[Code]],Recipes[Unit],"Kilos / Litres"))</f>
        <v>8.9199999999999982</v>
      </c>
      <c r="D35" s="23">
        <f>IFERROR(INDEX(Recipes[Cooked
Batch Weight],MATCH(A35,Recipes[Code],0)),"")</f>
        <v>4.9000000000000004</v>
      </c>
      <c r="E35" s="25">
        <f>IF(ISBLANK(Margin[[#This Row],[Code]]),"",(SUMIFS(Recipes[Total Price],Recipes[Code],Margin[[#This Row],[Code]])))</f>
        <v>11.297106666666664</v>
      </c>
      <c r="F35" s="38">
        <f>IFERROR(Margin[[#This Row],[Cooked Batch Weight (Kg)]]/CONVERT(Margin[[#This Row],[Item Weight
(g)]],"g","kg"),"")</f>
        <v>14</v>
      </c>
      <c r="G35" s="28">
        <f>IFERROR(INDEX(Produits[Size],MATCH(Margin[[#This Row],[Code]],Produits[Code],0)),"")</f>
        <v>350</v>
      </c>
      <c r="H35" s="25">
        <f>IFERROR(Margin[[#This Row],[Item Weight
(g)]]*Margin[[#This Row],[Batch Price
(£)]]/CONVERT(Margin[[#This Row],[Cooked Batch Weight (Kg)]],"kg","g"),"")</f>
        <v>0.80693619047619036</v>
      </c>
      <c r="I35" s="25">
        <f>IFERROR(INDEX(Produits[Sell Price],MATCH(Margin[[#This Row],[Code]],Produits[Code],0)),"")</f>
        <v>2.9555555555555557</v>
      </c>
      <c r="J35" s="73">
        <f>IFERROR((Margin[[#This Row],[Unit
Sell Price]]-Margin[[#This Row],[Unit
Cost Price]])/Margin[[#This Row],[Unit
Cost Price]],"")</f>
        <v>2.6626880668363864</v>
      </c>
      <c r="K35" s="36">
        <f>IFERROR((Margin[[#This Row],[Unit
Sell Price]]-Margin[[#This Row],[Unit
Cost Price]])/Margin[[#This Row],[Unit
Sell Price]],"")</f>
        <v>0.7269764769065522</v>
      </c>
    </row>
    <row r="36" spans="1:14" ht="24" customHeight="1">
      <c r="A36" s="17">
        <v>4521</v>
      </c>
      <c r="B36" s="42" t="str">
        <f>IFERROR(INDEX(Produits[Item],MATCH(Margin[[#This Row],[Code]],Produits[Code],0)),"")</f>
        <v>Celeriac Coleslaw</v>
      </c>
      <c r="C36" s="28">
        <f>IF(ISBLANK(Margin[[#This Row],[Code]]),"",SUMIFS(Recipes[Weight],Recipes[Code],Margin[[#This Row],[Code]],Recipes[Unit],"Kilos / Litres"))</f>
        <v>4.41</v>
      </c>
      <c r="D36" s="23">
        <f>IFERROR(INDEX(Recipes[Cooked
Batch Weight],MATCH(A36,Recipes[Code],0)),"")</f>
        <v>1.5</v>
      </c>
      <c r="E36" s="25">
        <f>IF(ISBLANK(Margin[[#This Row],[Code]]),"",(SUMIFS(Recipes[Total Price],Recipes[Code],Margin[[#This Row],[Code]])))</f>
        <v>4.9606825160580481</v>
      </c>
      <c r="F36" s="38">
        <f>IFERROR(Margin[[#This Row],[Cooked Batch Weight (Kg)]]/CONVERT(Margin[[#This Row],[Item Weight
(g)]],"g","kg"),"")</f>
        <v>10</v>
      </c>
      <c r="G36" s="28">
        <f>IFERROR(INDEX(Produits[Size],MATCH(Margin[[#This Row],[Code]],Produits[Code],0)),"")</f>
        <v>150</v>
      </c>
      <c r="H36" s="25">
        <f>IFERROR(Margin[[#This Row],[Item Weight
(g)]]*Margin[[#This Row],[Batch Price
(£)]]/CONVERT(Margin[[#This Row],[Cooked Batch Weight (Kg)]],"kg","g"),"")</f>
        <v>0.49606825160580481</v>
      </c>
      <c r="I36" s="25">
        <f>IFERROR(INDEX(Produits[Sell Price],MATCH(Margin[[#This Row],[Code]],Produits[Code],0)),"")</f>
        <v>1.622222222222222</v>
      </c>
      <c r="J36" s="73">
        <f>IFERROR((Margin[[#This Row],[Unit
Sell Price]]-Margin[[#This Row],[Unit
Cost Price]])/Margin[[#This Row],[Unit
Cost Price]],"")</f>
        <v>2.2701593318479554</v>
      </c>
      <c r="K36" s="36">
        <f>IFERROR((Margin[[#This Row],[Unit
Sell Price]]-Margin[[#This Row],[Unit
Cost Price]])/Margin[[#This Row],[Unit
Sell Price]],"")</f>
        <v>0.69420450243477783</v>
      </c>
    </row>
    <row r="37" spans="1:14" ht="24" customHeight="1">
      <c r="A37" s="17">
        <v>3011</v>
      </c>
      <c r="B37" s="42" t="str">
        <f>IFERROR(INDEX(Produits[Item],MATCH(Margin[[#This Row],[Code]],Produits[Code],0)),"")</f>
        <v>Flaked Salmon Sandwich</v>
      </c>
      <c r="C37" s="28">
        <f>IF(ISBLANK(Margin[[#This Row],[Code]]),"",SUMIFS(Recipes[Weight],Recipes[Code],Margin[[#This Row],[Code]],Recipes[Unit],"Kilos / Litres"))</f>
        <v>0.155</v>
      </c>
      <c r="D37" s="23">
        <f>IFERROR(INDEX(Recipes[Cooked
Batch Weight],MATCH(A37,Recipes[Code],0)),"")</f>
        <v>0.18</v>
      </c>
      <c r="E37" s="25">
        <f>IF(ISBLANK(Margin[[#This Row],[Code]]),"",(SUMIFS(Recipes[Total Price],Recipes[Code],Margin[[#This Row],[Code]])))</f>
        <v>1.8236372964473226</v>
      </c>
      <c r="F37" s="38">
        <f>IFERROR(Margin[[#This Row],[Cooked Batch Weight (Kg)]]/CONVERT(Margin[[#This Row],[Item Weight
(g)]],"g","kg"),"")</f>
        <v>1</v>
      </c>
      <c r="G37" s="28">
        <f>IFERROR(INDEX(Produits[Size],MATCH(Margin[[#This Row],[Code]],Produits[Code],0)),"")</f>
        <v>180</v>
      </c>
      <c r="H37" s="25">
        <f>IFERROR(Margin[[#This Row],[Item Weight
(g)]]*Margin[[#This Row],[Batch Price
(£)]]/CONVERT(Margin[[#This Row],[Cooked Batch Weight (Kg)]],"kg","g"),"")</f>
        <v>1.8236372964473224</v>
      </c>
      <c r="I37" s="25">
        <f>IFERROR(INDEX(Produits[Sell Price],MATCH(Margin[[#This Row],[Code]],Produits[Code],0)),"")</f>
        <v>1.4740740740740739</v>
      </c>
      <c r="J37" s="73">
        <f>IFERROR((Margin[[#This Row],[Unit
Sell Price]]-Margin[[#This Row],[Unit
Cost Price]])/Margin[[#This Row],[Unit
Cost Price]],"")</f>
        <v>-0.19168462010194801</v>
      </c>
      <c r="K37" s="36">
        <f>IFERROR((Margin[[#This Row],[Unit
Sell Price]]-Margin[[#This Row],[Unit
Cost Price]])/Margin[[#This Row],[Unit
Sell Price]],"")</f>
        <v>-0.23714087949944002</v>
      </c>
    </row>
    <row r="38" spans="1:14" ht="24" customHeight="1">
      <c r="A38" s="17">
        <v>3043</v>
      </c>
      <c r="B38" s="42" t="str">
        <f>IFERROR(INDEX(Produits[Item],MATCH(Margin[[#This Row],[Code]],Produits[Code],0)),"")</f>
        <v>Classic Veg Soup</v>
      </c>
      <c r="C38" s="28">
        <f>IF(ISBLANK(Margin[[#This Row],[Code]]),"",SUMIFS(Recipes[Weight],Recipes[Code],Margin[[#This Row],[Code]],Recipes[Unit],"Kilos / Litres"))</f>
        <v>3.4939999999999998</v>
      </c>
      <c r="D38" s="23">
        <f>IFERROR(INDEX(Recipes[Cooked
Batch Weight],MATCH(A38,Recipes[Code],0)),"")</f>
        <v>3.2</v>
      </c>
      <c r="E38" s="25">
        <f>IF(ISBLANK(Margin[[#This Row],[Code]]),"",(SUMIFS(Recipes[Total Price],Recipes[Code],Margin[[#This Row],[Code]])))</f>
        <v>4.3870400000000007</v>
      </c>
      <c r="F38" s="38">
        <f>IFERROR(Margin[[#This Row],[Cooked Batch Weight (Kg)]]/CONVERT(Margin[[#This Row],[Item Weight
(g)]],"g","kg"),"")</f>
        <v>8</v>
      </c>
      <c r="G38" s="28">
        <f>IFERROR(INDEX(Produits[Size],MATCH(Margin[[#This Row],[Code]],Produits[Code],0)),"")</f>
        <v>400</v>
      </c>
      <c r="H38" s="25">
        <f>IFERROR(Margin[[#This Row],[Item Weight
(g)]]*Margin[[#This Row],[Batch Price
(£)]]/CONVERT(Margin[[#This Row],[Cooked Batch Weight (Kg)]],"kg","g"),"")</f>
        <v>0.54838000000000009</v>
      </c>
      <c r="I38" s="25">
        <f>IFERROR(INDEX(Produits[Sell Price],MATCH(Margin[[#This Row],[Code]],Produits[Code],0)),"")</f>
        <v>1.7703703703703704</v>
      </c>
      <c r="J38" s="73">
        <f>IFERROR((Margin[[#This Row],[Unit
Sell Price]]-Margin[[#This Row],[Unit
Cost Price]])/Margin[[#This Row],[Unit
Cost Price]],"")</f>
        <v>2.2283642189182138</v>
      </c>
      <c r="K38" s="36">
        <f>IFERROR((Margin[[#This Row],[Unit
Sell Price]]-Margin[[#This Row],[Unit
Cost Price]])/Margin[[#This Row],[Unit
Sell Price]],"")</f>
        <v>0.69024560669456059</v>
      </c>
    </row>
    <row r="39" spans="1:14" ht="24" customHeight="1">
      <c r="A39" s="17">
        <v>3199</v>
      </c>
      <c r="B39" s="42" t="str">
        <f>IFERROR(INDEX(Produits[Item],MATCH(Margin[[#This Row],[Code]],Produits[Code],0)),"")</f>
        <v>Courgette Kugel</v>
      </c>
      <c r="C39" s="28">
        <f>IF(ISBLANK(Margin[[#This Row],[Code]]),"",SUMIFS(Recipes[Weight],Recipes[Code],Margin[[#This Row],[Code]],Recipes[Unit],"Kilos / Litres"))</f>
        <v>28.85</v>
      </c>
      <c r="D39" s="23">
        <f>IFERROR(INDEX(Recipes[Cooked
Batch Weight],MATCH(A39,Recipes[Code],0)),"")</f>
        <v>28.5</v>
      </c>
      <c r="E39" s="25">
        <f>IF(ISBLANK(Margin[[#This Row],[Code]]),"",(SUMIFS(Recipes[Total Price],Recipes[Code],Margin[[#This Row],[Code]])))</f>
        <v>70.32093403693932</v>
      </c>
      <c r="F39" s="38">
        <f>IFERROR(Margin[[#This Row],[Cooked Batch Weight (Kg)]]/CONVERT(Margin[[#This Row],[Item Weight
(g)]],"g","kg"),"")</f>
        <v>52.777777777777771</v>
      </c>
      <c r="G39" s="129">
        <f>IFERROR(INDEX(Produits[Size],MATCH(Margin[[#This Row],[Code]],Produits[Code],0)),"")</f>
        <v>540</v>
      </c>
      <c r="H39" s="25">
        <f>IFERROR(Margin[[#This Row],[Item Weight
(g)]]*Margin[[#This Row],[Batch Price
(£)]]/CONVERT(Margin[[#This Row],[Cooked Batch Weight (Kg)]],"kg","g"),"")</f>
        <v>1.3323966449104294</v>
      </c>
      <c r="I39" s="25">
        <f>IFERROR(INDEX(Produits[Sell Price],MATCH(Margin[[#This Row],[Code]],Produits[Code],0)),"")</f>
        <v>2.9555555555555557</v>
      </c>
      <c r="J39" s="73">
        <f>IFERROR((Margin[[#This Row],[Unit
Sell Price]]-Margin[[#This Row],[Unit
Cost Price]])/Margin[[#This Row],[Unit
Cost Price]],"")</f>
        <v>1.2182250059285036</v>
      </c>
      <c r="K39" s="36">
        <f>IFERROR((Margin[[#This Row],[Unit
Sell Price]]-Margin[[#This Row],[Unit
Cost Price]])/Margin[[#This Row],[Unit
Sell Price]],"")</f>
        <v>0.54918910510549379</v>
      </c>
      <c r="N39" s="32">
        <f>450*1.2</f>
        <v>540</v>
      </c>
    </row>
    <row r="40" spans="1:14" ht="24" customHeight="1">
      <c r="A40" s="17">
        <v>6153</v>
      </c>
      <c r="B40" s="42" t="str">
        <f>IFERROR(INDEX(Produits[Item],MATCH(Margin[[#This Row],[Code]],Produits[Code],0)),"")</f>
        <v>Smoked Salmon Pate</v>
      </c>
      <c r="C40" s="28">
        <f>IF(ISBLANK(Margin[[#This Row],[Code]]),"",SUMIFS(Recipes[Weight],Recipes[Code],Margin[[#This Row],[Code]],Recipes[Unit],"Kilos / Litres"))</f>
        <v>4.9000000000000004</v>
      </c>
      <c r="D40" s="23">
        <f>IFERROR(INDEX(Recipes[Cooked
Batch Weight],MATCH(A40,Recipes[Code],0)),"")</f>
        <v>4.9000000000000004</v>
      </c>
      <c r="E40" s="25">
        <f>IF(ISBLANK(Margin[[#This Row],[Code]]),"",(SUMIFS(Recipes[Total Price],Recipes[Code],Margin[[#This Row],[Code]])))</f>
        <v>58.75831134564644</v>
      </c>
      <c r="F40" s="38">
        <f>IFERROR(Margin[[#This Row],[Cooked Batch Weight (Kg)]]/CONVERT(Margin[[#This Row],[Item Weight
(g)]],"g","kg"),"")</f>
        <v>32.666666666666671</v>
      </c>
      <c r="G40" s="28">
        <f>IFERROR(INDEX(Produits[Size],MATCH(Margin[[#This Row],[Code]],Produits[Code],0)),"")</f>
        <v>150</v>
      </c>
      <c r="H40" s="25">
        <f>IFERROR(Margin[[#This Row],[Item Weight
(g)]]*Margin[[#This Row],[Batch Price
(£)]]/CONVERT(Margin[[#This Row],[Cooked Batch Weight (Kg)]],"kg","g"),"")</f>
        <v>1.7987238167034623</v>
      </c>
      <c r="I40" s="25">
        <f>IFERROR(INDEX(Produits[Sell Price],MATCH(Margin[[#This Row],[Code]],Produits[Code],0)),"")</f>
        <v>2.2148148148148148</v>
      </c>
      <c r="J40" s="73">
        <f>IFERROR((Margin[[#This Row],[Unit
Sell Price]]-Margin[[#This Row],[Unit
Cost Price]])/Margin[[#This Row],[Unit
Cost Price]],"")</f>
        <v>0.23132567337320653</v>
      </c>
      <c r="K40" s="36">
        <f>IFERROR((Margin[[#This Row],[Unit
Sell Price]]-Margin[[#This Row],[Unit
Cost Price]])/Margin[[#This Row],[Unit
Sell Price]],"")</f>
        <v>0.18786717306030967</v>
      </c>
    </row>
    <row r="41" spans="1:14" ht="24" customHeight="1">
      <c r="A41" s="17">
        <v>3091</v>
      </c>
      <c r="B41" s="42" t="str">
        <f>IFERROR(INDEX(Produits[Item],MATCH(Margin[[#This Row],[Code]],Produits[Code],0)),"")</f>
        <v>Tuna Dip</v>
      </c>
      <c r="C41" s="28">
        <f>IF(ISBLANK(Margin[[#This Row],[Code]]),"",SUMIFS(Recipes[Weight],Recipes[Code],Margin[[#This Row],[Code]],Recipes[Unit],"Kilos / Litres"))</f>
        <v>6.02</v>
      </c>
      <c r="D41" s="23">
        <f>IFERROR(INDEX(Recipes[Cooked
Batch Weight],MATCH(A41,Recipes[Code],0)),"")</f>
        <v>6</v>
      </c>
      <c r="E41" s="25">
        <f>IF(ISBLANK(Margin[[#This Row],[Code]]),"",(SUMIFS(Recipes[Total Price],Recipes[Code],Margin[[#This Row],[Code]])))</f>
        <v>26.147431706225792</v>
      </c>
      <c r="F41" s="38">
        <f>IFERROR(Margin[[#This Row],[Cooked Batch Weight (Kg)]]/CONVERT(Margin[[#This Row],[Item Weight
(g)]],"g","kg"),"")</f>
        <v>30</v>
      </c>
      <c r="G41" s="28">
        <f>IFERROR(INDEX(Produits[Size],MATCH(Margin[[#This Row],[Code]],Produits[Code],0)),"")</f>
        <v>200</v>
      </c>
      <c r="H41" s="25">
        <f>IFERROR(Margin[[#This Row],[Item Weight
(g)]]*Margin[[#This Row],[Batch Price
(£)]]/CONVERT(Margin[[#This Row],[Cooked Batch Weight (Kg)]],"kg","g"),"")</f>
        <v>0.87158105687419307</v>
      </c>
      <c r="I41" s="25">
        <f>IFERROR(INDEX(Produits[Sell Price],MATCH(Margin[[#This Row],[Code]],Produits[Code],0)),"")</f>
        <v>1.8444444444444446</v>
      </c>
      <c r="J41" s="73">
        <f>IFERROR((Margin[[#This Row],[Unit
Sell Price]]-Margin[[#This Row],[Unit
Cost Price]])/Margin[[#This Row],[Unit
Cost Price]],"")</f>
        <v>1.116205291403755</v>
      </c>
      <c r="K41" s="36">
        <f>IFERROR((Margin[[#This Row],[Unit
Sell Price]]-Margin[[#This Row],[Unit
Cost Price]])/Margin[[#This Row],[Unit
Sell Price]],"")</f>
        <v>0.52745605350194358</v>
      </c>
    </row>
    <row r="42" spans="1:14" ht="24" customHeight="1">
      <c r="A42" s="17">
        <v>3254</v>
      </c>
      <c r="B42" s="42" t="str">
        <f>IFERROR(INDEX(Produits[Item],MATCH(Margin[[#This Row],[Code]],Produits[Code],0)),"")</f>
        <v>Potato Latkes 4's</v>
      </c>
      <c r="C42" s="28">
        <f>IF(ISBLANK(Margin[[#This Row],[Code]]),"",SUMIFS(Recipes[Weight],Recipes[Code],Margin[[#This Row],[Code]],Recipes[Unit],"Kilos / Litres"))</f>
        <v>27.2</v>
      </c>
      <c r="D42" s="23">
        <f>IFERROR(INDEX(Recipes[Cooked
Batch Weight],MATCH(A42,Recipes[Code],0)),"")</f>
        <v>15.7</v>
      </c>
      <c r="E42" s="25">
        <f>IF(ISBLANK(Margin[[#This Row],[Code]]),"",(SUMIFS(Recipes[Total Price],Recipes[Code],Margin[[#This Row],[Code]])))</f>
        <v>34.7044</v>
      </c>
      <c r="F42" s="38">
        <f>IFERROR(Margin[[#This Row],[Cooked Batch Weight (Kg)]]/CONVERT(Margin[[#This Row],[Item Weight
(g)]],"g","kg"),"")</f>
        <v>59.923664122137403</v>
      </c>
      <c r="G42" s="129">
        <f>IFERROR(INDEX(Produits[Size],MATCH(Margin[[#This Row],[Code]],Produits[Code],0)),"")</f>
        <v>262</v>
      </c>
      <c r="H42" s="25">
        <f>IFERROR(Margin[[#This Row],[Item Weight
(g)]]*Margin[[#This Row],[Batch Price
(£)]]/CONVERT(Margin[[#This Row],[Cooked Batch Weight (Kg)]],"kg","g"),"")</f>
        <v>0.57914349044585989</v>
      </c>
      <c r="I42" s="25">
        <f>IFERROR(INDEX(Produits[Sell Price],MATCH(Margin[[#This Row],[Code]],Produits[Code],0)),"")</f>
        <v>2.585185185185185</v>
      </c>
      <c r="J42" s="73">
        <f>IFERROR((Margin[[#This Row],[Unit
Sell Price]]-Margin[[#This Row],[Unit
Cost Price]])/Margin[[#This Row],[Unit
Cost Price]],"")</f>
        <v>3.4638077226680948</v>
      </c>
      <c r="K42" s="36">
        <f>IFERROR((Margin[[#This Row],[Unit
Sell Price]]-Margin[[#This Row],[Unit
Cost Price]])/Margin[[#This Row],[Unit
Sell Price]],"")</f>
        <v>0.77597601372438096</v>
      </c>
    </row>
    <row r="43" spans="1:14" ht="24" customHeight="1">
      <c r="A43" s="17">
        <v>3032</v>
      </c>
      <c r="B43" s="42" t="str">
        <f>IFERROR(INDEX(Produits[Item],MATCH(Margin[[#This Row],[Code]],Produits[Code],0)),"")</f>
        <v>Tuna Salad</v>
      </c>
      <c r="C43" s="28">
        <f>IF(ISBLANK(Margin[[#This Row],[Code]]),"",SUMIFS(Recipes[Weight],Recipes[Code],Margin[[#This Row],[Code]],Recipes[Unit],"Kilos / Litres"))</f>
        <v>7.9299999999999988</v>
      </c>
      <c r="D43" s="23">
        <f>IFERROR(INDEX(Recipes[Cooked
Batch Weight],MATCH(A43,Recipes[Code],0)),"")</f>
        <v>6</v>
      </c>
      <c r="E43" s="25">
        <f>IF(ISBLANK(Margin[[#This Row],[Code]]),"",(SUMIFS(Recipes[Total Price],Recipes[Code],Margin[[#This Row],[Code]])))</f>
        <v>27.083140233095904</v>
      </c>
      <c r="F43" s="38">
        <f>IFERROR(Margin[[#This Row],[Cooked Batch Weight (Kg)]]/CONVERT(Margin[[#This Row],[Item Weight
(g)]],"g","kg"),"")</f>
        <v>30</v>
      </c>
      <c r="G43" s="28">
        <f>IFERROR(INDEX(Produits[Size],MATCH(Margin[[#This Row],[Code]],Produits[Code],0)),"")</f>
        <v>200</v>
      </c>
      <c r="H43" s="25">
        <f>IFERROR(Margin[[#This Row],[Item Weight
(g)]]*Margin[[#This Row],[Batch Price
(£)]]/CONVERT(Margin[[#This Row],[Cooked Batch Weight (Kg)]],"kg","g"),"")</f>
        <v>0.9027713411031969</v>
      </c>
      <c r="I43" s="25">
        <f>IFERROR(INDEX(Produits[Sell Price],MATCH(Margin[[#This Row],[Code]],Produits[Code],0)),"")</f>
        <v>1.8444444444444446</v>
      </c>
      <c r="J43" s="73">
        <f>IFERROR((Margin[[#This Row],[Unit
Sell Price]]-Margin[[#This Row],[Unit
Cost Price]])/Margin[[#This Row],[Unit
Cost Price]],"")</f>
        <v>1.0430914900228361</v>
      </c>
      <c r="K43" s="36">
        <f>IFERROR((Margin[[#This Row],[Unit
Sell Price]]-Margin[[#This Row],[Unit
Cost Price]])/Margin[[#This Row],[Unit
Sell Price]],"")</f>
        <v>0.5105456584380258</v>
      </c>
    </row>
    <row r="44" spans="1:14" ht="24" customHeight="1">
      <c r="A44" s="17">
        <v>3160</v>
      </c>
      <c r="B44" s="42" t="str">
        <f>IFERROR(INDEX(Produits[Item],MATCH(Margin[[#This Row],[Code]],Produits[Code],0)),"")</f>
        <v>Kneidels</v>
      </c>
      <c r="C44" s="28">
        <f>IF(ISBLANK(Margin[[#This Row],[Code]]),"",SUMIFS(Recipes[Weight],Recipes[Code],Margin[[#This Row],[Code]],Recipes[Unit],"Kilos / Litres"))</f>
        <v>4.7</v>
      </c>
      <c r="D44" s="23">
        <f>IFERROR(INDEX(Recipes[Cooked
Batch Weight],MATCH(A44,Recipes[Code],0)),"")</f>
        <v>10</v>
      </c>
      <c r="E44" s="25">
        <f>IF(ISBLANK(Margin[[#This Row],[Code]]),"",(SUMIFS(Recipes[Total Price],Recipes[Code],Margin[[#This Row],[Code]])))</f>
        <v>14.481</v>
      </c>
      <c r="F44" s="38">
        <f>IFERROR(Margin[[#This Row],[Cooked Batch Weight (Kg)]]/CONVERT(Margin[[#This Row],[Item Weight
(g)]],"g","kg"),"")</f>
        <v>83.333333333333343</v>
      </c>
      <c r="G44" s="129">
        <f>IFERROR(INDEX(Produits[Size],MATCH(Margin[[#This Row],[Code]],Produits[Code],0)),"")</f>
        <v>120</v>
      </c>
      <c r="H44" s="25">
        <f>IFERROR(Margin[[#This Row],[Item Weight
(g)]]*Margin[[#This Row],[Batch Price
(£)]]/CONVERT(Margin[[#This Row],[Cooked Batch Weight (Kg)]],"kg","g"),"")</f>
        <v>0.17377200000000001</v>
      </c>
      <c r="I44" s="25">
        <f>IFERROR(INDEX(Produits[Sell Price],MATCH(Margin[[#This Row],[Code]],Produits[Code],0)),"")</f>
        <v>1.2518518518518518</v>
      </c>
      <c r="J44" s="73">
        <f>IFERROR((Margin[[#This Row],[Unit
Sell Price]]-Margin[[#This Row],[Unit
Cost Price]])/Margin[[#This Row],[Unit
Cost Price]],"")</f>
        <v>6.2039905845121863</v>
      </c>
      <c r="K44" s="36">
        <f>IFERROR((Margin[[#This Row],[Unit
Sell Price]]-Margin[[#This Row],[Unit
Cost Price]])/Margin[[#This Row],[Unit
Sell Price]],"")</f>
        <v>0.86118804733727805</v>
      </c>
    </row>
    <row r="45" spans="1:14" ht="24" customHeight="1">
      <c r="A45" s="17">
        <v>1734</v>
      </c>
      <c r="B45" s="42" t="str">
        <f>IFERROR(INDEX(Produits[Item],MATCH(Margin[[#This Row],[Code]],Produits[Code],0)),"")</f>
        <v>Taboule Salad</v>
      </c>
      <c r="C45" s="28">
        <f>IF(ISBLANK(Margin[[#This Row],[Code]]),"",SUMIFS(Recipes[Weight],Recipes[Code],Margin[[#This Row],[Code]],Recipes[Unit],"Kilos / Litres"))</f>
        <v>9.24</v>
      </c>
      <c r="D45" s="23">
        <f>IFERROR(INDEX(Recipes[Cooked
Batch Weight],MATCH(A45,Recipes[Code],0)),"")</f>
        <v>12</v>
      </c>
      <c r="E45" s="25">
        <f>IF(ISBLANK(Margin[[#This Row],[Code]]),"",(SUMIFS(Recipes[Total Price],Recipes[Code],Margin[[#This Row],[Code]])))</f>
        <v>13.545266700000003</v>
      </c>
      <c r="F45" s="38">
        <f>IFERROR(Margin[[#This Row],[Cooked Batch Weight (Kg)]]/CONVERT(Margin[[#This Row],[Item Weight
(g)]],"g","kg"),"")</f>
        <v>60</v>
      </c>
      <c r="G45" s="28">
        <f>IFERROR(INDEX(Produits[Size],MATCH(Margin[[#This Row],[Code]],Produits[Code],0)),"")</f>
        <v>200</v>
      </c>
      <c r="H45" s="25">
        <f>IFERROR(Margin[[#This Row],[Item Weight
(g)]]*Margin[[#This Row],[Batch Price
(£)]]/CONVERT(Margin[[#This Row],[Cooked Batch Weight (Kg)]],"kg","g"),"")</f>
        <v>0.22575444500000003</v>
      </c>
      <c r="I45" s="25">
        <f>IFERROR(INDEX(Produits[Sell Price],MATCH(Margin[[#This Row],[Code]],Produits[Code],0)),"")</f>
        <v>1.8888888888888886</v>
      </c>
      <c r="J45" s="73">
        <f>IFERROR((Margin[[#This Row],[Unit
Sell Price]]-Margin[[#This Row],[Unit
Cost Price]])/Margin[[#This Row],[Unit
Cost Price]],"")</f>
        <v>7.3670064121611798</v>
      </c>
      <c r="K45" s="36">
        <f>IFERROR((Margin[[#This Row],[Unit
Sell Price]]-Margin[[#This Row],[Unit
Cost Price]])/Margin[[#This Row],[Unit
Sell Price]],"")</f>
        <v>0.8804829408823529</v>
      </c>
    </row>
    <row r="46" spans="1:14" ht="24" customHeight="1">
      <c r="A46" s="17"/>
      <c r="B46" s="42" t="str">
        <f>IFERROR(INDEX(Produits[Item],MATCH(Margin[[#This Row],[Code]],Produits[Code],0)),"")</f>
        <v/>
      </c>
      <c r="C46" s="28" t="str">
        <f>IF(ISBLANK(Margin[[#This Row],[Code]]),"",SUMIFS(Recipes[Weight],Recipes[Code],Margin[[#This Row],[Code]],Recipes[Unit],"Kilos / Litres"))</f>
        <v/>
      </c>
      <c r="D46" s="23" t="str">
        <f>IFERROR(INDEX(Recipes[Cooked
Batch Weight],MATCH(A46,Recipes[Code],0)),"")</f>
        <v/>
      </c>
      <c r="E46" s="25" t="str">
        <f>IF(ISBLANK(Margin[[#This Row],[Code]]),"",(SUMIFS(Recipes[Total Price],Recipes[Code],Margin[[#This Row],[Code]])))</f>
        <v/>
      </c>
      <c r="F46" s="38" t="str">
        <f>IFERROR(Margin[[#This Row],[Cooked Batch Weight (Kg)]]/CONVERT(Margin[[#This Row],[Item Weight
(g)]],"g","kg"),"")</f>
        <v/>
      </c>
      <c r="G46" s="28" t="str">
        <f>IFERROR(INDEX(Produits[Size],MATCH(Margin[[#This Row],[Code]],Produits[Code],0)),"")</f>
        <v/>
      </c>
      <c r="H46" s="25" t="str">
        <f>IFERROR(Margin[[#This Row],[Item Weight
(g)]]*Margin[[#This Row],[Batch Price
(£)]]/CONVERT(Margin[[#This Row],[Cooked Batch Weight (Kg)]],"kg","g"),"")</f>
        <v/>
      </c>
      <c r="I46" s="25" t="str">
        <f>IFERROR(INDEX(Produits[Sell Price],MATCH(Margin[[#This Row],[Code]],Produits[Code],0)),"")</f>
        <v/>
      </c>
      <c r="J46" s="73" t="str">
        <f>IFERROR((Margin[[#This Row],[Unit
Sell Price]]-Margin[[#This Row],[Unit
Cost Price]])/Margin[[#This Row],[Unit
Cost Price]],"")</f>
        <v/>
      </c>
      <c r="K46" s="36" t="str">
        <f>IFERROR((Margin[[#This Row],[Unit
Sell Price]]-Margin[[#This Row],[Unit
Cost Price]])/Margin[[#This Row],[Unit
Sell Price]],"")</f>
        <v/>
      </c>
    </row>
    <row r="47" spans="1:14" ht="24" customHeight="1">
      <c r="A47" s="17"/>
      <c r="B47" s="42" t="str">
        <f>IFERROR(INDEX(Produits[Item],MATCH(Margin[[#This Row],[Code]],Produits[Code],0)),"")</f>
        <v/>
      </c>
      <c r="C47" s="28" t="str">
        <f>IF(ISBLANK(Margin[[#This Row],[Code]]),"",SUMIFS(Recipes[Weight],Recipes[Code],Margin[[#This Row],[Code]],Recipes[Unit],"Kilos / Litres"))</f>
        <v/>
      </c>
      <c r="D47" s="23" t="str">
        <f>IFERROR(INDEX(Recipes[Cooked
Batch Weight],MATCH(A47,Recipes[Code],0)),"")</f>
        <v/>
      </c>
      <c r="E47" s="25" t="str">
        <f>IF(ISBLANK(Margin[[#This Row],[Code]]),"",(SUMIFS(Recipes[Total Price],Recipes[Code],Margin[[#This Row],[Code]])))</f>
        <v/>
      </c>
      <c r="F47" s="38" t="str">
        <f>IFERROR(Margin[[#This Row],[Cooked Batch Weight (Kg)]]/CONVERT(Margin[[#This Row],[Item Weight
(g)]],"g","kg"),"")</f>
        <v/>
      </c>
      <c r="G47" s="28" t="str">
        <f>IFERROR(INDEX(Produits[Size],MATCH(Margin[[#This Row],[Code]],Produits[Code],0)),"")</f>
        <v/>
      </c>
      <c r="H47" s="25" t="str">
        <f>IFERROR(Margin[[#This Row],[Item Weight
(g)]]*Margin[[#This Row],[Batch Price
(£)]]/CONVERT(Margin[[#This Row],[Cooked Batch Weight (Kg)]],"kg","g"),"")</f>
        <v/>
      </c>
      <c r="I47" s="25" t="str">
        <f>IFERROR(INDEX(Produits[Sell Price],MATCH(Margin[[#This Row],[Code]],Produits[Code],0)),"")</f>
        <v/>
      </c>
      <c r="J47" s="73" t="str">
        <f>IFERROR((Margin[[#This Row],[Unit
Sell Price]]-Margin[[#This Row],[Unit
Cost Price]])/Margin[[#This Row],[Unit
Cost Price]],"")</f>
        <v/>
      </c>
      <c r="K47" s="36" t="str">
        <f>IFERROR((Margin[[#This Row],[Unit
Sell Price]]-Margin[[#This Row],[Unit
Cost Price]])/Margin[[#This Row],[Unit
Sell Price]],"")</f>
        <v/>
      </c>
    </row>
    <row r="48" spans="1:14" ht="24" customHeight="1">
      <c r="A48" s="17"/>
      <c r="B48" s="42" t="str">
        <f>IFERROR(INDEX(Produits[Item],MATCH(Margin[[#This Row],[Code]],Produits[Code],0)),"")</f>
        <v/>
      </c>
      <c r="C48" s="28" t="str">
        <f>IF(ISBLANK(Margin[[#This Row],[Code]]),"",SUMIFS(Recipes[Weight],Recipes[Code],Margin[[#This Row],[Code]],Recipes[Unit],"Kilos / Litres"))</f>
        <v/>
      </c>
      <c r="D48" s="23" t="str">
        <f>IFERROR(INDEX(Recipes[Cooked
Batch Weight],MATCH(A48,Recipes[Code],0)),"")</f>
        <v/>
      </c>
      <c r="E48" s="25" t="str">
        <f>IF(ISBLANK(Margin[[#This Row],[Code]]),"",(SUMIFS(Recipes[Total Price],Recipes[Code],Margin[[#This Row],[Code]])))</f>
        <v/>
      </c>
      <c r="F48" s="38" t="str">
        <f>IFERROR(Margin[[#This Row],[Cooked Batch Weight (Kg)]]/CONVERT(Margin[[#This Row],[Item Weight
(g)]],"g","kg"),"")</f>
        <v/>
      </c>
      <c r="G48" s="28" t="str">
        <f>IFERROR(INDEX(Produits[Size],MATCH(Margin[[#This Row],[Code]],Produits[Code],0)),"")</f>
        <v/>
      </c>
      <c r="H48" s="25" t="str">
        <f>IFERROR(Margin[[#This Row],[Item Weight
(g)]]*Margin[[#This Row],[Batch Price
(£)]]/CONVERT(Margin[[#This Row],[Cooked Batch Weight (Kg)]],"kg","g"),"")</f>
        <v/>
      </c>
      <c r="I48" s="25" t="str">
        <f>IFERROR(INDEX(Produits[Sell Price],MATCH(Margin[[#This Row],[Code]],Produits[Code],0)),"")</f>
        <v/>
      </c>
      <c r="J48" s="73" t="str">
        <f>IFERROR((Margin[[#This Row],[Unit
Sell Price]]-Margin[[#This Row],[Unit
Cost Price]])/Margin[[#This Row],[Unit
Cost Price]],"")</f>
        <v/>
      </c>
      <c r="K48" s="36" t="str">
        <f>IFERROR((Margin[[#This Row],[Unit
Sell Price]]-Margin[[#This Row],[Unit
Cost Price]])/Margin[[#This Row],[Unit
Sell Price]],"")</f>
        <v/>
      </c>
    </row>
    <row r="49" spans="1:11" ht="24" customHeight="1">
      <c r="A49" s="17"/>
      <c r="B49" s="42" t="str">
        <f>IFERROR(INDEX(Produits[Item],MATCH(Margin[[#This Row],[Code]],Produits[Code],0)),"")</f>
        <v/>
      </c>
      <c r="C49" s="28" t="str">
        <f>IF(ISBLANK(Margin[[#This Row],[Code]]),"",SUMIFS(Recipes[Weight],Recipes[Code],Margin[[#This Row],[Code]],Recipes[Unit],"Kilos / Litres"))</f>
        <v/>
      </c>
      <c r="D49" s="23" t="str">
        <f>IFERROR(INDEX(Recipes[Cooked
Batch Weight],MATCH(A49,Recipes[Code],0)),"")</f>
        <v/>
      </c>
      <c r="E49" s="25" t="str">
        <f>IF(ISBLANK(Margin[[#This Row],[Code]]),"",(SUMIFS(Recipes[Total Price],Recipes[Code],Margin[[#This Row],[Code]])))</f>
        <v/>
      </c>
      <c r="F49" s="38" t="str">
        <f>IFERROR(Margin[[#This Row],[Cooked Batch Weight (Kg)]]/CONVERT(Margin[[#This Row],[Item Weight
(g)]],"g","kg"),"")</f>
        <v/>
      </c>
      <c r="G49" s="28" t="str">
        <f>IFERROR(INDEX(Produits[Size],MATCH(Margin[[#This Row],[Code]],Produits[Code],0)),"")</f>
        <v/>
      </c>
      <c r="H49" s="25" t="str">
        <f>IFERROR(Margin[[#This Row],[Item Weight
(g)]]*Margin[[#This Row],[Batch Price
(£)]]/CONVERT(Margin[[#This Row],[Cooked Batch Weight (Kg)]],"kg","g"),"")</f>
        <v/>
      </c>
      <c r="I49" s="25" t="str">
        <f>IFERROR(INDEX(Produits[Sell Price],MATCH(Margin[[#This Row],[Code]],Produits[Code],0)),"")</f>
        <v/>
      </c>
      <c r="J49" s="73" t="str">
        <f>IFERROR((Margin[[#This Row],[Unit
Sell Price]]-Margin[[#This Row],[Unit
Cost Price]])/Margin[[#This Row],[Unit
Cost Price]],"")</f>
        <v/>
      </c>
      <c r="K49" s="36" t="str">
        <f>IFERROR((Margin[[#This Row],[Unit
Sell Price]]-Margin[[#This Row],[Unit
Cost Price]])/Margin[[#This Row],[Unit
Sell Price]],"")</f>
        <v/>
      </c>
    </row>
    <row r="50" spans="1:11" ht="24" customHeight="1">
      <c r="A50" s="17"/>
      <c r="B50" s="42" t="str">
        <f>IFERROR(INDEX(Produits[Item],MATCH(Margin[[#This Row],[Code]],Produits[Code],0)),"")</f>
        <v/>
      </c>
      <c r="C50" s="28" t="str">
        <f>IF(ISBLANK(Margin[[#This Row],[Code]]),"",SUMIFS(Recipes[Weight],Recipes[Code],Margin[[#This Row],[Code]],Recipes[Unit],"Kilos / Litres"))</f>
        <v/>
      </c>
      <c r="D50" s="23" t="str">
        <f>IFERROR(INDEX(Recipes[Cooked
Batch Weight],MATCH(A50,Recipes[Code],0)),"")</f>
        <v/>
      </c>
      <c r="E50" s="25" t="str">
        <f>IF(ISBLANK(Margin[[#This Row],[Code]]),"",(SUMIFS(Recipes[Total Price],Recipes[Code],Margin[[#This Row],[Code]])))</f>
        <v/>
      </c>
      <c r="F50" s="38" t="str">
        <f>IFERROR(Margin[[#This Row],[Cooked Batch Weight (Kg)]]/CONVERT(Margin[[#This Row],[Item Weight
(g)]],"g","kg"),"")</f>
        <v/>
      </c>
      <c r="G50" s="28" t="str">
        <f>IFERROR(INDEX(Produits[Size],MATCH(Margin[[#This Row],[Code]],Produits[Code],0)),"")</f>
        <v/>
      </c>
      <c r="H50" s="25" t="str">
        <f>IFERROR(Margin[[#This Row],[Item Weight
(g)]]*Margin[[#This Row],[Batch Price
(£)]]/CONVERT(Margin[[#This Row],[Cooked Batch Weight (Kg)]],"kg","g"),"")</f>
        <v/>
      </c>
      <c r="I50" s="25" t="str">
        <f>IFERROR(INDEX(Produits[Sell Price],MATCH(Margin[[#This Row],[Code]],Produits[Code],0)),"")</f>
        <v/>
      </c>
      <c r="J50" s="73" t="str">
        <f>IFERROR((Margin[[#This Row],[Unit
Sell Price]]-Margin[[#This Row],[Unit
Cost Price]])/Margin[[#This Row],[Unit
Cost Price]],"")</f>
        <v/>
      </c>
      <c r="K50" s="36" t="str">
        <f>IFERROR((Margin[[#This Row],[Unit
Sell Price]]-Margin[[#This Row],[Unit
Cost Price]])/Margin[[#This Row],[Unit
Sell Price]],"")</f>
        <v/>
      </c>
    </row>
    <row r="51" spans="1:11" ht="24" customHeight="1">
      <c r="A51" s="17"/>
      <c r="B51" s="42" t="str">
        <f>IFERROR(INDEX(Produits[Item],MATCH(Margin[[#This Row],[Code]],Produits[Code],0)),"")</f>
        <v/>
      </c>
      <c r="C51" s="28" t="str">
        <f>IF(ISBLANK(Margin[[#This Row],[Code]]),"",SUMIFS(Recipes[Weight],Recipes[Code],Margin[[#This Row],[Code]],Recipes[Unit],"Kilos / Litres"))</f>
        <v/>
      </c>
      <c r="D51" s="23" t="str">
        <f>IFERROR(INDEX(Recipes[Cooked
Batch Weight],MATCH(A51,Recipes[Code],0)),"")</f>
        <v/>
      </c>
      <c r="E51" s="25" t="str">
        <f>IF(ISBLANK(Margin[[#This Row],[Code]]),"",(SUMIFS(Recipes[Total Price],Recipes[Code],Margin[[#This Row],[Code]])))</f>
        <v/>
      </c>
      <c r="F51" s="38" t="str">
        <f>IFERROR(Margin[[#This Row],[Cooked Batch Weight (Kg)]]/CONVERT(Margin[[#This Row],[Item Weight
(g)]],"g","kg"),"")</f>
        <v/>
      </c>
      <c r="G51" s="28" t="str">
        <f>IFERROR(INDEX(Produits[Size],MATCH(Margin[[#This Row],[Code]],Produits[Code],0)),"")</f>
        <v/>
      </c>
      <c r="H51" s="25" t="str">
        <f>IFERROR(Margin[[#This Row],[Item Weight
(g)]]*Margin[[#This Row],[Batch Price
(£)]]/CONVERT(Margin[[#This Row],[Cooked Batch Weight (Kg)]],"kg","g"),"")</f>
        <v/>
      </c>
      <c r="I51" s="25" t="str">
        <f>IFERROR(INDEX(Produits[Sell Price],MATCH(Margin[[#This Row],[Code]],Produits[Code],0)),"")</f>
        <v/>
      </c>
      <c r="J51" s="73" t="str">
        <f>IFERROR((Margin[[#This Row],[Unit
Sell Price]]-Margin[[#This Row],[Unit
Cost Price]])/Margin[[#This Row],[Unit
Cost Price]],"")</f>
        <v/>
      </c>
      <c r="K51" s="36" t="str">
        <f>IFERROR((Margin[[#This Row],[Unit
Sell Price]]-Margin[[#This Row],[Unit
Cost Price]])/Margin[[#This Row],[Unit
Sell Price]],"")</f>
        <v/>
      </c>
    </row>
    <row r="52" spans="1:11" ht="24" customHeight="1">
      <c r="A52" s="17"/>
      <c r="B52" s="42" t="str">
        <f>IFERROR(INDEX(Produits[Item],MATCH(Margin[[#This Row],[Code]],Produits[Code],0)),"")</f>
        <v/>
      </c>
      <c r="C52" s="28" t="str">
        <f>IF(ISBLANK(Margin[[#This Row],[Code]]),"",SUMIFS(Recipes[Weight],Recipes[Code],Margin[[#This Row],[Code]],Recipes[Unit],"Kilos / Litres"))</f>
        <v/>
      </c>
      <c r="D52" s="23" t="str">
        <f>IFERROR(INDEX(Recipes[Cooked
Batch Weight],MATCH(A52,Recipes[Code],0)),"")</f>
        <v/>
      </c>
      <c r="E52" s="25" t="str">
        <f>IF(ISBLANK(Margin[[#This Row],[Code]]),"",(SUMIFS(Recipes[Total Price],Recipes[Code],Margin[[#This Row],[Code]])))</f>
        <v/>
      </c>
      <c r="F52" s="38" t="str">
        <f>IFERROR(Margin[[#This Row],[Cooked Batch Weight (Kg)]]/CONVERT(Margin[[#This Row],[Item Weight
(g)]],"g","kg"),"")</f>
        <v/>
      </c>
      <c r="G52" s="28" t="str">
        <f>IFERROR(INDEX(Produits[Size],MATCH(Margin[[#This Row],[Code]],Produits[Code],0)),"")</f>
        <v/>
      </c>
      <c r="H52" s="25" t="str">
        <f>IFERROR(Margin[[#This Row],[Item Weight
(g)]]*Margin[[#This Row],[Batch Price
(£)]]/CONVERT(Margin[[#This Row],[Cooked Batch Weight (Kg)]],"kg","g"),"")</f>
        <v/>
      </c>
      <c r="I52" s="25" t="str">
        <f>IFERROR(INDEX(Produits[Sell Price],MATCH(Margin[[#This Row],[Code]],Produits[Code],0)),"")</f>
        <v/>
      </c>
      <c r="J52" s="73" t="str">
        <f>IFERROR((Margin[[#This Row],[Unit
Sell Price]]-Margin[[#This Row],[Unit
Cost Price]])/Margin[[#This Row],[Unit
Cost Price]],"")</f>
        <v/>
      </c>
      <c r="K52" s="36" t="str">
        <f>IFERROR((Margin[[#This Row],[Unit
Sell Price]]-Margin[[#This Row],[Unit
Cost Price]])/Margin[[#This Row],[Unit
Sell Price]],"")</f>
        <v/>
      </c>
    </row>
    <row r="53" spans="1:11" ht="24" customHeight="1">
      <c r="A53" s="17"/>
      <c r="B53" s="42" t="str">
        <f>IFERROR(INDEX(Produits[Item],MATCH(Margin[[#This Row],[Code]],Produits[Code],0)),"")</f>
        <v/>
      </c>
      <c r="C53" s="28" t="str">
        <f>IF(ISBLANK(Margin[[#This Row],[Code]]),"",SUMIFS(Recipes[Weight],Recipes[Code],Margin[[#This Row],[Code]],Recipes[Unit],"Kilos / Litres"))</f>
        <v/>
      </c>
      <c r="D53" s="23" t="str">
        <f>IFERROR(INDEX(Recipes[Cooked
Batch Weight],MATCH(A53,Recipes[Code],0)),"")</f>
        <v/>
      </c>
      <c r="E53" s="25" t="str">
        <f>IF(ISBLANK(Margin[[#This Row],[Code]]),"",(SUMIFS(Recipes[Total Price],Recipes[Code],Margin[[#This Row],[Code]])))</f>
        <v/>
      </c>
      <c r="F53" s="38" t="str">
        <f>IFERROR(Margin[[#This Row],[Cooked Batch Weight (Kg)]]/CONVERT(Margin[[#This Row],[Item Weight
(g)]],"g","kg"),"")</f>
        <v/>
      </c>
      <c r="G53" s="28" t="str">
        <f>IFERROR(INDEX(Produits[Size],MATCH(Margin[[#This Row],[Code]],Produits[Code],0)),"")</f>
        <v/>
      </c>
      <c r="H53" s="25" t="str">
        <f>IFERROR(Margin[[#This Row],[Item Weight
(g)]]*Margin[[#This Row],[Batch Price
(£)]]/CONVERT(Margin[[#This Row],[Cooked Batch Weight (Kg)]],"kg","g"),"")</f>
        <v/>
      </c>
      <c r="I53" s="25" t="str">
        <f>IFERROR(INDEX(Produits[Sell Price],MATCH(Margin[[#This Row],[Code]],Produits[Code],0)),"")</f>
        <v/>
      </c>
      <c r="J53" s="73" t="str">
        <f>IFERROR((Margin[[#This Row],[Unit
Sell Price]]-Margin[[#This Row],[Unit
Cost Price]])/Margin[[#This Row],[Unit
Cost Price]],"")</f>
        <v/>
      </c>
      <c r="K53" s="36" t="str">
        <f>IFERROR((Margin[[#This Row],[Unit
Sell Price]]-Margin[[#This Row],[Unit
Cost Price]])/Margin[[#This Row],[Unit
Sell Price]],"")</f>
        <v/>
      </c>
    </row>
    <row r="54" spans="1:11" ht="24" customHeight="1">
      <c r="A54" s="17"/>
      <c r="B54" s="42" t="str">
        <f>IFERROR(INDEX(Produits[Item],MATCH(Margin[[#This Row],[Code]],Produits[Code],0)),"")</f>
        <v/>
      </c>
      <c r="C54" s="28" t="str">
        <f>IF(ISBLANK(Margin[[#This Row],[Code]]),"",SUMIFS(Recipes[Weight],Recipes[Code],Margin[[#This Row],[Code]],Recipes[Unit],"Kilos / Litres"))</f>
        <v/>
      </c>
      <c r="D54" s="23" t="str">
        <f>IFERROR(INDEX(Recipes[Cooked
Batch Weight],MATCH(A54,Recipes[Code],0)),"")</f>
        <v/>
      </c>
      <c r="E54" s="25" t="str">
        <f>IF(ISBLANK(Margin[[#This Row],[Code]]),"",(SUMIFS(Recipes[Total Price],Recipes[Code],Margin[[#This Row],[Code]])))</f>
        <v/>
      </c>
      <c r="F54" s="38" t="str">
        <f>IFERROR(Margin[[#This Row],[Cooked Batch Weight (Kg)]]/CONVERT(Margin[[#This Row],[Item Weight
(g)]],"g","kg"),"")</f>
        <v/>
      </c>
      <c r="G54" s="28" t="str">
        <f>IFERROR(INDEX(Produits[Size],MATCH(Margin[[#This Row],[Code]],Produits[Code],0)),"")</f>
        <v/>
      </c>
      <c r="H54" s="25" t="str">
        <f>IFERROR(Margin[[#This Row],[Item Weight
(g)]]*Margin[[#This Row],[Batch Price
(£)]]/CONVERT(Margin[[#This Row],[Cooked Batch Weight (Kg)]],"kg","g"),"")</f>
        <v/>
      </c>
      <c r="I54" s="25" t="str">
        <f>IFERROR(INDEX(Produits[Sell Price],MATCH(Margin[[#This Row],[Code]],Produits[Code],0)),"")</f>
        <v/>
      </c>
      <c r="J54" s="73" t="str">
        <f>IFERROR((Margin[[#This Row],[Unit
Sell Price]]-Margin[[#This Row],[Unit
Cost Price]])/Margin[[#This Row],[Unit
Cost Price]],"")</f>
        <v/>
      </c>
      <c r="K54" s="36" t="str">
        <f>IFERROR((Margin[[#This Row],[Unit
Sell Price]]-Margin[[#This Row],[Unit
Cost Price]])/Margin[[#This Row],[Unit
Sell Price]],"")</f>
        <v/>
      </c>
    </row>
    <row r="55" spans="1:11" ht="24" customHeight="1">
      <c r="A55" s="17"/>
      <c r="B55" s="42" t="str">
        <f>IFERROR(INDEX(Produits[Item],MATCH(Margin[[#This Row],[Code]],Produits[Code],0)),"")</f>
        <v/>
      </c>
      <c r="C55" s="28" t="str">
        <f>IF(ISBLANK(Margin[[#This Row],[Code]]),"",SUMIFS(Recipes[Weight],Recipes[Code],Margin[[#This Row],[Code]],Recipes[Unit],"Kilos / Litres"))</f>
        <v/>
      </c>
      <c r="D55" s="23" t="str">
        <f>IFERROR(INDEX(Recipes[Cooked
Batch Weight],MATCH(A55,Recipes[Code],0)),"")</f>
        <v/>
      </c>
      <c r="E55" s="25" t="str">
        <f>IF(ISBLANK(Margin[[#This Row],[Code]]),"",(SUMIFS(Recipes[Total Price],Recipes[Code],Margin[[#This Row],[Code]])))</f>
        <v/>
      </c>
      <c r="F55" s="38" t="str">
        <f>IFERROR(Margin[[#This Row],[Cooked Batch Weight (Kg)]]/CONVERT(Margin[[#This Row],[Item Weight
(g)]],"g","kg"),"")</f>
        <v/>
      </c>
      <c r="G55" s="28" t="str">
        <f>IFERROR(INDEX(Produits[Size],MATCH(Margin[[#This Row],[Code]],Produits[Code],0)),"")</f>
        <v/>
      </c>
      <c r="H55" s="25" t="str">
        <f>IFERROR(Margin[[#This Row],[Item Weight
(g)]]*Margin[[#This Row],[Batch Price
(£)]]/CONVERT(Margin[[#This Row],[Cooked Batch Weight (Kg)]],"kg","g"),"")</f>
        <v/>
      </c>
      <c r="I55" s="25" t="str">
        <f>IFERROR(INDEX(Produits[Sell Price],MATCH(Margin[[#This Row],[Code]],Produits[Code],0)),"")</f>
        <v/>
      </c>
      <c r="J55" s="73" t="str">
        <f>IFERROR((Margin[[#This Row],[Unit
Sell Price]]-Margin[[#This Row],[Unit
Cost Price]])/Margin[[#This Row],[Unit
Cost Price]],"")</f>
        <v/>
      </c>
      <c r="K55" s="36" t="str">
        <f>IFERROR((Margin[[#This Row],[Unit
Sell Price]]-Margin[[#This Row],[Unit
Cost Price]])/Margin[[#This Row],[Unit
Sell Price]],"")</f>
        <v/>
      </c>
    </row>
    <row r="56" spans="1:11" ht="24" customHeight="1">
      <c r="A56" s="17"/>
      <c r="B56" s="42" t="str">
        <f>IFERROR(INDEX(Produits[Item],MATCH(Margin[[#This Row],[Code]],Produits[Code],0)),"")</f>
        <v/>
      </c>
      <c r="C56" s="28" t="str">
        <f>IF(ISBLANK(Margin[[#This Row],[Code]]),"",SUMIFS(Recipes[Weight],Recipes[Code],Margin[[#This Row],[Code]],Recipes[Unit],"Kilos / Litres"))</f>
        <v/>
      </c>
      <c r="D56" s="23" t="str">
        <f>IFERROR(INDEX(Recipes[Cooked
Batch Weight],MATCH(A56,Recipes[Code],0)),"")</f>
        <v/>
      </c>
      <c r="E56" s="25" t="str">
        <f>IF(ISBLANK(Margin[[#This Row],[Code]]),"",(SUMIFS(Recipes[Total Price],Recipes[Code],Margin[[#This Row],[Code]])))</f>
        <v/>
      </c>
      <c r="F56" s="38" t="str">
        <f>IFERROR(Margin[[#This Row],[Cooked Batch Weight (Kg)]]/CONVERT(Margin[[#This Row],[Item Weight
(g)]],"g","kg"),"")</f>
        <v/>
      </c>
      <c r="G56" s="28" t="str">
        <f>IFERROR(INDEX(Produits[Size],MATCH(Margin[[#This Row],[Code]],Produits[Code],0)),"")</f>
        <v/>
      </c>
      <c r="H56" s="25" t="str">
        <f>IFERROR(Margin[[#This Row],[Item Weight
(g)]]*Margin[[#This Row],[Batch Price
(£)]]/CONVERT(Margin[[#This Row],[Cooked Batch Weight (Kg)]],"kg","g"),"")</f>
        <v/>
      </c>
      <c r="I56" s="25" t="str">
        <f>IFERROR(INDEX(Produits[Sell Price],MATCH(Margin[[#This Row],[Code]],Produits[Code],0)),"")</f>
        <v/>
      </c>
      <c r="J56" s="73" t="str">
        <f>IFERROR((Margin[[#This Row],[Unit
Sell Price]]-Margin[[#This Row],[Unit
Cost Price]])/Margin[[#This Row],[Unit
Cost Price]],"")</f>
        <v/>
      </c>
      <c r="K56" s="36" t="str">
        <f>IFERROR((Margin[[#This Row],[Unit
Sell Price]]-Margin[[#This Row],[Unit
Cost Price]])/Margin[[#This Row],[Unit
Sell Price]],"")</f>
        <v/>
      </c>
    </row>
    <row r="57" spans="1:11" ht="24" customHeight="1">
      <c r="A57" s="17"/>
      <c r="B57" s="42" t="str">
        <f>IFERROR(INDEX(Produits[Item],MATCH(Margin[[#This Row],[Code]],Produits[Code],0)),"")</f>
        <v/>
      </c>
      <c r="C57" s="28" t="str">
        <f>IF(ISBLANK(Margin[[#This Row],[Code]]),"",SUMIFS(Recipes[Weight],Recipes[Code],Margin[[#This Row],[Code]],Recipes[Unit],"Kilos / Litres"))</f>
        <v/>
      </c>
      <c r="D57" s="23" t="str">
        <f>IFERROR(INDEX(Recipes[Cooked
Batch Weight],MATCH(A57,Recipes[Code],0)),"")</f>
        <v/>
      </c>
      <c r="E57" s="25" t="str">
        <f>IF(ISBLANK(Margin[[#This Row],[Code]]),"",(SUMIFS(Recipes[Total Price],Recipes[Code],Margin[[#This Row],[Code]])))</f>
        <v/>
      </c>
      <c r="F57" s="38" t="str">
        <f>IFERROR(Margin[[#This Row],[Cooked Batch Weight (Kg)]]/CONVERT(Margin[[#This Row],[Item Weight
(g)]],"g","kg"),"")</f>
        <v/>
      </c>
      <c r="G57" s="28" t="str">
        <f>IFERROR(INDEX(Produits[Size],MATCH(Margin[[#This Row],[Code]],Produits[Code],0)),"")</f>
        <v/>
      </c>
      <c r="H57" s="25" t="str">
        <f>IFERROR(Margin[[#This Row],[Item Weight
(g)]]*Margin[[#This Row],[Batch Price
(£)]]/CONVERT(Margin[[#This Row],[Cooked Batch Weight (Kg)]],"kg","g"),"")</f>
        <v/>
      </c>
      <c r="I57" s="25" t="str">
        <f>IFERROR(INDEX(Produits[Sell Price],MATCH(Margin[[#This Row],[Code]],Produits[Code],0)),"")</f>
        <v/>
      </c>
      <c r="J57" s="73" t="str">
        <f>IFERROR((Margin[[#This Row],[Unit
Sell Price]]-Margin[[#This Row],[Unit
Cost Price]])/Margin[[#This Row],[Unit
Cost Price]],"")</f>
        <v/>
      </c>
      <c r="K57" s="36" t="str">
        <f>IFERROR((Margin[[#This Row],[Unit
Sell Price]]-Margin[[#This Row],[Unit
Cost Price]])/Margin[[#This Row],[Unit
Sell Price]],"")</f>
        <v/>
      </c>
    </row>
    <row r="58" spans="1:11" ht="24" customHeight="1">
      <c r="A58" s="17"/>
      <c r="B58" s="42" t="str">
        <f>IFERROR(INDEX(Produits[Item],MATCH(Margin[[#This Row],[Code]],Produits[Code],0)),"")</f>
        <v/>
      </c>
      <c r="C58" s="28" t="str">
        <f>IF(ISBLANK(Margin[[#This Row],[Code]]),"",SUMIFS(Recipes[Weight],Recipes[Code],Margin[[#This Row],[Code]],Recipes[Unit],"Kilos / Litres"))</f>
        <v/>
      </c>
      <c r="D58" s="23" t="str">
        <f>IFERROR(INDEX(Recipes[Cooked
Batch Weight],MATCH(A58,Recipes[Code],0)),"")</f>
        <v/>
      </c>
      <c r="E58" s="25" t="str">
        <f>IF(ISBLANK(Margin[[#This Row],[Code]]),"",(SUMIFS(Recipes[Total Price],Recipes[Code],Margin[[#This Row],[Code]])))</f>
        <v/>
      </c>
      <c r="F58" s="38" t="str">
        <f>IFERROR(Margin[[#This Row],[Cooked Batch Weight (Kg)]]/CONVERT(Margin[[#This Row],[Item Weight
(g)]],"g","kg"),"")</f>
        <v/>
      </c>
      <c r="G58" s="28" t="str">
        <f>IFERROR(INDEX(Produits[Size],MATCH(Margin[[#This Row],[Code]],Produits[Code],0)),"")</f>
        <v/>
      </c>
      <c r="H58" s="25" t="str">
        <f>IFERROR(Margin[[#This Row],[Item Weight
(g)]]*Margin[[#This Row],[Batch Price
(£)]]/CONVERT(Margin[[#This Row],[Cooked Batch Weight (Kg)]],"kg","g"),"")</f>
        <v/>
      </c>
      <c r="I58" s="25" t="str">
        <f>IFERROR(INDEX(Produits[Sell Price],MATCH(Margin[[#This Row],[Code]],Produits[Code],0)),"")</f>
        <v/>
      </c>
      <c r="J58" s="73" t="str">
        <f>IFERROR((Margin[[#This Row],[Unit
Sell Price]]-Margin[[#This Row],[Unit
Cost Price]])/Margin[[#This Row],[Unit
Cost Price]],"")</f>
        <v/>
      </c>
      <c r="K58" s="36" t="str">
        <f>IFERROR((Margin[[#This Row],[Unit
Sell Price]]-Margin[[#This Row],[Unit
Cost Price]])/Margin[[#This Row],[Unit
Sell Price]],"")</f>
        <v/>
      </c>
    </row>
    <row r="59" spans="1:11" ht="24" customHeight="1">
      <c r="A59" s="17"/>
      <c r="B59" s="42" t="str">
        <f>IFERROR(INDEX(Produits[Item],MATCH(Margin[[#This Row],[Code]],Produits[Code],0)),"")</f>
        <v/>
      </c>
      <c r="C59" s="28" t="str">
        <f>IF(ISBLANK(Margin[[#This Row],[Code]]),"",SUMIFS(Recipes[Weight],Recipes[Code],Margin[[#This Row],[Code]],Recipes[Unit],"Kilos / Litres"))</f>
        <v/>
      </c>
      <c r="D59" s="23" t="str">
        <f>IFERROR(INDEX(Recipes[Cooked
Batch Weight],MATCH(A59,Recipes[Code],0)),"")</f>
        <v/>
      </c>
      <c r="E59" s="25" t="str">
        <f>IF(ISBLANK(Margin[[#This Row],[Code]]),"",(SUMIFS(Recipes[Total Price],Recipes[Code],Margin[[#This Row],[Code]])))</f>
        <v/>
      </c>
      <c r="F59" s="38" t="str">
        <f>IFERROR(Margin[[#This Row],[Cooked Batch Weight (Kg)]]/CONVERT(Margin[[#This Row],[Item Weight
(g)]],"g","kg"),"")</f>
        <v/>
      </c>
      <c r="G59" s="28" t="str">
        <f>IFERROR(INDEX(Produits[Size],MATCH(Margin[[#This Row],[Code]],Produits[Code],0)),"")</f>
        <v/>
      </c>
      <c r="H59" s="25" t="str">
        <f>IFERROR(Margin[[#This Row],[Item Weight
(g)]]*Margin[[#This Row],[Batch Price
(£)]]/CONVERT(Margin[[#This Row],[Cooked Batch Weight (Kg)]],"kg","g"),"")</f>
        <v/>
      </c>
      <c r="I59" s="25" t="str">
        <f>IFERROR(INDEX(Produits[Sell Price],MATCH(Margin[[#This Row],[Code]],Produits[Code],0)),"")</f>
        <v/>
      </c>
      <c r="J59" s="73" t="str">
        <f>IFERROR((Margin[[#This Row],[Unit
Sell Price]]-Margin[[#This Row],[Unit
Cost Price]])/Margin[[#This Row],[Unit
Cost Price]],"")</f>
        <v/>
      </c>
      <c r="K59" s="36" t="str">
        <f>IFERROR((Margin[[#This Row],[Unit
Sell Price]]-Margin[[#This Row],[Unit
Cost Price]])/Margin[[#This Row],[Unit
Sell Price]],"")</f>
        <v/>
      </c>
    </row>
    <row r="60" spans="1:11" ht="24" customHeight="1">
      <c r="A60" s="17"/>
      <c r="B60" s="42" t="str">
        <f>IFERROR(INDEX(Produits[Item],MATCH(Margin[[#This Row],[Code]],Produits[Code],0)),"")</f>
        <v/>
      </c>
      <c r="C60" s="28" t="str">
        <f>IF(ISBLANK(Margin[[#This Row],[Code]]),"",SUMIFS(Recipes[Weight],Recipes[Code],Margin[[#This Row],[Code]],Recipes[Unit],"Kilos / Litres"))</f>
        <v/>
      </c>
      <c r="D60" s="23" t="str">
        <f>IFERROR(INDEX(Recipes[Cooked
Batch Weight],MATCH(A60,Recipes[Code],0)),"")</f>
        <v/>
      </c>
      <c r="E60" s="25" t="str">
        <f>IF(ISBLANK(Margin[[#This Row],[Code]]),"",(SUMIFS(Recipes[Total Price],Recipes[Code],Margin[[#This Row],[Code]])))</f>
        <v/>
      </c>
      <c r="F60" s="38" t="str">
        <f>IFERROR(Margin[[#This Row],[Cooked Batch Weight (Kg)]]/CONVERT(Margin[[#This Row],[Item Weight
(g)]],"g","kg"),"")</f>
        <v/>
      </c>
      <c r="G60" s="28" t="str">
        <f>IFERROR(INDEX(Produits[Size],MATCH(Margin[[#This Row],[Code]],Produits[Code],0)),"")</f>
        <v/>
      </c>
      <c r="H60" s="25" t="str">
        <f>IFERROR(Margin[[#This Row],[Item Weight
(g)]]*Margin[[#This Row],[Batch Price
(£)]]/CONVERT(Margin[[#This Row],[Cooked Batch Weight (Kg)]],"kg","g"),"")</f>
        <v/>
      </c>
      <c r="I60" s="25" t="str">
        <f>IFERROR(INDEX(Produits[Sell Price],MATCH(Margin[[#This Row],[Code]],Produits[Code],0)),"")</f>
        <v/>
      </c>
      <c r="J60" s="73" t="str">
        <f>IFERROR((Margin[[#This Row],[Unit
Sell Price]]-Margin[[#This Row],[Unit
Cost Price]])/Margin[[#This Row],[Unit
Cost Price]],"")</f>
        <v/>
      </c>
      <c r="K60" s="36" t="str">
        <f>IFERROR((Margin[[#This Row],[Unit
Sell Price]]-Margin[[#This Row],[Unit
Cost Price]])/Margin[[#This Row],[Unit
Sell Price]],"")</f>
        <v/>
      </c>
    </row>
    <row r="61" spans="1:11" ht="24" customHeight="1">
      <c r="A61" s="17"/>
      <c r="B61" s="42" t="str">
        <f>IFERROR(INDEX(Produits[Item],MATCH(Margin[[#This Row],[Code]],Produits[Code],0)),"")</f>
        <v/>
      </c>
      <c r="C61" s="28" t="str">
        <f>IF(ISBLANK(Margin[[#This Row],[Code]]),"",SUMIFS(Recipes[Weight],Recipes[Code],Margin[[#This Row],[Code]],Recipes[Unit],"Kilos / Litres"))</f>
        <v/>
      </c>
      <c r="D61" s="23" t="str">
        <f>IFERROR(INDEX(Recipes[Cooked
Batch Weight],MATCH(A61,Recipes[Code],0)),"")</f>
        <v/>
      </c>
      <c r="E61" s="25" t="str">
        <f>IF(ISBLANK(Margin[[#This Row],[Code]]),"",(SUMIFS(Recipes[Total Price],Recipes[Code],Margin[[#This Row],[Code]])))</f>
        <v/>
      </c>
      <c r="F61" s="38" t="str">
        <f>IFERROR(Margin[[#This Row],[Cooked Batch Weight (Kg)]]/CONVERT(Margin[[#This Row],[Item Weight
(g)]],"g","kg"),"")</f>
        <v/>
      </c>
      <c r="G61" s="28" t="str">
        <f>IFERROR(INDEX(Produits[Size],MATCH(Margin[[#This Row],[Code]],Produits[Code],0)),"")</f>
        <v/>
      </c>
      <c r="H61" s="25" t="str">
        <f>IFERROR(Margin[[#This Row],[Item Weight
(g)]]*Margin[[#This Row],[Batch Price
(£)]]/CONVERT(Margin[[#This Row],[Cooked Batch Weight (Kg)]],"kg","g"),"")</f>
        <v/>
      </c>
      <c r="I61" s="25" t="str">
        <f>IFERROR(INDEX(Produits[Sell Price],MATCH(Margin[[#This Row],[Code]],Produits[Code],0)),"")</f>
        <v/>
      </c>
      <c r="J61" s="73" t="str">
        <f>IFERROR((Margin[[#This Row],[Unit
Sell Price]]-Margin[[#This Row],[Unit
Cost Price]])/Margin[[#This Row],[Unit
Cost Price]],"")</f>
        <v/>
      </c>
      <c r="K61" s="36" t="str">
        <f>IFERROR((Margin[[#This Row],[Unit
Sell Price]]-Margin[[#This Row],[Unit
Cost Price]])/Margin[[#This Row],[Unit
Sell Price]],"")</f>
        <v/>
      </c>
    </row>
    <row r="62" spans="1:11" ht="24" customHeight="1">
      <c r="A62" s="17"/>
      <c r="B62" s="42" t="str">
        <f>IFERROR(INDEX(Produits[Item],MATCH(Margin[[#This Row],[Code]],Produits[Code],0)),"")</f>
        <v/>
      </c>
      <c r="C62" s="28" t="str">
        <f>IF(ISBLANK(Margin[[#This Row],[Code]]),"",SUMIFS(Recipes[Weight],Recipes[Code],Margin[[#This Row],[Code]],Recipes[Unit],"Kilos / Litres"))</f>
        <v/>
      </c>
      <c r="D62" s="23" t="str">
        <f>IFERROR(INDEX(Recipes[Cooked
Batch Weight],MATCH(A62,Recipes[Code],0)),"")</f>
        <v/>
      </c>
      <c r="E62" s="25" t="str">
        <f>IF(ISBLANK(Margin[[#This Row],[Code]]),"",(SUMIFS(Recipes[Total Price],Recipes[Code],Margin[[#This Row],[Code]])))</f>
        <v/>
      </c>
      <c r="F62" s="38" t="str">
        <f>IFERROR(Margin[[#This Row],[Cooked Batch Weight (Kg)]]/CONVERT(Margin[[#This Row],[Item Weight
(g)]],"g","kg"),"")</f>
        <v/>
      </c>
      <c r="G62" s="28" t="str">
        <f>IFERROR(INDEX(Produits[Size],MATCH(Margin[[#This Row],[Code]],Produits[Code],0)),"")</f>
        <v/>
      </c>
      <c r="H62" s="25" t="str">
        <f>IFERROR(Margin[[#This Row],[Item Weight
(g)]]*Margin[[#This Row],[Batch Price
(£)]]/CONVERT(Margin[[#This Row],[Cooked Batch Weight (Kg)]],"kg","g"),"")</f>
        <v/>
      </c>
      <c r="I62" s="25" t="str">
        <f>IFERROR(INDEX(Produits[Sell Price],MATCH(Margin[[#This Row],[Code]],Produits[Code],0)),"")</f>
        <v/>
      </c>
      <c r="J62" s="73" t="str">
        <f>IFERROR((Margin[[#This Row],[Unit
Sell Price]]-Margin[[#This Row],[Unit
Cost Price]])/Margin[[#This Row],[Unit
Cost Price]],"")</f>
        <v/>
      </c>
      <c r="K62" s="36" t="str">
        <f>IFERROR((Margin[[#This Row],[Unit
Sell Price]]-Margin[[#This Row],[Unit
Cost Price]])/Margin[[#This Row],[Unit
Sell Price]],"")</f>
        <v/>
      </c>
    </row>
    <row r="63" spans="1:11" ht="24" customHeight="1">
      <c r="A63" s="17"/>
      <c r="B63" s="42" t="str">
        <f>IFERROR(INDEX(Produits[Item],MATCH(Margin[[#This Row],[Code]],Produits[Code],0)),"")</f>
        <v/>
      </c>
      <c r="C63" s="28" t="str">
        <f>IF(ISBLANK(Margin[[#This Row],[Code]]),"",SUMIFS(Recipes[Weight],Recipes[Code],Margin[[#This Row],[Code]],Recipes[Unit],"Kilos / Litres"))</f>
        <v/>
      </c>
      <c r="D63" s="23" t="str">
        <f>IFERROR(INDEX(Recipes[Cooked
Batch Weight],MATCH(A63,Recipes[Code],0)),"")</f>
        <v/>
      </c>
      <c r="E63" s="25" t="str">
        <f>IF(ISBLANK(Margin[[#This Row],[Code]]),"",(SUMIFS(Recipes[Total Price],Recipes[Code],Margin[[#This Row],[Code]])))</f>
        <v/>
      </c>
      <c r="F63" s="38" t="str">
        <f>IFERROR(Margin[[#This Row],[Cooked Batch Weight (Kg)]]/CONVERT(Margin[[#This Row],[Item Weight
(g)]],"g","kg"),"")</f>
        <v/>
      </c>
      <c r="G63" s="28" t="str">
        <f>IFERROR(INDEX(Produits[Size],MATCH(Margin[[#This Row],[Code]],Produits[Code],0)),"")</f>
        <v/>
      </c>
      <c r="H63" s="25" t="str">
        <f>IFERROR(Margin[[#This Row],[Item Weight
(g)]]*Margin[[#This Row],[Batch Price
(£)]]/CONVERT(Margin[[#This Row],[Cooked Batch Weight (Kg)]],"kg","g"),"")</f>
        <v/>
      </c>
      <c r="I63" s="25" t="str">
        <f>IFERROR(INDEX(Produits[Sell Price],MATCH(Margin[[#This Row],[Code]],Produits[Code],0)),"")</f>
        <v/>
      </c>
      <c r="J63" s="73" t="str">
        <f>IFERROR((Margin[[#This Row],[Unit
Sell Price]]-Margin[[#This Row],[Unit
Cost Price]])/Margin[[#This Row],[Unit
Cost Price]],"")</f>
        <v/>
      </c>
      <c r="K63" s="36" t="str">
        <f>IFERROR((Margin[[#This Row],[Unit
Sell Price]]-Margin[[#This Row],[Unit
Cost Price]])/Margin[[#This Row],[Unit
Sell Price]],"")</f>
        <v/>
      </c>
    </row>
    <row r="64" spans="1:11" ht="24" customHeight="1">
      <c r="A64" s="17"/>
      <c r="B64" s="42" t="str">
        <f>IFERROR(INDEX(Produits[Item],MATCH(Margin[[#This Row],[Code]],Produits[Code],0)),"")</f>
        <v/>
      </c>
      <c r="C64" s="28" t="str">
        <f>IF(ISBLANK(Margin[[#This Row],[Code]]),"",SUMIFS(Recipes[Weight],Recipes[Code],Margin[[#This Row],[Code]],Recipes[Unit],"Kilos / Litres"))</f>
        <v/>
      </c>
      <c r="D64" s="23" t="str">
        <f>IFERROR(INDEX(Recipes[Cooked
Batch Weight],MATCH(A64,Recipes[Code],0)),"")</f>
        <v/>
      </c>
      <c r="E64" s="25" t="str">
        <f>IF(ISBLANK(Margin[[#This Row],[Code]]),"",(SUMIFS(Recipes[Total Price],Recipes[Code],Margin[[#This Row],[Code]])))</f>
        <v/>
      </c>
      <c r="F64" s="38" t="str">
        <f>IFERROR(Margin[[#This Row],[Cooked Batch Weight (Kg)]]/CONVERT(Margin[[#This Row],[Item Weight
(g)]],"g","kg"),"")</f>
        <v/>
      </c>
      <c r="G64" s="28" t="str">
        <f>IFERROR(INDEX(Produits[Size],MATCH(Margin[[#This Row],[Code]],Produits[Code],0)),"")</f>
        <v/>
      </c>
      <c r="H64" s="25" t="str">
        <f>IFERROR(Margin[[#This Row],[Item Weight
(g)]]*Margin[[#This Row],[Batch Price
(£)]]/CONVERT(Margin[[#This Row],[Cooked Batch Weight (Kg)]],"kg","g"),"")</f>
        <v/>
      </c>
      <c r="I64" s="25" t="str">
        <f>IFERROR(INDEX(Produits[Sell Price],MATCH(Margin[[#This Row],[Code]],Produits[Code],0)),"")</f>
        <v/>
      </c>
      <c r="J64" s="73" t="str">
        <f>IFERROR((Margin[[#This Row],[Unit
Sell Price]]-Margin[[#This Row],[Unit
Cost Price]])/Margin[[#This Row],[Unit
Cost Price]],"")</f>
        <v/>
      </c>
      <c r="K64" s="36" t="str">
        <f>IFERROR((Margin[[#This Row],[Unit
Sell Price]]-Margin[[#This Row],[Unit
Cost Price]])/Margin[[#This Row],[Unit
Sell Price]],"")</f>
        <v/>
      </c>
    </row>
    <row r="65" spans="1:11" ht="24" customHeight="1">
      <c r="A65" s="17"/>
      <c r="B65" s="42" t="str">
        <f>IFERROR(INDEX(Produits[Item],MATCH(Margin[[#This Row],[Code]],Produits[Code],0)),"")</f>
        <v/>
      </c>
      <c r="C65" s="28" t="str">
        <f>IF(ISBLANK(Margin[[#This Row],[Code]]),"",SUMIFS(Recipes[Weight],Recipes[Code],Margin[[#This Row],[Code]],Recipes[Unit],"Kilos / Litres"))</f>
        <v/>
      </c>
      <c r="D65" s="23" t="str">
        <f>IFERROR(INDEX(Recipes[Cooked
Batch Weight],MATCH(A65,Recipes[Code],0)),"")</f>
        <v/>
      </c>
      <c r="E65" s="25" t="str">
        <f>IF(ISBLANK(Margin[[#This Row],[Code]]),"",(SUMIFS(Recipes[Total Price],Recipes[Code],Margin[[#This Row],[Code]])))</f>
        <v/>
      </c>
      <c r="F65" s="38" t="str">
        <f>IFERROR(Margin[[#This Row],[Cooked Batch Weight (Kg)]]/CONVERT(Margin[[#This Row],[Item Weight
(g)]],"g","kg"),"")</f>
        <v/>
      </c>
      <c r="G65" s="28" t="str">
        <f>IFERROR(INDEX(Produits[Size],MATCH(Margin[[#This Row],[Code]],Produits[Code],0)),"")</f>
        <v/>
      </c>
      <c r="H65" s="25" t="str">
        <f>IFERROR(Margin[[#This Row],[Item Weight
(g)]]*Margin[[#This Row],[Batch Price
(£)]]/CONVERT(Margin[[#This Row],[Cooked Batch Weight (Kg)]],"kg","g"),"")</f>
        <v/>
      </c>
      <c r="I65" s="25" t="str">
        <f>IFERROR(INDEX(Produits[Sell Price],MATCH(Margin[[#This Row],[Code]],Produits[Code],0)),"")</f>
        <v/>
      </c>
      <c r="J65" s="73" t="str">
        <f>IFERROR((Margin[[#This Row],[Unit
Sell Price]]-Margin[[#This Row],[Unit
Cost Price]])/Margin[[#This Row],[Unit
Cost Price]],"")</f>
        <v/>
      </c>
      <c r="K65" s="36" t="str">
        <f>IFERROR((Margin[[#This Row],[Unit
Sell Price]]-Margin[[#This Row],[Unit
Cost Price]])/Margin[[#This Row],[Unit
Sell Price]],"")</f>
        <v/>
      </c>
    </row>
    <row r="66" spans="1:11" ht="24" customHeight="1">
      <c r="A66" s="17"/>
      <c r="B66" s="42" t="str">
        <f>IFERROR(INDEX(Produits[Item],MATCH(Margin[[#This Row],[Code]],Produits[Code],0)),"")</f>
        <v/>
      </c>
      <c r="C66" s="28" t="str">
        <f>IF(ISBLANK(Margin[[#This Row],[Code]]),"",SUMIFS(Recipes[Weight],Recipes[Code],Margin[[#This Row],[Code]],Recipes[Unit],"Kilos / Litres"))</f>
        <v/>
      </c>
      <c r="D66" s="23" t="str">
        <f>IFERROR(INDEX(Recipes[Cooked
Batch Weight],MATCH(A66,Recipes[Code],0)),"")</f>
        <v/>
      </c>
      <c r="E66" s="25" t="str">
        <f>IF(ISBLANK(Margin[[#This Row],[Code]]),"",(SUMIFS(Recipes[Total Price],Recipes[Code],Margin[[#This Row],[Code]])))</f>
        <v/>
      </c>
      <c r="F66" s="38" t="str">
        <f>IFERROR(Margin[[#This Row],[Cooked Batch Weight (Kg)]]/CONVERT(Margin[[#This Row],[Item Weight
(g)]],"g","kg"),"")</f>
        <v/>
      </c>
      <c r="G66" s="28" t="str">
        <f>IFERROR(INDEX(Produits[Size],MATCH(Margin[[#This Row],[Code]],Produits[Code],0)),"")</f>
        <v/>
      </c>
      <c r="H66" s="25" t="str">
        <f>IFERROR(Margin[[#This Row],[Item Weight
(g)]]*Margin[[#This Row],[Batch Price
(£)]]/CONVERT(Margin[[#This Row],[Cooked Batch Weight (Kg)]],"kg","g"),"")</f>
        <v/>
      </c>
      <c r="I66" s="25" t="str">
        <f>IFERROR(INDEX(Produits[Sell Price],MATCH(Margin[[#This Row],[Code]],Produits[Code],0)),"")</f>
        <v/>
      </c>
      <c r="J66" s="73" t="str">
        <f>IFERROR((Margin[[#This Row],[Unit
Sell Price]]-Margin[[#This Row],[Unit
Cost Price]])/Margin[[#This Row],[Unit
Cost Price]],"")</f>
        <v/>
      </c>
      <c r="K66" s="36" t="str">
        <f>IFERROR((Margin[[#This Row],[Unit
Sell Price]]-Margin[[#This Row],[Unit
Cost Price]])/Margin[[#This Row],[Unit
Sell Price]],"")</f>
        <v/>
      </c>
    </row>
    <row r="67" spans="1:11" ht="24" customHeight="1">
      <c r="A67" s="17"/>
      <c r="B67" s="42" t="str">
        <f>IFERROR(INDEX(Produits[Item],MATCH(Margin[[#This Row],[Code]],Produits[Code],0)),"")</f>
        <v/>
      </c>
      <c r="C67" s="28" t="str">
        <f>IF(ISBLANK(Margin[[#This Row],[Code]]),"",SUMIFS(Recipes[Weight],Recipes[Code],Margin[[#This Row],[Code]],Recipes[Unit],"Kilos / Litres"))</f>
        <v/>
      </c>
      <c r="D67" s="23" t="str">
        <f>IFERROR(INDEX(Recipes[Cooked
Batch Weight],MATCH(A67,Recipes[Code],0)),"")</f>
        <v/>
      </c>
      <c r="E67" s="25" t="str">
        <f>IF(ISBLANK(Margin[[#This Row],[Code]]),"",(SUMIFS(Recipes[Total Price],Recipes[Code],Margin[[#This Row],[Code]])))</f>
        <v/>
      </c>
      <c r="F67" s="38" t="str">
        <f>IFERROR(Margin[[#This Row],[Cooked Batch Weight (Kg)]]/CONVERT(Margin[[#This Row],[Item Weight
(g)]],"g","kg"),"")</f>
        <v/>
      </c>
      <c r="G67" s="28" t="str">
        <f>IFERROR(INDEX(Produits[Size],MATCH(Margin[[#This Row],[Code]],Produits[Code],0)),"")</f>
        <v/>
      </c>
      <c r="H67" s="25" t="str">
        <f>IFERROR(Margin[[#This Row],[Item Weight
(g)]]*Margin[[#This Row],[Batch Price
(£)]]/CONVERT(Margin[[#This Row],[Cooked Batch Weight (Kg)]],"kg","g"),"")</f>
        <v/>
      </c>
      <c r="I67" s="25" t="str">
        <f>IFERROR(INDEX(Produits[Sell Price],MATCH(Margin[[#This Row],[Code]],Produits[Code],0)),"")</f>
        <v/>
      </c>
      <c r="J67" s="73" t="str">
        <f>IFERROR((Margin[[#This Row],[Unit
Sell Price]]-Margin[[#This Row],[Unit
Cost Price]])/Margin[[#This Row],[Unit
Cost Price]],"")</f>
        <v/>
      </c>
      <c r="K67" s="36" t="str">
        <f>IFERROR((Margin[[#This Row],[Unit
Sell Price]]-Margin[[#This Row],[Unit
Cost Price]])/Margin[[#This Row],[Unit
Sell Price]],"")</f>
        <v/>
      </c>
    </row>
    <row r="68" spans="1:11" ht="24" customHeight="1">
      <c r="A68" s="17"/>
      <c r="B68" s="42" t="str">
        <f>IFERROR(INDEX(Produits[Item],MATCH(Margin[[#This Row],[Code]],Produits[Code],0)),"")</f>
        <v/>
      </c>
      <c r="C68" s="28" t="str">
        <f>IF(ISBLANK(Margin[[#This Row],[Code]]),"",SUMIFS(Recipes[Weight],Recipes[Code],Margin[[#This Row],[Code]],Recipes[Unit],"Kilos / Litres"))</f>
        <v/>
      </c>
      <c r="D68" s="23" t="str">
        <f>IFERROR(INDEX(Recipes[Cooked
Batch Weight],MATCH(A68,Recipes[Code],0)),"")</f>
        <v/>
      </c>
      <c r="E68" s="25" t="str">
        <f>IF(ISBLANK(Margin[[#This Row],[Code]]),"",(SUMIFS(Recipes[Total Price],Recipes[Code],Margin[[#This Row],[Code]])))</f>
        <v/>
      </c>
      <c r="F68" s="38" t="str">
        <f>IFERROR(Margin[[#This Row],[Cooked Batch Weight (Kg)]]/CONVERT(Margin[[#This Row],[Item Weight
(g)]],"g","kg"),"")</f>
        <v/>
      </c>
      <c r="G68" s="28" t="str">
        <f>IFERROR(INDEX(Produits[Size],MATCH(Margin[[#This Row],[Code]],Produits[Code],0)),"")</f>
        <v/>
      </c>
      <c r="H68" s="25" t="str">
        <f>IFERROR(Margin[[#This Row],[Item Weight
(g)]]*Margin[[#This Row],[Batch Price
(£)]]/CONVERT(Margin[[#This Row],[Cooked Batch Weight (Kg)]],"kg","g"),"")</f>
        <v/>
      </c>
      <c r="I68" s="25" t="str">
        <f>IFERROR(INDEX(Produits[Sell Price],MATCH(Margin[[#This Row],[Code]],Produits[Code],0)),"")</f>
        <v/>
      </c>
      <c r="J68" s="73" t="str">
        <f>IFERROR((Margin[[#This Row],[Unit
Sell Price]]-Margin[[#This Row],[Unit
Cost Price]])/Margin[[#This Row],[Unit
Cost Price]],"")</f>
        <v/>
      </c>
      <c r="K68" s="36" t="str">
        <f>IFERROR((Margin[[#This Row],[Unit
Sell Price]]-Margin[[#This Row],[Unit
Cost Price]])/Margin[[#This Row],[Unit
Sell Price]],"")</f>
        <v/>
      </c>
    </row>
    <row r="69" spans="1:11" ht="24" customHeight="1">
      <c r="A69" s="18"/>
      <c r="B69" s="42" t="str">
        <f>IFERROR(INDEX(Produits[Item],MATCH(Margin[[#This Row],[Code]],Produits[Code],0)),"")</f>
        <v/>
      </c>
      <c r="C69" s="29" t="str">
        <f>IF(ISBLANK(Margin[[#This Row],[Code]]),"",SUMIFS(Recipes[Weight],Recipes[Code],Margin[[#This Row],[Code]],Recipes[Unit],"Kilos / Litres"))</f>
        <v/>
      </c>
      <c r="D69" s="23" t="str">
        <f>IFERROR(INDEX(Recipes[Cooked
Batch Weight],MATCH(A69,Recipes[Code],0)),"")</f>
        <v/>
      </c>
      <c r="E69" s="34" t="str">
        <f>IF(ISBLANK(Margin[[#This Row],[Code]]),"",(SUMIFS(Recipes[Total Price],Recipes[Code],Margin[[#This Row],[Code]])))</f>
        <v/>
      </c>
      <c r="F69" s="38" t="str">
        <f>IFERROR(Margin[[#This Row],[Cooked Batch Weight (Kg)]]/CONVERT(Margin[[#This Row],[Item Weight
(g)]],"g","kg"),"")</f>
        <v/>
      </c>
      <c r="G69" s="29" t="str">
        <f>IFERROR(INDEX(Produits[Size],MATCH(Margin[[#This Row],[Code]],Produits[Code],0)),"")</f>
        <v/>
      </c>
      <c r="H69" s="34" t="str">
        <f>IFERROR(Margin[[#This Row],[Item Weight
(g)]]*Margin[[#This Row],[Batch Price
(£)]]/CONVERT(Margin[[#This Row],[Cooked Batch Weight (Kg)]],"kg","g"),"")</f>
        <v/>
      </c>
      <c r="I69" s="34" t="str">
        <f>IFERROR(INDEX(Produits[Sell Price],MATCH(Margin[[#This Row],[Code]],Produits[Code],0)),"")</f>
        <v/>
      </c>
      <c r="J69" s="73" t="str">
        <f>IFERROR((Margin[[#This Row],[Unit
Sell Price]]-Margin[[#This Row],[Unit
Cost Price]])/Margin[[#This Row],[Unit
Cost Price]],"")</f>
        <v/>
      </c>
      <c r="K69" s="37" t="str">
        <f>IFERROR((Margin[[#This Row],[Unit
Sell Price]]-Margin[[#This Row],[Unit
Cost Price]])/Margin[[#This Row],[Unit
Sell Price]],"")</f>
        <v/>
      </c>
    </row>
    <row r="70" spans="1:11" ht="24" customHeight="1">
      <c r="A70" s="17"/>
      <c r="B70" s="42" t="str">
        <f>IFERROR(INDEX(Produits[Item],MATCH(Margin[[#This Row],[Code]],Produits[Code],0)),"")</f>
        <v/>
      </c>
      <c r="C70" s="28" t="str">
        <f>IF(ISBLANK(Margin[[#This Row],[Code]]),"",SUMIFS(Recipes[Weight],Recipes[Code],Margin[[#This Row],[Code]],Recipes[Unit],"Kilos / Litres"))</f>
        <v/>
      </c>
      <c r="D70" s="23" t="str">
        <f>IFERROR(INDEX(Recipes[Cooked
Batch Weight],MATCH(A70,Recipes[Code],0)),"")</f>
        <v/>
      </c>
      <c r="E70" s="25" t="str">
        <f>IF(ISBLANK(Margin[[#This Row],[Code]]),"",(SUMIFS(Recipes[Total Price],Recipes[Code],Margin[[#This Row],[Code]])))</f>
        <v/>
      </c>
      <c r="F70" s="38" t="str">
        <f>IFERROR(Margin[[#This Row],[Cooked Batch Weight (Kg)]]/CONVERT(Margin[[#This Row],[Item Weight
(g)]],"g","kg"),"")</f>
        <v/>
      </c>
      <c r="G70" s="28" t="str">
        <f>IFERROR(INDEX(Produits[Size],MATCH(Margin[[#This Row],[Code]],Produits[Code],0)),"")</f>
        <v/>
      </c>
      <c r="H70" s="25" t="str">
        <f>IFERROR(Margin[[#This Row],[Item Weight
(g)]]*Margin[[#This Row],[Batch Price
(£)]]/CONVERT(Margin[[#This Row],[Cooked Batch Weight (Kg)]],"kg","g"),"")</f>
        <v/>
      </c>
      <c r="I70" s="25" t="str">
        <f>IFERROR(INDEX(Produits[Sell Price],MATCH(Margin[[#This Row],[Code]],Produits[Code],0)),"")</f>
        <v/>
      </c>
      <c r="J70" s="73" t="str">
        <f>IFERROR((Margin[[#This Row],[Unit
Sell Price]]-Margin[[#This Row],[Unit
Cost Price]])/Margin[[#This Row],[Unit
Cost Price]],"")</f>
        <v/>
      </c>
      <c r="K70" s="36" t="str">
        <f>IFERROR((Margin[[#This Row],[Unit
Sell Price]]-Margin[[#This Row],[Unit
Cost Price]])/Margin[[#This Row],[Unit
Sell Price]],"")</f>
        <v/>
      </c>
    </row>
    <row r="71" spans="1:11" ht="24" customHeight="1">
      <c r="A71" s="17"/>
      <c r="B71" s="42" t="str">
        <f>IFERROR(INDEX(Produits[Item],MATCH(Margin[[#This Row],[Code]],Produits[Code],0)),"")</f>
        <v/>
      </c>
      <c r="C71" s="28" t="str">
        <f>IF(ISBLANK(Margin[[#This Row],[Code]]),"",SUMIFS(Recipes[Weight],Recipes[Code],Margin[[#This Row],[Code]],Recipes[Unit],"Kilos / Litres"))</f>
        <v/>
      </c>
      <c r="D71" s="23" t="str">
        <f>IFERROR(INDEX(Recipes[Cooked
Batch Weight],MATCH(A71,Recipes[Code],0)),"")</f>
        <v/>
      </c>
      <c r="E71" s="25" t="str">
        <f>IF(ISBLANK(Margin[[#This Row],[Code]]),"",(SUMIFS(Recipes[Total Price],Recipes[Code],Margin[[#This Row],[Code]])))</f>
        <v/>
      </c>
      <c r="F71" s="38" t="str">
        <f>IFERROR(Margin[[#This Row],[Cooked Batch Weight (Kg)]]/CONVERT(Margin[[#This Row],[Item Weight
(g)]],"g","kg"),"")</f>
        <v/>
      </c>
      <c r="G71" s="28" t="str">
        <f>IFERROR(INDEX(Produits[Size],MATCH(Margin[[#This Row],[Code]],Produits[Code],0)),"")</f>
        <v/>
      </c>
      <c r="H71" s="25" t="str">
        <f>IFERROR(Margin[[#This Row],[Item Weight
(g)]]*Margin[[#This Row],[Batch Price
(£)]]/CONVERT(Margin[[#This Row],[Cooked Batch Weight (Kg)]],"kg","g"),"")</f>
        <v/>
      </c>
      <c r="I71" s="25" t="str">
        <f>IFERROR(INDEX(Produits[Sell Price],MATCH(Margin[[#This Row],[Code]],Produits[Code],0)),"")</f>
        <v/>
      </c>
      <c r="J71" s="73" t="str">
        <f>IFERROR((Margin[[#This Row],[Unit
Sell Price]]-Margin[[#This Row],[Unit
Cost Price]])/Margin[[#This Row],[Unit
Cost Price]],"")</f>
        <v/>
      </c>
      <c r="K71" s="36" t="str">
        <f>IFERROR((Margin[[#This Row],[Unit
Sell Price]]-Margin[[#This Row],[Unit
Cost Price]])/Margin[[#This Row],[Unit
Sell Price]],"")</f>
        <v/>
      </c>
    </row>
    <row r="72" spans="1:11" ht="24" customHeight="1">
      <c r="A72" s="17"/>
      <c r="B72" s="42" t="str">
        <f>IFERROR(INDEX(Produits[Item],MATCH(Margin[[#This Row],[Code]],Produits[Code],0)),"")</f>
        <v/>
      </c>
      <c r="C72" s="28" t="str">
        <f>IF(ISBLANK(Margin[[#This Row],[Code]]),"",SUMIFS(Recipes[Weight],Recipes[Code],Margin[[#This Row],[Code]],Recipes[Unit],"Kilos / Litres"))</f>
        <v/>
      </c>
      <c r="D72" s="23" t="str">
        <f>IFERROR(INDEX(Recipes[Cooked
Batch Weight],MATCH(A72,Recipes[Code],0)),"")</f>
        <v/>
      </c>
      <c r="E72" s="25" t="str">
        <f>IF(ISBLANK(Margin[[#This Row],[Code]]),"",(SUMIFS(Recipes[Total Price],Recipes[Code],Margin[[#This Row],[Code]])))</f>
        <v/>
      </c>
      <c r="F72" s="38" t="str">
        <f>IFERROR(Margin[[#This Row],[Cooked Batch Weight (Kg)]]/CONVERT(Margin[[#This Row],[Item Weight
(g)]],"g","kg"),"")</f>
        <v/>
      </c>
      <c r="G72" s="28" t="str">
        <f>IFERROR(INDEX(Produits[Size],MATCH(Margin[[#This Row],[Code]],Produits[Code],0)),"")</f>
        <v/>
      </c>
      <c r="H72" s="25" t="str">
        <f>IFERROR(Margin[[#This Row],[Item Weight
(g)]]*Margin[[#This Row],[Batch Price
(£)]]/CONVERT(Margin[[#This Row],[Cooked Batch Weight (Kg)]],"kg","g"),"")</f>
        <v/>
      </c>
      <c r="I72" s="25" t="str">
        <f>IFERROR(INDEX(Produits[Sell Price],MATCH(Margin[[#This Row],[Code]],Produits[Code],0)),"")</f>
        <v/>
      </c>
      <c r="J72" s="73" t="str">
        <f>IFERROR((Margin[[#This Row],[Unit
Sell Price]]-Margin[[#This Row],[Unit
Cost Price]])/Margin[[#This Row],[Unit
Cost Price]],"")</f>
        <v/>
      </c>
      <c r="K72" s="36" t="str">
        <f>IFERROR((Margin[[#This Row],[Unit
Sell Price]]-Margin[[#This Row],[Unit
Cost Price]])/Margin[[#This Row],[Unit
Sell Price]],"")</f>
        <v/>
      </c>
    </row>
    <row r="73" spans="1:11" ht="24" customHeight="1">
      <c r="A73" s="17"/>
      <c r="B73" s="42" t="str">
        <f>IFERROR(INDEX(Produits[Item],MATCH(Margin[[#This Row],[Code]],Produits[Code],0)),"")</f>
        <v/>
      </c>
      <c r="C73" s="28" t="str">
        <f>IF(ISBLANK(Margin[[#This Row],[Code]]),"",SUMIFS(Recipes[Weight],Recipes[Code],Margin[[#This Row],[Code]],Recipes[Unit],"Kilos / Litres"))</f>
        <v/>
      </c>
      <c r="D73" s="23" t="str">
        <f>IFERROR(INDEX(Recipes[Cooked
Batch Weight],MATCH(A73,Recipes[Code],0)),"")</f>
        <v/>
      </c>
      <c r="E73" s="25" t="str">
        <f>IF(ISBLANK(Margin[[#This Row],[Code]]),"",(SUMIFS(Recipes[Total Price],Recipes[Code],Margin[[#This Row],[Code]])))</f>
        <v/>
      </c>
      <c r="F73" s="38" t="str">
        <f>IFERROR(Margin[[#This Row],[Cooked Batch Weight (Kg)]]/CONVERT(Margin[[#This Row],[Item Weight
(g)]],"g","kg"),"")</f>
        <v/>
      </c>
      <c r="G73" s="28" t="str">
        <f>IFERROR(INDEX(Produits[Size],MATCH(Margin[[#This Row],[Code]],Produits[Code],0)),"")</f>
        <v/>
      </c>
      <c r="H73" s="25" t="str">
        <f>IFERROR(Margin[[#This Row],[Item Weight
(g)]]*Margin[[#This Row],[Batch Price
(£)]]/CONVERT(Margin[[#This Row],[Cooked Batch Weight (Kg)]],"kg","g"),"")</f>
        <v/>
      </c>
      <c r="I73" s="25" t="str">
        <f>IFERROR(INDEX(Produits[Sell Price],MATCH(Margin[[#This Row],[Code]],Produits[Code],0)),"")</f>
        <v/>
      </c>
      <c r="J73" s="73" t="str">
        <f>IFERROR((Margin[[#This Row],[Unit
Sell Price]]-Margin[[#This Row],[Unit
Cost Price]])/Margin[[#This Row],[Unit
Cost Price]],"")</f>
        <v/>
      </c>
      <c r="K73" s="36" t="str">
        <f>IFERROR((Margin[[#This Row],[Unit
Sell Price]]-Margin[[#This Row],[Unit
Cost Price]])/Margin[[#This Row],[Unit
Sell Price]],"")</f>
        <v/>
      </c>
    </row>
    <row r="74" spans="1:11" ht="24" customHeight="1">
      <c r="A74" s="17"/>
      <c r="B74" s="42" t="str">
        <f>IFERROR(INDEX(Produits[Item],MATCH(Margin[[#This Row],[Code]],Produits[Code],0)),"")</f>
        <v/>
      </c>
      <c r="C74" s="28" t="str">
        <f>IF(ISBLANK(Margin[[#This Row],[Code]]),"",SUMIFS(Recipes[Weight],Recipes[Code],Margin[[#This Row],[Code]],Recipes[Unit],"Kilos / Litres"))</f>
        <v/>
      </c>
      <c r="D74" s="23" t="str">
        <f>IFERROR(INDEX(Recipes[Cooked
Batch Weight],MATCH(A74,Recipes[Code],0)),"")</f>
        <v/>
      </c>
      <c r="E74" s="25" t="str">
        <f>IF(ISBLANK(Margin[[#This Row],[Code]]),"",(SUMIFS(Recipes[Total Price],Recipes[Code],Margin[[#This Row],[Code]])))</f>
        <v/>
      </c>
      <c r="F74" s="38" t="str">
        <f>IFERROR(Margin[[#This Row],[Cooked Batch Weight (Kg)]]/CONVERT(Margin[[#This Row],[Item Weight
(g)]],"g","kg"),"")</f>
        <v/>
      </c>
      <c r="G74" s="28" t="str">
        <f>IFERROR(INDEX(Produits[Size],MATCH(Margin[[#This Row],[Code]],Produits[Code],0)),"")</f>
        <v/>
      </c>
      <c r="H74" s="25" t="str">
        <f>IFERROR(Margin[[#This Row],[Item Weight
(g)]]*Margin[[#This Row],[Batch Price
(£)]]/CONVERT(Margin[[#This Row],[Cooked Batch Weight (Kg)]],"kg","g"),"")</f>
        <v/>
      </c>
      <c r="I74" s="25" t="str">
        <f>IFERROR(INDEX(Produits[Sell Price],MATCH(Margin[[#This Row],[Code]],Produits[Code],0)),"")</f>
        <v/>
      </c>
      <c r="J74" s="73" t="str">
        <f>IFERROR((Margin[[#This Row],[Unit
Sell Price]]-Margin[[#This Row],[Unit
Cost Price]])/Margin[[#This Row],[Unit
Cost Price]],"")</f>
        <v/>
      </c>
      <c r="K74" s="36" t="str">
        <f>IFERROR((Margin[[#This Row],[Unit
Sell Price]]-Margin[[#This Row],[Unit
Cost Price]])/Margin[[#This Row],[Unit
Sell Price]],"")</f>
        <v/>
      </c>
    </row>
    <row r="75" spans="1:11" ht="24" customHeight="1">
      <c r="A75" s="17"/>
      <c r="B75" s="42" t="str">
        <f>IFERROR(INDEX(Produits[Item],MATCH(Margin[[#This Row],[Code]],Produits[Code],0)),"")</f>
        <v/>
      </c>
      <c r="C75" s="28" t="str">
        <f>IF(ISBLANK(Margin[[#This Row],[Code]]),"",SUMIFS(Recipes[Weight],Recipes[Code],Margin[[#This Row],[Code]],Recipes[Unit],"Kilos / Litres"))</f>
        <v/>
      </c>
      <c r="D75" s="23" t="str">
        <f>IFERROR(INDEX(Recipes[Cooked
Batch Weight],MATCH(A75,Recipes[Code],0)),"")</f>
        <v/>
      </c>
      <c r="E75" s="25" t="str">
        <f>IF(ISBLANK(Margin[[#This Row],[Code]]),"",(SUMIFS(Recipes[Total Price],Recipes[Code],Margin[[#This Row],[Code]])))</f>
        <v/>
      </c>
      <c r="F75" s="38" t="str">
        <f>IFERROR(Margin[[#This Row],[Cooked Batch Weight (Kg)]]/CONVERT(Margin[[#This Row],[Item Weight
(g)]],"g","kg"),"")</f>
        <v/>
      </c>
      <c r="G75" s="28" t="str">
        <f>IFERROR(INDEX(Produits[Size],MATCH(Margin[[#This Row],[Code]],Produits[Code],0)),"")</f>
        <v/>
      </c>
      <c r="H75" s="25" t="str">
        <f>IFERROR(Margin[[#This Row],[Item Weight
(g)]]*Margin[[#This Row],[Batch Price
(£)]]/CONVERT(Margin[[#This Row],[Cooked Batch Weight (Kg)]],"kg","g"),"")</f>
        <v/>
      </c>
      <c r="I75" s="25" t="str">
        <f>IFERROR(INDEX(Produits[Sell Price],MATCH(Margin[[#This Row],[Code]],Produits[Code],0)),"")</f>
        <v/>
      </c>
      <c r="J75" s="73" t="str">
        <f>IFERROR((Margin[[#This Row],[Unit
Sell Price]]-Margin[[#This Row],[Unit
Cost Price]])/Margin[[#This Row],[Unit
Cost Price]],"")</f>
        <v/>
      </c>
      <c r="K75" s="36" t="str">
        <f>IFERROR((Margin[[#This Row],[Unit
Sell Price]]-Margin[[#This Row],[Unit
Cost Price]])/Margin[[#This Row],[Unit
Sell Price]],"")</f>
        <v/>
      </c>
    </row>
    <row r="76" spans="1:11" ht="24" customHeight="1">
      <c r="A76" s="17"/>
      <c r="B76" s="42" t="str">
        <f>IFERROR(INDEX(Produits[Item],MATCH(Margin[[#This Row],[Code]],Produits[Code],0)),"")</f>
        <v/>
      </c>
      <c r="C76" s="28" t="str">
        <f>IF(ISBLANK(Margin[[#This Row],[Code]]),"",SUMIFS(Recipes[Weight],Recipes[Code],Margin[[#This Row],[Code]],Recipes[Unit],"Kilos / Litres"))</f>
        <v/>
      </c>
      <c r="D76" s="23" t="str">
        <f>IFERROR(INDEX(Recipes[Cooked
Batch Weight],MATCH(A76,Recipes[Code],0)),"")</f>
        <v/>
      </c>
      <c r="E76" s="25" t="str">
        <f>IF(ISBLANK(Margin[[#This Row],[Code]]),"",(SUMIFS(Recipes[Total Price],Recipes[Code],Margin[[#This Row],[Code]])))</f>
        <v/>
      </c>
      <c r="F76" s="38" t="str">
        <f>IFERROR(Margin[[#This Row],[Cooked Batch Weight (Kg)]]/CONVERT(Margin[[#This Row],[Item Weight
(g)]],"g","kg"),"")</f>
        <v/>
      </c>
      <c r="G76" s="28" t="str">
        <f>IFERROR(INDEX(Produits[Size],MATCH(Margin[[#This Row],[Code]],Produits[Code],0)),"")</f>
        <v/>
      </c>
      <c r="H76" s="25" t="str">
        <f>IFERROR(Margin[[#This Row],[Item Weight
(g)]]*Margin[[#This Row],[Batch Price
(£)]]/CONVERT(Margin[[#This Row],[Cooked Batch Weight (Kg)]],"kg","g"),"")</f>
        <v/>
      </c>
      <c r="I76" s="25" t="str">
        <f>IFERROR(INDEX(Produits[Sell Price],MATCH(Margin[[#This Row],[Code]],Produits[Code],0)),"")</f>
        <v/>
      </c>
      <c r="J76" s="73" t="str">
        <f>IFERROR((Margin[[#This Row],[Unit
Sell Price]]-Margin[[#This Row],[Unit
Cost Price]])/Margin[[#This Row],[Unit
Cost Price]],"")</f>
        <v/>
      </c>
      <c r="K76" s="36" t="str">
        <f>IFERROR((Margin[[#This Row],[Unit
Sell Price]]-Margin[[#This Row],[Unit
Cost Price]])/Margin[[#This Row],[Unit
Sell Price]],"")</f>
        <v/>
      </c>
    </row>
    <row r="77" spans="1:11" ht="24" customHeight="1">
      <c r="A77" s="17"/>
      <c r="B77" s="42" t="str">
        <f>IFERROR(INDEX(Produits[Item],MATCH(Margin[[#This Row],[Code]],Produits[Code],0)),"")</f>
        <v/>
      </c>
      <c r="C77" s="28" t="str">
        <f>IF(ISBLANK(Margin[[#This Row],[Code]]),"",SUMIFS(Recipes[Weight],Recipes[Code],Margin[[#This Row],[Code]],Recipes[Unit],"Kilos / Litres"))</f>
        <v/>
      </c>
      <c r="D77" s="23" t="str">
        <f>IFERROR(INDEX(Recipes[Cooked
Batch Weight],MATCH(A77,Recipes[Code],0)),"")</f>
        <v/>
      </c>
      <c r="E77" s="25" t="str">
        <f>IF(ISBLANK(Margin[[#This Row],[Code]]),"",(SUMIFS(Recipes[Total Price],Recipes[Code],Margin[[#This Row],[Code]])))</f>
        <v/>
      </c>
      <c r="F77" s="38" t="str">
        <f>IFERROR(Margin[[#This Row],[Cooked Batch Weight (Kg)]]/CONVERT(Margin[[#This Row],[Item Weight
(g)]],"g","kg"),"")</f>
        <v/>
      </c>
      <c r="G77" s="28" t="str">
        <f>IFERROR(INDEX(Produits[Size],MATCH(Margin[[#This Row],[Code]],Produits[Code],0)),"")</f>
        <v/>
      </c>
      <c r="H77" s="25" t="str">
        <f>IFERROR(Margin[[#This Row],[Item Weight
(g)]]*Margin[[#This Row],[Batch Price
(£)]]/CONVERT(Margin[[#This Row],[Cooked Batch Weight (Kg)]],"kg","g"),"")</f>
        <v/>
      </c>
      <c r="I77" s="25" t="str">
        <f>IFERROR(INDEX(Produits[Sell Price],MATCH(Margin[[#This Row],[Code]],Produits[Code],0)),"")</f>
        <v/>
      </c>
      <c r="J77" s="73" t="str">
        <f>IFERROR((Margin[[#This Row],[Unit
Sell Price]]-Margin[[#This Row],[Unit
Cost Price]])/Margin[[#This Row],[Unit
Cost Price]],"")</f>
        <v/>
      </c>
      <c r="K77" s="36" t="str">
        <f>IFERROR((Margin[[#This Row],[Unit
Sell Price]]-Margin[[#This Row],[Unit
Cost Price]])/Margin[[#This Row],[Unit
Sell Price]],"")</f>
        <v/>
      </c>
    </row>
    <row r="78" spans="1:11" ht="24" customHeight="1">
      <c r="A78" s="17"/>
      <c r="B78" s="42" t="str">
        <f>IFERROR(INDEX(Produits[Item],MATCH(Margin[[#This Row],[Code]],Produits[Code],0)),"")</f>
        <v/>
      </c>
      <c r="C78" s="28" t="str">
        <f>IF(ISBLANK(Margin[[#This Row],[Code]]),"",SUMIFS(Recipes[Weight],Recipes[Code],Margin[[#This Row],[Code]],Recipes[Unit],"Kilos / Litres"))</f>
        <v/>
      </c>
      <c r="D78" s="23" t="str">
        <f>IFERROR(INDEX(Recipes[Cooked
Batch Weight],MATCH(A78,Recipes[Code],0)),"")</f>
        <v/>
      </c>
      <c r="E78" s="25" t="str">
        <f>IF(ISBLANK(Margin[[#This Row],[Code]]),"",(SUMIFS(Recipes[Total Price],Recipes[Code],Margin[[#This Row],[Code]])))</f>
        <v/>
      </c>
      <c r="F78" s="38" t="str">
        <f>IFERROR(Margin[[#This Row],[Cooked Batch Weight (Kg)]]/CONVERT(Margin[[#This Row],[Item Weight
(g)]],"g","kg"),"")</f>
        <v/>
      </c>
      <c r="G78" s="28" t="str">
        <f>IFERROR(INDEX(Produits[Size],MATCH(Margin[[#This Row],[Code]],Produits[Code],0)),"")</f>
        <v/>
      </c>
      <c r="H78" s="25" t="str">
        <f>IFERROR(Margin[[#This Row],[Item Weight
(g)]]*Margin[[#This Row],[Batch Price
(£)]]/CONVERT(Margin[[#This Row],[Cooked Batch Weight (Kg)]],"kg","g"),"")</f>
        <v/>
      </c>
      <c r="I78" s="25" t="str">
        <f>IFERROR(INDEX(Produits[Sell Price],MATCH(Margin[[#This Row],[Code]],Produits[Code],0)),"")</f>
        <v/>
      </c>
      <c r="J78" s="73" t="str">
        <f>IFERROR((Margin[[#This Row],[Unit
Sell Price]]-Margin[[#This Row],[Unit
Cost Price]])/Margin[[#This Row],[Unit
Cost Price]],"")</f>
        <v/>
      </c>
      <c r="K78" s="36" t="str">
        <f>IFERROR((Margin[[#This Row],[Unit
Sell Price]]-Margin[[#This Row],[Unit
Cost Price]])/Margin[[#This Row],[Unit
Sell Price]],"")</f>
        <v/>
      </c>
    </row>
    <row r="79" spans="1:11" ht="24" customHeight="1">
      <c r="A79" s="17"/>
      <c r="B79" s="42" t="str">
        <f>IFERROR(INDEX(Produits[Item],MATCH(Margin[[#This Row],[Code]],Produits[Code],0)),"")</f>
        <v/>
      </c>
      <c r="C79" s="28" t="str">
        <f>IF(ISBLANK(Margin[[#This Row],[Code]]),"",SUMIFS(Recipes[Weight],Recipes[Code],Margin[[#This Row],[Code]],Recipes[Unit],"Kilos / Litres"))</f>
        <v/>
      </c>
      <c r="D79" s="23" t="str">
        <f>IFERROR(INDEX(Recipes[Cooked
Batch Weight],MATCH(A79,Recipes[Code],0)),"")</f>
        <v/>
      </c>
      <c r="E79" s="25" t="str">
        <f>IF(ISBLANK(Margin[[#This Row],[Code]]),"",(SUMIFS(Recipes[Total Price],Recipes[Code],Margin[[#This Row],[Code]])))</f>
        <v/>
      </c>
      <c r="F79" s="38" t="str">
        <f>IFERROR(Margin[[#This Row],[Cooked Batch Weight (Kg)]]/CONVERT(Margin[[#This Row],[Item Weight
(g)]],"g","kg"),"")</f>
        <v/>
      </c>
      <c r="G79" s="28" t="str">
        <f>IFERROR(INDEX(Produits[Size],MATCH(Margin[[#This Row],[Code]],Produits[Code],0)),"")</f>
        <v/>
      </c>
      <c r="H79" s="25" t="str">
        <f>IFERROR(Margin[[#This Row],[Item Weight
(g)]]*Margin[[#This Row],[Batch Price
(£)]]/CONVERT(Margin[[#This Row],[Cooked Batch Weight (Kg)]],"kg","g"),"")</f>
        <v/>
      </c>
      <c r="I79" s="25" t="str">
        <f>IFERROR(INDEX(Produits[Sell Price],MATCH(Margin[[#This Row],[Code]],Produits[Code],0)),"")</f>
        <v/>
      </c>
      <c r="J79" s="73" t="str">
        <f>IFERROR((Margin[[#This Row],[Unit
Sell Price]]-Margin[[#This Row],[Unit
Cost Price]])/Margin[[#This Row],[Unit
Cost Price]],"")</f>
        <v/>
      </c>
      <c r="K79" s="36" t="str">
        <f>IFERROR((Margin[[#This Row],[Unit
Sell Price]]-Margin[[#This Row],[Unit
Cost Price]])/Margin[[#This Row],[Unit
Sell Price]],"")</f>
        <v/>
      </c>
    </row>
    <row r="80" spans="1:11" ht="24" customHeight="1">
      <c r="A80" s="17"/>
      <c r="B80" s="42" t="str">
        <f>IFERROR(INDEX(Produits[Item],MATCH(Margin[[#This Row],[Code]],Produits[Code],0)),"")</f>
        <v/>
      </c>
      <c r="C80" s="28" t="str">
        <f>IF(ISBLANK(Margin[[#This Row],[Code]]),"",SUMIFS(Recipes[Weight],Recipes[Code],Margin[[#This Row],[Code]],Recipes[Unit],"Kilos / Litres"))</f>
        <v/>
      </c>
      <c r="D80" s="23" t="str">
        <f>IFERROR(INDEX(Recipes[Cooked
Batch Weight],MATCH(A80,Recipes[Code],0)),"")</f>
        <v/>
      </c>
      <c r="E80" s="25" t="str">
        <f>IF(ISBLANK(Margin[[#This Row],[Code]]),"",(SUMIFS(Recipes[Total Price],Recipes[Code],Margin[[#This Row],[Code]])))</f>
        <v/>
      </c>
      <c r="F80" s="38" t="str">
        <f>IFERROR(Margin[[#This Row],[Cooked Batch Weight (Kg)]]/CONVERT(Margin[[#This Row],[Item Weight
(g)]],"g","kg"),"")</f>
        <v/>
      </c>
      <c r="G80" s="28" t="str">
        <f>IFERROR(INDEX(Produits[Size],MATCH(Margin[[#This Row],[Code]],Produits[Code],0)),"")</f>
        <v/>
      </c>
      <c r="H80" s="25" t="str">
        <f>IFERROR(Margin[[#This Row],[Item Weight
(g)]]*Margin[[#This Row],[Batch Price
(£)]]/CONVERT(Margin[[#This Row],[Cooked Batch Weight (Kg)]],"kg","g"),"")</f>
        <v/>
      </c>
      <c r="I80" s="25" t="str">
        <f>IFERROR(INDEX(Produits[Sell Price],MATCH(Margin[[#This Row],[Code]],Produits[Code],0)),"")</f>
        <v/>
      </c>
      <c r="J80" s="73" t="str">
        <f>IFERROR((Margin[[#This Row],[Unit
Sell Price]]-Margin[[#This Row],[Unit
Cost Price]])/Margin[[#This Row],[Unit
Cost Price]],"")</f>
        <v/>
      </c>
      <c r="K80" s="36" t="str">
        <f>IFERROR((Margin[[#This Row],[Unit
Sell Price]]-Margin[[#This Row],[Unit
Cost Price]])/Margin[[#This Row],[Unit
Sell Price]],"")</f>
        <v/>
      </c>
    </row>
    <row r="81" spans="1:11" ht="24" customHeight="1">
      <c r="A81" s="18"/>
      <c r="B81" s="42" t="str">
        <f>IFERROR(INDEX(Produits[Item],MATCH(Margin[[#This Row],[Code]],Produits[Code],0)),"")</f>
        <v/>
      </c>
      <c r="C81" s="29" t="str">
        <f>IF(ISBLANK(Margin[[#This Row],[Code]]),"",SUMIFS(Recipes[Weight],Recipes[Code],Margin[[#This Row],[Code]],Recipes[Unit],"Kilos / Litres"))</f>
        <v/>
      </c>
      <c r="D81" s="23" t="str">
        <f>IFERROR(INDEX(Recipes[Cooked
Batch Weight],MATCH(A81,Recipes[Code],0)),"")</f>
        <v/>
      </c>
      <c r="E81" s="34" t="str">
        <f>IF(ISBLANK(Margin[[#This Row],[Code]]),"",(SUMIFS(Recipes[Total Price],Recipes[Code],Margin[[#This Row],[Code]])))</f>
        <v/>
      </c>
      <c r="F81" s="38" t="str">
        <f>IFERROR(Margin[[#This Row],[Cooked Batch Weight (Kg)]]/CONVERT(Margin[[#This Row],[Item Weight
(g)]],"g","kg"),"")</f>
        <v/>
      </c>
      <c r="G81" s="29" t="str">
        <f>IFERROR(INDEX(Produits[Size],MATCH(Margin[[#This Row],[Code]],Produits[Code],0)),"")</f>
        <v/>
      </c>
      <c r="H81" s="34" t="str">
        <f>IFERROR(Margin[[#This Row],[Item Weight
(g)]]*Margin[[#This Row],[Batch Price
(£)]]/CONVERT(Margin[[#This Row],[Cooked Batch Weight (Kg)]],"kg","g"),"")</f>
        <v/>
      </c>
      <c r="I81" s="34" t="str">
        <f>IFERROR(INDEX(Produits[Sell Price],MATCH(Margin[[#This Row],[Code]],Produits[Code],0)),"")</f>
        <v/>
      </c>
      <c r="J81" s="73" t="str">
        <f>IFERROR((Margin[[#This Row],[Unit
Sell Price]]-Margin[[#This Row],[Unit
Cost Price]])/Margin[[#This Row],[Unit
Cost Price]],"")</f>
        <v/>
      </c>
      <c r="K81" s="37" t="str">
        <f>IFERROR((Margin[[#This Row],[Unit
Sell Price]]-Margin[[#This Row],[Unit
Cost Price]])/Margin[[#This Row],[Unit
Sell Price]],"")</f>
        <v/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Z40"/>
  <sheetViews>
    <sheetView topLeftCell="C4" zoomScale="140" zoomScaleNormal="140" workbookViewId="0">
      <selection activeCell="J4" sqref="J4"/>
    </sheetView>
  </sheetViews>
  <sheetFormatPr baseColWidth="10" defaultColWidth="9.140625" defaultRowHeight="15"/>
  <cols>
    <col min="1" max="1" width="7.140625" hidden="1" customWidth="1"/>
    <col min="2" max="2" width="9" hidden="1" customWidth="1"/>
    <col min="3" max="3" width="34.140625" customWidth="1"/>
    <col min="4" max="4" width="10.28515625" customWidth="1"/>
    <col min="5" max="5" width="13" customWidth="1"/>
    <col min="6" max="6" width="10.28515625" customWidth="1"/>
    <col min="7" max="7" width="11" hidden="1" customWidth="1"/>
    <col min="8" max="8" width="9.42578125" hidden="1" customWidth="1"/>
    <col min="12" max="12" width="21" bestFit="1" customWidth="1"/>
    <col min="13" max="13" width="13.7109375" bestFit="1" customWidth="1"/>
    <col min="14" max="14" width="4" bestFit="1" customWidth="1"/>
    <col min="15" max="15" width="15.28515625" customWidth="1"/>
    <col min="16" max="16" width="13" customWidth="1"/>
    <col min="17" max="17" width="12" customWidth="1"/>
    <col min="18" max="18" width="12.7109375" customWidth="1"/>
    <col min="52" max="52" width="33.7109375" bestFit="1" customWidth="1"/>
  </cols>
  <sheetData>
    <row r="1" spans="1:52" ht="24.75" customHeight="1"/>
    <row r="2" spans="1:52" ht="12" customHeight="1" thickBot="1">
      <c r="AZ2" t="s">
        <v>3</v>
      </c>
    </row>
    <row r="3" spans="1:52" ht="15.75">
      <c r="C3" s="65" t="s">
        <v>225</v>
      </c>
      <c r="D3" s="133">
        <v>6153</v>
      </c>
      <c r="E3" s="134"/>
      <c r="F3" s="135"/>
      <c r="I3" s="4"/>
      <c r="AZ3">
        <v>4567</v>
      </c>
    </row>
    <row r="4" spans="1:52" ht="15.75">
      <c r="C4" s="66" t="s">
        <v>226</v>
      </c>
      <c r="D4" s="140" t="str">
        <f>IFERROR(PROPER(INDEX(Produits[Item],MATCH($D$3,Produits[Code],0))),"")</f>
        <v>Smoked Salmon Pate</v>
      </c>
      <c r="E4" s="141"/>
      <c r="F4" s="142"/>
      <c r="AZ4">
        <v>4578</v>
      </c>
    </row>
    <row r="5" spans="1:52" ht="15.75">
      <c r="C5" s="66" t="s">
        <v>227</v>
      </c>
      <c r="D5" s="88">
        <f>IFERROR(INDEX(Produits[Size],MATCH($D$3,Produits[Code],0)),"")</f>
        <v>150</v>
      </c>
      <c r="E5" s="66" t="s">
        <v>232</v>
      </c>
      <c r="F5" s="89" t="str">
        <f>IFERROR(INDEX(Produits[Unit],MATCH($D$3,Produits[Code],0)),"")</f>
        <v>G</v>
      </c>
    </row>
    <row r="6" spans="1:52" ht="15.75">
      <c r="C6" s="66"/>
      <c r="D6" s="140" t="str">
        <f>IFERROR(PROPER(INDEX(#REF!,MATCH($D$3,Produits[Code],0))),"")</f>
        <v/>
      </c>
      <c r="E6" s="141"/>
      <c r="F6" s="142"/>
    </row>
    <row r="7" spans="1:52" ht="15.75">
      <c r="C7" s="66" t="s">
        <v>229</v>
      </c>
      <c r="D7" s="140" t="str">
        <f>IFERROR(PROPER(INDEX(Recipes[Chef],MATCH($D$3,Recipes[Code],0))),"")</f>
        <v/>
      </c>
      <c r="E7" s="141"/>
      <c r="F7" s="142"/>
    </row>
    <row r="8" spans="1:52" ht="15.75" thickBot="1">
      <c r="C8" s="67"/>
      <c r="D8" s="143"/>
      <c r="E8" s="144"/>
      <c r="F8" s="145"/>
    </row>
    <row r="9" spans="1:52">
      <c r="A9" s="43" t="s">
        <v>5</v>
      </c>
      <c r="B9" s="44" t="s">
        <v>4</v>
      </c>
      <c r="C9" s="4"/>
      <c r="D9" s="4"/>
      <c r="E9" s="4"/>
      <c r="F9" s="4"/>
      <c r="G9" s="44" t="s">
        <v>183</v>
      </c>
      <c r="H9" s="44" t="s">
        <v>211</v>
      </c>
      <c r="I9" s="4"/>
      <c r="AZ9">
        <v>1236</v>
      </c>
    </row>
    <row r="10" spans="1:52" ht="15.75" thickBot="1">
      <c r="A10" s="3"/>
      <c r="B10" s="4"/>
      <c r="C10" s="4"/>
      <c r="D10" s="4"/>
      <c r="E10" s="4"/>
      <c r="F10" s="4"/>
      <c r="G10" s="4"/>
      <c r="H10" s="4"/>
      <c r="I10" s="4"/>
      <c r="AZ10">
        <v>1000</v>
      </c>
    </row>
    <row r="11" spans="1:52" ht="16.5" thickBot="1">
      <c r="A11" s="45" t="s">
        <v>5</v>
      </c>
      <c r="B11" s="46" t="s">
        <v>4</v>
      </c>
      <c r="C11" s="48" t="s">
        <v>223</v>
      </c>
      <c r="D11" s="48" t="s">
        <v>101</v>
      </c>
      <c r="E11" s="48" t="s">
        <v>97</v>
      </c>
      <c r="F11" s="48" t="s">
        <v>2</v>
      </c>
      <c r="G11" s="46" t="s">
        <v>224</v>
      </c>
      <c r="H11" s="47" t="s">
        <v>211</v>
      </c>
      <c r="I11" s="4"/>
    </row>
    <row r="12" spans="1:52" s="1" customFormat="1" ht="18" customHeight="1">
      <c r="A12" s="49" t="e" cm="1">
        <f t="array" aca="1" ref="A12:H14" ca="1">IF(ISBLANK(D3),"",_xlfn._xlws.SORT(_xlfn._xlws.FILTER(Recipes[],Recipes[Code]='Margin Calculator'!D3),6,-1))</f>
        <v>#NAME?</v>
      </c>
      <c r="B12" s="50" t="e">
        <f ca="1"/>
        <v>#NAME?</v>
      </c>
      <c r="C12" s="62" t="e">
        <f ca="1"/>
        <v>#NAME?</v>
      </c>
      <c r="D12" s="59" t="e">
        <f ca="1"/>
        <v>#NAME?</v>
      </c>
      <c r="E12" s="59" t="e">
        <f ca="1"/>
        <v>#NAME?</v>
      </c>
      <c r="F12" s="68" t="e">
        <f ca="1"/>
        <v>#NAME?</v>
      </c>
      <c r="G12" s="50" t="e">
        <f ca="1"/>
        <v>#NAME?</v>
      </c>
      <c r="H12" s="51" t="e">
        <f ca="1"/>
        <v>#NAME?</v>
      </c>
      <c r="I12" s="52"/>
    </row>
    <row r="13" spans="1:52" s="1" customFormat="1" ht="18" customHeight="1">
      <c r="A13" s="53" t="e">
        <f ca="1"/>
        <v>#NAME?</v>
      </c>
      <c r="B13" s="54" t="e">
        <f ca="1"/>
        <v>#NAME?</v>
      </c>
      <c r="C13" s="63" t="e">
        <f ca="1"/>
        <v>#NAME?</v>
      </c>
      <c r="D13" s="60" t="e">
        <f ca="1"/>
        <v>#NAME?</v>
      </c>
      <c r="E13" s="60" t="e">
        <f ca="1"/>
        <v>#NAME?</v>
      </c>
      <c r="F13" s="69" t="e">
        <f ca="1"/>
        <v>#NAME?</v>
      </c>
      <c r="G13" s="54" t="e">
        <f ca="1"/>
        <v>#NAME?</v>
      </c>
      <c r="H13" s="55" t="e">
        <f ca="1"/>
        <v>#NAME?</v>
      </c>
      <c r="I13" s="52"/>
    </row>
    <row r="14" spans="1:52" s="1" customFormat="1" ht="18" customHeight="1">
      <c r="A14" s="53" t="e">
        <f ca="1"/>
        <v>#NAME?</v>
      </c>
      <c r="B14" s="54" t="e">
        <f ca="1"/>
        <v>#NAME?</v>
      </c>
      <c r="C14" s="63" t="e">
        <f ca="1"/>
        <v>#NAME?</v>
      </c>
      <c r="D14" s="60" t="e">
        <f ca="1"/>
        <v>#NAME?</v>
      </c>
      <c r="E14" s="60" t="e">
        <f ca="1"/>
        <v>#NAME?</v>
      </c>
      <c r="F14" s="69" t="e">
        <f ca="1"/>
        <v>#NAME?</v>
      </c>
      <c r="G14" s="54" t="e">
        <f ca="1"/>
        <v>#NAME?</v>
      </c>
      <c r="H14" s="55" t="e">
        <f ca="1"/>
        <v>#NAME?</v>
      </c>
      <c r="I14" s="52"/>
    </row>
    <row r="15" spans="1:52" s="1" customFormat="1" ht="18" customHeight="1">
      <c r="A15" s="53"/>
      <c r="B15" s="54"/>
      <c r="C15" s="63"/>
      <c r="D15" s="60"/>
      <c r="E15" s="60"/>
      <c r="F15" s="69"/>
      <c r="G15" s="54"/>
      <c r="H15" s="55"/>
      <c r="I15" s="52"/>
    </row>
    <row r="16" spans="1:52" s="1" customFormat="1" ht="18" customHeight="1">
      <c r="A16" s="53"/>
      <c r="B16" s="54"/>
      <c r="C16" s="63"/>
      <c r="D16" s="60"/>
      <c r="E16" s="60"/>
      <c r="F16" s="69"/>
      <c r="G16" s="54"/>
      <c r="H16" s="55"/>
      <c r="I16" s="52"/>
    </row>
    <row r="17" spans="1:10" s="1" customFormat="1" ht="18" customHeight="1">
      <c r="A17" s="53"/>
      <c r="B17" s="54"/>
      <c r="C17" s="63"/>
      <c r="D17" s="60"/>
      <c r="E17" s="60"/>
      <c r="F17" s="69"/>
      <c r="G17" s="54"/>
      <c r="H17" s="55"/>
      <c r="I17" s="52"/>
    </row>
    <row r="18" spans="1:10" s="1" customFormat="1" ht="18" customHeight="1">
      <c r="A18" s="53"/>
      <c r="B18" s="54"/>
      <c r="C18" s="63"/>
      <c r="D18" s="60"/>
      <c r="E18" s="60"/>
      <c r="F18" s="69"/>
      <c r="G18" s="54"/>
      <c r="H18" s="55"/>
      <c r="I18" s="52"/>
    </row>
    <row r="19" spans="1:10" s="1" customFormat="1" ht="18" customHeight="1">
      <c r="A19" s="53"/>
      <c r="B19" s="54"/>
      <c r="C19" s="63"/>
      <c r="D19" s="60"/>
      <c r="E19" s="60"/>
      <c r="F19" s="69"/>
      <c r="G19" s="54"/>
      <c r="H19" s="55"/>
      <c r="I19" s="52"/>
    </row>
    <row r="20" spans="1:10" s="1" customFormat="1" ht="18" customHeight="1">
      <c r="A20" s="53"/>
      <c r="B20" s="54"/>
      <c r="C20" s="63"/>
      <c r="D20" s="60"/>
      <c r="E20" s="60"/>
      <c r="F20" s="69"/>
      <c r="G20" s="54"/>
      <c r="H20" s="55"/>
      <c r="I20" s="52"/>
    </row>
    <row r="21" spans="1:10" s="1" customFormat="1" ht="18" customHeight="1">
      <c r="A21" s="53"/>
      <c r="B21" s="54"/>
      <c r="C21" s="63"/>
      <c r="D21" s="60"/>
      <c r="E21" s="60"/>
      <c r="F21" s="69"/>
      <c r="G21" s="54"/>
      <c r="H21" s="55"/>
      <c r="I21" s="52"/>
    </row>
    <row r="22" spans="1:10" s="1" customFormat="1" ht="18" customHeight="1">
      <c r="A22" s="53"/>
      <c r="B22" s="54"/>
      <c r="C22" s="63"/>
      <c r="D22" s="60"/>
      <c r="E22" s="60"/>
      <c r="F22" s="69"/>
      <c r="G22" s="54"/>
      <c r="H22" s="55"/>
      <c r="I22" s="52"/>
    </row>
    <row r="23" spans="1:10" s="1" customFormat="1" ht="18" customHeight="1">
      <c r="A23" s="53"/>
      <c r="B23" s="54"/>
      <c r="C23" s="63"/>
      <c r="D23" s="60"/>
      <c r="E23" s="60"/>
      <c r="F23" s="69"/>
      <c r="G23" s="54"/>
      <c r="H23" s="55"/>
      <c r="I23" s="52"/>
    </row>
    <row r="24" spans="1:10" s="1" customFormat="1" ht="18" customHeight="1">
      <c r="A24" s="53"/>
      <c r="B24" s="54"/>
      <c r="C24" s="63"/>
      <c r="D24" s="60"/>
      <c r="E24" s="60"/>
      <c r="F24" s="69"/>
      <c r="G24" s="54"/>
      <c r="H24" s="55"/>
      <c r="I24" s="52"/>
    </row>
    <row r="25" spans="1:10" s="1" customFormat="1" ht="18" customHeight="1">
      <c r="A25" s="53"/>
      <c r="B25" s="54"/>
      <c r="C25" s="63"/>
      <c r="D25" s="60"/>
      <c r="E25" s="60"/>
      <c r="F25" s="69"/>
      <c r="G25" s="54"/>
      <c r="H25" s="55"/>
      <c r="I25" s="52"/>
    </row>
    <row r="26" spans="1:10" s="1" customFormat="1" ht="18" customHeight="1" thickBot="1">
      <c r="A26" s="56"/>
      <c r="B26" s="57"/>
      <c r="C26" s="64"/>
      <c r="D26" s="61"/>
      <c r="E26" s="61"/>
      <c r="F26" s="70"/>
      <c r="G26" s="57"/>
      <c r="H26" s="58"/>
      <c r="I26" s="52"/>
    </row>
    <row r="27" spans="1:10" ht="15.75" thickBot="1">
      <c r="I27" s="4"/>
    </row>
    <row r="28" spans="1:10" ht="18" customHeight="1" thickBot="1">
      <c r="C28" s="90" t="s">
        <v>247</v>
      </c>
      <c r="D28" s="91"/>
      <c r="E28" s="91"/>
      <c r="F28" s="92">
        <v>0.15</v>
      </c>
      <c r="I28" s="4"/>
    </row>
    <row r="29" spans="1:10" ht="15.75" thickBot="1">
      <c r="I29" s="4"/>
    </row>
    <row r="30" spans="1:10" ht="19.5" customHeight="1">
      <c r="D30" s="104"/>
      <c r="E30" s="105"/>
      <c r="F30" s="95" t="s">
        <v>228</v>
      </c>
      <c r="G30" s="96"/>
      <c r="H30" s="96"/>
      <c r="I30" s="136" t="e">
        <f ca="1">SUM(F12:F26)</f>
        <v>#NAME?</v>
      </c>
      <c r="J30" s="137"/>
    </row>
    <row r="31" spans="1:10" ht="19.5" customHeight="1" thickBot="1">
      <c r="A31" s="3"/>
      <c r="B31" s="4"/>
      <c r="C31" s="4"/>
      <c r="D31" s="106"/>
      <c r="E31" s="102"/>
      <c r="F31" s="102" t="s">
        <v>230</v>
      </c>
      <c r="G31" s="103"/>
      <c r="H31" s="103"/>
      <c r="I31" s="138" t="str">
        <f>IFERROR(PROPER(INDEX(Recipes[Cooked
Batch Weight],MATCH($D$3,Recipes[Code],0))),"")</f>
        <v>4.9</v>
      </c>
      <c r="J31" s="139"/>
    </row>
    <row r="32" spans="1:10">
      <c r="A32" s="3"/>
      <c r="B32" s="4"/>
      <c r="C32" s="4"/>
      <c r="D32" s="4"/>
    </row>
    <row r="33" spans="1:12" ht="15.75" thickBot="1">
      <c r="A33" s="3" t="s">
        <v>21</v>
      </c>
      <c r="B33" s="4"/>
      <c r="C33" s="4"/>
      <c r="D33" s="4"/>
      <c r="I33" s="115" t="s">
        <v>257</v>
      </c>
      <c r="J33" s="115" t="s">
        <v>258</v>
      </c>
    </row>
    <row r="34" spans="1:12" ht="19.5" customHeight="1">
      <c r="A34" s="3" t="s">
        <v>8</v>
      </c>
      <c r="B34" s="4"/>
      <c r="C34" s="4"/>
      <c r="D34" s="93"/>
      <c r="E34" s="94"/>
      <c r="F34" s="95" t="s">
        <v>231</v>
      </c>
      <c r="G34" s="96"/>
      <c r="H34" s="96"/>
      <c r="I34" s="107" t="e">
        <f ca="1">(I30*D5)/CONVERT(I31,"kg","g")</f>
        <v>#NAME?</v>
      </c>
      <c r="J34" s="108" t="e">
        <f ca="1">(I30*D5)/CONVERT(I31,"kg","g")+F28</f>
        <v>#NAME?</v>
      </c>
      <c r="K34" s="1"/>
    </row>
    <row r="35" spans="1:12" ht="19.5" customHeight="1">
      <c r="A35" s="3"/>
      <c r="B35" s="4"/>
      <c r="C35" s="4"/>
      <c r="D35" s="97"/>
      <c r="E35" s="98"/>
      <c r="F35" s="99" t="s">
        <v>9</v>
      </c>
      <c r="G35" s="4"/>
      <c r="H35" s="4"/>
      <c r="I35" s="109">
        <f>IFERROR(INDEX(Produits[Sell Price],MATCH($D$3,Produits[Code],0)),"")</f>
        <v>2.2148148148148148</v>
      </c>
      <c r="J35" s="110">
        <f>IFERROR(INDEX(Produits[Sell Price],MATCH($D$3,Produits[Code],0)),"")</f>
        <v>2.2148148148148148</v>
      </c>
    </row>
    <row r="36" spans="1:12" ht="19.5" customHeight="1">
      <c r="A36" s="3"/>
      <c r="B36" s="4"/>
      <c r="C36" s="4"/>
      <c r="D36" s="97"/>
      <c r="E36" s="98"/>
      <c r="F36" s="99" t="s">
        <v>246</v>
      </c>
      <c r="G36" s="4"/>
      <c r="H36" s="4"/>
      <c r="I36" s="109" t="e">
        <f ca="1">I35-I34</f>
        <v>#NAME?</v>
      </c>
      <c r="J36" s="110" t="e">
        <f ca="1">J35-J34</f>
        <v>#NAME?</v>
      </c>
    </row>
    <row r="37" spans="1:12" ht="19.5" customHeight="1">
      <c r="A37" s="3"/>
      <c r="B37" s="4"/>
      <c r="C37" s="4"/>
      <c r="D37" s="97"/>
      <c r="E37" s="98"/>
      <c r="F37" s="99" t="s">
        <v>245</v>
      </c>
      <c r="G37" s="4"/>
      <c r="H37" s="4"/>
      <c r="I37" s="111" t="e">
        <f ca="1">(I35-I34)/I34</f>
        <v>#NAME?</v>
      </c>
      <c r="J37" s="112" t="e">
        <f ca="1">(J35-J34)/J34</f>
        <v>#NAME?</v>
      </c>
      <c r="L37" s="77"/>
    </row>
    <row r="38" spans="1:12" ht="19.5" customHeight="1" thickBot="1">
      <c r="A38" s="3"/>
      <c r="B38" s="4"/>
      <c r="C38" s="4"/>
      <c r="D38" s="100"/>
      <c r="E38" s="101"/>
      <c r="F38" s="102" t="s">
        <v>21</v>
      </c>
      <c r="G38" s="103"/>
      <c r="H38" s="103"/>
      <c r="I38" s="113" t="e">
        <f ca="1">(I35-I34)/I35</f>
        <v>#NAME?</v>
      </c>
      <c r="J38" s="114" t="e">
        <f ca="1">(J35-J34)/J35</f>
        <v>#NAME?</v>
      </c>
    </row>
    <row r="39" spans="1:12">
      <c r="A39" s="3"/>
      <c r="B39" s="4"/>
      <c r="C39" s="4"/>
      <c r="D39" s="4"/>
    </row>
    <row r="40" spans="1:12" ht="15.75" thickBot="1">
      <c r="A40" s="5"/>
      <c r="B40" s="6"/>
    </row>
  </sheetData>
  <mergeCells count="7">
    <mergeCell ref="D3:F3"/>
    <mergeCell ref="I30:J30"/>
    <mergeCell ref="I31:J31"/>
    <mergeCell ref="D4:F4"/>
    <mergeCell ref="D6:F6"/>
    <mergeCell ref="D7:F7"/>
    <mergeCell ref="D8:F8"/>
  </mergeCells>
  <pageMargins left="0.7" right="0.7" top="1.2083333333333333" bottom="0.75" header="0.3" footer="0.3"/>
  <pageSetup paperSize="9" orientation="portrait" r:id="rId1"/>
  <headerFooter>
    <oddFooter>&amp;R&amp;A</oddFooter>
  </headerFooter>
  <ignoredErrors>
    <ignoredError sqref="I34:J38" evalError="1"/>
  </ignoredError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rgb="FFFF0000"/>
  </sheetPr>
  <dimension ref="A1:N16"/>
  <sheetViews>
    <sheetView workbookViewId="0">
      <selection activeCell="I6" sqref="I6"/>
    </sheetView>
  </sheetViews>
  <sheetFormatPr baseColWidth="10" defaultRowHeight="15"/>
  <cols>
    <col min="1" max="1" width="11.42578125" style="86"/>
    <col min="11" max="11" width="13.5703125" customWidth="1"/>
  </cols>
  <sheetData>
    <row r="1" spans="1:14" ht="23.25">
      <c r="A1" s="85" t="s">
        <v>209</v>
      </c>
    </row>
    <row r="3" spans="1:14" ht="15.75" thickBot="1">
      <c r="A3" s="86" t="s">
        <v>97</v>
      </c>
    </row>
    <row r="4" spans="1:14" ht="15.75" thickBot="1">
      <c r="F4" s="146" t="s">
        <v>263</v>
      </c>
      <c r="G4" s="147"/>
      <c r="H4" s="147"/>
      <c r="I4" s="148"/>
      <c r="K4" t="s">
        <v>252</v>
      </c>
      <c r="L4" t="s">
        <v>253</v>
      </c>
    </row>
    <row r="5" spans="1:14">
      <c r="A5" s="86" t="s">
        <v>1</v>
      </c>
      <c r="F5" s="78" t="s">
        <v>251</v>
      </c>
      <c r="G5" s="84"/>
      <c r="H5" s="80" t="s">
        <v>98</v>
      </c>
      <c r="I5" s="83">
        <v>5</v>
      </c>
      <c r="K5" t="s">
        <v>254</v>
      </c>
      <c r="L5" t="s">
        <v>255</v>
      </c>
      <c r="N5" t="s">
        <v>256</v>
      </c>
    </row>
    <row r="6" spans="1:14" ht="15.75" thickBot="1">
      <c r="A6" s="86" t="s">
        <v>116</v>
      </c>
      <c r="F6" s="79" t="s">
        <v>98</v>
      </c>
      <c r="G6" s="82">
        <f>CONVERT(G5,"kg","g")</f>
        <v>0</v>
      </c>
      <c r="H6" s="81" t="s">
        <v>251</v>
      </c>
      <c r="I6" s="82">
        <f>CONVERT(I5,"g","kg")</f>
        <v>5.0000000000000001E-3</v>
      </c>
    </row>
    <row r="8" spans="1:14" ht="15.75" thickBot="1"/>
    <row r="9" spans="1:14" ht="15.75" thickBot="1">
      <c r="F9" s="146" t="s">
        <v>264</v>
      </c>
      <c r="G9" s="147"/>
      <c r="H9" s="147"/>
      <c r="I9" s="148"/>
    </row>
    <row r="10" spans="1:14">
      <c r="F10" s="78" t="s">
        <v>251</v>
      </c>
      <c r="G10" s="84"/>
      <c r="H10" s="80" t="s">
        <v>265</v>
      </c>
      <c r="I10" s="83">
        <v>10</v>
      </c>
    </row>
    <row r="11" spans="1:14" ht="15.75" thickBot="1">
      <c r="F11" s="79" t="s">
        <v>265</v>
      </c>
      <c r="G11" s="82">
        <f>CONVERT(G10,"kg","lbm")</f>
        <v>0</v>
      </c>
      <c r="H11" s="81" t="s">
        <v>251</v>
      </c>
      <c r="I11" s="117">
        <f>CONVERT(I10,"lbm","kg")</f>
        <v>4.5359237000000006</v>
      </c>
    </row>
    <row r="13" spans="1:14" ht="15.75" thickBot="1"/>
    <row r="14" spans="1:14" ht="15.75" thickBot="1">
      <c r="F14" s="146" t="s">
        <v>264</v>
      </c>
      <c r="G14" s="147"/>
      <c r="H14" s="147"/>
      <c r="I14" s="148"/>
    </row>
    <row r="15" spans="1:14">
      <c r="F15" s="78" t="s">
        <v>98</v>
      </c>
      <c r="G15" s="84"/>
      <c r="H15" s="80" t="s">
        <v>266</v>
      </c>
      <c r="I15" s="83">
        <v>32</v>
      </c>
    </row>
    <row r="16" spans="1:14" ht="15.75" thickBot="1">
      <c r="F16" s="79" t="s">
        <v>266</v>
      </c>
      <c r="G16" s="82">
        <f>CONVERT(G15,"g","ozm")</f>
        <v>0</v>
      </c>
      <c r="H16" s="81" t="s">
        <v>98</v>
      </c>
      <c r="I16" s="117">
        <f>CONVERT(I15,"ozm","g")</f>
        <v>907.18474000000003</v>
      </c>
    </row>
  </sheetData>
  <mergeCells count="3">
    <mergeCell ref="F4:I4"/>
    <mergeCell ref="F9:I9"/>
    <mergeCell ref="F14:I14"/>
  </mergeCells>
  <pageMargins left="0.7" right="0.7" top="0.75" bottom="0.75" header="0.3" footer="0.3"/>
  <pageSetup paperSize="9" orientation="portrait" horizontalDpi="0" verticalDpi="0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4:G24"/>
  <sheetViews>
    <sheetView workbookViewId="0">
      <selection activeCell="F9" sqref="F9"/>
    </sheetView>
  </sheetViews>
  <sheetFormatPr baseColWidth="10" defaultRowHeight="15"/>
  <cols>
    <col min="1" max="1" width="15.85546875" customWidth="1"/>
    <col min="3" max="3" width="3.42578125" customWidth="1"/>
    <col min="4" max="4" width="11.42578125" style="87"/>
  </cols>
  <sheetData>
    <row r="4" spans="1:7">
      <c r="A4" t="s">
        <v>282</v>
      </c>
    </row>
    <row r="5" spans="1:7">
      <c r="D5" s="87" t="s">
        <v>330</v>
      </c>
      <c r="F5" s="87" t="s">
        <v>333</v>
      </c>
      <c r="G5" s="87" t="s">
        <v>2</v>
      </c>
    </row>
    <row r="6" spans="1:7">
      <c r="A6" t="s">
        <v>105</v>
      </c>
      <c r="B6">
        <v>0.38</v>
      </c>
      <c r="C6" t="s">
        <v>287</v>
      </c>
      <c r="D6" s="87">
        <v>5</v>
      </c>
      <c r="F6" s="87"/>
      <c r="G6" s="87">
        <f>B6*F6</f>
        <v>0</v>
      </c>
    </row>
    <row r="7" spans="1:7">
      <c r="A7" t="s">
        <v>286</v>
      </c>
      <c r="B7">
        <v>0.22600000000000001</v>
      </c>
      <c r="C7" t="s">
        <v>287</v>
      </c>
      <c r="D7" s="87">
        <v>6</v>
      </c>
      <c r="F7" s="87">
        <v>3</v>
      </c>
      <c r="G7" s="87">
        <f t="shared" ref="G7:G17" si="0">B7*F7</f>
        <v>0.67800000000000005</v>
      </c>
    </row>
    <row r="8" spans="1:7">
      <c r="A8" t="s">
        <v>288</v>
      </c>
      <c r="B8">
        <v>0.26200000000000001</v>
      </c>
      <c r="C8" t="s">
        <v>287</v>
      </c>
      <c r="D8" s="87">
        <v>6</v>
      </c>
      <c r="F8" s="87">
        <v>2</v>
      </c>
      <c r="G8" s="87">
        <f t="shared" si="0"/>
        <v>0.52400000000000002</v>
      </c>
    </row>
    <row r="9" spans="1:7">
      <c r="A9" t="s">
        <v>289</v>
      </c>
      <c r="B9">
        <v>0.18099999999999999</v>
      </c>
      <c r="C9" t="s">
        <v>287</v>
      </c>
      <c r="D9" s="87">
        <v>6</v>
      </c>
      <c r="F9" s="87">
        <v>3</v>
      </c>
      <c r="G9" s="87">
        <f t="shared" si="0"/>
        <v>0.54299999999999993</v>
      </c>
    </row>
    <row r="10" spans="1:7">
      <c r="A10" t="s">
        <v>290</v>
      </c>
      <c r="B10">
        <v>0.27800000000000002</v>
      </c>
      <c r="C10" t="s">
        <v>287</v>
      </c>
      <c r="D10" s="87">
        <v>4</v>
      </c>
      <c r="F10" s="87">
        <v>2</v>
      </c>
      <c r="G10" s="87">
        <f t="shared" si="0"/>
        <v>0.55600000000000005</v>
      </c>
    </row>
    <row r="11" spans="1:7">
      <c r="A11" t="s">
        <v>315</v>
      </c>
      <c r="B11">
        <v>0.28000000000000003</v>
      </c>
      <c r="C11" t="s">
        <v>287</v>
      </c>
      <c r="D11" s="87">
        <v>8</v>
      </c>
      <c r="F11" s="87"/>
      <c r="G11" s="87">
        <f t="shared" si="0"/>
        <v>0</v>
      </c>
    </row>
    <row r="12" spans="1:7">
      <c r="A12" t="s">
        <v>155</v>
      </c>
      <c r="B12">
        <v>5.6000000000000001E-2</v>
      </c>
      <c r="C12" t="s">
        <v>287</v>
      </c>
      <c r="D12" s="87">
        <v>11</v>
      </c>
      <c r="F12" s="87"/>
      <c r="G12" s="87">
        <f t="shared" si="0"/>
        <v>0</v>
      </c>
    </row>
    <row r="13" spans="1:7">
      <c r="A13" t="s">
        <v>156</v>
      </c>
      <c r="B13">
        <v>0.112</v>
      </c>
      <c r="C13" t="s">
        <v>287</v>
      </c>
      <c r="D13" s="87">
        <v>9</v>
      </c>
      <c r="F13" s="87"/>
      <c r="G13" s="87">
        <f t="shared" si="0"/>
        <v>0</v>
      </c>
    </row>
    <row r="14" spans="1:7">
      <c r="A14" t="s">
        <v>327</v>
      </c>
      <c r="B14">
        <v>0.126</v>
      </c>
      <c r="C14" t="s">
        <v>287</v>
      </c>
      <c r="D14" s="87">
        <v>3</v>
      </c>
      <c r="F14" s="87"/>
      <c r="G14" s="87">
        <f t="shared" si="0"/>
        <v>0</v>
      </c>
    </row>
    <row r="15" spans="1:7">
      <c r="A15" t="s">
        <v>328</v>
      </c>
      <c r="B15">
        <v>0.34200000000000003</v>
      </c>
      <c r="C15" t="s">
        <v>287</v>
      </c>
      <c r="D15" s="87">
        <v>3</v>
      </c>
      <c r="F15" s="87"/>
      <c r="G15" s="87">
        <f t="shared" si="0"/>
        <v>0</v>
      </c>
    </row>
    <row r="16" spans="1:7">
      <c r="A16" t="s">
        <v>329</v>
      </c>
      <c r="B16">
        <v>0.34499999999999997</v>
      </c>
      <c r="C16" t="s">
        <v>287</v>
      </c>
      <c r="D16" s="87">
        <v>4</v>
      </c>
      <c r="F16" s="87"/>
      <c r="G16" s="87">
        <f t="shared" si="0"/>
        <v>0</v>
      </c>
    </row>
    <row r="17" spans="1:7">
      <c r="A17" t="s">
        <v>124</v>
      </c>
      <c r="B17">
        <v>1.35</v>
      </c>
      <c r="C17" t="s">
        <v>287</v>
      </c>
      <c r="D17" s="87">
        <v>4</v>
      </c>
      <c r="F17" s="87"/>
      <c r="G17" s="87">
        <f t="shared" si="0"/>
        <v>0</v>
      </c>
    </row>
    <row r="18" spans="1:7">
      <c r="F18" s="87"/>
      <c r="G18" s="87"/>
    </row>
    <row r="19" spans="1:7">
      <c r="F19" s="87"/>
      <c r="G19" s="87"/>
    </row>
    <row r="20" spans="1:7">
      <c r="F20" s="87"/>
      <c r="G20" s="87"/>
    </row>
    <row r="21" spans="1:7">
      <c r="F21" s="87"/>
      <c r="G21" s="87"/>
    </row>
    <row r="22" spans="1:7">
      <c r="F22" s="87"/>
      <c r="G22" s="87"/>
    </row>
    <row r="23" spans="1:7">
      <c r="F23" s="87"/>
      <c r="G23" s="87"/>
    </row>
    <row r="24" spans="1:7">
      <c r="F24" s="87"/>
      <c r="G24" s="87"/>
    </row>
  </sheetData>
  <pageMargins left="0.7" right="0.7" top="0.75" bottom="0.75" header="0.3" footer="0.3"/>
  <pageSetup paperSize="9" orientation="portrait" horizontalDpi="0" verticalDpi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4</vt:i4>
      </vt:variant>
    </vt:vector>
  </HeadingPairs>
  <TitlesOfParts>
    <vt:vector size="12" baseType="lpstr">
      <vt:lpstr>Tbl_Produits</vt:lpstr>
      <vt:lpstr>Ingredients</vt:lpstr>
      <vt:lpstr>Recipes</vt:lpstr>
      <vt:lpstr>Recipes_2</vt:lpstr>
      <vt:lpstr>Margin</vt:lpstr>
      <vt:lpstr>Margin Calculator</vt:lpstr>
      <vt:lpstr>data</vt:lpstr>
      <vt:lpstr>F&amp;V - units</vt:lpstr>
      <vt:lpstr>IngredientList</vt:lpstr>
      <vt:lpstr>Margin!Sell_Price</vt:lpstr>
      <vt:lpstr>Recipes_2!Sell_Price</vt:lpstr>
      <vt:lpstr>Sell_Price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Daniel</dc:creator>
  <cp:lastModifiedBy>Michel</cp:lastModifiedBy>
  <cp:lastPrinted>2020-12-01T12:35:08Z</cp:lastPrinted>
  <dcterms:created xsi:type="dcterms:W3CDTF">2020-11-08T16:52:49Z</dcterms:created>
  <dcterms:modified xsi:type="dcterms:W3CDTF">2020-12-09T10:38:34Z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