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5440" windowHeight="15390"/>
  </bookViews>
  <sheets>
    <sheet name="Argent C" sheetId="5" r:id="rId1"/>
    <sheet name="Liste" sheetId="4" r:id="rId2"/>
  </sheets>
  <definedNames>
    <definedName name="Boissons">Liste!$B$2:$B$20</definedName>
    <definedName name="Lieux">Liste!$A$2:$A$10</definedName>
    <definedName name="Points">Liste!$C:$C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5" l="1"/>
  <c r="J9" i="5"/>
  <c r="J10" i="5"/>
  <c r="J11" i="5"/>
  <c r="J12" i="5"/>
  <c r="J13" i="5"/>
  <c r="J14" i="5"/>
  <c r="J15" i="5"/>
  <c r="J16" i="5"/>
  <c r="J17" i="5"/>
  <c r="J18" i="5"/>
  <c r="J19" i="5"/>
  <c r="J20" i="5"/>
  <c r="J6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6" i="5"/>
  <c r="L7" i="5"/>
  <c r="N7" i="5" s="1"/>
  <c r="J7" i="5" s="1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6" i="5"/>
  <c r="I7" i="5" l="1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6" i="5"/>
  <c r="N5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6" i="5"/>
  <c r="D21" i="5" l="1"/>
  <c r="D23" i="5" s="1"/>
</calcChain>
</file>

<file path=xl/sharedStrings.xml><?xml version="1.0" encoding="utf-8"?>
<sst xmlns="http://schemas.openxmlformats.org/spreadsheetml/2006/main" count="37" uniqueCount="28">
  <si>
    <t>DATES</t>
  </si>
  <si>
    <t>POINTS</t>
  </si>
  <si>
    <t>TOTAL</t>
  </si>
  <si>
    <t>POINTS RECOMPENSES</t>
  </si>
  <si>
    <t>RESTE</t>
  </si>
  <si>
    <t>DEPART</t>
  </si>
  <si>
    <t>LIEUX</t>
  </si>
  <si>
    <t>NIEDERBRONN</t>
  </si>
  <si>
    <t>RIBEAUVILLE</t>
  </si>
  <si>
    <t xml:space="preserve"> </t>
  </si>
  <si>
    <t>BOISSONS</t>
  </si>
  <si>
    <t xml:space="preserve">    CASINO BARRIERE</t>
  </si>
  <si>
    <t>coca</t>
  </si>
  <si>
    <t>NOMBRE</t>
  </si>
  <si>
    <t>pizza</t>
  </si>
  <si>
    <t>Cocktail</t>
  </si>
  <si>
    <t xml:space="preserve">Coupe </t>
  </si>
  <si>
    <t>Parrainage</t>
  </si>
  <si>
    <t>Sandwich</t>
  </si>
  <si>
    <t>Lieux</t>
  </si>
  <si>
    <t>CANNE</t>
  </si>
  <si>
    <t>NICE</t>
  </si>
  <si>
    <t>MENTON</t>
  </si>
  <si>
    <t>Acquis</t>
  </si>
  <si>
    <t>Points</t>
  </si>
  <si>
    <t>SOLDE</t>
  </si>
  <si>
    <t>Points statuts</t>
  </si>
  <si>
    <t>René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</si>
</sst>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ont="1"/>
    <xf numFmtId="0" fontId="4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4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8" fillId="0" borderId="17" xfId="0" applyFont="1" applyBorder="1"/>
    <xf numFmtId="0" fontId="8" fillId="0" borderId="12" xfId="0" applyFont="1" applyBorder="1" applyAlignment="1">
      <alignment horizontal="center"/>
    </xf>
    <xf numFmtId="0" fontId="8" fillId="0" borderId="18" xfId="0" applyFont="1" applyBorder="1"/>
    <xf numFmtId="0" fontId="8" fillId="0" borderId="0" xfId="0" applyFont="1" applyBorder="1" applyAlignment="1">
      <alignment horizontal="center"/>
    </xf>
    <xf numFmtId="0" fontId="8" fillId="0" borderId="19" xfId="0" applyFont="1" applyBorder="1"/>
    <xf numFmtId="0" fontId="0" fillId="0" borderId="18" xfId="0" applyBorder="1"/>
    <xf numFmtId="0" fontId="1" fillId="0" borderId="10" xfId="0" applyFont="1" applyBorder="1" applyAlignment="1">
      <alignment horizontal="center" vertical="center"/>
    </xf>
    <xf numFmtId="0" fontId="0" fillId="0" borderId="19" xfId="0" applyBorder="1"/>
    <xf numFmtId="0" fontId="0" fillId="0" borderId="15" xfId="0" applyBorder="1"/>
    <xf numFmtId="0" fontId="0" fillId="8" borderId="15" xfId="0" applyFill="1" applyBorder="1"/>
    <xf numFmtId="0" fontId="8" fillId="0" borderId="7" xfId="0" applyFont="1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4" fontId="8" fillId="0" borderId="7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0</xdr:row>
      <xdr:rowOff>1</xdr:rowOff>
    </xdr:from>
    <xdr:ext cx="4086225" cy="937629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EE18E2D0-C1BA-4CFB-87D6-C81BBD0A9C67}"/>
            </a:ext>
          </a:extLst>
        </xdr:cNvPr>
        <xdr:cNvSpPr/>
      </xdr:nvSpPr>
      <xdr:spPr>
        <a:xfrm>
          <a:off x="4305300" y="1"/>
          <a:ext cx="4086225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oneCell">
    <xdr:from>
      <xdr:col>14</xdr:col>
      <xdr:colOff>407307</xdr:colOff>
      <xdr:row>6</xdr:row>
      <xdr:rowOff>295275</xdr:rowOff>
    </xdr:from>
    <xdr:to>
      <xdr:col>16</xdr:col>
      <xdr:colOff>542925</xdr:colOff>
      <xdr:row>10</xdr:row>
      <xdr:rowOff>171450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316A8D46-5F3E-4297-B58F-0FD0531E5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907" y="2714625"/>
          <a:ext cx="1812018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304803</xdr:colOff>
      <xdr:row>0</xdr:row>
      <xdr:rowOff>161925</xdr:rowOff>
    </xdr:from>
    <xdr:to>
      <xdr:col>1</xdr:col>
      <xdr:colOff>114301</xdr:colOff>
      <xdr:row>0</xdr:row>
      <xdr:rowOff>742950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91B3E4B5-9BDA-4A3E-B613-39E0A2A9CA30}"/>
            </a:ext>
          </a:extLst>
        </xdr:cNvPr>
        <xdr:cNvSpPr/>
      </xdr:nvSpPr>
      <xdr:spPr>
        <a:xfrm>
          <a:off x="304803" y="161925"/>
          <a:ext cx="1066798" cy="581025"/>
        </a:xfrm>
        <a:prstGeom prst="rect">
          <a:avLst/>
        </a:prstGeom>
        <a:ln>
          <a:noFill/>
        </a:ln>
        <a:effectLst>
          <a:glow rad="228600">
            <a:schemeClr val="accent2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C7" totalsRowShown="0">
  <autoFilter ref="A1:C7"/>
  <sortState ref="A2:C7">
    <sortCondition ref="A1:A7"/>
  </sortState>
  <tableColumns count="3">
    <tableColumn id="1" name="Lieux"/>
    <tableColumn id="2" name="BOISSONS"/>
    <tableColumn id="3" name="POI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showZeros="0" tabSelected="1" topLeftCell="A3" workbookViewId="0">
      <selection activeCell="L6" sqref="L6"/>
    </sheetView>
  </sheetViews>
  <sheetFormatPr baseColWidth="10" defaultRowHeight="15.75" x14ac:dyDescent="0.25"/>
  <cols>
    <col min="1" max="1" width="18" customWidth="1"/>
    <col min="3" max="3" width="6.125" customWidth="1"/>
    <col min="4" max="4" width="8.875" customWidth="1"/>
    <col min="5" max="5" width="10.875" customWidth="1"/>
    <col min="6" max="6" width="15.125" customWidth="1"/>
    <col min="8" max="8" width="10.375" customWidth="1"/>
    <col min="9" max="9" width="14.5" customWidth="1"/>
    <col min="10" max="10" width="13.375" customWidth="1"/>
    <col min="11" max="12" width="16.5" customWidth="1"/>
  </cols>
  <sheetData>
    <row r="1" spans="1:14" ht="63" customHeight="1" x14ac:dyDescent="0.25">
      <c r="C1" s="33" t="s">
        <v>27</v>
      </c>
      <c r="D1" s="33"/>
      <c r="G1" s="34" t="s">
        <v>11</v>
      </c>
      <c r="H1" s="34"/>
      <c r="I1" s="34"/>
      <c r="J1" s="34"/>
      <c r="K1" s="34"/>
      <c r="L1" s="34"/>
      <c r="M1" s="34"/>
      <c r="N1" s="34"/>
    </row>
    <row r="2" spans="1:14" ht="13.5" customHeight="1" thickBot="1" x14ac:dyDescent="0.3">
      <c r="G2" s="2"/>
      <c r="H2" s="2"/>
      <c r="I2" s="2"/>
      <c r="J2" s="2"/>
      <c r="K2" s="2"/>
      <c r="L2" s="2"/>
      <c r="M2" s="2"/>
      <c r="N2" s="2"/>
    </row>
    <row r="3" spans="1:14" ht="34.5" customHeight="1" thickBot="1" x14ac:dyDescent="0.4">
      <c r="A3" s="3" t="s">
        <v>6</v>
      </c>
      <c r="B3" s="35" t="s">
        <v>0</v>
      </c>
      <c r="C3" s="36"/>
      <c r="D3" s="36" t="s">
        <v>26</v>
      </c>
      <c r="E3" s="37"/>
      <c r="F3" s="5" t="s">
        <v>23</v>
      </c>
      <c r="G3" s="38" t="s">
        <v>3</v>
      </c>
      <c r="H3" s="39"/>
      <c r="I3" s="28" t="s">
        <v>23</v>
      </c>
      <c r="J3" s="14" t="s">
        <v>25</v>
      </c>
      <c r="K3" s="6" t="s">
        <v>10</v>
      </c>
      <c r="L3" s="6" t="s">
        <v>24</v>
      </c>
      <c r="M3" s="6" t="s">
        <v>13</v>
      </c>
      <c r="N3" s="6" t="s">
        <v>2</v>
      </c>
    </row>
    <row r="4" spans="1:14" ht="16.5" thickBot="1" x14ac:dyDescent="0.3">
      <c r="A4" s="13"/>
      <c r="E4" s="1"/>
      <c r="F4" s="1"/>
      <c r="K4" s="16"/>
      <c r="L4" s="16"/>
      <c r="M4" s="16"/>
      <c r="N4" s="16"/>
    </row>
    <row r="5" spans="1:14" ht="24.95" customHeight="1" x14ac:dyDescent="0.3">
      <c r="A5" s="8"/>
      <c r="B5" s="29" t="s">
        <v>5</v>
      </c>
      <c r="C5" s="30"/>
      <c r="D5" s="31">
        <v>1000</v>
      </c>
      <c r="E5" s="32"/>
      <c r="F5" s="9"/>
      <c r="G5" s="31"/>
      <c r="H5" s="32"/>
      <c r="I5" s="20"/>
      <c r="J5" s="22"/>
      <c r="K5" s="24"/>
      <c r="L5" s="24"/>
      <c r="M5" s="25"/>
      <c r="N5" s="25">
        <f>SUM(L5*M5)</f>
        <v>0</v>
      </c>
    </row>
    <row r="6" spans="1:14" ht="24.95" customHeight="1" x14ac:dyDescent="0.3">
      <c r="A6" s="10" t="s">
        <v>22</v>
      </c>
      <c r="B6" s="40">
        <v>44049</v>
      </c>
      <c r="C6" s="41"/>
      <c r="D6" s="42">
        <v>1500</v>
      </c>
      <c r="E6" s="41"/>
      <c r="F6" s="11">
        <f>SUM(D6-D5)</f>
        <v>500</v>
      </c>
      <c r="G6" s="42">
        <v>1500</v>
      </c>
      <c r="H6" s="41"/>
      <c r="I6" s="18">
        <f>SUM(G6-G5)</f>
        <v>1500</v>
      </c>
      <c r="J6" s="23">
        <f>IFERROR(SUM(G6-N6),"")</f>
        <v>1500</v>
      </c>
      <c r="K6" s="24" t="s">
        <v>18</v>
      </c>
      <c r="L6" s="24">
        <f>IFERROR(INDEX(Tableau1[POINTS],MATCH('Argent C'!K6,Tableau1[BOISSONS],0)),"")</f>
        <v>1300</v>
      </c>
      <c r="M6" s="26"/>
      <c r="N6" s="26">
        <f>IFERROR(SUM(L6*M6),"")</f>
        <v>0</v>
      </c>
    </row>
    <row r="7" spans="1:14" ht="24.95" customHeight="1" x14ac:dyDescent="0.3">
      <c r="A7" s="10"/>
      <c r="B7" s="40"/>
      <c r="C7" s="43"/>
      <c r="D7" s="42"/>
      <c r="E7" s="41"/>
      <c r="F7" s="21"/>
      <c r="G7" s="42">
        <v>1800</v>
      </c>
      <c r="H7" s="41"/>
      <c r="I7" s="18">
        <f t="shared" ref="I7:I20" si="0">SUM(G7-G6)</f>
        <v>300</v>
      </c>
      <c r="J7" s="23" t="str">
        <f t="shared" ref="J7:J20" si="1">IFERROR(SUM(G7-N7),"")</f>
        <v/>
      </c>
      <c r="K7" s="24"/>
      <c r="L7" s="24" t="str">
        <f>IFERROR(INDEX(Tableau1[POINTS],MATCH('Argent C'!K7,Tableau1[BOISSONS],0)),"")</f>
        <v/>
      </c>
      <c r="M7" s="26"/>
      <c r="N7" s="26" t="str">
        <f t="shared" ref="N7:N20" si="2">IFERROR(SUM(L7*M7),"")</f>
        <v/>
      </c>
    </row>
    <row r="8" spans="1:14" ht="24.95" customHeight="1" x14ac:dyDescent="0.3">
      <c r="A8" s="10"/>
      <c r="B8" s="40"/>
      <c r="C8" s="41"/>
      <c r="D8" s="42"/>
      <c r="E8" s="41"/>
      <c r="F8" s="21">
        <f t="shared" ref="F8:F20" si="3">SUM(D8-D7)</f>
        <v>0</v>
      </c>
      <c r="G8" s="42"/>
      <c r="H8" s="41"/>
      <c r="I8" s="18">
        <f t="shared" si="0"/>
        <v>-1800</v>
      </c>
      <c r="J8" s="23" t="str">
        <f t="shared" si="1"/>
        <v/>
      </c>
      <c r="K8" s="24"/>
      <c r="L8" s="24" t="str">
        <f>IFERROR(INDEX(Tableau1[POINTS],MATCH('Argent C'!K8,Tableau1[BOISSONS],0)),"")</f>
        <v/>
      </c>
      <c r="M8" s="26"/>
      <c r="N8" s="26" t="str">
        <f t="shared" si="2"/>
        <v/>
      </c>
    </row>
    <row r="9" spans="1:14" ht="24.95" customHeight="1" x14ac:dyDescent="0.3">
      <c r="A9" s="10"/>
      <c r="B9" s="40"/>
      <c r="C9" s="41"/>
      <c r="D9" s="42"/>
      <c r="E9" s="41"/>
      <c r="F9" s="21">
        <f t="shared" si="3"/>
        <v>0</v>
      </c>
      <c r="G9" s="42"/>
      <c r="H9" s="41"/>
      <c r="I9" s="18">
        <f t="shared" si="0"/>
        <v>0</v>
      </c>
      <c r="J9" s="23" t="str">
        <f t="shared" si="1"/>
        <v/>
      </c>
      <c r="K9" s="24"/>
      <c r="L9" s="24" t="str">
        <f>IFERROR(INDEX(Tableau1[POINTS],MATCH('Argent C'!K9,Tableau1[BOISSONS],0)),"")</f>
        <v/>
      </c>
      <c r="M9" s="26"/>
      <c r="N9" s="26" t="str">
        <f t="shared" si="2"/>
        <v/>
      </c>
    </row>
    <row r="10" spans="1:14" ht="24.95" customHeight="1" x14ac:dyDescent="0.3">
      <c r="A10" s="10"/>
      <c r="B10" s="40"/>
      <c r="C10" s="41"/>
      <c r="D10" s="42"/>
      <c r="E10" s="41"/>
      <c r="F10" s="21">
        <f t="shared" si="3"/>
        <v>0</v>
      </c>
      <c r="G10" s="42"/>
      <c r="H10" s="41"/>
      <c r="I10" s="18">
        <f t="shared" si="0"/>
        <v>0</v>
      </c>
      <c r="J10" s="23" t="str">
        <f t="shared" si="1"/>
        <v/>
      </c>
      <c r="K10" s="24"/>
      <c r="L10" s="24" t="str">
        <f>IFERROR(INDEX(Tableau1[POINTS],MATCH('Argent C'!K10,Tableau1[BOISSONS],0)),"")</f>
        <v/>
      </c>
      <c r="M10" s="26"/>
      <c r="N10" s="26" t="str">
        <f t="shared" si="2"/>
        <v/>
      </c>
    </row>
    <row r="11" spans="1:14" ht="24.95" customHeight="1" x14ac:dyDescent="0.3">
      <c r="A11" s="10"/>
      <c r="B11" s="40"/>
      <c r="C11" s="41"/>
      <c r="D11" s="42"/>
      <c r="E11" s="41"/>
      <c r="F11" s="21">
        <f t="shared" si="3"/>
        <v>0</v>
      </c>
      <c r="G11" s="42"/>
      <c r="H11" s="41"/>
      <c r="I11" s="18">
        <f t="shared" si="0"/>
        <v>0</v>
      </c>
      <c r="J11" s="23" t="str">
        <f t="shared" si="1"/>
        <v/>
      </c>
      <c r="K11" s="24"/>
      <c r="L11" s="24" t="str">
        <f>IFERROR(INDEX(Tableau1[POINTS],MATCH('Argent C'!K11,Tableau1[BOISSONS],0)),"")</f>
        <v/>
      </c>
      <c r="M11" s="26"/>
      <c r="N11" s="26" t="str">
        <f t="shared" si="2"/>
        <v/>
      </c>
    </row>
    <row r="12" spans="1:14" ht="24.95" customHeight="1" x14ac:dyDescent="0.3">
      <c r="A12" s="10"/>
      <c r="B12" s="40"/>
      <c r="C12" s="41"/>
      <c r="D12" s="42"/>
      <c r="E12" s="41"/>
      <c r="F12" s="21">
        <f t="shared" si="3"/>
        <v>0</v>
      </c>
      <c r="G12" s="42"/>
      <c r="H12" s="41"/>
      <c r="I12" s="18">
        <f t="shared" si="0"/>
        <v>0</v>
      </c>
      <c r="J12" s="23" t="str">
        <f t="shared" si="1"/>
        <v/>
      </c>
      <c r="K12" s="24"/>
      <c r="L12" s="24" t="str">
        <f>IFERROR(INDEX(Tableau1[POINTS],MATCH('Argent C'!K12,Tableau1[BOISSONS],0)),"")</f>
        <v/>
      </c>
      <c r="M12" s="26"/>
      <c r="N12" s="26" t="str">
        <f t="shared" si="2"/>
        <v/>
      </c>
    </row>
    <row r="13" spans="1:14" ht="24.95" customHeight="1" x14ac:dyDescent="0.3">
      <c r="A13" s="10"/>
      <c r="B13" s="40"/>
      <c r="C13" s="41"/>
      <c r="D13" s="42"/>
      <c r="E13" s="41"/>
      <c r="F13" s="21">
        <f t="shared" si="3"/>
        <v>0</v>
      </c>
      <c r="G13" s="42"/>
      <c r="H13" s="41"/>
      <c r="I13" s="18">
        <f t="shared" si="0"/>
        <v>0</v>
      </c>
      <c r="J13" s="23" t="str">
        <f t="shared" si="1"/>
        <v/>
      </c>
      <c r="K13" s="24"/>
      <c r="L13" s="24" t="str">
        <f>IFERROR(INDEX(Tableau1[POINTS],MATCH('Argent C'!K13,Tableau1[BOISSONS],0)),"")</f>
        <v/>
      </c>
      <c r="M13" s="26"/>
      <c r="N13" s="26" t="str">
        <f t="shared" si="2"/>
        <v/>
      </c>
    </row>
    <row r="14" spans="1:14" ht="24.95" customHeight="1" x14ac:dyDescent="0.3">
      <c r="A14" s="10"/>
      <c r="B14" s="40"/>
      <c r="C14" s="41"/>
      <c r="D14" s="42"/>
      <c r="E14" s="41"/>
      <c r="F14" s="21">
        <f t="shared" si="3"/>
        <v>0</v>
      </c>
      <c r="G14" s="42"/>
      <c r="H14" s="41"/>
      <c r="I14" s="18">
        <f t="shared" si="0"/>
        <v>0</v>
      </c>
      <c r="J14" s="23" t="str">
        <f t="shared" si="1"/>
        <v/>
      </c>
      <c r="K14" s="24"/>
      <c r="L14" s="24" t="str">
        <f>IFERROR(INDEX(Tableau1[POINTS],MATCH('Argent C'!K14,Tableau1[BOISSONS],0)),"")</f>
        <v/>
      </c>
      <c r="M14" s="26"/>
      <c r="N14" s="26" t="str">
        <f t="shared" si="2"/>
        <v/>
      </c>
    </row>
    <row r="15" spans="1:14" ht="24.95" customHeight="1" x14ac:dyDescent="0.3">
      <c r="A15" s="10"/>
      <c r="B15" s="40"/>
      <c r="C15" s="41"/>
      <c r="D15" s="42"/>
      <c r="E15" s="41"/>
      <c r="F15" s="21">
        <f t="shared" si="3"/>
        <v>0</v>
      </c>
      <c r="G15" s="42"/>
      <c r="H15" s="41"/>
      <c r="I15" s="18">
        <f t="shared" si="0"/>
        <v>0</v>
      </c>
      <c r="J15" s="23" t="str">
        <f t="shared" si="1"/>
        <v/>
      </c>
      <c r="K15" s="24"/>
      <c r="L15" s="24" t="str">
        <f>IFERROR(INDEX(Tableau1[POINTS],MATCH('Argent C'!K15,Tableau1[BOISSONS],0)),"")</f>
        <v/>
      </c>
      <c r="M15" s="26"/>
      <c r="N15" s="26" t="str">
        <f t="shared" si="2"/>
        <v/>
      </c>
    </row>
    <row r="16" spans="1:14" ht="24.95" customHeight="1" x14ac:dyDescent="0.3">
      <c r="A16" s="10"/>
      <c r="B16" s="44" t="s">
        <v>9</v>
      </c>
      <c r="C16" s="41"/>
      <c r="D16" s="42"/>
      <c r="E16" s="41"/>
      <c r="F16" s="21">
        <f t="shared" si="3"/>
        <v>0</v>
      </c>
      <c r="G16" s="42"/>
      <c r="H16" s="41"/>
      <c r="I16" s="18">
        <f t="shared" si="0"/>
        <v>0</v>
      </c>
      <c r="J16" s="23" t="str">
        <f t="shared" si="1"/>
        <v/>
      </c>
      <c r="K16" s="24"/>
      <c r="L16" s="24" t="str">
        <f>IFERROR(INDEX(Tableau1[POINTS],MATCH('Argent C'!K16,Tableau1[BOISSONS],0)),"")</f>
        <v/>
      </c>
      <c r="M16" s="26"/>
      <c r="N16" s="26" t="str">
        <f t="shared" si="2"/>
        <v/>
      </c>
    </row>
    <row r="17" spans="1:14" ht="24.95" customHeight="1" x14ac:dyDescent="0.3">
      <c r="A17" s="10"/>
      <c r="B17" s="44" t="s">
        <v>9</v>
      </c>
      <c r="C17" s="41"/>
      <c r="D17" s="42"/>
      <c r="E17" s="41"/>
      <c r="F17" s="21">
        <f t="shared" si="3"/>
        <v>0</v>
      </c>
      <c r="G17" s="42"/>
      <c r="H17" s="41"/>
      <c r="I17" s="18">
        <f t="shared" si="0"/>
        <v>0</v>
      </c>
      <c r="J17" s="23" t="str">
        <f t="shared" si="1"/>
        <v/>
      </c>
      <c r="K17" s="24"/>
      <c r="L17" s="24" t="str">
        <f>IFERROR(INDEX(Tableau1[POINTS],MATCH('Argent C'!K17,Tableau1[BOISSONS],0)),"")</f>
        <v/>
      </c>
      <c r="M17" s="26"/>
      <c r="N17" s="26" t="str">
        <f t="shared" si="2"/>
        <v/>
      </c>
    </row>
    <row r="18" spans="1:14" ht="24.95" customHeight="1" x14ac:dyDescent="0.3">
      <c r="A18" s="10"/>
      <c r="B18" s="44" t="s">
        <v>9</v>
      </c>
      <c r="C18" s="41"/>
      <c r="D18" s="42"/>
      <c r="E18" s="41"/>
      <c r="F18" s="21">
        <f t="shared" si="3"/>
        <v>0</v>
      </c>
      <c r="G18" s="42"/>
      <c r="H18" s="41"/>
      <c r="I18" s="18">
        <f t="shared" si="0"/>
        <v>0</v>
      </c>
      <c r="J18" s="23" t="str">
        <f t="shared" si="1"/>
        <v/>
      </c>
      <c r="K18" s="24"/>
      <c r="L18" s="24" t="str">
        <f>IFERROR(INDEX(Tableau1[POINTS],MATCH('Argent C'!K18,Tableau1[BOISSONS],0)),"")</f>
        <v/>
      </c>
      <c r="M18" s="26"/>
      <c r="N18" s="26" t="str">
        <f t="shared" si="2"/>
        <v/>
      </c>
    </row>
    <row r="19" spans="1:14" ht="24.95" customHeight="1" x14ac:dyDescent="0.3">
      <c r="A19" s="10"/>
      <c r="B19" s="44" t="s">
        <v>9</v>
      </c>
      <c r="C19" s="41"/>
      <c r="D19" s="42"/>
      <c r="E19" s="41"/>
      <c r="F19" s="21">
        <f t="shared" si="3"/>
        <v>0</v>
      </c>
      <c r="G19" s="42"/>
      <c r="H19" s="41"/>
      <c r="I19" s="18">
        <f t="shared" si="0"/>
        <v>0</v>
      </c>
      <c r="J19" s="23" t="str">
        <f t="shared" si="1"/>
        <v/>
      </c>
      <c r="K19" s="24"/>
      <c r="L19" s="24" t="str">
        <f>IFERROR(INDEX(Tableau1[POINTS],MATCH('Argent C'!K19,Tableau1[BOISSONS],0)),"")</f>
        <v/>
      </c>
      <c r="M19" s="26"/>
      <c r="N19" s="26" t="str">
        <f t="shared" si="2"/>
        <v/>
      </c>
    </row>
    <row r="20" spans="1:14" ht="24.95" customHeight="1" thickBot="1" x14ac:dyDescent="0.35">
      <c r="A20" s="12"/>
      <c r="B20" s="49" t="s">
        <v>9</v>
      </c>
      <c r="C20" s="50"/>
      <c r="D20" s="42"/>
      <c r="E20" s="41"/>
      <c r="F20" s="21">
        <f t="shared" si="3"/>
        <v>0</v>
      </c>
      <c r="G20" s="51"/>
      <c r="H20" s="50"/>
      <c r="I20" s="18">
        <f t="shared" si="0"/>
        <v>0</v>
      </c>
      <c r="J20" s="23" t="str">
        <f t="shared" si="1"/>
        <v/>
      </c>
      <c r="K20" s="24"/>
      <c r="L20" s="24" t="str">
        <f>IFERROR(INDEX(Tableau1[POINTS],MATCH('Argent C'!K20,Tableau1[BOISSONS],0)),"")</f>
        <v/>
      </c>
      <c r="M20" s="27"/>
      <c r="N20" s="26" t="str">
        <f t="shared" si="2"/>
        <v/>
      </c>
    </row>
    <row r="21" spans="1:14" ht="27.75" customHeight="1" thickBot="1" x14ac:dyDescent="0.3">
      <c r="B21" s="52" t="s">
        <v>2</v>
      </c>
      <c r="C21" s="53"/>
      <c r="D21" s="54">
        <f>SUM(D5:D19)</f>
        <v>2500</v>
      </c>
      <c r="E21" s="55"/>
      <c r="F21" s="4"/>
      <c r="G21" s="56"/>
      <c r="H21" s="57"/>
      <c r="I21" s="19"/>
      <c r="J21" s="7"/>
      <c r="K21" s="17"/>
      <c r="L21" s="17"/>
      <c r="M21" s="16"/>
      <c r="N21" s="15"/>
    </row>
    <row r="22" spans="1:14" ht="16.5" thickBot="1" x14ac:dyDescent="0.3"/>
    <row r="23" spans="1:14" ht="30.75" customHeight="1" thickBot="1" x14ac:dyDescent="0.3">
      <c r="B23" s="45" t="s">
        <v>4</v>
      </c>
      <c r="C23" s="46"/>
      <c r="D23" s="47">
        <f>SUM(10000-D21)</f>
        <v>7500</v>
      </c>
      <c r="E23" s="48"/>
    </row>
  </sheetData>
  <mergeCells count="58">
    <mergeCell ref="B23:C23"/>
    <mergeCell ref="D23:E23"/>
    <mergeCell ref="B20:C20"/>
    <mergeCell ref="D20:E20"/>
    <mergeCell ref="G20:H20"/>
    <mergeCell ref="B21:C21"/>
    <mergeCell ref="D21:E21"/>
    <mergeCell ref="G21:H21"/>
    <mergeCell ref="B18:C18"/>
    <mergeCell ref="D18:E18"/>
    <mergeCell ref="G18:H18"/>
    <mergeCell ref="B19:C19"/>
    <mergeCell ref="D19:E19"/>
    <mergeCell ref="G19:H19"/>
    <mergeCell ref="B16:C16"/>
    <mergeCell ref="D16:E16"/>
    <mergeCell ref="G16:H16"/>
    <mergeCell ref="B17:C17"/>
    <mergeCell ref="D17:E17"/>
    <mergeCell ref="G17:H17"/>
    <mergeCell ref="B14:C14"/>
    <mergeCell ref="D14:E14"/>
    <mergeCell ref="G14:H14"/>
    <mergeCell ref="B15:C15"/>
    <mergeCell ref="D15:E15"/>
    <mergeCell ref="G15:H15"/>
    <mergeCell ref="B12:C12"/>
    <mergeCell ref="D12:E12"/>
    <mergeCell ref="G12:H12"/>
    <mergeCell ref="B13:C13"/>
    <mergeCell ref="D13:E13"/>
    <mergeCell ref="G13:H13"/>
    <mergeCell ref="B10:C10"/>
    <mergeCell ref="D10:E10"/>
    <mergeCell ref="G10:H10"/>
    <mergeCell ref="B11:C11"/>
    <mergeCell ref="D11:E11"/>
    <mergeCell ref="G11:H11"/>
    <mergeCell ref="B8:C8"/>
    <mergeCell ref="D8:E8"/>
    <mergeCell ref="G8:H8"/>
    <mergeCell ref="B9:C9"/>
    <mergeCell ref="D9:E9"/>
    <mergeCell ref="G9:H9"/>
    <mergeCell ref="B6:C6"/>
    <mergeCell ref="D6:E6"/>
    <mergeCell ref="G6:H6"/>
    <mergeCell ref="B7:C7"/>
    <mergeCell ref="D7:E7"/>
    <mergeCell ref="G7:H7"/>
    <mergeCell ref="B5:C5"/>
    <mergeCell ref="D5:E5"/>
    <mergeCell ref="G5:H5"/>
    <mergeCell ref="C1:D1"/>
    <mergeCell ref="G1:N1"/>
    <mergeCell ref="B3:C3"/>
    <mergeCell ref="D3:E3"/>
    <mergeCell ref="G3:H3"/>
  </mergeCells>
  <dataValidations count="2">
    <dataValidation type="list" allowBlank="1" showInputMessage="1" showErrorMessage="1" sqref="A6:A20">
      <formula1>Lieux</formula1>
    </dataValidation>
    <dataValidation type="list" allowBlank="1" showInputMessage="1" showErrorMessage="1" sqref="K5:K20">
      <formula1>Boissons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19" sqref="E19"/>
    </sheetView>
  </sheetViews>
  <sheetFormatPr baseColWidth="10" defaultRowHeight="15.75" x14ac:dyDescent="0.25"/>
  <cols>
    <col min="1" max="1" width="13.125" bestFit="1" customWidth="1"/>
    <col min="2" max="2" width="11.5" customWidth="1"/>
    <col min="4" max="4" width="20.5" customWidth="1"/>
  </cols>
  <sheetData>
    <row r="1" spans="1:3" x14ac:dyDescent="0.25">
      <c r="A1" t="s">
        <v>19</v>
      </c>
      <c r="B1" t="s">
        <v>10</v>
      </c>
      <c r="C1" t="s">
        <v>1</v>
      </c>
    </row>
    <row r="2" spans="1:3" x14ac:dyDescent="0.25">
      <c r="A2" t="s">
        <v>20</v>
      </c>
      <c r="B2" t="s">
        <v>15</v>
      </c>
      <c r="C2">
        <v>1300</v>
      </c>
    </row>
    <row r="3" spans="1:3" x14ac:dyDescent="0.25">
      <c r="A3" t="s">
        <v>22</v>
      </c>
      <c r="B3" t="s">
        <v>17</v>
      </c>
      <c r="C3">
        <v>6100</v>
      </c>
    </row>
    <row r="4" spans="1:3" x14ac:dyDescent="0.25">
      <c r="A4" t="s">
        <v>21</v>
      </c>
      <c r="B4" t="s">
        <v>18</v>
      </c>
      <c r="C4">
        <v>1300</v>
      </c>
    </row>
    <row r="5" spans="1:3" x14ac:dyDescent="0.25">
      <c r="A5" t="s">
        <v>7</v>
      </c>
      <c r="B5" t="s">
        <v>12</v>
      </c>
      <c r="C5">
        <v>600</v>
      </c>
    </row>
    <row r="6" spans="1:3" x14ac:dyDescent="0.25">
      <c r="A6" t="s">
        <v>8</v>
      </c>
      <c r="B6" t="s">
        <v>14</v>
      </c>
      <c r="C6">
        <v>3100</v>
      </c>
    </row>
    <row r="7" spans="1:3" x14ac:dyDescent="0.25">
      <c r="B7" t="s">
        <v>16</v>
      </c>
      <c r="C7">
        <v>4000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Argent C</vt:lpstr>
      <vt:lpstr>Liste</vt:lpstr>
      <vt:lpstr>Boissons</vt:lpstr>
      <vt:lpstr>Lieux</vt:lpstr>
      <vt:lpstr>Points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Michel</cp:lastModifiedBy>
  <cp:lastPrinted>2020-08-07T18:16:29Z</cp:lastPrinted>
  <dcterms:created xsi:type="dcterms:W3CDTF">2020-07-18T14:19:41Z</dcterms:created>
  <dcterms:modified xsi:type="dcterms:W3CDTF">2020-10-06T15:08:18Z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