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45" windowWidth="14115" windowHeight="8265"/>
  </bookViews>
  <sheets>
    <sheet name="Feuil1" sheetId="1" r:id="rId1"/>
    <sheet name="Param" sheetId="2" r:id="rId2"/>
  </sheets>
  <externalReferences>
    <externalReference r:id="rId3"/>
    <externalReference r:id="rId4"/>
  </externalReferences>
  <definedNames>
    <definedName name="Arrêt">Param!$I$2:$I$5</definedName>
    <definedName name="Début">Param!$F$2:$F$5</definedName>
    <definedName name="Ferier">Param!#REF!</definedName>
    <definedName name="Fériés">Param!$B$2:$B$14</definedName>
    <definedName name="Fin">Param!$G$2:$G$5</definedName>
    <definedName name="Journée">Param!$E$2:$E$5</definedName>
    <definedName name="Journée2">Param!$E$2:$E$6</definedName>
    <definedName name="Jours">Param!$A$2:$A$14</definedName>
    <definedName name="Mois">Param!$C$2:$C$13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4" i="1"/>
  <c r="E3" i="1"/>
  <c r="F8" i="1"/>
  <c r="F7" i="1"/>
  <c r="F6" i="1"/>
  <c r="F5" i="1"/>
  <c r="F4" i="1"/>
  <c r="F3" i="1"/>
  <c r="E8" i="1"/>
  <c r="E7" i="1"/>
  <c r="I8" i="1" l="1"/>
  <c r="G8" i="1"/>
  <c r="H8" i="1" s="1"/>
  <c r="I7" i="1"/>
  <c r="G7" i="1"/>
  <c r="H7" i="1" s="1"/>
  <c r="I6" i="1"/>
  <c r="G6" i="1"/>
  <c r="H6" i="1" s="1"/>
  <c r="E1" i="1"/>
  <c r="C3" i="2"/>
  <c r="C4" i="2" s="1"/>
  <c r="C5" i="2" s="1"/>
  <c r="C6" i="2" s="1"/>
  <c r="C7" i="2" s="1"/>
  <c r="C8" i="2" s="1"/>
  <c r="C9" i="2" s="1"/>
  <c r="C10" i="2" s="1"/>
  <c r="C11" i="2" s="1"/>
  <c r="C12" i="2" s="1"/>
  <c r="C13" i="2" s="1"/>
  <c r="B3" i="1"/>
  <c r="B5" i="1" l="1"/>
  <c r="B4" i="1"/>
  <c r="B8" i="1"/>
  <c r="B7" i="1"/>
  <c r="B6" i="1"/>
  <c r="B1" i="2" l="1"/>
  <c r="B2" i="2" s="1"/>
  <c r="B6" i="2" l="1"/>
  <c r="B10" i="2"/>
  <c r="B12" i="2"/>
  <c r="B14" i="2"/>
  <c r="B3" i="2"/>
  <c r="B5" i="2"/>
  <c r="B11" i="2"/>
  <c r="B13" i="2"/>
  <c r="B8" i="2" l="1"/>
  <c r="B9" i="2" s="1"/>
  <c r="B4" i="2"/>
  <c r="B7" i="2" s="1"/>
  <c r="I5" i="1" l="1"/>
  <c r="G5" i="1"/>
  <c r="H5" i="1" s="1"/>
  <c r="I3" i="1"/>
  <c r="I4" i="1"/>
  <c r="G4" i="1" l="1"/>
  <c r="G3" i="1"/>
  <c r="H3" i="1" s="1"/>
  <c r="H4" i="1" l="1"/>
</calcChain>
</file>

<file path=xl/sharedStrings.xml><?xml version="1.0" encoding="utf-8"?>
<sst xmlns="http://schemas.openxmlformats.org/spreadsheetml/2006/main" count="46" uniqueCount="39">
  <si>
    <t>Type de Journée</t>
  </si>
  <si>
    <t>Heure
d'Arrivee</t>
  </si>
  <si>
    <t>Heure
de Fin</t>
  </si>
  <si>
    <t>Total/Hrs      
Journée</t>
  </si>
  <si>
    <t>Heure/Sup
25%</t>
  </si>
  <si>
    <t>Heure
de Nuit</t>
  </si>
  <si>
    <t>Pâques</t>
  </si>
  <si>
    <t>Ascension</t>
  </si>
  <si>
    <t>Pentecôte</t>
  </si>
  <si>
    <t>Assomption</t>
  </si>
  <si>
    <t>Toussaint</t>
  </si>
  <si>
    <t>Noël</t>
  </si>
  <si>
    <t xml:space="preserve">Jours   </t>
  </si>
  <si>
    <t>Mois</t>
  </si>
  <si>
    <t>Jour de l'an</t>
  </si>
  <si>
    <t>L. de Pâques</t>
  </si>
  <si>
    <t>Fête du Travail</t>
  </si>
  <si>
    <t>Armistice 45</t>
  </si>
  <si>
    <t>L. de Pentecôte</t>
  </si>
  <si>
    <t>Fête Nationale</t>
  </si>
  <si>
    <t>Armistice 18</t>
  </si>
  <si>
    <t>Heure/Sup
50%</t>
  </si>
  <si>
    <t>Journée</t>
  </si>
  <si>
    <t>Matin</t>
  </si>
  <si>
    <t>Accident/Travail</t>
  </si>
  <si>
    <t>Conjé/Payer</t>
  </si>
  <si>
    <t>Autre</t>
  </si>
  <si>
    <t>Maladie</t>
  </si>
  <si>
    <t>Nuit +</t>
  </si>
  <si>
    <t>Nuit</t>
  </si>
  <si>
    <t xml:space="preserve"> Début</t>
  </si>
  <si>
    <t xml:space="preserve">   Fin</t>
  </si>
  <si>
    <t xml:space="preserve">           Arrêt</t>
  </si>
  <si>
    <t xml:space="preserve">Arrêt
</t>
  </si>
  <si>
    <t>Journée/Normal</t>
  </si>
  <si>
    <t>Bonjour,</t>
  </si>
  <si>
    <t>Comment faire pour que les plages horaires change de couleur</t>
  </si>
  <si>
    <t>Comme décrit le menu déroulant ?</t>
  </si>
  <si>
    <t>J’ais chercher sur condition  mais pas trouvez ou mal chercher 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</si>
</sst>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h]&quot;h&quot;:mm;"/>
    <numFmt numFmtId="165" formatCode="&quot;Fériés &quot;0000"/>
    <numFmt numFmtId="166" formatCode="[=0]&quot;&quot;;ddd\ dd\ mmm\ yy&quot; &quot;"/>
    <numFmt numFmtId="167" formatCode="mmmm"/>
    <numFmt numFmtId="168" formatCode="ddd\ dd"/>
    <numFmt numFmtId="169" formatCode="[h]&quot;h&quot;: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1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20" fontId="0" fillId="0" borderId="0" xfId="0" applyNumberFormat="1"/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5" fillId="0" borderId="6" xfId="1" applyFont="1" applyBorder="1"/>
    <xf numFmtId="166" fontId="5" fillId="0" borderId="6" xfId="1" quotePrefix="1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/>
    <xf numFmtId="167" fontId="5" fillId="0" borderId="6" xfId="0" applyNumberFormat="1" applyFont="1" applyFill="1" applyBorder="1"/>
    <xf numFmtId="167" fontId="5" fillId="0" borderId="3" xfId="0" applyNumberFormat="1" applyFont="1" applyFill="1" applyBorder="1"/>
    <xf numFmtId="0" fontId="5" fillId="0" borderId="3" xfId="1" applyFont="1" applyBorder="1"/>
    <xf numFmtId="166" fontId="5" fillId="0" borderId="3" xfId="1" applyNumberFormat="1" applyFont="1" applyFill="1" applyBorder="1" applyAlignment="1" applyProtection="1">
      <alignment horizontal="right" vertical="center"/>
    </xf>
    <xf numFmtId="169" fontId="0" fillId="0" borderId="0" xfId="0" applyNumberFormat="1"/>
    <xf numFmtId="0" fontId="8" fillId="0" borderId="4" xfId="1" applyFont="1" applyBorder="1" applyAlignment="1">
      <alignment horizontal="center" vertical="center"/>
    </xf>
    <xf numFmtId="165" fontId="8" fillId="0" borderId="5" xfId="1" quotePrefix="1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 applyBorder="1"/>
    <xf numFmtId="0" fontId="0" fillId="0" borderId="9" xfId="0" applyBorder="1"/>
    <xf numFmtId="167" fontId="6" fillId="3" borderId="10" xfId="0" applyNumberFormat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168" fontId="2" fillId="2" borderId="15" xfId="0" applyNumberFormat="1" applyFont="1" applyFill="1" applyBorder="1" applyAlignment="1">
      <alignment horizontal="center" vertical="center"/>
    </xf>
    <xf numFmtId="0" fontId="0" fillId="0" borderId="16" xfId="0" applyBorder="1"/>
    <xf numFmtId="0" fontId="2" fillId="0" borderId="6" xfId="0" applyFont="1" applyFill="1" applyBorder="1" applyAlignment="1" applyProtection="1">
      <alignment horizontal="center" vertical="center"/>
      <protection locked="0"/>
    </xf>
    <xf numFmtId="164" fontId="2" fillId="0" borderId="8" xfId="0" applyNumberFormat="1" applyFont="1" applyFill="1" applyBorder="1" applyAlignment="1" applyProtection="1">
      <alignment horizontal="center"/>
    </xf>
    <xf numFmtId="164" fontId="2" fillId="0" borderId="7" xfId="0" applyNumberFormat="1" applyFont="1" applyFill="1" applyBorder="1" applyAlignment="1" applyProtection="1">
      <alignment horizontal="center"/>
    </xf>
    <xf numFmtId="164" fontId="3" fillId="2" borderId="1" xfId="0" applyNumberFormat="1" applyFont="1" applyFill="1" applyBorder="1" applyAlignment="1" applyProtection="1">
      <alignment horizontal="center"/>
    </xf>
    <xf numFmtId="164" fontId="3" fillId="2" borderId="2" xfId="0" applyNumberFormat="1" applyFont="1" applyFill="1" applyBorder="1" applyAlignment="1" applyProtection="1">
      <alignment horizont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Alignment="1"/>
    <xf numFmtId="0" fontId="7" fillId="0" borderId="0" xfId="0" applyFont="1" applyAlignment="1"/>
  </cellXfs>
  <cellStyles count="2">
    <cellStyle name="Normal" xfId="0" builtinId="0"/>
    <cellStyle name="Normal_plansbertrandV1" xfId="1"/>
  </cellStyles>
  <dxfs count="7">
    <dxf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E6B8B7"/>
        </patternFill>
      </fill>
    </dxf>
    <dxf>
      <fill>
        <patternFill>
          <bgColor rgb="FF4F81BD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</dxfs>
  <tableStyles count="0" defaultTableStyle="TableStyleMedium2" defaultPivotStyle="PivotStyleLight16"/>
  <colors>
    <mruColors>
      <color rgb="FFE6B8B7"/>
      <color rgb="FF4F81BD"/>
      <color rgb="FFFFCCCC"/>
      <color rgb="FF9C6500"/>
      <color rgb="FFFFEB9C"/>
      <color rgb="FF006100"/>
      <color rgb="FFC6EFCE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temps%20w%20Cecil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s%20execl/calcul%20tem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Suivi mensuel"/>
      <sheetName val="Feuil1"/>
      <sheetName val="Feuil2"/>
    </sheetNames>
    <sheetDataSet>
      <sheetData sheetId="0">
        <row r="1">
          <cell r="A1">
            <v>0</v>
          </cell>
          <cell r="B1">
            <v>0</v>
          </cell>
          <cell r="C1">
            <v>0</v>
          </cell>
          <cell r="E1">
            <v>0</v>
          </cell>
          <cell r="F1" t="str">
            <v xml:space="preserve">Jours   </v>
          </cell>
          <cell r="G1">
            <v>2017</v>
          </cell>
          <cell r="H1">
            <v>0</v>
          </cell>
          <cell r="I1" t="str">
            <v>Mois</v>
          </cell>
        </row>
        <row r="2">
          <cell r="A2">
            <v>0</v>
          </cell>
          <cell r="B2">
            <v>0</v>
          </cell>
          <cell r="C2">
            <v>0</v>
          </cell>
          <cell r="E2">
            <v>0</v>
          </cell>
          <cell r="F2" t="str">
            <v>Jour de l'an</v>
          </cell>
          <cell r="G2">
            <v>42736</v>
          </cell>
          <cell r="I2">
            <v>42736</v>
          </cell>
        </row>
        <row r="3">
          <cell r="A3">
            <v>0</v>
          </cell>
          <cell r="B3">
            <v>0</v>
          </cell>
          <cell r="C3">
            <v>0</v>
          </cell>
          <cell r="E3">
            <v>0</v>
          </cell>
          <cell r="F3" t="str">
            <v>Pâques</v>
          </cell>
          <cell r="G3">
            <v>42841</v>
          </cell>
          <cell r="I3">
            <v>42767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0.20833333333333334</v>
          </cell>
          <cell r="E4">
            <v>0.54166666666666663</v>
          </cell>
          <cell r="F4" t="str">
            <v>L. de Pâques</v>
          </cell>
          <cell r="G4">
            <v>42842</v>
          </cell>
          <cell r="I4">
            <v>42795</v>
          </cell>
          <cell r="L4" t="str">
            <v xml:space="preserve">                                                                                                                                           =SI(G3="";"";(MOD(F3-H3;1) (=total journée)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0.875</v>
          </cell>
          <cell r="E5">
            <v>0.20833333333333334</v>
          </cell>
          <cell r="F5" t="str">
            <v>Fête du Travail</v>
          </cell>
          <cell r="G5">
            <v>42856</v>
          </cell>
          <cell r="I5">
            <v>42826</v>
          </cell>
          <cell r="L5">
            <v>0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Suivi mensuel"/>
    </sheetNames>
    <sheetDataSet>
      <sheetData sheetId="0"/>
      <sheetData sheetId="1">
        <row r="2">
          <cell r="B2">
            <v>42979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C14" sqref="C14"/>
    </sheetView>
  </sheetViews>
  <sheetFormatPr baseColWidth="10" defaultRowHeight="15" x14ac:dyDescent="0.25"/>
  <cols>
    <col min="2" max="2" width="17.42578125" style="2" customWidth="1"/>
    <col min="3" max="3" width="16.140625" customWidth="1"/>
    <col min="4" max="4" width="2.5703125" style="2" customWidth="1"/>
    <col min="5" max="7" width="9.28515625" customWidth="1"/>
    <col min="8" max="8" width="10.42578125" customWidth="1"/>
    <col min="11" max="11" width="15.42578125" bestFit="1" customWidth="1"/>
  </cols>
  <sheetData>
    <row r="1" spans="1:11" ht="38.25" customHeight="1" thickBot="1" x14ac:dyDescent="0.4">
      <c r="A1" s="1"/>
      <c r="B1" s="1"/>
      <c r="E1" s="33">
        <f ca="1">TODAY()</f>
        <v>42743</v>
      </c>
      <c r="F1" s="34"/>
      <c r="I1" s="1">
        <v>0.29166666666666669</v>
      </c>
    </row>
    <row r="2" spans="1:11" ht="45" x14ac:dyDescent="0.25">
      <c r="B2" s="19">
        <v>42736</v>
      </c>
      <c r="C2" s="20" t="s">
        <v>0</v>
      </c>
      <c r="D2" s="20"/>
      <c r="E2" s="20" t="s">
        <v>1</v>
      </c>
      <c r="F2" s="21" t="s">
        <v>2</v>
      </c>
      <c r="G2" s="22" t="s">
        <v>3</v>
      </c>
      <c r="H2" s="22" t="s">
        <v>4</v>
      </c>
      <c r="I2" s="22" t="s">
        <v>5</v>
      </c>
      <c r="J2" s="22" t="s">
        <v>21</v>
      </c>
      <c r="K2" s="23" t="s">
        <v>33</v>
      </c>
    </row>
    <row r="3" spans="1:11" x14ac:dyDescent="0.25">
      <c r="B3" s="24">
        <f>B2</f>
        <v>42736</v>
      </c>
      <c r="C3" s="32" t="s">
        <v>34</v>
      </c>
      <c r="D3" s="3"/>
      <c r="E3" s="27">
        <f>INDEX(Param!F2:F5,MATCH($C3,Journée,0),1)</f>
        <v>0.3125</v>
      </c>
      <c r="F3" s="28">
        <f>INDEX(Param!G2:G5,MATCH($C3,Journée,0),1)</f>
        <v>0.64583333333333337</v>
      </c>
      <c r="G3" s="29">
        <f>IF(E3="","",(MOD(F3-E3,1)))</f>
        <v>0.33333333333333337</v>
      </c>
      <c r="H3" s="30">
        <f>IF(G3="","",G3-$I$1)</f>
        <v>4.1666666666666685E-2</v>
      </c>
      <c r="I3" s="31">
        <f>MOD(F3-E3,1)-IF(F3&gt;E3,MAX(0,MIN(F3,22/24)-MAX(E3,6/24)),MAX(0,22/24-MAX(E3,6/24))+MAX(0,MIN(F3,22/24)-6/24))</f>
        <v>0</v>
      </c>
      <c r="J3" s="18"/>
      <c r="K3" s="25"/>
    </row>
    <row r="4" spans="1:11" x14ac:dyDescent="0.25">
      <c r="B4" s="24">
        <f>IF(MONTH(B$3+ROWS([1]Parametres!$1:1))=MONTH(B$2),B$3+ROWS([1]Parametres!$1:1),"")</f>
        <v>42737</v>
      </c>
      <c r="C4" s="3" t="s">
        <v>23</v>
      </c>
      <c r="D4" s="3"/>
      <c r="E4" s="27">
        <f>INDEX(Param!F2:F5,MATCH($C4,Journée,0),1)</f>
        <v>0.20833333333333334</v>
      </c>
      <c r="F4" s="28">
        <f>INDEX(Param!G2:G5,MATCH($C4,Journée,0),1)</f>
        <v>0.54166666666666663</v>
      </c>
      <c r="G4" s="29">
        <f>IF(E4="","",(MOD(F4-E4,1)))</f>
        <v>0.33333333333333326</v>
      </c>
      <c r="H4" s="30">
        <f>IF(G4="","",G4-$I$1)</f>
        <v>4.1666666666666574E-2</v>
      </c>
      <c r="I4" s="31">
        <f>MOD(F4-E4,1)-IF(F4&gt;E4,MAX(0,MIN(F4,22/24)-MAX(E4,6/24)),MAX(0,22/24-MAX(E4,6/24))+MAX(0,MIN(F4,22/24)-6/24))</f>
        <v>4.166666666666663E-2</v>
      </c>
      <c r="J4" s="18"/>
      <c r="K4" s="25"/>
    </row>
    <row r="5" spans="1:11" x14ac:dyDescent="0.25">
      <c r="B5" s="24">
        <f>IF(MONTH(B$3+ROWS([1]Parametres!$1:2))=MONTH(B$2),B$3+ROWS([1]Parametres!$1:2),"")</f>
        <v>42738</v>
      </c>
      <c r="C5" s="3" t="s">
        <v>29</v>
      </c>
      <c r="D5" s="3"/>
      <c r="E5" s="27">
        <f>INDEX(Param!F2:F5,MATCH($C5,Journée,0),1)</f>
        <v>0.875</v>
      </c>
      <c r="F5" s="28">
        <f>INDEX(Param!G2:G5,MATCH($C5,Journée,0),1)</f>
        <v>0.20833333333333334</v>
      </c>
      <c r="G5" s="29">
        <f>IF(E5="","",(MOD(F5-E5,1)))</f>
        <v>0.33333333333333337</v>
      </c>
      <c r="H5" s="30">
        <f>IF(G5="","",G5-$I$1)</f>
        <v>4.1666666666666685E-2</v>
      </c>
      <c r="I5" s="31">
        <f>MOD(F5-E5,1)-IF(F5&gt;E5,MAX(0,MIN(F5,22/24)-MAX(E5,6/24)),MAX(0,22/24-MAX(E5,6/24))+MAX(0,MIN(F5,22/24)-6/24))</f>
        <v>0.29166666666666674</v>
      </c>
      <c r="J5" s="18"/>
      <c r="K5" s="25"/>
    </row>
    <row r="6" spans="1:11" x14ac:dyDescent="0.25">
      <c r="B6" s="24">
        <f>IF(MONTH(B$3+ROWS([1]Parametres!$1:3))=MONTH(B$2),B$3+ROWS([1]Parametres!$1:3),"")</f>
        <v>42739</v>
      </c>
      <c r="C6" s="3" t="s">
        <v>28</v>
      </c>
      <c r="D6" s="26"/>
      <c r="E6" s="27">
        <f>INDEX(Param!F2:F5,MATCH($C6,Journée,0),1)</f>
        <v>0.79166666666666663</v>
      </c>
      <c r="F6" s="28">
        <f>INDEX(Param!G2:G5,MATCH($C6,Journée,0),1)</f>
        <v>0.20833333333333334</v>
      </c>
      <c r="G6" s="29">
        <f>IF(E6="","",(MOD(F6-E6,1)))</f>
        <v>0.41666666666666674</v>
      </c>
      <c r="H6" s="30">
        <f>IF(G6="","",G6-$I$1)</f>
        <v>0.12500000000000006</v>
      </c>
      <c r="I6" s="31">
        <f>MOD(F6-E6,1)-IF(F6&gt;E6,MAX(0,MIN(F6,22/24)-MAX(E6,6/24)),MAX(0,22/24-MAX(E6,6/24))+MAX(0,MIN(F6,22/24)-6/24))</f>
        <v>0.29166666666666674</v>
      </c>
      <c r="J6" s="18"/>
      <c r="K6" s="25"/>
    </row>
    <row r="7" spans="1:11" x14ac:dyDescent="0.25">
      <c r="B7" s="24">
        <f>IF(MONTH(B$3+ROWS([1]Parametres!$1:4))=MONTH(B$2),B$3+ROWS([1]Parametres!$1:4),"")</f>
        <v>42740</v>
      </c>
      <c r="C7" s="3" t="s">
        <v>23</v>
      </c>
      <c r="D7" s="26"/>
      <c r="E7" s="27">
        <f>INDEX(Param!F2:F5,MATCH($C7,Journée,0),1)</f>
        <v>0.20833333333333334</v>
      </c>
      <c r="F7" s="28">
        <f>INDEX(Param!G2:G5,MATCH($C7,Journée,0),1)</f>
        <v>0.54166666666666663</v>
      </c>
      <c r="G7" s="29">
        <f t="shared" ref="G7:G8" si="0">IF(E7="","",(MOD(F7-E7,1)))</f>
        <v>0.33333333333333326</v>
      </c>
      <c r="H7" s="30">
        <f t="shared" ref="H7:H8" si="1">IF(G7="","",G7-$I$1)</f>
        <v>4.1666666666666574E-2</v>
      </c>
      <c r="I7" s="31">
        <f t="shared" ref="I7:I8" si="2">MOD(F7-E7,1)-IF(F7&gt;E7,MAX(0,MIN(F7,22/24)-MAX(E7,6/24)),MAX(0,22/24-MAX(E7,6/24))+MAX(0,MIN(F7,22/24)-6/24))</f>
        <v>4.166666666666663E-2</v>
      </c>
      <c r="J7" s="18"/>
      <c r="K7" s="25"/>
    </row>
    <row r="8" spans="1:11" x14ac:dyDescent="0.25">
      <c r="B8" s="24">
        <f>IF(MONTH(B$3+ROWS([1]Parametres!$1:5))=MONTH(B$2),B$3+ROWS([1]Parametres!$1:5),"")</f>
        <v>42741</v>
      </c>
      <c r="C8" s="3" t="s">
        <v>34</v>
      </c>
      <c r="D8" s="26"/>
      <c r="E8" s="27">
        <f>INDEX(Param!F2:F5,MATCH($C8,Journée,0),1)</f>
        <v>0.3125</v>
      </c>
      <c r="F8" s="28">
        <f>INDEX(Param!G2:G5,MATCH($C8,Journée,0),1)</f>
        <v>0.64583333333333337</v>
      </c>
      <c r="G8" s="29">
        <f t="shared" si="0"/>
        <v>0.33333333333333337</v>
      </c>
      <c r="H8" s="30">
        <f t="shared" si="1"/>
        <v>4.1666666666666685E-2</v>
      </c>
      <c r="I8" s="31">
        <f t="shared" si="2"/>
        <v>0</v>
      </c>
      <c r="J8" s="18"/>
      <c r="K8" s="25"/>
    </row>
    <row r="11" spans="1:11" x14ac:dyDescent="0.25">
      <c r="F11" t="s">
        <v>35</v>
      </c>
    </row>
    <row r="12" spans="1:11" x14ac:dyDescent="0.25">
      <c r="F12" t="s">
        <v>36</v>
      </c>
    </row>
    <row r="13" spans="1:11" x14ac:dyDescent="0.25">
      <c r="F13" t="s">
        <v>37</v>
      </c>
    </row>
    <row r="14" spans="1:11" x14ac:dyDescent="0.25">
      <c r="F14" t="s">
        <v>38</v>
      </c>
    </row>
  </sheetData>
  <mergeCells count="1">
    <mergeCell ref="E1:F1"/>
  </mergeCells>
  <conditionalFormatting sqref="B3:B8">
    <cfRule type="expression" dxfId="6" priority="20">
      <formula>COUNTIF(Fériés,$B3)&gt;0</formula>
    </cfRule>
    <cfRule type="expression" dxfId="5" priority="21">
      <formula>WEEKDAY($B3,2)&gt;5</formula>
    </cfRule>
  </conditionalFormatting>
  <conditionalFormatting sqref="C3:C8 E3:F8">
    <cfRule type="expression" dxfId="4" priority="2">
      <formula>$C3="Nuit +"</formula>
    </cfRule>
    <cfRule type="expression" dxfId="3" priority="3">
      <formula>$C3="Nuit"</formula>
    </cfRule>
    <cfRule type="expression" dxfId="2" priority="4">
      <formula>$C3="Matin"</formula>
    </cfRule>
    <cfRule type="expression" dxfId="1" priority="5">
      <formula>$C3="Journée/Normal"</formula>
    </cfRule>
    <cfRule type="expression" dxfId="0" priority="1">
      <formula>$C3="Autres"</formula>
    </cfRule>
  </conditionalFormatting>
  <dataValidations count="3">
    <dataValidation type="list" allowBlank="1" showInputMessage="1" sqref="B2">
      <formula1>Mois</formula1>
    </dataValidation>
    <dataValidation type="list" allowBlank="1" showInputMessage="1" showErrorMessage="1" sqref="C3:D8">
      <formula1>Journée2</formula1>
    </dataValidation>
    <dataValidation type="list" allowBlank="1" showInputMessage="1" showErrorMessage="1" sqref="K3:K8">
      <formula1>Arrêt</formula1>
    </dataValidation>
  </dataValidations>
  <pageMargins left="0.7" right="0.7" top="0.75" bottom="0.75" header="0.3" footer="0.3"/>
  <pageSetup paperSize="9" orientation="portrait" r:id="rId1"/>
  <ignoredErrors>
    <ignoredError sqref="E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F2" sqref="F2"/>
    </sheetView>
  </sheetViews>
  <sheetFormatPr baseColWidth="10" defaultRowHeight="15" x14ac:dyDescent="0.25"/>
  <cols>
    <col min="1" max="1" width="15.7109375" customWidth="1"/>
    <col min="2" max="2" width="17.140625" customWidth="1"/>
    <col min="3" max="3" width="14.7109375" customWidth="1"/>
    <col min="5" max="5" width="15.85546875" customWidth="1"/>
    <col min="6" max="6" width="6.42578125" style="2" customWidth="1"/>
    <col min="7" max="7" width="6.7109375" style="2" customWidth="1"/>
    <col min="9" max="9" width="16.5703125" customWidth="1"/>
    <col min="13" max="13" width="6.5703125" customWidth="1"/>
  </cols>
  <sheetData>
    <row r="1" spans="1:13" ht="15.75" x14ac:dyDescent="0.25">
      <c r="A1" s="13" t="s">
        <v>12</v>
      </c>
      <c r="B1" s="14">
        <f>YEAR('[2]Suivi mensuel'!B2)</f>
        <v>2017</v>
      </c>
      <c r="C1" s="15" t="s">
        <v>13</v>
      </c>
      <c r="D1" s="16"/>
      <c r="E1" s="16" t="s">
        <v>22</v>
      </c>
      <c r="F1" s="16" t="s">
        <v>30</v>
      </c>
      <c r="G1" s="17" t="s">
        <v>31</v>
      </c>
      <c r="H1" s="16"/>
      <c r="I1" s="16" t="s">
        <v>32</v>
      </c>
      <c r="M1" s="4"/>
    </row>
    <row r="2" spans="1:13" ht="15.75" x14ac:dyDescent="0.25">
      <c r="A2" s="5" t="s">
        <v>14</v>
      </c>
      <c r="B2" s="6">
        <f>DATE(B1,1,1)</f>
        <v>42736</v>
      </c>
      <c r="C2" s="8">
        <v>42736</v>
      </c>
      <c r="E2" s="2" t="s">
        <v>34</v>
      </c>
      <c r="F2" s="12">
        <v>0.3125</v>
      </c>
      <c r="G2" s="12">
        <v>0.64583333333333337</v>
      </c>
      <c r="I2" s="2" t="s">
        <v>27</v>
      </c>
      <c r="K2" s="1"/>
      <c r="M2" s="7"/>
    </row>
    <row r="3" spans="1:13" ht="15.75" x14ac:dyDescent="0.25">
      <c r="A3" s="5" t="s">
        <v>6</v>
      </c>
      <c r="B3" s="6">
        <f>DATE(B1,3,29.56+0.979*MOD(204-11*MOD(B1,19),30)-WEEKDAY(DATE(B1,3,28.56+0.979*MOD(204-11*MOD(B1,19),30))))</f>
        <v>42841</v>
      </c>
      <c r="C3" s="8">
        <f>EDATE($C2,1)</f>
        <v>42767</v>
      </c>
      <c r="E3" s="2" t="s">
        <v>23</v>
      </c>
      <c r="F3" s="12">
        <v>0.20833333333333334</v>
      </c>
      <c r="G3" s="12">
        <v>0.54166666666666663</v>
      </c>
      <c r="I3" s="2" t="s">
        <v>24</v>
      </c>
      <c r="K3" s="1"/>
      <c r="M3" s="7"/>
    </row>
    <row r="4" spans="1:13" ht="15.75" x14ac:dyDescent="0.25">
      <c r="A4" s="5" t="s">
        <v>15</v>
      </c>
      <c r="B4" s="6">
        <f>B3+1</f>
        <v>42842</v>
      </c>
      <c r="C4" s="8">
        <f t="shared" ref="C4:C13" si="0">EDATE($C3,1)</f>
        <v>42795</v>
      </c>
      <c r="E4" s="2" t="s">
        <v>29</v>
      </c>
      <c r="F4" s="12">
        <v>0.875</v>
      </c>
      <c r="G4" s="12">
        <v>0.20833333333333334</v>
      </c>
      <c r="I4" s="2" t="s">
        <v>25</v>
      </c>
      <c r="M4" s="7"/>
    </row>
    <row r="5" spans="1:13" ht="15.75" x14ac:dyDescent="0.25">
      <c r="A5" s="5" t="s">
        <v>16</v>
      </c>
      <c r="B5" s="6">
        <f>DATE(B1,5,1)</f>
        <v>42856</v>
      </c>
      <c r="C5" s="8">
        <f t="shared" si="0"/>
        <v>42826</v>
      </c>
      <c r="E5" s="2" t="s">
        <v>28</v>
      </c>
      <c r="F5" s="12">
        <v>0.79166666666666663</v>
      </c>
      <c r="G5" s="12">
        <v>0.20833333333333334</v>
      </c>
      <c r="I5" s="2" t="s">
        <v>26</v>
      </c>
      <c r="M5" s="7"/>
    </row>
    <row r="6" spans="1:13" ht="15.75" x14ac:dyDescent="0.25">
      <c r="A6" s="5" t="s">
        <v>17</v>
      </c>
      <c r="B6" s="6">
        <f>DATE(B1,5,8)</f>
        <v>42863</v>
      </c>
      <c r="C6" s="8">
        <f t="shared" si="0"/>
        <v>42856</v>
      </c>
      <c r="E6" s="2" t="s">
        <v>26</v>
      </c>
      <c r="M6" s="7"/>
    </row>
    <row r="7" spans="1:13" ht="15.75" x14ac:dyDescent="0.25">
      <c r="A7" s="5" t="s">
        <v>7</v>
      </c>
      <c r="B7" s="6">
        <f>IF(B5=B4+38,,B4+38)</f>
        <v>42880</v>
      </c>
      <c r="C7" s="8">
        <f t="shared" si="0"/>
        <v>42887</v>
      </c>
      <c r="M7" s="7"/>
    </row>
    <row r="8" spans="1:13" ht="15.75" x14ac:dyDescent="0.25">
      <c r="A8" s="5" t="s">
        <v>8</v>
      </c>
      <c r="B8" s="6">
        <f>B3+49</f>
        <v>42890</v>
      </c>
      <c r="C8" s="8">
        <f t="shared" si="0"/>
        <v>42917</v>
      </c>
      <c r="M8" s="7"/>
    </row>
    <row r="9" spans="1:13" ht="15.75" x14ac:dyDescent="0.25">
      <c r="A9" s="5" t="s">
        <v>18</v>
      </c>
      <c r="B9" s="6">
        <f>B8+1</f>
        <v>42891</v>
      </c>
      <c r="C9" s="8">
        <f t="shared" si="0"/>
        <v>42948</v>
      </c>
      <c r="M9" s="7"/>
    </row>
    <row r="10" spans="1:13" ht="15.75" x14ac:dyDescent="0.25">
      <c r="A10" s="5" t="s">
        <v>19</v>
      </c>
      <c r="B10" s="6">
        <f>DATE(B1,7,14)</f>
        <v>42930</v>
      </c>
      <c r="C10" s="8">
        <f t="shared" si="0"/>
        <v>42979</v>
      </c>
      <c r="M10" s="7"/>
    </row>
    <row r="11" spans="1:13" ht="15.75" x14ac:dyDescent="0.25">
      <c r="A11" s="5" t="s">
        <v>9</v>
      </c>
      <c r="B11" s="6">
        <f>DATE(B1,8,15)</f>
        <v>42962</v>
      </c>
      <c r="C11" s="8">
        <f t="shared" si="0"/>
        <v>43009</v>
      </c>
      <c r="M11" s="7"/>
    </row>
    <row r="12" spans="1:13" ht="15.75" x14ac:dyDescent="0.25">
      <c r="A12" s="5" t="s">
        <v>10</v>
      </c>
      <c r="B12" s="6">
        <f>DATE(B1,11,1)</f>
        <v>43040</v>
      </c>
      <c r="C12" s="8">
        <f t="shared" si="0"/>
        <v>43040</v>
      </c>
      <c r="M12" s="7"/>
    </row>
    <row r="13" spans="1:13" ht="15.75" x14ac:dyDescent="0.25">
      <c r="A13" s="5" t="s">
        <v>20</v>
      </c>
      <c r="B13" s="6">
        <f>DATE(B1,11,11)</f>
        <v>43050</v>
      </c>
      <c r="C13" s="9">
        <f t="shared" si="0"/>
        <v>43070</v>
      </c>
      <c r="M13" s="7"/>
    </row>
    <row r="14" spans="1:13" ht="15.75" x14ac:dyDescent="0.25">
      <c r="A14" s="10" t="s">
        <v>11</v>
      </c>
      <c r="B14" s="11">
        <f>DATE(B1,12,25)</f>
        <v>43094</v>
      </c>
      <c r="C14" s="7"/>
      <c r="M14" s="7"/>
    </row>
    <row r="15" spans="1:13" ht="15.75" x14ac:dyDescent="0.25">
      <c r="A15" s="7"/>
      <c r="B15" s="7"/>
      <c r="M15" s="7"/>
    </row>
  </sheetData>
  <dataValidations count="1">
    <dataValidation type="list" allowBlank="1" showInputMessage="1" showErrorMessage="1" sqref="E2:E6">
      <formula1>Journée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Param</vt:lpstr>
      <vt:lpstr>Arrêt</vt:lpstr>
      <vt:lpstr>Début</vt:lpstr>
      <vt:lpstr>Fériés</vt:lpstr>
      <vt:lpstr>Fin</vt:lpstr>
      <vt:lpstr>Journée</vt:lpstr>
      <vt:lpstr>Journée2</vt:lpstr>
      <vt:lpstr>Jours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Michel</cp:lastModifiedBy>
  <dcterms:created xsi:type="dcterms:W3CDTF">2017-01-01T17:06:43Z</dcterms:created>
  <dcterms:modified xsi:type="dcterms:W3CDTF">2017-01-08T13:17:08Z</dcterms:modified>
</cp:coreProperties>
</file>