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2120" windowHeight="9120" tabRatio="313"/>
  </bookViews>
  <sheets>
    <sheet name="Feuil1" sheetId="1" r:id="rId1"/>
  </sheets>
  <definedNames>
    <definedName name="_xlnm._FilterDatabase" localSheetId="0" hidden="1">Feuil1!$J$20:$J$47</definedName>
    <definedName name="TOTAL">Feuil1!$I$2:$I$21</definedName>
  </definedNames>
  <calcPr calcId="152511"/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3" i="1"/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3" i="1"/>
  <c r="I3" i="1" l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30" i="1"/>
  <c r="N30" i="1"/>
  <c r="N42" i="1" l="1"/>
  <c r="N34" i="1"/>
  <c r="N40" i="1"/>
  <c r="N41" i="1"/>
  <c r="C30" i="1"/>
  <c r="I34" i="1"/>
  <c r="N39" i="1"/>
  <c r="C31" i="1"/>
  <c r="C39" i="1"/>
  <c r="C40" i="1"/>
  <c r="C41" i="1"/>
  <c r="C42" i="1"/>
  <c r="I31" i="1"/>
  <c r="I32" i="1"/>
  <c r="I39" i="1"/>
  <c r="I40" i="1"/>
  <c r="I41" i="1"/>
  <c r="I42" i="1"/>
  <c r="J22" i="1"/>
  <c r="J23" i="1" s="1"/>
  <c r="C32" i="1"/>
  <c r="C34" i="1"/>
  <c r="K19" i="1"/>
  <c r="K18" i="1"/>
  <c r="K17" i="1"/>
  <c r="K16" i="1"/>
  <c r="K15" i="1"/>
  <c r="K14" i="1"/>
  <c r="K11" i="1"/>
  <c r="K10" i="1"/>
  <c r="K9" i="1"/>
  <c r="K8" i="1"/>
  <c r="K7" i="1"/>
  <c r="K4" i="1"/>
  <c r="K3" i="1"/>
  <c r="K13" i="1"/>
  <c r="K12" i="1"/>
  <c r="K6" i="1"/>
  <c r="K5" i="1"/>
  <c r="N47" i="1" l="1"/>
  <c r="N46" i="1"/>
  <c r="N45" i="1"/>
  <c r="C46" i="1"/>
  <c r="C45" i="1"/>
  <c r="I47" i="1"/>
  <c r="I45" i="1"/>
  <c r="I46" i="1"/>
  <c r="C47" i="1"/>
</calcChain>
</file>

<file path=xl/sharedStrings.xml><?xml version="1.0" encoding="utf-8"?>
<sst xmlns="http://schemas.openxmlformats.org/spreadsheetml/2006/main" count="94" uniqueCount="52">
  <si>
    <t>SEXE</t>
  </si>
  <si>
    <t>NOM/PRENOM</t>
  </si>
  <si>
    <t>MOYENNE</t>
  </si>
  <si>
    <t>TOTAL</t>
  </si>
  <si>
    <t>RANG</t>
  </si>
  <si>
    <t>MENTION</t>
  </si>
  <si>
    <t>G</t>
  </si>
  <si>
    <t>ALI</t>
  </si>
  <si>
    <t>F</t>
  </si>
  <si>
    <t>FATOU</t>
  </si>
  <si>
    <t>FANTA</t>
  </si>
  <si>
    <t>ERI</t>
  </si>
  <si>
    <t>OLLO</t>
  </si>
  <si>
    <t>TATOU</t>
  </si>
  <si>
    <t>MARIA</t>
  </si>
  <si>
    <t>SELMA</t>
  </si>
  <si>
    <t>MORI</t>
  </si>
  <si>
    <t>NOUR</t>
  </si>
  <si>
    <t>PAPOU</t>
  </si>
  <si>
    <t>SALI</t>
  </si>
  <si>
    <t>SANDRA</t>
  </si>
  <si>
    <t>VASS</t>
  </si>
  <si>
    <t xml:space="preserve">G </t>
  </si>
  <si>
    <t>TANGUY</t>
  </si>
  <si>
    <t>ROKI</t>
  </si>
  <si>
    <t>AMAN</t>
  </si>
  <si>
    <t>AUTRES STAT</t>
  </si>
  <si>
    <t>GENERAL</t>
  </si>
  <si>
    <t>EFF</t>
  </si>
  <si>
    <t>NB CLASSE</t>
  </si>
  <si>
    <t>NB NON CLASSE</t>
  </si>
  <si>
    <t>RESULTAT</t>
  </si>
  <si>
    <t>MOY,CLASSE</t>
  </si>
  <si>
    <t>MOY,FAIBLE</t>
  </si>
  <si>
    <t>MOY,FORTE</t>
  </si>
  <si>
    <t>&lt;10</t>
  </si>
  <si>
    <t>&gt;=10</t>
  </si>
  <si>
    <t>&gt;=12</t>
  </si>
  <si>
    <t>&lt;8,5</t>
  </si>
  <si>
    <t>passe</t>
  </si>
  <si>
    <t>redouble</t>
  </si>
  <si>
    <t>exclus</t>
  </si>
  <si>
    <t>&lt;&gt;0</t>
  </si>
  <si>
    <t>&lt;0</t>
  </si>
  <si>
    <t>GARCONS</t>
  </si>
  <si>
    <t>FILLES</t>
  </si>
  <si>
    <t>N 1</t>
  </si>
  <si>
    <t>N 2</t>
  </si>
  <si>
    <t>N 3</t>
  </si>
  <si>
    <t>N 4</t>
  </si>
  <si>
    <t>N 5</t>
  </si>
  <si>
    <t>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</si>
</sst>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0" fontId="0" fillId="2" borderId="0" xfId="0" applyFill="1" applyAlignment="1">
      <alignment horizontal="center"/>
    </xf>
    <xf numFmtId="0" fontId="0" fillId="2" borderId="0" xfId="0" applyFill="1"/>
    <xf numFmtId="43" fontId="0" fillId="0" borderId="0" xfId="0" applyNumberFormat="1"/>
    <xf numFmtId="43" fontId="0" fillId="0" borderId="0" xfId="1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43" fontId="0" fillId="0" borderId="2" xfId="1" applyFont="1" applyBorder="1"/>
    <xf numFmtId="0" fontId="0" fillId="0" borderId="0" xfId="0" quotePrefix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76200</xdr:rowOff>
    </xdr:from>
    <xdr:to>
      <xdr:col>5</xdr:col>
      <xdr:colOff>76200</xdr:colOff>
      <xdr:row>0</xdr:row>
      <xdr:rowOff>495300</xdr:rowOff>
    </xdr:to>
    <xdr:sp macro="[0]!InsertCol" textlink="">
      <xdr:nvSpPr>
        <xdr:cNvPr id="2" name="Rectangle à coins arrondis 1"/>
        <xdr:cNvSpPr/>
      </xdr:nvSpPr>
      <xdr:spPr>
        <a:xfrm>
          <a:off x="2019300" y="76200"/>
          <a:ext cx="2276475" cy="4191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une Colonne</a:t>
          </a:r>
          <a:r>
            <a:rPr lang="fr-FR" sz="1400" b="1" baseline="0"/>
            <a:t> Note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7"/>
  <sheetViews>
    <sheetView tabSelected="1" zoomScaleNormal="100" workbookViewId="0">
      <selection activeCell="K3" sqref="K3"/>
    </sheetView>
  </sheetViews>
  <sheetFormatPr baseColWidth="10" defaultRowHeight="15" x14ac:dyDescent="0.25"/>
  <cols>
    <col min="1" max="1" width="11.42578125" style="1"/>
    <col min="2" max="2" width="17.5703125" customWidth="1"/>
    <col min="9" max="9" width="11.42578125" style="1"/>
    <col min="11" max="13" width="11.42578125" style="1"/>
  </cols>
  <sheetData>
    <row r="1" spans="1:13" ht="44.25" customHeight="1" x14ac:dyDescent="0.25">
      <c r="I1"/>
      <c r="J1" s="1"/>
      <c r="M1"/>
    </row>
    <row r="2" spans="1:13" x14ac:dyDescent="0.25">
      <c r="A2" s="7" t="s">
        <v>0</v>
      </c>
      <c r="B2" s="7" t="s">
        <v>1</v>
      </c>
      <c r="C2" s="7" t="s">
        <v>46</v>
      </c>
      <c r="D2" s="7" t="s">
        <v>47</v>
      </c>
      <c r="E2" s="7" t="s">
        <v>48</v>
      </c>
      <c r="F2" s="7" t="s">
        <v>49</v>
      </c>
      <c r="G2" s="7" t="s">
        <v>50</v>
      </c>
      <c r="H2" s="7" t="s">
        <v>51</v>
      </c>
      <c r="I2" s="7" t="s">
        <v>3</v>
      </c>
      <c r="J2" s="8" t="s">
        <v>2</v>
      </c>
      <c r="K2" s="7" t="s">
        <v>4</v>
      </c>
      <c r="L2" s="7" t="s">
        <v>5</v>
      </c>
      <c r="M2" s="7" t="s">
        <v>31</v>
      </c>
    </row>
    <row r="3" spans="1:13" x14ac:dyDescent="0.25">
      <c r="A3" s="9" t="s">
        <v>6</v>
      </c>
      <c r="B3" s="10" t="s">
        <v>7</v>
      </c>
      <c r="C3" s="10">
        <v>1</v>
      </c>
      <c r="D3" s="10">
        <v>2</v>
      </c>
      <c r="E3" s="10">
        <v>4</v>
      </c>
      <c r="F3" s="10">
        <v>7</v>
      </c>
      <c r="G3" s="10">
        <v>7</v>
      </c>
      <c r="H3" s="10">
        <v>2.5</v>
      </c>
      <c r="I3" s="9">
        <f>SUM(C3:H3)</f>
        <v>23.5</v>
      </c>
      <c r="J3" s="11">
        <f>SUM(C3:I3)/2/(COUNT(C3:I3)-1)</f>
        <v>3.9166666666666665</v>
      </c>
      <c r="K3" s="9">
        <f>RANK(J3,$J$3:$J$19)</f>
        <v>17</v>
      </c>
      <c r="L3" s="9" t="str">
        <f>IF(J3&gt;=18,"excellent",IF(J3&gt;=16,"très bien",IF(J3&gt;=14,"Bien",IF(J3&gt;=12,"assez bien",IF(J3=11,"passable",IF(J3&gt;=9,"moyen",IF(J3=8,"insuffisant",IF(J3&gt;=5,"faible","médiocre"))))))))</f>
        <v>médiocre</v>
      </c>
      <c r="M3" s="9" t="str">
        <f>IF(J3&gt;=10,"passe",IF(J3&gt;=8.5,"redouble",IF(J3&lt;8.5,"exclus")))</f>
        <v>exclus</v>
      </c>
    </row>
    <row r="4" spans="1:13" x14ac:dyDescent="0.25">
      <c r="A4" s="9" t="s">
        <v>8</v>
      </c>
      <c r="B4" s="10" t="s">
        <v>9</v>
      </c>
      <c r="C4" s="10">
        <v>17</v>
      </c>
      <c r="D4" s="10">
        <v>11</v>
      </c>
      <c r="E4" s="10">
        <v>18</v>
      </c>
      <c r="F4" s="10">
        <v>15</v>
      </c>
      <c r="G4" s="10">
        <v>5.5</v>
      </c>
      <c r="H4" s="10">
        <v>18</v>
      </c>
      <c r="I4" s="9">
        <f t="shared" ref="I4:I19" si="0">SUM(C4:H4)</f>
        <v>84.5</v>
      </c>
      <c r="J4" s="11">
        <f t="shared" ref="J4:J19" si="1">SUM(C4:I4)/2/(COUNT(C4:I4)-1)</f>
        <v>14.083333333333334</v>
      </c>
      <c r="K4" s="9">
        <f t="shared" ref="K4:K19" si="2">RANK(J4,$J$3:$J$19)</f>
        <v>6</v>
      </c>
      <c r="L4" s="9" t="str">
        <f t="shared" ref="L4:L19" si="3">IF(J4&gt;=18,"excellent",IF(J4&gt;=16,"très bien",IF(J4&gt;=14,"Bien",IF(J4&gt;=12,"assez bien",IF(J4=11,"passable",IF(J4&gt;=9,"moyen",IF(J4=8,"insuffisant",IF(J4&gt;=5,"faible","médiocre"))))))))</f>
        <v>Bien</v>
      </c>
      <c r="M4" s="9" t="str">
        <f t="shared" ref="M4:M19" si="4">IF(J4&gt;=10,"passe",IF(J4&gt;=8.5,"redouble",IF(J4&lt;8.5,"exclus")))</f>
        <v>passe</v>
      </c>
    </row>
    <row r="5" spans="1:13" x14ac:dyDescent="0.25">
      <c r="A5" s="9" t="s">
        <v>8</v>
      </c>
      <c r="B5" s="10" t="s">
        <v>10</v>
      </c>
      <c r="C5" s="10">
        <v>12.5</v>
      </c>
      <c r="D5" s="10">
        <v>12</v>
      </c>
      <c r="E5" s="10">
        <v>5.5</v>
      </c>
      <c r="F5" s="10">
        <v>8</v>
      </c>
      <c r="G5" s="10">
        <v>8</v>
      </c>
      <c r="H5" s="10">
        <v>8</v>
      </c>
      <c r="I5" s="9">
        <f t="shared" si="0"/>
        <v>54</v>
      </c>
      <c r="J5" s="11">
        <f t="shared" si="1"/>
        <v>9</v>
      </c>
      <c r="K5" s="9">
        <f t="shared" si="2"/>
        <v>12</v>
      </c>
      <c r="L5" s="9" t="str">
        <f t="shared" si="3"/>
        <v>moyen</v>
      </c>
      <c r="M5" s="9" t="str">
        <f t="shared" si="4"/>
        <v>redouble</v>
      </c>
    </row>
    <row r="6" spans="1:13" x14ac:dyDescent="0.25">
      <c r="A6" s="9" t="s">
        <v>6</v>
      </c>
      <c r="B6" s="10" t="s">
        <v>11</v>
      </c>
      <c r="C6" s="10">
        <v>1</v>
      </c>
      <c r="D6" s="10">
        <v>5</v>
      </c>
      <c r="E6" s="10">
        <v>2.5</v>
      </c>
      <c r="F6" s="10">
        <v>2.5</v>
      </c>
      <c r="G6" s="10">
        <v>15</v>
      </c>
      <c r="H6" s="10">
        <v>15</v>
      </c>
      <c r="I6" s="9">
        <f t="shared" si="0"/>
        <v>41</v>
      </c>
      <c r="J6" s="11">
        <f t="shared" si="1"/>
        <v>6.833333333333333</v>
      </c>
      <c r="K6" s="9">
        <f t="shared" si="2"/>
        <v>15</v>
      </c>
      <c r="L6" s="9" t="str">
        <f t="shared" si="3"/>
        <v>faible</v>
      </c>
      <c r="M6" s="9" t="str">
        <f t="shared" si="4"/>
        <v>exclus</v>
      </c>
    </row>
    <row r="7" spans="1:13" x14ac:dyDescent="0.25">
      <c r="A7" s="9" t="s">
        <v>6</v>
      </c>
      <c r="B7" s="10" t="s">
        <v>12</v>
      </c>
      <c r="C7" s="10">
        <v>2.5</v>
      </c>
      <c r="D7" s="10">
        <v>15</v>
      </c>
      <c r="E7" s="10">
        <v>17</v>
      </c>
      <c r="F7" s="10">
        <v>15</v>
      </c>
      <c r="G7" s="10">
        <v>12</v>
      </c>
      <c r="H7" s="10">
        <v>2.5</v>
      </c>
      <c r="I7" s="9">
        <f t="shared" si="0"/>
        <v>64</v>
      </c>
      <c r="J7" s="11">
        <f t="shared" si="1"/>
        <v>10.666666666666666</v>
      </c>
      <c r="K7" s="9">
        <f t="shared" si="2"/>
        <v>11</v>
      </c>
      <c r="L7" s="9" t="str">
        <f t="shared" si="3"/>
        <v>moyen</v>
      </c>
      <c r="M7" s="9" t="str">
        <f t="shared" si="4"/>
        <v>passe</v>
      </c>
    </row>
    <row r="8" spans="1:13" x14ac:dyDescent="0.25">
      <c r="A8" s="9" t="s">
        <v>6</v>
      </c>
      <c r="B8" s="10" t="s">
        <v>13</v>
      </c>
      <c r="C8" s="10">
        <v>17</v>
      </c>
      <c r="D8" s="10">
        <v>15</v>
      </c>
      <c r="E8" s="10">
        <v>12</v>
      </c>
      <c r="F8" s="10">
        <v>11</v>
      </c>
      <c r="G8" s="10">
        <v>15.5</v>
      </c>
      <c r="H8" s="10">
        <v>20</v>
      </c>
      <c r="I8" s="9">
        <f t="shared" si="0"/>
        <v>90.5</v>
      </c>
      <c r="J8" s="11">
        <f t="shared" si="1"/>
        <v>15.083333333333334</v>
      </c>
      <c r="K8" s="9">
        <f t="shared" si="2"/>
        <v>5</v>
      </c>
      <c r="L8" s="9" t="str">
        <f t="shared" si="3"/>
        <v>Bien</v>
      </c>
      <c r="M8" s="9" t="str">
        <f t="shared" si="4"/>
        <v>passe</v>
      </c>
    </row>
    <row r="9" spans="1:13" x14ac:dyDescent="0.25">
      <c r="A9" s="9" t="s">
        <v>8</v>
      </c>
      <c r="B9" s="10" t="s">
        <v>14</v>
      </c>
      <c r="C9" s="10">
        <v>18</v>
      </c>
      <c r="D9" s="10">
        <v>18</v>
      </c>
      <c r="E9" s="10">
        <v>16</v>
      </c>
      <c r="F9" s="10">
        <v>17</v>
      </c>
      <c r="G9" s="10">
        <v>20</v>
      </c>
      <c r="H9" s="10">
        <v>20</v>
      </c>
      <c r="I9" s="9">
        <f t="shared" si="0"/>
        <v>109</v>
      </c>
      <c r="J9" s="11">
        <f t="shared" si="1"/>
        <v>18.166666666666668</v>
      </c>
      <c r="K9" s="9">
        <f t="shared" si="2"/>
        <v>1</v>
      </c>
      <c r="L9" s="9" t="str">
        <f t="shared" si="3"/>
        <v>excellent</v>
      </c>
      <c r="M9" s="9" t="str">
        <f t="shared" si="4"/>
        <v>passe</v>
      </c>
    </row>
    <row r="10" spans="1:13" x14ac:dyDescent="0.25">
      <c r="A10" s="9" t="s">
        <v>8</v>
      </c>
      <c r="B10" s="10" t="s">
        <v>15</v>
      </c>
      <c r="C10" s="10">
        <v>15.5</v>
      </c>
      <c r="D10" s="10">
        <v>12.5</v>
      </c>
      <c r="E10" s="10">
        <v>15</v>
      </c>
      <c r="F10" s="10">
        <v>11</v>
      </c>
      <c r="G10" s="10">
        <v>20</v>
      </c>
      <c r="H10" s="10">
        <v>20</v>
      </c>
      <c r="I10" s="9">
        <f t="shared" si="0"/>
        <v>94</v>
      </c>
      <c r="J10" s="11">
        <f t="shared" si="1"/>
        <v>15.666666666666666</v>
      </c>
      <c r="K10" s="9">
        <f t="shared" si="2"/>
        <v>3</v>
      </c>
      <c r="L10" s="9" t="str">
        <f t="shared" si="3"/>
        <v>Bien</v>
      </c>
      <c r="M10" s="9" t="str">
        <f t="shared" si="4"/>
        <v>passe</v>
      </c>
    </row>
    <row r="11" spans="1:13" x14ac:dyDescent="0.25">
      <c r="A11" s="9" t="s">
        <v>6</v>
      </c>
      <c r="B11" s="10" t="s">
        <v>16</v>
      </c>
      <c r="C11" s="10">
        <v>12</v>
      </c>
      <c r="D11" s="10">
        <v>11</v>
      </c>
      <c r="E11" s="10">
        <v>18.5</v>
      </c>
      <c r="F11" s="10">
        <v>18</v>
      </c>
      <c r="G11" s="10">
        <v>15</v>
      </c>
      <c r="H11" s="10">
        <v>2</v>
      </c>
      <c r="I11" s="9">
        <f t="shared" si="0"/>
        <v>76.5</v>
      </c>
      <c r="J11" s="11">
        <f t="shared" si="1"/>
        <v>12.75</v>
      </c>
      <c r="K11" s="9">
        <f t="shared" si="2"/>
        <v>8</v>
      </c>
      <c r="L11" s="9" t="str">
        <f t="shared" si="3"/>
        <v>assez bien</v>
      </c>
      <c r="M11" s="9" t="str">
        <f t="shared" si="4"/>
        <v>passe</v>
      </c>
    </row>
    <row r="12" spans="1:13" x14ac:dyDescent="0.25">
      <c r="A12" s="9" t="s">
        <v>6</v>
      </c>
      <c r="B12" s="10" t="s">
        <v>18</v>
      </c>
      <c r="C12" s="10">
        <v>15</v>
      </c>
      <c r="D12" s="10">
        <v>2</v>
      </c>
      <c r="E12" s="10">
        <v>8</v>
      </c>
      <c r="F12" s="10">
        <v>1</v>
      </c>
      <c r="G12" s="10">
        <v>2.5</v>
      </c>
      <c r="H12" s="10">
        <v>4</v>
      </c>
      <c r="I12" s="9">
        <f t="shared" si="0"/>
        <v>32.5</v>
      </c>
      <c r="J12" s="11">
        <f t="shared" si="1"/>
        <v>5.416666666666667</v>
      </c>
      <c r="K12" s="9">
        <f t="shared" si="2"/>
        <v>16</v>
      </c>
      <c r="L12" s="9" t="str">
        <f t="shared" si="3"/>
        <v>faible</v>
      </c>
      <c r="M12" s="9" t="str">
        <f t="shared" si="4"/>
        <v>exclus</v>
      </c>
    </row>
    <row r="13" spans="1:13" x14ac:dyDescent="0.25">
      <c r="A13" s="9" t="s">
        <v>6</v>
      </c>
      <c r="B13" s="10" t="s">
        <v>17</v>
      </c>
      <c r="C13" s="10">
        <v>8</v>
      </c>
      <c r="D13" s="10">
        <v>5.5</v>
      </c>
      <c r="E13" s="10">
        <v>10</v>
      </c>
      <c r="F13" s="10">
        <v>8</v>
      </c>
      <c r="G13" s="10">
        <v>8</v>
      </c>
      <c r="H13" s="10">
        <v>8</v>
      </c>
      <c r="I13" s="9">
        <f t="shared" si="0"/>
        <v>47.5</v>
      </c>
      <c r="J13" s="11">
        <f t="shared" si="1"/>
        <v>7.916666666666667</v>
      </c>
      <c r="K13" s="9">
        <f t="shared" si="2"/>
        <v>13</v>
      </c>
      <c r="L13" s="9" t="str">
        <f t="shared" si="3"/>
        <v>faible</v>
      </c>
      <c r="M13" s="9" t="str">
        <f t="shared" si="4"/>
        <v>exclus</v>
      </c>
    </row>
    <row r="14" spans="1:13" x14ac:dyDescent="0.25">
      <c r="A14" s="9" t="s">
        <v>8</v>
      </c>
      <c r="B14" s="10" t="s">
        <v>19</v>
      </c>
      <c r="C14" s="10">
        <v>15</v>
      </c>
      <c r="D14" s="10">
        <v>15</v>
      </c>
      <c r="E14" s="10">
        <v>10.5</v>
      </c>
      <c r="F14" s="10">
        <v>2.5</v>
      </c>
      <c r="G14" s="10">
        <v>11</v>
      </c>
      <c r="H14" s="10">
        <v>14</v>
      </c>
      <c r="I14" s="9">
        <f t="shared" si="0"/>
        <v>68</v>
      </c>
      <c r="J14" s="11">
        <f t="shared" si="1"/>
        <v>11.333333333333334</v>
      </c>
      <c r="K14" s="9">
        <f t="shared" si="2"/>
        <v>10</v>
      </c>
      <c r="L14" s="9" t="str">
        <f t="shared" si="3"/>
        <v>moyen</v>
      </c>
      <c r="M14" s="9" t="str">
        <f t="shared" si="4"/>
        <v>passe</v>
      </c>
    </row>
    <row r="15" spans="1:13" x14ac:dyDescent="0.25">
      <c r="A15" s="9" t="s">
        <v>8</v>
      </c>
      <c r="B15" s="10" t="s">
        <v>20</v>
      </c>
      <c r="C15" s="10">
        <v>17</v>
      </c>
      <c r="D15" s="10">
        <v>14</v>
      </c>
      <c r="E15" s="10">
        <v>17</v>
      </c>
      <c r="F15" s="10">
        <v>18</v>
      </c>
      <c r="G15" s="10">
        <v>18</v>
      </c>
      <c r="H15" s="10">
        <v>15</v>
      </c>
      <c r="I15" s="9">
        <f t="shared" si="0"/>
        <v>99</v>
      </c>
      <c r="J15" s="11">
        <f t="shared" si="1"/>
        <v>16.5</v>
      </c>
      <c r="K15" s="9">
        <f t="shared" si="2"/>
        <v>2</v>
      </c>
      <c r="L15" s="9" t="str">
        <f t="shared" si="3"/>
        <v>très bien</v>
      </c>
      <c r="M15" s="9" t="str">
        <f t="shared" si="4"/>
        <v>passe</v>
      </c>
    </row>
    <row r="16" spans="1:13" x14ac:dyDescent="0.25">
      <c r="A16" s="9" t="s">
        <v>6</v>
      </c>
      <c r="B16" s="10" t="s">
        <v>21</v>
      </c>
      <c r="C16" s="10">
        <v>12.5</v>
      </c>
      <c r="D16" s="10">
        <v>15</v>
      </c>
      <c r="E16" s="10">
        <v>14</v>
      </c>
      <c r="F16" s="10">
        <v>11</v>
      </c>
      <c r="G16" s="10">
        <v>15</v>
      </c>
      <c r="H16" s="10">
        <v>12</v>
      </c>
      <c r="I16" s="9">
        <f t="shared" si="0"/>
        <v>79.5</v>
      </c>
      <c r="J16" s="11">
        <f t="shared" si="1"/>
        <v>13.25</v>
      </c>
      <c r="K16" s="9">
        <f t="shared" si="2"/>
        <v>7</v>
      </c>
      <c r="L16" s="9" t="str">
        <f t="shared" si="3"/>
        <v>assez bien</v>
      </c>
      <c r="M16" s="9" t="str">
        <f t="shared" si="4"/>
        <v>passe</v>
      </c>
    </row>
    <row r="17" spans="1:18" x14ac:dyDescent="0.25">
      <c r="A17" s="9" t="s">
        <v>22</v>
      </c>
      <c r="B17" s="10" t="s">
        <v>23</v>
      </c>
      <c r="C17" s="10">
        <v>5.5</v>
      </c>
      <c r="D17" s="10">
        <v>11</v>
      </c>
      <c r="E17" s="10">
        <v>17</v>
      </c>
      <c r="F17" s="10">
        <v>12</v>
      </c>
      <c r="G17" s="10">
        <v>11</v>
      </c>
      <c r="H17" s="10">
        <v>12</v>
      </c>
      <c r="I17" s="9">
        <f t="shared" si="0"/>
        <v>68.5</v>
      </c>
      <c r="J17" s="11">
        <f t="shared" si="1"/>
        <v>11.416666666666666</v>
      </c>
      <c r="K17" s="9">
        <f t="shared" si="2"/>
        <v>9</v>
      </c>
      <c r="L17" s="9" t="str">
        <f t="shared" si="3"/>
        <v>moyen</v>
      </c>
      <c r="M17" s="9" t="str">
        <f t="shared" si="4"/>
        <v>passe</v>
      </c>
    </row>
    <row r="18" spans="1:18" x14ac:dyDescent="0.25">
      <c r="A18" s="9" t="s">
        <v>8</v>
      </c>
      <c r="B18" s="10" t="s">
        <v>24</v>
      </c>
      <c r="C18" s="10">
        <v>18</v>
      </c>
      <c r="D18" s="10">
        <v>20</v>
      </c>
      <c r="E18" s="10">
        <v>12.5</v>
      </c>
      <c r="F18" s="10">
        <v>20</v>
      </c>
      <c r="G18" s="10">
        <v>12</v>
      </c>
      <c r="H18" s="10">
        <v>10.5</v>
      </c>
      <c r="I18" s="9">
        <f t="shared" si="0"/>
        <v>93</v>
      </c>
      <c r="J18" s="11">
        <f t="shared" si="1"/>
        <v>15.5</v>
      </c>
      <c r="K18" s="9">
        <f t="shared" si="2"/>
        <v>4</v>
      </c>
      <c r="L18" s="9" t="str">
        <f t="shared" si="3"/>
        <v>Bien</v>
      </c>
      <c r="M18" s="9" t="str">
        <f t="shared" si="4"/>
        <v>passe</v>
      </c>
    </row>
    <row r="19" spans="1:18" x14ac:dyDescent="0.25">
      <c r="A19" s="9" t="s">
        <v>6</v>
      </c>
      <c r="B19" s="10" t="s">
        <v>25</v>
      </c>
      <c r="C19" s="10">
        <v>5</v>
      </c>
      <c r="D19" s="10">
        <v>6</v>
      </c>
      <c r="E19" s="10">
        <v>7</v>
      </c>
      <c r="F19" s="10">
        <v>8</v>
      </c>
      <c r="G19" s="10">
        <v>15</v>
      </c>
      <c r="H19" s="10">
        <v>5</v>
      </c>
      <c r="I19" s="9">
        <f t="shared" si="0"/>
        <v>46</v>
      </c>
      <c r="J19" s="11">
        <f t="shared" si="1"/>
        <v>7.666666666666667</v>
      </c>
      <c r="K19" s="9">
        <f t="shared" si="2"/>
        <v>14</v>
      </c>
      <c r="L19" s="9" t="str">
        <f t="shared" si="3"/>
        <v>faible</v>
      </c>
      <c r="M19" s="9" t="str">
        <f t="shared" si="4"/>
        <v>exclus</v>
      </c>
    </row>
    <row r="20" spans="1:18" x14ac:dyDescent="0.25">
      <c r="I20"/>
      <c r="K20"/>
      <c r="L20"/>
      <c r="M20"/>
      <c r="P20" s="1"/>
      <c r="Q20" s="1"/>
      <c r="R20" s="1"/>
    </row>
    <row r="21" spans="1:18" x14ac:dyDescent="0.25">
      <c r="A21" s="12"/>
      <c r="I21"/>
      <c r="K21"/>
      <c r="L21"/>
      <c r="M21"/>
      <c r="P21" s="1"/>
      <c r="Q21" s="1"/>
      <c r="R21" s="1"/>
    </row>
    <row r="22" spans="1:18" x14ac:dyDescent="0.25">
      <c r="J22" s="5">
        <f>SUM(O20:O21)</f>
        <v>0</v>
      </c>
    </row>
    <row r="23" spans="1:18" x14ac:dyDescent="0.25">
      <c r="J23" s="5">
        <f>J22/17</f>
        <v>0</v>
      </c>
    </row>
    <row r="27" spans="1:18" x14ac:dyDescent="0.25">
      <c r="G27" t="s">
        <v>26</v>
      </c>
    </row>
    <row r="28" spans="1:18" x14ac:dyDescent="0.25">
      <c r="C28" s="4" t="s">
        <v>27</v>
      </c>
      <c r="H28" s="4" t="s">
        <v>44</v>
      </c>
      <c r="M28" s="3" t="s">
        <v>45</v>
      </c>
    </row>
    <row r="30" spans="1:18" x14ac:dyDescent="0.25">
      <c r="B30" t="s">
        <v>28</v>
      </c>
      <c r="C30">
        <f>COUNTIF(J3:J19,"&gt;0")</f>
        <v>17</v>
      </c>
      <c r="H30" t="s">
        <v>28</v>
      </c>
      <c r="I30" s="1">
        <f>COUNTIF($A$3:$A$19,$E$34)</f>
        <v>9</v>
      </c>
      <c r="M30" t="s">
        <v>28</v>
      </c>
      <c r="N30">
        <f>COUNTIF(A3:A19,E35)</f>
        <v>7</v>
      </c>
    </row>
    <row r="31" spans="1:18" x14ac:dyDescent="0.25">
      <c r="B31" t="s">
        <v>29</v>
      </c>
      <c r="C31">
        <f>COUNTIF(J3:J19,E32)</f>
        <v>17</v>
      </c>
      <c r="E31" t="s">
        <v>43</v>
      </c>
      <c r="H31" t="s">
        <v>29</v>
      </c>
      <c r="I31" s="1">
        <f>COUNTIFS(A3:A19,E34,J3:J19,E32)</f>
        <v>9</v>
      </c>
      <c r="M31" t="s">
        <v>29</v>
      </c>
      <c r="N31">
        <v>7</v>
      </c>
    </row>
    <row r="32" spans="1:18" x14ac:dyDescent="0.25">
      <c r="B32" t="s">
        <v>30</v>
      </c>
      <c r="C32">
        <f>COUNTIF(J3:J19,E31)</f>
        <v>0</v>
      </c>
      <c r="E32" t="s">
        <v>42</v>
      </c>
      <c r="H32" t="s">
        <v>30</v>
      </c>
      <c r="I32" s="1">
        <f>COUNTIFS(A3:A19,E34,J3:J19,E31)</f>
        <v>0</v>
      </c>
      <c r="M32" t="s">
        <v>30</v>
      </c>
      <c r="N32">
        <v>0</v>
      </c>
    </row>
    <row r="33" spans="2:14" x14ac:dyDescent="0.25">
      <c r="M33"/>
    </row>
    <row r="34" spans="2:14" x14ac:dyDescent="0.25">
      <c r="B34" t="s">
        <v>32</v>
      </c>
      <c r="C34" s="2">
        <f>AVERAGEIF(J3:J19,E32)</f>
        <v>11.480392156862745</v>
      </c>
      <c r="E34" t="s">
        <v>6</v>
      </c>
      <c r="H34" t="s">
        <v>32</v>
      </c>
      <c r="I34" s="6">
        <f>AVERAGEIF(A3:A19,E34,J3:J19)</f>
        <v>9.2777777777777786</v>
      </c>
      <c r="M34" t="s">
        <v>32</v>
      </c>
      <c r="N34" s="2">
        <f>AVERAGEIF(A3:A19,E35,J3:J19)</f>
        <v>14.321428571428571</v>
      </c>
    </row>
    <row r="35" spans="2:14" x14ac:dyDescent="0.25">
      <c r="B35" t="s">
        <v>33</v>
      </c>
      <c r="E35" t="s">
        <v>8</v>
      </c>
      <c r="H35" t="s">
        <v>33</v>
      </c>
      <c r="M35" t="s">
        <v>33</v>
      </c>
    </row>
    <row r="36" spans="2:14" x14ac:dyDescent="0.25">
      <c r="B36" t="s">
        <v>34</v>
      </c>
      <c r="H36" t="s">
        <v>34</v>
      </c>
      <c r="M36" t="s">
        <v>34</v>
      </c>
    </row>
    <row r="37" spans="2:14" x14ac:dyDescent="0.25">
      <c r="M37"/>
    </row>
    <row r="38" spans="2:14" x14ac:dyDescent="0.25">
      <c r="M38"/>
    </row>
    <row r="39" spans="2:14" x14ac:dyDescent="0.25">
      <c r="B39" t="s">
        <v>36</v>
      </c>
      <c r="C39">
        <f>COUNTIF(J3:J19,B39)</f>
        <v>11</v>
      </c>
      <c r="H39" t="s">
        <v>36</v>
      </c>
      <c r="I39" s="1">
        <f>COUNTIFS(A3:A19,E34,J3:J19,B39)</f>
        <v>4</v>
      </c>
      <c r="M39" t="s">
        <v>36</v>
      </c>
      <c r="N39">
        <f>COUNTIFS(A3:A19,E35,J3:J19,M39)</f>
        <v>6</v>
      </c>
    </row>
    <row r="40" spans="2:14" x14ac:dyDescent="0.25">
      <c r="B40" t="s">
        <v>35</v>
      </c>
      <c r="C40">
        <f>COUNTIF(J3:J19,B40)</f>
        <v>6</v>
      </c>
      <c r="H40" t="s">
        <v>35</v>
      </c>
      <c r="I40" s="1">
        <f>COUNTIFS(A3:A19,E34,J3:J19,B40)</f>
        <v>5</v>
      </c>
      <c r="M40" t="s">
        <v>35</v>
      </c>
      <c r="N40">
        <f>COUNTIFS(A3:A19,E35,J3:J19,M40)</f>
        <v>1</v>
      </c>
    </row>
    <row r="41" spans="2:14" x14ac:dyDescent="0.25">
      <c r="B41" t="s">
        <v>37</v>
      </c>
      <c r="C41">
        <f>COUNTIF(J3:J19,B41)</f>
        <v>8</v>
      </c>
      <c r="H41" t="s">
        <v>37</v>
      </c>
      <c r="I41" s="1">
        <f>COUNTIFS(A3:A19,E34,J3:J19,B41)</f>
        <v>3</v>
      </c>
      <c r="M41" t="s">
        <v>37</v>
      </c>
      <c r="N41">
        <f>COUNTIFS(A3:A19,E35,J3:J19,M41)</f>
        <v>5</v>
      </c>
    </row>
    <row r="42" spans="2:14" x14ac:dyDescent="0.25">
      <c r="B42" t="s">
        <v>38</v>
      </c>
      <c r="C42">
        <f>COUNTIF(J3:J19,B42)</f>
        <v>5</v>
      </c>
      <c r="H42" t="s">
        <v>38</v>
      </c>
      <c r="I42" s="1">
        <f>COUNTIFS(A3:A19,E34,J3:J19,B42)</f>
        <v>5</v>
      </c>
      <c r="M42" t="s">
        <v>38</v>
      </c>
      <c r="N42">
        <f>COUNTIFS(A3:A19,E35,J3:J19,M42)</f>
        <v>0</v>
      </c>
    </row>
    <row r="45" spans="2:14" x14ac:dyDescent="0.25">
      <c r="B45" t="s">
        <v>39</v>
      </c>
      <c r="C45">
        <f>COUNTIF(M3:M19,B45)</f>
        <v>11</v>
      </c>
      <c r="H45" t="s">
        <v>39</v>
      </c>
      <c r="I45" s="1">
        <f>COUNTIFS(A3:A19,E34,M3:M19,B45)</f>
        <v>4</v>
      </c>
      <c r="M45" t="s">
        <v>39</v>
      </c>
      <c r="N45">
        <f>COUNTIFS(A3:A19,E35,M3:M19,M45)</f>
        <v>6</v>
      </c>
    </row>
    <row r="46" spans="2:14" x14ac:dyDescent="0.25">
      <c r="B46" t="s">
        <v>40</v>
      </c>
      <c r="C46">
        <f>COUNTIF(M3:M19,B46)</f>
        <v>1</v>
      </c>
      <c r="H46" t="s">
        <v>40</v>
      </c>
      <c r="I46" s="1">
        <f>COUNTIFS(A3:A19,E34,M3:M19,B46)</f>
        <v>0</v>
      </c>
      <c r="M46" t="s">
        <v>40</v>
      </c>
      <c r="N46">
        <f>COUNTIFS(A3:A19,E35,M3:M19,M46)</f>
        <v>1</v>
      </c>
    </row>
    <row r="47" spans="2:14" x14ac:dyDescent="0.25">
      <c r="B47" t="s">
        <v>41</v>
      </c>
      <c r="C47">
        <f>COUNTIF(M3:M19,B47)</f>
        <v>5</v>
      </c>
      <c r="H47" t="s">
        <v>41</v>
      </c>
      <c r="I47" s="1">
        <f>COUNTIFS(A3:A19,E34,M3:M19,B47)</f>
        <v>5</v>
      </c>
      <c r="M47" t="s">
        <v>41</v>
      </c>
      <c r="N47">
        <f>COUNTIFS(A3:A19,E35,M3:M19,M47)</f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2017-09-12T05:58:48Z</dcterms:modified>
</cp:coreProperties>
</file>