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tabRatio="366"/>
  </bookViews>
  <sheets>
    <sheet name="Question" sheetId="1" r:id="rId1"/>
    <sheet name="Données" sheetId="2" r:id="rId2"/>
    <sheet name="Hoja3" sheetId="3" r:id="rId3"/>
  </sheets>
  <calcPr calcId="152511" iterate="1"/>
</workbook>
</file>

<file path=xl/calcChain.xml><?xml version="1.0" encoding="utf-8"?>
<calcChain xmlns="http://schemas.openxmlformats.org/spreadsheetml/2006/main">
  <c r="N48" i="1" l="1"/>
  <c r="D48" i="1"/>
  <c r="AB41" i="2" l="1"/>
  <c r="AA41" i="2"/>
  <c r="AB40" i="2"/>
  <c r="AA40" i="2"/>
  <c r="AB39" i="2"/>
  <c r="AA39" i="2"/>
  <c r="AB38" i="2"/>
  <c r="AA38" i="2"/>
  <c r="AB37" i="2"/>
  <c r="AA37" i="2"/>
  <c r="AB36" i="2"/>
  <c r="AA36" i="2"/>
  <c r="AB35" i="2"/>
  <c r="AA35" i="2"/>
  <c r="AB34" i="2"/>
  <c r="AA34" i="2"/>
  <c r="AB33" i="2"/>
  <c r="AA33" i="2"/>
  <c r="AB32" i="2"/>
  <c r="AA32" i="2"/>
  <c r="AB31" i="2"/>
  <c r="AA31" i="2"/>
  <c r="AB30" i="2"/>
  <c r="AA30" i="2"/>
  <c r="AB29" i="2"/>
  <c r="AA29" i="2"/>
  <c r="AB28" i="2"/>
  <c r="AA28" i="2"/>
  <c r="AB27" i="2"/>
  <c r="AA27" i="2"/>
  <c r="AB26" i="2"/>
  <c r="AA26" i="2"/>
  <c r="AB25" i="2"/>
  <c r="AA25" i="2"/>
  <c r="AB24" i="2"/>
  <c r="AA24" i="2"/>
  <c r="AB23" i="2"/>
  <c r="AA23" i="2"/>
  <c r="AB22" i="2"/>
  <c r="AA22" i="2"/>
  <c r="AB21" i="2"/>
  <c r="AA21" i="2"/>
  <c r="AB20" i="2"/>
  <c r="AA20" i="2"/>
  <c r="AB19" i="2"/>
  <c r="AA19" i="2"/>
  <c r="AB18" i="2"/>
  <c r="AA18" i="2"/>
  <c r="AB17" i="2"/>
  <c r="AA17" i="2"/>
  <c r="AB16" i="2"/>
  <c r="AA16" i="2"/>
  <c r="AB15" i="2"/>
  <c r="AA15" i="2"/>
  <c r="AB14" i="2"/>
  <c r="AA14" i="2"/>
  <c r="AB13" i="2"/>
  <c r="AA13" i="2"/>
  <c r="AB12" i="2"/>
  <c r="AA12" i="2"/>
  <c r="AB11" i="2"/>
  <c r="AA11" i="2"/>
  <c r="AB10" i="2"/>
  <c r="AA10" i="2"/>
  <c r="AB9" i="2"/>
  <c r="AA9" i="2"/>
  <c r="AB8" i="2"/>
  <c r="AA8" i="2"/>
  <c r="AB7" i="2"/>
  <c r="AA7" i="2"/>
  <c r="AB6" i="2"/>
  <c r="AA6" i="2"/>
  <c r="AB5" i="2"/>
  <c r="AA5" i="2"/>
  <c r="AB4" i="2"/>
  <c r="AA4" i="2"/>
  <c r="AB3" i="2"/>
  <c r="AA3" i="2"/>
  <c r="AB2" i="2"/>
  <c r="AA2" i="2"/>
  <c r="Z1" i="2"/>
  <c r="Y1" i="2"/>
  <c r="X1" i="2"/>
  <c r="W1" i="2"/>
  <c r="V1" i="2"/>
  <c r="U1" i="2"/>
  <c r="T1" i="2"/>
  <c r="S1" i="2"/>
  <c r="R1" i="2"/>
  <c r="Q1" i="2"/>
  <c r="V18" i="2" l="1"/>
  <c r="P20" i="2"/>
  <c r="V22" i="2"/>
  <c r="R28" i="2"/>
  <c r="H38" i="2"/>
  <c r="V40" i="2"/>
  <c r="K3" i="2"/>
  <c r="T13" i="2"/>
  <c r="U17" i="2"/>
  <c r="E19" i="2"/>
  <c r="S21" i="2"/>
  <c r="S23" i="2"/>
  <c r="F29" i="2"/>
  <c r="K41" i="2"/>
  <c r="D2" i="2"/>
  <c r="V6" i="2"/>
  <c r="W8" i="2"/>
  <c r="F10" i="2"/>
  <c r="H4" i="2"/>
  <c r="H13" i="2"/>
  <c r="Z2" i="2"/>
  <c r="H18" i="2"/>
  <c r="P2" i="2"/>
  <c r="S17" i="2"/>
  <c r="X39" i="2"/>
  <c r="G41" i="2"/>
  <c r="Y5" i="2"/>
  <c r="Z36" i="2"/>
  <c r="N2" i="2"/>
  <c r="Q10" i="2"/>
  <c r="E17" i="2"/>
  <c r="X35" i="2"/>
  <c r="E2" i="2"/>
  <c r="T34" i="2"/>
  <c r="Z3" i="2"/>
  <c r="X10" i="2"/>
  <c r="P12" i="2"/>
  <c r="O17" i="2"/>
  <c r="S37" i="2"/>
  <c r="X13" i="2"/>
  <c r="P26" i="2"/>
  <c r="J36" i="2"/>
  <c r="C39" i="2"/>
  <c r="F40" i="2"/>
  <c r="C41" i="2"/>
  <c r="U2" i="2"/>
  <c r="U9" i="2"/>
  <c r="U13" i="2"/>
  <c r="O15" i="2"/>
  <c r="K33" i="2"/>
  <c r="S35" i="2"/>
  <c r="R36" i="2"/>
  <c r="P38" i="2"/>
  <c r="K39" i="2"/>
  <c r="N40" i="2"/>
  <c r="Y2" i="2"/>
  <c r="W3" i="2"/>
  <c r="X4" i="2"/>
  <c r="L13" i="2"/>
  <c r="P34" i="2"/>
  <c r="W14" i="2"/>
  <c r="K31" i="2"/>
  <c r="N36" i="2"/>
  <c r="T2" i="2"/>
  <c r="T24" i="2"/>
  <c r="H26" i="2"/>
  <c r="L34" i="2"/>
  <c r="C35" i="2"/>
  <c r="O35" i="2"/>
  <c r="V36" i="2"/>
  <c r="G37" i="2"/>
  <c r="F6" i="2"/>
  <c r="X16" i="2"/>
  <c r="Y25" i="2"/>
  <c r="I2" i="2"/>
  <c r="T4" i="2"/>
  <c r="P13" i="2"/>
  <c r="J2" i="2"/>
  <c r="G3" i="2"/>
  <c r="Z6" i="2"/>
  <c r="K11" i="2"/>
  <c r="D13" i="2"/>
  <c r="B14" i="2"/>
  <c r="K17" i="2"/>
  <c r="C25" i="2"/>
  <c r="O31" i="2"/>
  <c r="J32" i="2"/>
  <c r="G35" i="2"/>
  <c r="F36" i="2"/>
  <c r="L4" i="2"/>
  <c r="S7" i="2"/>
  <c r="M14" i="2"/>
  <c r="N18" i="2"/>
  <c r="D20" i="2"/>
  <c r="H24" i="2"/>
  <c r="O27" i="2"/>
  <c r="C31" i="2"/>
  <c r="S31" i="2"/>
  <c r="B32" i="2"/>
  <c r="O37" i="2"/>
  <c r="B2" i="2"/>
  <c r="F2" i="2"/>
  <c r="L2" i="2"/>
  <c r="Q2" i="2"/>
  <c r="V2" i="2"/>
  <c r="O3" i="2"/>
  <c r="P4" i="2"/>
  <c r="D5" i="2"/>
  <c r="L6" i="2"/>
  <c r="P8" i="2"/>
  <c r="X14" i="2"/>
  <c r="R18" i="2"/>
  <c r="L20" i="2"/>
  <c r="C21" i="2"/>
  <c r="G31" i="2"/>
  <c r="W31" i="2"/>
  <c r="K35" i="2"/>
  <c r="W37" i="2"/>
  <c r="C2" i="2"/>
  <c r="H2" i="2"/>
  <c r="M2" i="2"/>
  <c r="R2" i="2"/>
  <c r="X2" i="2"/>
  <c r="C3" i="2"/>
  <c r="S3" i="2"/>
  <c r="D4" i="2"/>
  <c r="Q6" i="2"/>
  <c r="K7" i="2"/>
  <c r="B18" i="2"/>
  <c r="X18" i="2"/>
  <c r="M19" i="2"/>
  <c r="T20" i="2"/>
  <c r="P24" i="2"/>
  <c r="N26" i="2"/>
  <c r="F30" i="2"/>
  <c r="U31" i="2"/>
  <c r="Z32" i="2"/>
  <c r="D34" i="2"/>
  <c r="B36" i="2"/>
  <c r="W36" i="2"/>
  <c r="L5" i="2"/>
  <c r="B6" i="2"/>
  <c r="H6" i="2"/>
  <c r="M6" i="2"/>
  <c r="R6" i="2"/>
  <c r="X6" i="2"/>
  <c r="W6" i="2"/>
  <c r="O7" i="2"/>
  <c r="D8" i="2"/>
  <c r="T8" i="2"/>
  <c r="E9" i="2"/>
  <c r="W9" i="2"/>
  <c r="V10" i="2"/>
  <c r="Z11" i="2"/>
  <c r="I13" i="2"/>
  <c r="Q13" i="2"/>
  <c r="Y13" i="2"/>
  <c r="H14" i="2"/>
  <c r="S15" i="2"/>
  <c r="Q16" i="2"/>
  <c r="C17" i="2"/>
  <c r="M17" i="2"/>
  <c r="W17" i="2"/>
  <c r="F18" i="2"/>
  <c r="P18" i="2"/>
  <c r="Z18" i="2"/>
  <c r="H20" i="2"/>
  <c r="X20" i="2"/>
  <c r="K21" i="2"/>
  <c r="F22" i="2"/>
  <c r="Y22" i="2"/>
  <c r="D24" i="2"/>
  <c r="X24" i="2"/>
  <c r="K25" i="2"/>
  <c r="B26" i="2"/>
  <c r="J26" i="2"/>
  <c r="T26" i="2"/>
  <c r="C27" i="2"/>
  <c r="D28" i="2"/>
  <c r="S29" i="2"/>
  <c r="N30" i="2"/>
  <c r="I31" i="2"/>
  <c r="Q31" i="2"/>
  <c r="Y31" i="2"/>
  <c r="D32" i="2"/>
  <c r="L32" i="2"/>
  <c r="T32" i="2"/>
  <c r="H34" i="2"/>
  <c r="X34" i="2"/>
  <c r="E35" i="2"/>
  <c r="M35" i="2"/>
  <c r="U35" i="2"/>
  <c r="D36" i="2"/>
  <c r="L36" i="2"/>
  <c r="T36" i="2"/>
  <c r="K37" i="2"/>
  <c r="X38" i="2"/>
  <c r="E39" i="2"/>
  <c r="M39" i="2"/>
  <c r="H40" i="2"/>
  <c r="P40" i="2"/>
  <c r="W40" i="2"/>
  <c r="O41" i="2"/>
  <c r="T5" i="2"/>
  <c r="D6" i="2"/>
  <c r="I6" i="2"/>
  <c r="N6" i="2"/>
  <c r="T6" i="2"/>
  <c r="Y6" i="2"/>
  <c r="C7" i="2"/>
  <c r="W7" i="2"/>
  <c r="H8" i="2"/>
  <c r="X8" i="2"/>
  <c r="M9" i="2"/>
  <c r="E16" i="2"/>
  <c r="V16" i="2"/>
  <c r="N22" i="2"/>
  <c r="O23" i="2"/>
  <c r="S25" i="2"/>
  <c r="D26" i="2"/>
  <c r="L26" i="2"/>
  <c r="X26" i="2"/>
  <c r="F32" i="2"/>
  <c r="N32" i="2"/>
  <c r="V32" i="2"/>
  <c r="G39" i="2"/>
  <c r="O39" i="2"/>
  <c r="B40" i="2"/>
  <c r="J40" i="2"/>
  <c r="R40" i="2"/>
  <c r="M16" i="2"/>
  <c r="R32" i="2"/>
  <c r="W2" i="2"/>
  <c r="W4" i="2"/>
  <c r="U5" i="2"/>
  <c r="E6" i="2"/>
  <c r="J6" i="2"/>
  <c r="P6" i="2"/>
  <c r="U6" i="2"/>
  <c r="G7" i="2"/>
  <c r="L8" i="2"/>
  <c r="L10" i="2"/>
  <c r="L12" i="2"/>
  <c r="E13" i="2"/>
  <c r="M13" i="2"/>
  <c r="W13" i="2"/>
  <c r="R14" i="2"/>
  <c r="I16" i="2"/>
  <c r="G17" i="2"/>
  <c r="J18" i="2"/>
  <c r="T18" i="2"/>
  <c r="X21" i="2"/>
  <c r="L24" i="2"/>
  <c r="X25" i="2"/>
  <c r="F26" i="2"/>
  <c r="V26" i="2"/>
  <c r="W27" i="2"/>
  <c r="E31" i="2"/>
  <c r="M31" i="2"/>
  <c r="Z31" i="2"/>
  <c r="H32" i="2"/>
  <c r="P32" i="2"/>
  <c r="X32" i="2"/>
  <c r="I35" i="2"/>
  <c r="Q35" i="2"/>
  <c r="H36" i="2"/>
  <c r="P36" i="2"/>
  <c r="X36" i="2"/>
  <c r="C37" i="2"/>
  <c r="L38" i="2"/>
  <c r="I39" i="2"/>
  <c r="S39" i="2"/>
  <c r="D40" i="2"/>
  <c r="L40" i="2"/>
  <c r="Z41" i="2"/>
  <c r="H5" i="2"/>
  <c r="P5" i="2"/>
  <c r="X5" i="2"/>
  <c r="I9" i="2"/>
  <c r="Q9" i="2"/>
  <c r="Y9" i="2"/>
  <c r="D10" i="2"/>
  <c r="I10" i="2"/>
  <c r="N10" i="2"/>
  <c r="T10" i="2"/>
  <c r="Y10" i="2"/>
  <c r="C11" i="2"/>
  <c r="S11" i="2"/>
  <c r="D12" i="2"/>
  <c r="T12" i="2"/>
  <c r="E14" i="2"/>
  <c r="J14" i="2"/>
  <c r="P14" i="2"/>
  <c r="U14" i="2"/>
  <c r="Z14" i="2"/>
  <c r="G15" i="2"/>
  <c r="W15" i="2"/>
  <c r="C16" i="2"/>
  <c r="G16" i="2"/>
  <c r="K16" i="2"/>
  <c r="O16" i="2"/>
  <c r="T16" i="2"/>
  <c r="Z16" i="2"/>
  <c r="Y17" i="2"/>
  <c r="G21" i="2"/>
  <c r="O21" i="2"/>
  <c r="W21" i="2"/>
  <c r="B22" i="2"/>
  <c r="J22" i="2"/>
  <c r="R22" i="2"/>
  <c r="Z22" i="2"/>
  <c r="G23" i="2"/>
  <c r="W23" i="2"/>
  <c r="G25" i="2"/>
  <c r="O25" i="2"/>
  <c r="W25" i="2"/>
  <c r="R26" i="2"/>
  <c r="Z26" i="2"/>
  <c r="K27" i="2"/>
  <c r="X28" i="2"/>
  <c r="K29" i="2"/>
  <c r="Y35" i="2"/>
  <c r="U39" i="2"/>
  <c r="Z39" i="2"/>
  <c r="X40" i="2"/>
  <c r="S41" i="2"/>
  <c r="I5" i="2"/>
  <c r="Q5" i="2"/>
  <c r="D9" i="2"/>
  <c r="L9" i="2"/>
  <c r="T9" i="2"/>
  <c r="E10" i="2"/>
  <c r="J10" i="2"/>
  <c r="P10" i="2"/>
  <c r="U10" i="2"/>
  <c r="Z10" i="2"/>
  <c r="G11" i="2"/>
  <c r="W11" i="2"/>
  <c r="H12" i="2"/>
  <c r="X12" i="2"/>
  <c r="F14" i="2"/>
  <c r="L14" i="2"/>
  <c r="Q14" i="2"/>
  <c r="V14" i="2"/>
  <c r="K15" i="2"/>
  <c r="Z15" i="2"/>
  <c r="D16" i="2"/>
  <c r="H16" i="2"/>
  <c r="L16" i="2"/>
  <c r="P16" i="2"/>
  <c r="U16" i="2"/>
  <c r="I21" i="2"/>
  <c r="Q21" i="2"/>
  <c r="Y21" i="2"/>
  <c r="D22" i="2"/>
  <c r="L22" i="2"/>
  <c r="T22" i="2"/>
  <c r="K23" i="2"/>
  <c r="I25" i="2"/>
  <c r="Q25" i="2"/>
  <c r="W39" i="2"/>
  <c r="Z40" i="2"/>
  <c r="W41" i="2"/>
  <c r="Y26" i="2"/>
  <c r="S27" i="2"/>
  <c r="M28" i="2"/>
  <c r="H28" i="2"/>
  <c r="W32" i="2"/>
  <c r="Z35" i="2"/>
  <c r="Q39" i="2"/>
  <c r="Y39" i="2"/>
  <c r="T40" i="2"/>
  <c r="X41" i="2"/>
  <c r="E5" i="2"/>
  <c r="M5" i="2"/>
  <c r="W5" i="2"/>
  <c r="Z7" i="2"/>
  <c r="H9" i="2"/>
  <c r="P9" i="2"/>
  <c r="X9" i="2"/>
  <c r="B10" i="2"/>
  <c r="H10" i="2"/>
  <c r="M10" i="2"/>
  <c r="R10" i="2"/>
  <c r="W10" i="2"/>
  <c r="O11" i="2"/>
  <c r="W12" i="2"/>
  <c r="D14" i="2"/>
  <c r="I14" i="2"/>
  <c r="N14" i="2"/>
  <c r="T14" i="2"/>
  <c r="Y14" i="2"/>
  <c r="C15" i="2"/>
  <c r="B16" i="2"/>
  <c r="F16" i="2"/>
  <c r="J16" i="2"/>
  <c r="N16" i="2"/>
  <c r="R16" i="2"/>
  <c r="E21" i="2"/>
  <c r="M21" i="2"/>
  <c r="U21" i="2"/>
  <c r="H22" i="2"/>
  <c r="P22" i="2"/>
  <c r="X22" i="2"/>
  <c r="C23" i="2"/>
  <c r="E25" i="2"/>
  <c r="M25" i="2"/>
  <c r="U25" i="2"/>
  <c r="Z25" i="2"/>
  <c r="W35" i="2"/>
  <c r="Z19" i="2"/>
  <c r="V19" i="2"/>
  <c r="R19" i="2"/>
  <c r="N19" i="2"/>
  <c r="J19" i="2"/>
  <c r="F19" i="2"/>
  <c r="B19" i="2"/>
  <c r="Y19" i="2"/>
  <c r="U19" i="2"/>
  <c r="Q19" i="2"/>
  <c r="X19" i="2"/>
  <c r="T19" i="2"/>
  <c r="P19" i="2"/>
  <c r="L19" i="2"/>
  <c r="H19" i="2"/>
  <c r="D19" i="2"/>
  <c r="G2" i="2"/>
  <c r="K2" i="2"/>
  <c r="O2" i="2"/>
  <c r="S2" i="2"/>
  <c r="D3" i="2"/>
  <c r="H3" i="2"/>
  <c r="L3" i="2"/>
  <c r="P3" i="2"/>
  <c r="T3" i="2"/>
  <c r="X3" i="2"/>
  <c r="E4" i="2"/>
  <c r="I4" i="2"/>
  <c r="M4" i="2"/>
  <c r="Q4" i="2"/>
  <c r="U4" i="2"/>
  <c r="Y4" i="2"/>
  <c r="B5" i="2"/>
  <c r="F5" i="2"/>
  <c r="J5" i="2"/>
  <c r="N5" i="2"/>
  <c r="R5" i="2"/>
  <c r="V5" i="2"/>
  <c r="Z5" i="2"/>
  <c r="C6" i="2"/>
  <c r="G6" i="2"/>
  <c r="K6" i="2"/>
  <c r="O6" i="2"/>
  <c r="S6" i="2"/>
  <c r="D7" i="2"/>
  <c r="H7" i="2"/>
  <c r="L7" i="2"/>
  <c r="P7" i="2"/>
  <c r="T7" i="2"/>
  <c r="X7" i="2"/>
  <c r="E8" i="2"/>
  <c r="I8" i="2"/>
  <c r="M8" i="2"/>
  <c r="Q8" i="2"/>
  <c r="U8" i="2"/>
  <c r="Y8" i="2"/>
  <c r="B9" i="2"/>
  <c r="F9" i="2"/>
  <c r="J9" i="2"/>
  <c r="N9" i="2"/>
  <c r="R9" i="2"/>
  <c r="V9" i="2"/>
  <c r="Z9" i="2"/>
  <c r="C10" i="2"/>
  <c r="G10" i="2"/>
  <c r="K10" i="2"/>
  <c r="O10" i="2"/>
  <c r="S10" i="2"/>
  <c r="D11" i="2"/>
  <c r="H11" i="2"/>
  <c r="L11" i="2"/>
  <c r="P11" i="2"/>
  <c r="T11" i="2"/>
  <c r="X11" i="2"/>
  <c r="E12" i="2"/>
  <c r="I12" i="2"/>
  <c r="M12" i="2"/>
  <c r="Q12" i="2"/>
  <c r="U12" i="2"/>
  <c r="Y12" i="2"/>
  <c r="B13" i="2"/>
  <c r="F13" i="2"/>
  <c r="J13" i="2"/>
  <c r="N13" i="2"/>
  <c r="R13" i="2"/>
  <c r="V13" i="2"/>
  <c r="Z13" i="2"/>
  <c r="C14" i="2"/>
  <c r="G14" i="2"/>
  <c r="K14" i="2"/>
  <c r="O14" i="2"/>
  <c r="S14" i="2"/>
  <c r="D15" i="2"/>
  <c r="H15" i="2"/>
  <c r="L15" i="2"/>
  <c r="P15" i="2"/>
  <c r="T15" i="2"/>
  <c r="X15" i="2"/>
  <c r="W16" i="2"/>
  <c r="S16" i="2"/>
  <c r="Y16" i="2"/>
  <c r="I17" i="2"/>
  <c r="Q17" i="2"/>
  <c r="D18" i="2"/>
  <c r="L18" i="2"/>
  <c r="G19" i="2"/>
  <c r="O19" i="2"/>
  <c r="W20" i="2"/>
  <c r="S20" i="2"/>
  <c r="O20" i="2"/>
  <c r="K20" i="2"/>
  <c r="G20" i="2"/>
  <c r="C20" i="2"/>
  <c r="Z20" i="2"/>
  <c r="V20" i="2"/>
  <c r="R20" i="2"/>
  <c r="N20" i="2"/>
  <c r="J20" i="2"/>
  <c r="F20" i="2"/>
  <c r="B20" i="2"/>
  <c r="Y20" i="2"/>
  <c r="U20" i="2"/>
  <c r="Q20" i="2"/>
  <c r="M20" i="2"/>
  <c r="I20" i="2"/>
  <c r="E20" i="2"/>
  <c r="Z23" i="2"/>
  <c r="V23" i="2"/>
  <c r="R23" i="2"/>
  <c r="N23" i="2"/>
  <c r="J23" i="2"/>
  <c r="F23" i="2"/>
  <c r="B23" i="2"/>
  <c r="Y23" i="2"/>
  <c r="U23" i="2"/>
  <c r="Q23" i="2"/>
  <c r="M23" i="2"/>
  <c r="I23" i="2"/>
  <c r="E23" i="2"/>
  <c r="X23" i="2"/>
  <c r="T23" i="2"/>
  <c r="P23" i="2"/>
  <c r="L23" i="2"/>
  <c r="H23" i="2"/>
  <c r="D23" i="2"/>
  <c r="G27" i="2"/>
  <c r="Y30" i="2"/>
  <c r="U30" i="2"/>
  <c r="Q30" i="2"/>
  <c r="M30" i="2"/>
  <c r="I30" i="2"/>
  <c r="E30" i="2"/>
  <c r="W30" i="2"/>
  <c r="S30" i="2"/>
  <c r="O30" i="2"/>
  <c r="K30" i="2"/>
  <c r="G30" i="2"/>
  <c r="C30" i="2"/>
  <c r="T30" i="2"/>
  <c r="L30" i="2"/>
  <c r="D30" i="2"/>
  <c r="Z30" i="2"/>
  <c r="R30" i="2"/>
  <c r="J30" i="2"/>
  <c r="B30" i="2"/>
  <c r="X30" i="2"/>
  <c r="P30" i="2"/>
  <c r="H30" i="2"/>
  <c r="E3" i="2"/>
  <c r="I3" i="2"/>
  <c r="M3" i="2"/>
  <c r="Q3" i="2"/>
  <c r="U3" i="2"/>
  <c r="Y3" i="2"/>
  <c r="B4" i="2"/>
  <c r="F4" i="2"/>
  <c r="J4" i="2"/>
  <c r="N4" i="2"/>
  <c r="R4" i="2"/>
  <c r="V4" i="2"/>
  <c r="Z4" i="2"/>
  <c r="C5" i="2"/>
  <c r="G5" i="2"/>
  <c r="K5" i="2"/>
  <c r="O5" i="2"/>
  <c r="S5" i="2"/>
  <c r="E7" i="2"/>
  <c r="I7" i="2"/>
  <c r="M7" i="2"/>
  <c r="Q7" i="2"/>
  <c r="U7" i="2"/>
  <c r="Y7" i="2"/>
  <c r="B8" i="2"/>
  <c r="F8" i="2"/>
  <c r="J8" i="2"/>
  <c r="N8" i="2"/>
  <c r="R8" i="2"/>
  <c r="V8" i="2"/>
  <c r="Z8" i="2"/>
  <c r="C9" i="2"/>
  <c r="G9" i="2"/>
  <c r="K9" i="2"/>
  <c r="O9" i="2"/>
  <c r="S9" i="2"/>
  <c r="E11" i="2"/>
  <c r="I11" i="2"/>
  <c r="M11" i="2"/>
  <c r="Q11" i="2"/>
  <c r="U11" i="2"/>
  <c r="Y11" i="2"/>
  <c r="B12" i="2"/>
  <c r="F12" i="2"/>
  <c r="J12" i="2"/>
  <c r="N12" i="2"/>
  <c r="R12" i="2"/>
  <c r="V12" i="2"/>
  <c r="Z12" i="2"/>
  <c r="C13" i="2"/>
  <c r="G13" i="2"/>
  <c r="K13" i="2"/>
  <c r="O13" i="2"/>
  <c r="S13" i="2"/>
  <c r="E15" i="2"/>
  <c r="I15" i="2"/>
  <c r="M15" i="2"/>
  <c r="Q15" i="2"/>
  <c r="U15" i="2"/>
  <c r="Y15" i="2"/>
  <c r="X17" i="2"/>
  <c r="T17" i="2"/>
  <c r="P17" i="2"/>
  <c r="L17" i="2"/>
  <c r="H17" i="2"/>
  <c r="D17" i="2"/>
  <c r="Z17" i="2"/>
  <c r="V17" i="2"/>
  <c r="R17" i="2"/>
  <c r="N17" i="2"/>
  <c r="J17" i="2"/>
  <c r="F17" i="2"/>
  <c r="B17" i="2"/>
  <c r="Y18" i="2"/>
  <c r="U18" i="2"/>
  <c r="Q18" i="2"/>
  <c r="M18" i="2"/>
  <c r="I18" i="2"/>
  <c r="E18" i="2"/>
  <c r="W18" i="2"/>
  <c r="S18" i="2"/>
  <c r="O18" i="2"/>
  <c r="K18" i="2"/>
  <c r="G18" i="2"/>
  <c r="C18" i="2"/>
  <c r="I19" i="2"/>
  <c r="S19" i="2"/>
  <c r="W24" i="2"/>
  <c r="S24" i="2"/>
  <c r="O24" i="2"/>
  <c r="K24" i="2"/>
  <c r="G24" i="2"/>
  <c r="C24" i="2"/>
  <c r="Z24" i="2"/>
  <c r="V24" i="2"/>
  <c r="R24" i="2"/>
  <c r="N24" i="2"/>
  <c r="J24" i="2"/>
  <c r="F24" i="2"/>
  <c r="B24" i="2"/>
  <c r="Y24" i="2"/>
  <c r="U24" i="2"/>
  <c r="Q24" i="2"/>
  <c r="M24" i="2"/>
  <c r="I24" i="2"/>
  <c r="E24" i="2"/>
  <c r="Z27" i="2"/>
  <c r="V27" i="2"/>
  <c r="R27" i="2"/>
  <c r="N27" i="2"/>
  <c r="J27" i="2"/>
  <c r="F27" i="2"/>
  <c r="B27" i="2"/>
  <c r="Y27" i="2"/>
  <c r="U27" i="2"/>
  <c r="Q27" i="2"/>
  <c r="M27" i="2"/>
  <c r="I27" i="2"/>
  <c r="E27" i="2"/>
  <c r="X27" i="2"/>
  <c r="T27" i="2"/>
  <c r="P27" i="2"/>
  <c r="L27" i="2"/>
  <c r="H27" i="2"/>
  <c r="D27" i="2"/>
  <c r="W28" i="2"/>
  <c r="S28" i="2"/>
  <c r="O28" i="2"/>
  <c r="K28" i="2"/>
  <c r="V28" i="2"/>
  <c r="Q28" i="2"/>
  <c r="L28" i="2"/>
  <c r="G28" i="2"/>
  <c r="C28" i="2"/>
  <c r="Z28" i="2"/>
  <c r="U28" i="2"/>
  <c r="P28" i="2"/>
  <c r="J28" i="2"/>
  <c r="F28" i="2"/>
  <c r="B28" i="2"/>
  <c r="Y28" i="2"/>
  <c r="T28" i="2"/>
  <c r="N28" i="2"/>
  <c r="I28" i="2"/>
  <c r="E28" i="2"/>
  <c r="X29" i="2"/>
  <c r="T29" i="2"/>
  <c r="P29" i="2"/>
  <c r="L29" i="2"/>
  <c r="H29" i="2"/>
  <c r="D29" i="2"/>
  <c r="Z29" i="2"/>
  <c r="V29" i="2"/>
  <c r="R29" i="2"/>
  <c r="N29" i="2"/>
  <c r="Y29" i="2"/>
  <c r="Q29" i="2"/>
  <c r="J29" i="2"/>
  <c r="E29" i="2"/>
  <c r="W29" i="2"/>
  <c r="O29" i="2"/>
  <c r="I29" i="2"/>
  <c r="C29" i="2"/>
  <c r="U29" i="2"/>
  <c r="M29" i="2"/>
  <c r="G29" i="2"/>
  <c r="B29" i="2"/>
  <c r="V30" i="2"/>
  <c r="B3" i="2"/>
  <c r="F3" i="2"/>
  <c r="J3" i="2"/>
  <c r="N3" i="2"/>
  <c r="R3" i="2"/>
  <c r="V3" i="2"/>
  <c r="C4" i="2"/>
  <c r="G4" i="2"/>
  <c r="K4" i="2"/>
  <c r="O4" i="2"/>
  <c r="S4" i="2"/>
  <c r="B7" i="2"/>
  <c r="F7" i="2"/>
  <c r="J7" i="2"/>
  <c r="N7" i="2"/>
  <c r="R7" i="2"/>
  <c r="V7" i="2"/>
  <c r="C8" i="2"/>
  <c r="G8" i="2"/>
  <c r="K8" i="2"/>
  <c r="O8" i="2"/>
  <c r="S8" i="2"/>
  <c r="B11" i="2"/>
  <c r="F11" i="2"/>
  <c r="J11" i="2"/>
  <c r="N11" i="2"/>
  <c r="R11" i="2"/>
  <c r="V11" i="2"/>
  <c r="C12" i="2"/>
  <c r="G12" i="2"/>
  <c r="K12" i="2"/>
  <c r="O12" i="2"/>
  <c r="S12" i="2"/>
  <c r="B15" i="2"/>
  <c r="F15" i="2"/>
  <c r="J15" i="2"/>
  <c r="N15" i="2"/>
  <c r="R15" i="2"/>
  <c r="V15" i="2"/>
  <c r="C19" i="2"/>
  <c r="K19" i="2"/>
  <c r="W19" i="2"/>
  <c r="X33" i="2"/>
  <c r="T33" i="2"/>
  <c r="P33" i="2"/>
  <c r="L33" i="2"/>
  <c r="H33" i="2"/>
  <c r="D33" i="2"/>
  <c r="Z33" i="2"/>
  <c r="V33" i="2"/>
  <c r="R33" i="2"/>
  <c r="N33" i="2"/>
  <c r="J33" i="2"/>
  <c r="F33" i="2"/>
  <c r="B33" i="2"/>
  <c r="Y33" i="2"/>
  <c r="U33" i="2"/>
  <c r="Q33" i="2"/>
  <c r="M33" i="2"/>
  <c r="I33" i="2"/>
  <c r="E33" i="2"/>
  <c r="W33" i="2"/>
  <c r="G33" i="2"/>
  <c r="S33" i="2"/>
  <c r="C33" i="2"/>
  <c r="O33" i="2"/>
  <c r="B21" i="2"/>
  <c r="F21" i="2"/>
  <c r="J21" i="2"/>
  <c r="N21" i="2"/>
  <c r="R21" i="2"/>
  <c r="V21" i="2"/>
  <c r="Z21" i="2"/>
  <c r="C22" i="2"/>
  <c r="G22" i="2"/>
  <c r="K22" i="2"/>
  <c r="O22" i="2"/>
  <c r="S22" i="2"/>
  <c r="W22" i="2"/>
  <c r="B25" i="2"/>
  <c r="F25" i="2"/>
  <c r="J25" i="2"/>
  <c r="N25" i="2"/>
  <c r="R25" i="2"/>
  <c r="V25" i="2"/>
  <c r="C26" i="2"/>
  <c r="G26" i="2"/>
  <c r="K26" i="2"/>
  <c r="O26" i="2"/>
  <c r="S26" i="2"/>
  <c r="W26" i="2"/>
  <c r="X31" i="2"/>
  <c r="T31" i="2"/>
  <c r="P31" i="2"/>
  <c r="L31" i="2"/>
  <c r="H31" i="2"/>
  <c r="D31" i="2"/>
  <c r="Y34" i="2"/>
  <c r="U34" i="2"/>
  <c r="Q34" i="2"/>
  <c r="M34" i="2"/>
  <c r="I34" i="2"/>
  <c r="E34" i="2"/>
  <c r="W34" i="2"/>
  <c r="S34" i="2"/>
  <c r="O34" i="2"/>
  <c r="K34" i="2"/>
  <c r="G34" i="2"/>
  <c r="C34" i="2"/>
  <c r="Z34" i="2"/>
  <c r="V34" i="2"/>
  <c r="R34" i="2"/>
  <c r="N34" i="2"/>
  <c r="J34" i="2"/>
  <c r="F34" i="2"/>
  <c r="B34" i="2"/>
  <c r="X37" i="2"/>
  <c r="T37" i="2"/>
  <c r="P37" i="2"/>
  <c r="L37" i="2"/>
  <c r="H37" i="2"/>
  <c r="D37" i="2"/>
  <c r="Z37" i="2"/>
  <c r="V37" i="2"/>
  <c r="R37" i="2"/>
  <c r="N37" i="2"/>
  <c r="J37" i="2"/>
  <c r="F37" i="2"/>
  <c r="B37" i="2"/>
  <c r="Y37" i="2"/>
  <c r="U37" i="2"/>
  <c r="Q37" i="2"/>
  <c r="M37" i="2"/>
  <c r="I37" i="2"/>
  <c r="E37" i="2"/>
  <c r="Y38" i="2"/>
  <c r="U38" i="2"/>
  <c r="Q38" i="2"/>
  <c r="M38" i="2"/>
  <c r="I38" i="2"/>
  <c r="E38" i="2"/>
  <c r="W38" i="2"/>
  <c r="S38" i="2"/>
  <c r="O38" i="2"/>
  <c r="K38" i="2"/>
  <c r="G38" i="2"/>
  <c r="C38" i="2"/>
  <c r="Z38" i="2"/>
  <c r="V38" i="2"/>
  <c r="R38" i="2"/>
  <c r="N38" i="2"/>
  <c r="J38" i="2"/>
  <c r="F38" i="2"/>
  <c r="B38" i="2"/>
  <c r="D21" i="2"/>
  <c r="H21" i="2"/>
  <c r="L21" i="2"/>
  <c r="P21" i="2"/>
  <c r="T21" i="2"/>
  <c r="E22" i="2"/>
  <c r="I22" i="2"/>
  <c r="M22" i="2"/>
  <c r="Q22" i="2"/>
  <c r="U22" i="2"/>
  <c r="D25" i="2"/>
  <c r="H25" i="2"/>
  <c r="L25" i="2"/>
  <c r="P25" i="2"/>
  <c r="T25" i="2"/>
  <c r="E26" i="2"/>
  <c r="I26" i="2"/>
  <c r="M26" i="2"/>
  <c r="Q26" i="2"/>
  <c r="U26" i="2"/>
  <c r="D38" i="2"/>
  <c r="T38" i="2"/>
  <c r="E41" i="2"/>
  <c r="I41" i="2"/>
  <c r="M41" i="2"/>
  <c r="Q41" i="2"/>
  <c r="U41" i="2"/>
  <c r="Y41" i="2"/>
  <c r="E32" i="2"/>
  <c r="I32" i="2"/>
  <c r="M32" i="2"/>
  <c r="Q32" i="2"/>
  <c r="U32" i="2"/>
  <c r="Y32" i="2"/>
  <c r="D35" i="2"/>
  <c r="H35" i="2"/>
  <c r="L35" i="2"/>
  <c r="P35" i="2"/>
  <c r="T35" i="2"/>
  <c r="E36" i="2"/>
  <c r="I36" i="2"/>
  <c r="M36" i="2"/>
  <c r="Q36" i="2"/>
  <c r="U36" i="2"/>
  <c r="Y36" i="2"/>
  <c r="D39" i="2"/>
  <c r="H39" i="2"/>
  <c r="L39" i="2"/>
  <c r="P39" i="2"/>
  <c r="T39" i="2"/>
  <c r="E40" i="2"/>
  <c r="I40" i="2"/>
  <c r="M40" i="2"/>
  <c r="Q40" i="2"/>
  <c r="U40" i="2"/>
  <c r="Y40" i="2"/>
  <c r="B41" i="2"/>
  <c r="F41" i="2"/>
  <c r="J41" i="2"/>
  <c r="N41" i="2"/>
  <c r="R41" i="2"/>
  <c r="V41" i="2"/>
  <c r="B31" i="2"/>
  <c r="F31" i="2"/>
  <c r="J31" i="2"/>
  <c r="N31" i="2"/>
  <c r="R31" i="2"/>
  <c r="V31" i="2"/>
  <c r="C32" i="2"/>
  <c r="G32" i="2"/>
  <c r="K32" i="2"/>
  <c r="O32" i="2"/>
  <c r="S32" i="2"/>
  <c r="B35" i="2"/>
  <c r="F35" i="2"/>
  <c r="J35" i="2"/>
  <c r="N35" i="2"/>
  <c r="R35" i="2"/>
  <c r="V35" i="2"/>
  <c r="C36" i="2"/>
  <c r="G36" i="2"/>
  <c r="K36" i="2"/>
  <c r="O36" i="2"/>
  <c r="S36" i="2"/>
  <c r="B39" i="2"/>
  <c r="F39" i="2"/>
  <c r="J39" i="2"/>
  <c r="N39" i="2"/>
  <c r="R39" i="2"/>
  <c r="V39" i="2"/>
  <c r="C40" i="2"/>
  <c r="G40" i="2"/>
  <c r="K40" i="2"/>
  <c r="O40" i="2"/>
  <c r="S40" i="2"/>
  <c r="D41" i="2"/>
  <c r="H41" i="2"/>
  <c r="L41" i="2"/>
  <c r="P41" i="2"/>
  <c r="T41" i="2"/>
  <c r="O9" i="1" l="1"/>
  <c r="K41" i="1"/>
  <c r="K31" i="1"/>
  <c r="K40" i="1"/>
  <c r="K13" i="1"/>
  <c r="O27" i="1"/>
  <c r="O18" i="1"/>
  <c r="O10" i="1"/>
  <c r="J35" i="1"/>
  <c r="K34" i="1"/>
  <c r="M45" i="1"/>
  <c r="Q27" i="1"/>
  <c r="H46" i="1"/>
  <c r="O17" i="1"/>
  <c r="O45" i="1"/>
  <c r="M39" i="1"/>
  <c r="P39" i="1"/>
  <c r="K30" i="1"/>
  <c r="Q33" i="1"/>
  <c r="Q29" i="1"/>
  <c r="K35" i="1"/>
  <c r="L15" i="1"/>
  <c r="L20" i="1"/>
  <c r="J40" i="1"/>
  <c r="J24" i="1"/>
  <c r="J29" i="1"/>
  <c r="F26" i="1"/>
  <c r="L12" i="1"/>
  <c r="J46" i="1"/>
  <c r="F32" i="1"/>
  <c r="J43" i="1"/>
  <c r="J47" i="1"/>
  <c r="Q47" i="1"/>
  <c r="H18" i="1"/>
  <c r="H25" i="1"/>
  <c r="G37" i="1"/>
  <c r="H44" i="1"/>
  <c r="K26" i="1"/>
  <c r="F12" i="1"/>
  <c r="Q26" i="1"/>
  <c r="Q16" i="1"/>
  <c r="K45" i="1"/>
  <c r="O43" i="1"/>
  <c r="P40" i="1"/>
  <c r="P10" i="1"/>
  <c r="O33" i="1"/>
  <c r="O29" i="1"/>
  <c r="L10" i="1"/>
  <c r="O30" i="1"/>
  <c r="P38" i="1"/>
  <c r="J33" i="1"/>
  <c r="J25" i="1"/>
  <c r="P24" i="1"/>
  <c r="O23" i="1"/>
  <c r="L16" i="1"/>
  <c r="O16" i="1"/>
  <c r="M27" i="1"/>
  <c r="O40" i="1"/>
  <c r="J38" i="1"/>
  <c r="L28" i="1"/>
  <c r="P18" i="1"/>
  <c r="Q23" i="1"/>
  <c r="P26" i="1"/>
  <c r="M28" i="1"/>
  <c r="L22" i="1"/>
  <c r="L13" i="1"/>
  <c r="Q28" i="1"/>
  <c r="Q42" i="1"/>
  <c r="P30" i="1"/>
  <c r="Q37" i="1"/>
  <c r="Q39" i="1"/>
  <c r="Q34" i="1"/>
  <c r="Q25" i="1"/>
  <c r="Q15" i="1"/>
  <c r="Q10" i="1"/>
  <c r="Q31" i="1"/>
  <c r="Q35" i="1"/>
  <c r="Q17" i="1"/>
  <c r="Q9" i="1"/>
  <c r="Q12" i="1"/>
  <c r="M25" i="1"/>
  <c r="Q41" i="1"/>
  <c r="Q36" i="1"/>
  <c r="Q21" i="1"/>
  <c r="Q13" i="1"/>
  <c r="Q22" i="1"/>
  <c r="Q38" i="1"/>
  <c r="Q14" i="1"/>
  <c r="Q45" i="1"/>
  <c r="Q43" i="1"/>
  <c r="Q20" i="1"/>
  <c r="Q11" i="1"/>
  <c r="Q46" i="1"/>
  <c r="Q24" i="1"/>
  <c r="Q30" i="1"/>
  <c r="Q19" i="1"/>
  <c r="Q44" i="1"/>
  <c r="Q32" i="1"/>
  <c r="Q18" i="1"/>
  <c r="I41" i="1"/>
  <c r="I31" i="1"/>
  <c r="G9" i="1"/>
  <c r="I35" i="1"/>
  <c r="I22" i="1"/>
  <c r="Q40" i="1"/>
  <c r="O26" i="1"/>
  <c r="O47" i="1"/>
  <c r="O34" i="1"/>
  <c r="P14" i="1"/>
  <c r="P35" i="1"/>
  <c r="P19" i="1"/>
  <c r="P11" i="1"/>
  <c r="P42" i="1"/>
  <c r="P46" i="1"/>
  <c r="M41" i="1"/>
  <c r="E44" i="1"/>
  <c r="M31" i="1"/>
  <c r="P15" i="1"/>
  <c r="P36" i="1"/>
  <c r="P20" i="1"/>
  <c r="P16" i="1"/>
  <c r="P12" i="1"/>
  <c r="J17" i="1"/>
  <c r="J23" i="1"/>
  <c r="K22" i="1"/>
  <c r="J27" i="1"/>
  <c r="J41" i="1"/>
  <c r="J22" i="1"/>
  <c r="P13" i="1"/>
  <c r="P43" i="1"/>
  <c r="P33" i="1"/>
  <c r="P32" i="1"/>
  <c r="P28" i="1"/>
  <c r="K10" i="1"/>
  <c r="P31" i="1"/>
  <c r="P45" i="1"/>
  <c r="P47" i="1"/>
  <c r="P44" i="1"/>
  <c r="J44" i="1"/>
  <c r="M34" i="1"/>
  <c r="P34" i="1"/>
  <c r="P17" i="1"/>
  <c r="P27" i="1"/>
  <c r="P29" i="1"/>
  <c r="P9" i="1"/>
  <c r="P37" i="1"/>
  <c r="P23" i="1"/>
  <c r="K14" i="1"/>
  <c r="P25" i="1"/>
  <c r="P22" i="1"/>
  <c r="K12" i="1"/>
  <c r="P41" i="1"/>
  <c r="P21" i="1"/>
  <c r="O21" i="1"/>
  <c r="H16" i="1"/>
  <c r="G45" i="1"/>
  <c r="O37" i="1"/>
  <c r="I27" i="1"/>
  <c r="I13" i="1"/>
  <c r="O38" i="1"/>
  <c r="L38" i="1"/>
  <c r="O41" i="1"/>
  <c r="O44" i="1"/>
  <c r="O31" i="1"/>
  <c r="G21" i="1"/>
  <c r="L18" i="1"/>
  <c r="O13" i="1"/>
  <c r="E31" i="1"/>
  <c r="J28" i="1"/>
  <c r="J16" i="1"/>
  <c r="O12" i="1"/>
  <c r="O42" i="1"/>
  <c r="O46" i="1"/>
  <c r="L23" i="1"/>
  <c r="L42" i="1"/>
  <c r="O39" i="1"/>
  <c r="J21" i="1"/>
  <c r="O14" i="1"/>
  <c r="J13" i="1"/>
  <c r="O19" i="1"/>
  <c r="O15" i="1"/>
  <c r="O11" i="1"/>
  <c r="O25" i="1"/>
  <c r="O20" i="1"/>
  <c r="O32" i="1"/>
  <c r="L43" i="1"/>
  <c r="L46" i="1"/>
  <c r="J42" i="1"/>
  <c r="O35" i="1"/>
  <c r="L24" i="1"/>
  <c r="O22" i="1"/>
  <c r="O28" i="1"/>
  <c r="O36" i="1"/>
  <c r="O24" i="1"/>
  <c r="K27" i="1"/>
  <c r="M35" i="1"/>
  <c r="J30" i="1"/>
  <c r="K18" i="1"/>
  <c r="J26" i="1"/>
  <c r="M24" i="1"/>
  <c r="J31" i="1"/>
  <c r="J11" i="1"/>
  <c r="J15" i="1"/>
  <c r="J45" i="1"/>
  <c r="M18" i="1"/>
  <c r="J19" i="1"/>
  <c r="M40" i="1"/>
  <c r="M19" i="1"/>
  <c r="J39" i="1"/>
  <c r="K21" i="1"/>
  <c r="J34" i="1"/>
  <c r="M23" i="1"/>
  <c r="M36" i="1"/>
  <c r="J18" i="1"/>
  <c r="J14" i="1"/>
  <c r="J10" i="1"/>
  <c r="M20" i="1"/>
  <c r="M15" i="1"/>
  <c r="M46" i="1"/>
  <c r="M44" i="1"/>
  <c r="M16" i="1"/>
  <c r="J12" i="1"/>
  <c r="M42" i="1"/>
  <c r="M38" i="1"/>
  <c r="J37" i="1"/>
  <c r="M10" i="1"/>
  <c r="J9" i="1"/>
  <c r="F16" i="1"/>
  <c r="M47" i="1"/>
  <c r="M43" i="1"/>
  <c r="J32" i="1"/>
  <c r="M37" i="1"/>
  <c r="M33" i="1"/>
  <c r="J36" i="1"/>
  <c r="M29" i="1"/>
  <c r="M21" i="1"/>
  <c r="K19" i="1"/>
  <c r="M17" i="1"/>
  <c r="M13" i="1"/>
  <c r="M9" i="1"/>
  <c r="J20" i="1"/>
  <c r="M22" i="1"/>
  <c r="M30" i="1"/>
  <c r="M14" i="1"/>
  <c r="M32" i="1"/>
  <c r="M11" i="1"/>
  <c r="M26" i="1"/>
  <c r="M12" i="1"/>
  <c r="G40" i="1"/>
  <c r="E35" i="1"/>
  <c r="G20" i="1"/>
  <c r="K47" i="1"/>
  <c r="L44" i="1"/>
  <c r="K39" i="1"/>
  <c r="L25" i="1"/>
  <c r="K17" i="1"/>
  <c r="L34" i="1"/>
  <c r="E29" i="1"/>
  <c r="K25" i="1"/>
  <c r="L33" i="1"/>
  <c r="K38" i="1"/>
  <c r="L9" i="1"/>
  <c r="K32" i="1"/>
  <c r="K44" i="1"/>
  <c r="L32" i="1"/>
  <c r="L14" i="1"/>
  <c r="H24" i="1"/>
  <c r="L19" i="1"/>
  <c r="L11" i="1"/>
  <c r="K36" i="1"/>
  <c r="L36" i="1"/>
  <c r="L29" i="1"/>
  <c r="K24" i="1"/>
  <c r="L31" i="1"/>
  <c r="L37" i="1"/>
  <c r="L45" i="1"/>
  <c r="L39" i="1"/>
  <c r="K42" i="1"/>
  <c r="L47" i="1"/>
  <c r="I21" i="1"/>
  <c r="K20" i="1"/>
  <c r="K37" i="1"/>
  <c r="K43" i="1"/>
  <c r="L40" i="1"/>
  <c r="I39" i="1"/>
  <c r="K9" i="1"/>
  <c r="K33" i="1"/>
  <c r="L30" i="1"/>
  <c r="K23" i="1"/>
  <c r="K29" i="1"/>
  <c r="L26" i="1"/>
  <c r="K15" i="1"/>
  <c r="K11" i="1"/>
  <c r="L21" i="1"/>
  <c r="K16" i="1"/>
  <c r="L35" i="1"/>
  <c r="K28" i="1"/>
  <c r="K46" i="1"/>
  <c r="L27" i="1"/>
  <c r="L41" i="1"/>
  <c r="L17" i="1"/>
  <c r="H42" i="1"/>
  <c r="E27" i="1"/>
  <c r="E15" i="1"/>
  <c r="E18" i="1"/>
  <c r="E12" i="1"/>
  <c r="E42" i="1"/>
  <c r="F43" i="1"/>
  <c r="F33" i="1"/>
  <c r="F24" i="1"/>
  <c r="O8" i="1"/>
  <c r="I45" i="1"/>
  <c r="G44" i="1"/>
  <c r="H15" i="1"/>
  <c r="H20" i="1"/>
  <c r="G22" i="1"/>
  <c r="H22" i="1"/>
  <c r="I11" i="1"/>
  <c r="I14" i="1"/>
  <c r="I19" i="1"/>
  <c r="H38" i="1"/>
  <c r="G47" i="1"/>
  <c r="I44" i="1"/>
  <c r="H40" i="1"/>
  <c r="G17" i="1"/>
  <c r="I28" i="1"/>
  <c r="I16" i="1"/>
  <c r="I15" i="1"/>
  <c r="H32" i="1"/>
  <c r="H39" i="1"/>
  <c r="H14" i="1"/>
  <c r="G34" i="1"/>
  <c r="G30" i="1"/>
  <c r="G26" i="1"/>
  <c r="P8" i="1"/>
  <c r="G42" i="1"/>
  <c r="G35" i="1"/>
  <c r="F42" i="1"/>
  <c r="F19" i="1"/>
  <c r="I40" i="1"/>
  <c r="I43" i="1"/>
  <c r="F34" i="1"/>
  <c r="I23" i="1"/>
  <c r="F17" i="1"/>
  <c r="F9" i="1"/>
  <c r="H36" i="1"/>
  <c r="H12" i="1"/>
  <c r="F27" i="1"/>
  <c r="I34" i="1"/>
  <c r="I18" i="1"/>
  <c r="F20" i="1"/>
  <c r="I26" i="1"/>
  <c r="I12" i="1"/>
  <c r="I30" i="1"/>
  <c r="I10" i="1"/>
  <c r="I9" i="1"/>
  <c r="I46" i="1"/>
  <c r="F28" i="1"/>
  <c r="I37" i="1"/>
  <c r="H10" i="1"/>
  <c r="I33" i="1"/>
  <c r="I36" i="1"/>
  <c r="I29" i="1"/>
  <c r="F31" i="1"/>
  <c r="F11" i="1"/>
  <c r="I42" i="1"/>
  <c r="F41" i="1"/>
  <c r="I20" i="1"/>
  <c r="I32" i="1"/>
  <c r="I24" i="1"/>
  <c r="I17" i="1"/>
  <c r="I47" i="1"/>
  <c r="F38" i="1"/>
  <c r="F40" i="1"/>
  <c r="F35" i="1"/>
  <c r="F21" i="1"/>
  <c r="H19" i="1"/>
  <c r="F13" i="1"/>
  <c r="H11" i="1"/>
  <c r="F29" i="1"/>
  <c r="F18" i="1"/>
  <c r="F14" i="1"/>
  <c r="F10" i="1"/>
  <c r="I25" i="1"/>
  <c r="H17" i="1"/>
  <c r="I38" i="1"/>
  <c r="H23" i="1"/>
  <c r="H35" i="1"/>
  <c r="F30" i="1"/>
  <c r="H33" i="1"/>
  <c r="H29" i="1"/>
  <c r="H21" i="1"/>
  <c r="H13" i="1"/>
  <c r="H41" i="1"/>
  <c r="F46" i="1"/>
  <c r="F47" i="1"/>
  <c r="F44" i="1"/>
  <c r="F39" i="1"/>
  <c r="H34" i="1"/>
  <c r="F22" i="1"/>
  <c r="F15" i="1"/>
  <c r="H37" i="1"/>
  <c r="H9" i="1"/>
  <c r="H43" i="1"/>
  <c r="F23" i="1"/>
  <c r="H28" i="1"/>
  <c r="H27" i="1"/>
  <c r="H30" i="1"/>
  <c r="F36" i="1"/>
  <c r="H26" i="1"/>
  <c r="H31" i="1"/>
  <c r="F37" i="1"/>
  <c r="H45" i="1"/>
  <c r="F45" i="1"/>
  <c r="H47" i="1"/>
  <c r="F25" i="1"/>
  <c r="G39" i="1"/>
  <c r="G14" i="1"/>
  <c r="G19" i="1"/>
  <c r="G15" i="1"/>
  <c r="G11" i="1"/>
  <c r="G25" i="1"/>
  <c r="E20" i="1"/>
  <c r="G24" i="1"/>
  <c r="G12" i="1"/>
  <c r="G46" i="1"/>
  <c r="G41" i="1"/>
  <c r="G31" i="1"/>
  <c r="G13" i="1"/>
  <c r="E33" i="1"/>
  <c r="G32" i="1"/>
  <c r="G38" i="1"/>
  <c r="G36" i="1"/>
  <c r="G43" i="1"/>
  <c r="G27" i="1"/>
  <c r="G33" i="1"/>
  <c r="G23" i="1"/>
  <c r="G18" i="1"/>
  <c r="G10" i="1"/>
  <c r="G29" i="1"/>
  <c r="E24" i="1"/>
  <c r="G28" i="1"/>
  <c r="G16" i="1"/>
  <c r="E38" i="1"/>
  <c r="E41" i="1"/>
  <c r="E37" i="1"/>
  <c r="E36" i="1"/>
  <c r="E21" i="1"/>
  <c r="E17" i="1"/>
  <c r="E13" i="1"/>
  <c r="E9" i="1"/>
  <c r="E16" i="1"/>
  <c r="E10" i="1"/>
  <c r="E19" i="1"/>
  <c r="E47" i="1"/>
  <c r="E43" i="1"/>
  <c r="E23" i="1"/>
  <c r="E32" i="1"/>
  <c r="E30" i="1"/>
  <c r="E11" i="1"/>
  <c r="E28" i="1"/>
  <c r="E22" i="1"/>
  <c r="E34" i="1"/>
  <c r="E46" i="1"/>
  <c r="E14" i="1"/>
  <c r="E45" i="1"/>
  <c r="E39" i="1"/>
  <c r="E25" i="1"/>
  <c r="C12" i="1"/>
  <c r="E40" i="1"/>
  <c r="E26" i="1"/>
  <c r="Q8" i="1"/>
  <c r="L8" i="1"/>
  <c r="C40" i="1"/>
  <c r="C31" i="1"/>
  <c r="M8" i="1"/>
  <c r="K8" i="1"/>
  <c r="C41" i="1"/>
  <c r="C13" i="1"/>
  <c r="C34" i="1"/>
  <c r="C30" i="1"/>
  <c r="C26" i="1"/>
  <c r="C22" i="1"/>
  <c r="G8" i="1"/>
  <c r="C9" i="1"/>
  <c r="C15" i="1"/>
  <c r="J8" i="1"/>
  <c r="I8" i="1"/>
  <c r="H8" i="1"/>
  <c r="E8" i="1"/>
  <c r="F8" i="1"/>
  <c r="C16" i="1"/>
  <c r="C19" i="1"/>
  <c r="C45" i="1"/>
  <c r="C47" i="1"/>
  <c r="C27" i="1"/>
  <c r="C39" i="1"/>
  <c r="C17" i="1"/>
  <c r="C35" i="1"/>
  <c r="C18" i="1"/>
  <c r="C44" i="1"/>
  <c r="C21" i="1"/>
  <c r="C43" i="1"/>
  <c r="C23" i="1"/>
  <c r="C14" i="1"/>
  <c r="C36" i="1"/>
  <c r="C10" i="1"/>
  <c r="C25" i="1"/>
  <c r="C24" i="1"/>
  <c r="C8" i="1"/>
  <c r="C28" i="1"/>
  <c r="C46" i="1"/>
  <c r="C37" i="1"/>
  <c r="C33" i="1"/>
  <c r="C29" i="1"/>
  <c r="C11" i="1"/>
  <c r="C32" i="1"/>
  <c r="C42" i="1"/>
  <c r="C38" i="1"/>
  <c r="C20" i="1"/>
  <c r="R8" i="1" l="1"/>
  <c r="R38" i="1"/>
  <c r="R10" i="1"/>
  <c r="R43" i="1"/>
  <c r="R13" i="1"/>
  <c r="R21" i="1"/>
  <c r="R45" i="1"/>
  <c r="R28" i="1"/>
  <c r="R47" i="1"/>
  <c r="R31" i="1"/>
  <c r="R29" i="1"/>
  <c r="R35" i="1"/>
  <c r="R22" i="1"/>
  <c r="R42" i="1"/>
  <c r="R33" i="1"/>
  <c r="R36" i="1"/>
  <c r="R17" i="1"/>
  <c r="R15" i="1"/>
  <c r="R26" i="1"/>
  <c r="R41" i="1"/>
  <c r="R40" i="1"/>
  <c r="R32" i="1"/>
  <c r="R37" i="1"/>
  <c r="R24" i="1"/>
  <c r="R14" i="1"/>
  <c r="R44" i="1"/>
  <c r="R39" i="1"/>
  <c r="R19" i="1"/>
  <c r="R9" i="1"/>
  <c r="R30" i="1"/>
  <c r="R12" i="1"/>
  <c r="R20" i="1"/>
  <c r="R11" i="1"/>
  <c r="R46" i="1"/>
  <c r="R25" i="1"/>
  <c r="R23" i="1"/>
  <c r="R18" i="1"/>
  <c r="R27" i="1"/>
  <c r="R16" i="1"/>
  <c r="R34" i="1"/>
  <c r="I48" i="1"/>
  <c r="G48" i="1"/>
  <c r="M48" i="1"/>
  <c r="Q48" i="1"/>
  <c r="F48" i="1"/>
  <c r="J48" i="1"/>
  <c r="P48" i="1"/>
  <c r="O48" i="1"/>
  <c r="H48" i="1"/>
  <c r="K48" i="1"/>
  <c r="L48" i="1"/>
  <c r="E48" i="1"/>
  <c r="C48" i="1"/>
  <c r="T8" i="1" l="1"/>
  <c r="T9" i="1"/>
  <c r="U9" i="1" s="1"/>
  <c r="T10" i="1"/>
  <c r="U10" i="1" s="1"/>
  <c r="T47" i="1"/>
  <c r="U47" i="1" s="1"/>
  <c r="T46" i="1"/>
  <c r="U46" i="1" s="1"/>
  <c r="T45" i="1"/>
  <c r="U45" i="1" s="1"/>
  <c r="T44" i="1"/>
  <c r="U44" i="1" s="1"/>
  <c r="T43" i="1"/>
  <c r="U43" i="1" s="1"/>
  <c r="T42" i="1"/>
  <c r="U42" i="1" s="1"/>
  <c r="T41" i="1"/>
  <c r="U41" i="1" s="1"/>
  <c r="T40" i="1"/>
  <c r="U40" i="1" s="1"/>
  <c r="T39" i="1"/>
  <c r="U39" i="1" s="1"/>
  <c r="T38" i="1"/>
  <c r="U38" i="1" s="1"/>
  <c r="T37" i="1"/>
  <c r="U37" i="1" s="1"/>
  <c r="T36" i="1"/>
  <c r="U36" i="1" s="1"/>
  <c r="T35" i="1"/>
  <c r="U35" i="1" s="1"/>
  <c r="T34" i="1"/>
  <c r="U34" i="1" s="1"/>
  <c r="T33" i="1"/>
  <c r="U33" i="1" s="1"/>
  <c r="T32" i="1"/>
  <c r="U32" i="1" s="1"/>
  <c r="T31" i="1"/>
  <c r="U31" i="1" s="1"/>
  <c r="T30" i="1"/>
  <c r="U30" i="1" s="1"/>
  <c r="T29" i="1"/>
  <c r="U29" i="1" s="1"/>
  <c r="T28" i="1"/>
  <c r="U28" i="1" s="1"/>
  <c r="T27" i="1"/>
  <c r="U27" i="1" s="1"/>
  <c r="T26" i="1"/>
  <c r="U26" i="1" s="1"/>
  <c r="T25" i="1"/>
  <c r="U25" i="1" s="1"/>
  <c r="T24" i="1"/>
  <c r="U24" i="1" s="1"/>
  <c r="T23" i="1"/>
  <c r="U23" i="1" s="1"/>
  <c r="T22" i="1"/>
  <c r="U22" i="1" s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T14" i="1"/>
  <c r="U14" i="1" s="1"/>
  <c r="T13" i="1"/>
  <c r="U13" i="1" s="1"/>
  <c r="T12" i="1"/>
  <c r="U12" i="1" s="1"/>
  <c r="T11" i="1"/>
  <c r="U11" i="1" s="1"/>
  <c r="B54" i="1" l="1"/>
  <c r="B53" i="1"/>
  <c r="I53" i="1" s="1"/>
  <c r="B52" i="1"/>
  <c r="Q52" i="1" s="1"/>
  <c r="U8" i="1"/>
  <c r="C54" i="1"/>
  <c r="H54" i="1"/>
  <c r="P54" i="1"/>
  <c r="K54" i="1"/>
  <c r="L54" i="1"/>
  <c r="E54" i="1"/>
  <c r="N54" i="1"/>
  <c r="G54" i="1"/>
  <c r="O54" i="1"/>
  <c r="I54" i="1"/>
  <c r="Q54" i="1"/>
  <c r="D54" i="1"/>
  <c r="M54" i="1"/>
  <c r="F54" i="1"/>
  <c r="J54" i="1"/>
  <c r="D53" i="1"/>
  <c r="G53" i="1"/>
  <c r="O53" i="1"/>
  <c r="Q53" i="1"/>
  <c r="E53" i="1"/>
  <c r="I52" i="1"/>
  <c r="G52" i="1" l="1"/>
  <c r="D52" i="1"/>
  <c r="L53" i="1"/>
  <c r="C53" i="1"/>
  <c r="J53" i="1"/>
  <c r="K53" i="1"/>
  <c r="M53" i="1"/>
  <c r="P53" i="1"/>
  <c r="N53" i="1"/>
  <c r="H53" i="1"/>
  <c r="F53" i="1"/>
  <c r="H52" i="1"/>
  <c r="M52" i="1"/>
  <c r="J52" i="1"/>
  <c r="P52" i="1"/>
  <c r="E52" i="1"/>
  <c r="O52" i="1"/>
  <c r="L52" i="1"/>
  <c r="N52" i="1"/>
  <c r="C52" i="1"/>
  <c r="F52" i="1"/>
  <c r="K52" i="1"/>
</calcChain>
</file>

<file path=xl/sharedStrings.xml><?xml version="1.0" encoding="utf-8"?>
<sst xmlns="http://schemas.openxmlformats.org/spreadsheetml/2006/main" count="93" uniqueCount="53">
  <si>
    <r>
      <t>Vous trouverez dans la feuille Données le nombre de Ayfons vendus par les différents vendeurs de</t>
    </r>
    <r>
      <rPr>
        <i/>
        <sz val="13"/>
        <rFont val="Comic Sans MS"/>
        <family val="4"/>
        <charset val="1"/>
      </rPr>
      <t>FonesForTous.</t>
    </r>
    <r>
      <rPr>
        <sz val="13"/>
        <rFont val="Comic Sans MS"/>
        <family val="4"/>
        <charset val="1"/>
      </rPr>
      <t>Il s'agit de remplir les tableaux recapitulatifs suivants.</t>
    </r>
  </si>
  <si>
    <t>`</t>
  </si>
  <si>
    <t>Moyenne Ayfons vendus</t>
  </si>
  <si>
    <t>Classement
Moyenne 
Ayfons vendus</t>
  </si>
  <si>
    <t>Nombre d'Ayfons vendus.</t>
  </si>
  <si>
    <t>Vendeurs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</si>
  <si>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</si>
  <si>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</si>
  <si>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</si>
  <si>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</si>
  <si>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</si>
  <si>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</si>
  <si>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</si>
  <si>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</si>
  <si>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</si>
  <si>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</si>
  <si>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</si>
  <si>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</si>
  <si>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</si>
  <si>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</si>
  <si>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</si>
  <si>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</si>
  <si>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</si>
  <si>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</si>
  <si>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Vendeur 19</t>
  </si>
  <si>
    <t>Vendeur 20</t>
  </si>
  <si>
    <t>Vendeur 21</t>
  </si>
  <si>
    <t>Vendeur 22</t>
  </si>
  <si>
    <t>Vendeur 23</t>
  </si>
  <si>
    <t>Vendeur 24</t>
  </si>
  <si>
    <t>Vendeur 25</t>
  </si>
  <si>
    <t>Vendeur 26</t>
  </si>
  <si>
    <t>Vendeur 27</t>
  </si>
  <si>
    <t>Vendeur 28</t>
  </si>
  <si>
    <t>Vendeur 29</t>
  </si>
  <si>
    <t>Vendeur 30</t>
  </si>
  <si>
    <t>Vendeur 31</t>
  </si>
  <si>
    <t>Vendeur 32</t>
  </si>
  <si>
    <t>Vendeur 33</t>
  </si>
  <si>
    <t>Vendeur 34</t>
  </si>
  <si>
    <t>Vendeur 35</t>
  </si>
  <si>
    <t>Vendeur 36</t>
  </si>
  <si>
    <t>Vendeur 37</t>
  </si>
  <si>
    <t>Vendeur 38</t>
  </si>
  <si>
    <t>Vendeur 39</t>
  </si>
  <si>
    <t>Vendeur 40</t>
  </si>
  <si>
    <t>Moyenne</t>
  </si>
  <si>
    <t>Tableau construit à partir des trois  vendeurs indiqués suivant la moyenne d'Ayfons vendus (colonne U).</t>
  </si>
  <si>
    <t>Vendeur</t>
  </si>
  <si>
    <t>Premier</t>
  </si>
  <si>
    <t>Vingtième</t>
  </si>
  <si>
    <t>Dernier</t>
  </si>
  <si>
    <t>Construire un graphique qui contienne les ventes des trois vendeurs indiqués  (lignes 52-53-54 avec  diagramme en bâtons)
 et la moyenne des ventes (ligne 48 avec des lignes polygonales, courbes ). L'axe des abcisses contiendra les années 2002, 2003,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</si>
</sst>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  <family val="2"/>
      <charset val="1"/>
    </font>
    <font>
      <sz val="13"/>
      <name val="Comic Sans MS"/>
      <family val="4"/>
      <charset val="1"/>
    </font>
    <font>
      <i/>
      <sz val="13"/>
      <name val="Comic Sans MS"/>
      <family val="4"/>
      <charset val="1"/>
    </font>
    <font>
      <sz val="13"/>
      <color rgb="FFFFFFFF"/>
      <name val="Comic Sans MS"/>
      <family val="4"/>
      <charset val="1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E6E6FF"/>
        <bgColor rgb="FFFF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6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Question!$A$52:$B$52</c:f>
              <c:strCache>
                <c:ptCount val="2"/>
                <c:pt idx="0">
                  <c:v>Premier</c:v>
                </c:pt>
                <c:pt idx="1">
                  <c:v>Vendeur 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Question!$C$52:$Q$52</c:f>
              <c:numCache>
                <c:formatCode>0</c:formatCode>
                <c:ptCount val="15"/>
                <c:pt idx="0">
                  <c:v>81.000028</c:v>
                </c:pt>
                <c:pt idx="1">
                  <c:v>0</c:v>
                </c:pt>
                <c:pt idx="2">
                  <c:v>116.00004200000001</c:v>
                </c:pt>
                <c:pt idx="3">
                  <c:v>110.000028</c:v>
                </c:pt>
                <c:pt idx="4">
                  <c:v>51.000014</c:v>
                </c:pt>
                <c:pt idx="5">
                  <c:v>67.000013999999993</c:v>
                </c:pt>
                <c:pt idx="6">
                  <c:v>41.000014</c:v>
                </c:pt>
                <c:pt idx="7">
                  <c:v>82.000028</c:v>
                </c:pt>
                <c:pt idx="8">
                  <c:v>65.000013999999993</c:v>
                </c:pt>
                <c:pt idx="9">
                  <c:v>79.000028</c:v>
                </c:pt>
                <c:pt idx="10">
                  <c:v>140.00004199999998</c:v>
                </c:pt>
                <c:pt idx="11">
                  <c:v>0</c:v>
                </c:pt>
                <c:pt idx="12">
                  <c:v>55.000014</c:v>
                </c:pt>
                <c:pt idx="13">
                  <c:v>130.00002799999999</c:v>
                </c:pt>
                <c:pt idx="14">
                  <c:v>30.000014</c:v>
                </c:pt>
              </c:numCache>
            </c:numRef>
          </c:val>
        </c:ser>
        <c:ser>
          <c:idx val="1"/>
          <c:order val="1"/>
          <c:tx>
            <c:strRef>
              <c:f>Question!$A$53:$B$53</c:f>
              <c:strCache>
                <c:ptCount val="2"/>
                <c:pt idx="0">
                  <c:v>Vingtième</c:v>
                </c:pt>
                <c:pt idx="1">
                  <c:v>Vendeur 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Question!$C$53:$Q$53</c:f>
              <c:numCache>
                <c:formatCode>0</c:formatCode>
                <c:ptCount val="15"/>
                <c:pt idx="0">
                  <c:v>41.000005999999999</c:v>
                </c:pt>
                <c:pt idx="1">
                  <c:v>0</c:v>
                </c:pt>
                <c:pt idx="2">
                  <c:v>155.00000900000001</c:v>
                </c:pt>
                <c:pt idx="3">
                  <c:v>121.000006</c:v>
                </c:pt>
                <c:pt idx="4">
                  <c:v>24.000003</c:v>
                </c:pt>
                <c:pt idx="5">
                  <c:v>15.000003</c:v>
                </c:pt>
                <c:pt idx="6">
                  <c:v>22.000003</c:v>
                </c:pt>
                <c:pt idx="7">
                  <c:v>59.000005999999999</c:v>
                </c:pt>
                <c:pt idx="8">
                  <c:v>55.000003</c:v>
                </c:pt>
                <c:pt idx="9">
                  <c:v>71.000005999999999</c:v>
                </c:pt>
                <c:pt idx="10">
                  <c:v>74.000009000000006</c:v>
                </c:pt>
                <c:pt idx="11">
                  <c:v>0</c:v>
                </c:pt>
                <c:pt idx="12">
                  <c:v>27.000003</c:v>
                </c:pt>
                <c:pt idx="13">
                  <c:v>74.000005999999999</c:v>
                </c:pt>
                <c:pt idx="14">
                  <c:v>10.000003</c:v>
                </c:pt>
              </c:numCache>
            </c:numRef>
          </c:val>
        </c:ser>
        <c:ser>
          <c:idx val="2"/>
          <c:order val="2"/>
          <c:tx>
            <c:strRef>
              <c:f>Question!$A$54:$B$54</c:f>
              <c:strCache>
                <c:ptCount val="2"/>
                <c:pt idx="0">
                  <c:v>Dernier</c:v>
                </c:pt>
                <c:pt idx="1">
                  <c:v>Vendeur 10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Question!$C$54:$Q$54</c:f>
              <c:numCache>
                <c:formatCode>0</c:formatCode>
                <c:ptCount val="15"/>
                <c:pt idx="0">
                  <c:v>45.000019999999999</c:v>
                </c:pt>
                <c:pt idx="1">
                  <c:v>0</c:v>
                </c:pt>
                <c:pt idx="2">
                  <c:v>79.00003000000001</c:v>
                </c:pt>
                <c:pt idx="3">
                  <c:v>22.000019999999999</c:v>
                </c:pt>
                <c:pt idx="4">
                  <c:v>29.00001</c:v>
                </c:pt>
                <c:pt idx="5">
                  <c:v>23.00001</c:v>
                </c:pt>
                <c:pt idx="6">
                  <c:v>28.00001</c:v>
                </c:pt>
                <c:pt idx="7">
                  <c:v>42.000019999999999</c:v>
                </c:pt>
                <c:pt idx="8">
                  <c:v>25.00001</c:v>
                </c:pt>
                <c:pt idx="9">
                  <c:v>51.000020000000006</c:v>
                </c:pt>
                <c:pt idx="10">
                  <c:v>97.00003000000001</c:v>
                </c:pt>
                <c:pt idx="11">
                  <c:v>0</c:v>
                </c:pt>
                <c:pt idx="12">
                  <c:v>26.00001</c:v>
                </c:pt>
                <c:pt idx="13">
                  <c:v>58.000020000000006</c:v>
                </c:pt>
                <c:pt idx="14">
                  <c:v>23.00001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1453872"/>
        <c:axId val="391455552"/>
      </c:barChart>
      <c:catAx>
        <c:axId val="39145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55552"/>
        <c:crosses val="autoZero"/>
        <c:auto val="1"/>
        <c:lblAlgn val="ctr"/>
        <c:lblOffset val="100"/>
        <c:noMultiLvlLbl val="0"/>
      </c:catAx>
      <c:valAx>
        <c:axId val="39145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53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139210</xdr:colOff>
      <xdr:row>25</xdr:row>
      <xdr:rowOff>93784</xdr:rowOff>
    </xdr:from>
    <xdr:to>
      <xdr:col>30</xdr:col>
      <xdr:colOff>175845</xdr:colOff>
      <xdr:row>59</xdr:row>
      <xdr:rowOff>14654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9"/>
  <sheetViews>
    <sheetView tabSelected="1" topLeftCell="A25" zoomScale="65" zoomScaleNormal="65" workbookViewId="0">
      <selection activeCell="A51" sqref="A51"/>
    </sheetView>
  </sheetViews>
  <sheetFormatPr baseColWidth="10" defaultColWidth="9.140625" defaultRowHeight="20.25" x14ac:dyDescent="0.2"/>
  <cols>
    <col min="1" max="2" width="14.85546875" style="1"/>
    <col min="3" max="3" width="10.85546875" style="1" bestFit="1" customWidth="1"/>
    <col min="4" max="4" width="6.85546875" style="1"/>
    <col min="5" max="12" width="7.140625" style="1"/>
    <col min="13" max="13" width="6.85546875" style="1"/>
    <col min="14" max="14" width="6.5703125" style="1"/>
    <col min="15" max="17" width="6.85546875" style="1"/>
    <col min="18" max="18" width="11.140625" style="1"/>
    <col min="19" max="19" width="14.85546875" style="1"/>
    <col min="20" max="20" width="16.7109375" style="1"/>
    <col min="21" max="1025" width="14.85546875" style="1"/>
  </cols>
  <sheetData>
    <row r="1" spans="1:1024" ht="19.7" customHeight="1" x14ac:dyDescent="0.2">
      <c r="A1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AMJ1"/>
    </row>
    <row r="2" spans="1:1024" ht="19.7" customHeight="1" x14ac:dyDescent="0.2">
      <c r="A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AMJ2"/>
    </row>
    <row r="3" spans="1:1024" ht="19.7" customHeight="1" x14ac:dyDescent="0.2">
      <c r="A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AMJ3"/>
    </row>
    <row r="4" spans="1:1024" ht="19.7" customHeight="1" x14ac:dyDescent="0.2">
      <c r="A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AMJ4"/>
    </row>
    <row r="5" spans="1:1024" ht="19.7" customHeight="1" x14ac:dyDescent="0.2">
      <c r="A5"/>
      <c r="B5" s="1" t="s">
        <v>1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 s="12" t="s">
        <v>2</v>
      </c>
      <c r="S5"/>
      <c r="T5" s="12" t="s">
        <v>3</v>
      </c>
      <c r="U5"/>
      <c r="AMJ5"/>
    </row>
    <row r="6" spans="1:1024" ht="19.7" customHeight="1" x14ac:dyDescent="0.2">
      <c r="A6"/>
      <c r="B6" s="13" t="s">
        <v>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2"/>
      <c r="S6"/>
      <c r="T6" s="12"/>
      <c r="U6"/>
      <c r="AMJ6"/>
    </row>
    <row r="7" spans="1:1024" ht="19.7" customHeight="1" x14ac:dyDescent="0.2">
      <c r="A7"/>
      <c r="B7" s="2"/>
      <c r="C7" s="3">
        <v>2002</v>
      </c>
      <c r="D7" s="3">
        <v>2003</v>
      </c>
      <c r="E7" s="3">
        <v>2004</v>
      </c>
      <c r="F7" s="3">
        <v>2005</v>
      </c>
      <c r="G7" s="3">
        <v>2006</v>
      </c>
      <c r="H7" s="3">
        <v>2007</v>
      </c>
      <c r="I7" s="3">
        <v>2008</v>
      </c>
      <c r="J7" s="3">
        <v>2009</v>
      </c>
      <c r="K7" s="3">
        <v>2010</v>
      </c>
      <c r="L7" s="3">
        <v>2011</v>
      </c>
      <c r="M7" s="3">
        <v>2012</v>
      </c>
      <c r="N7" s="3">
        <v>2013</v>
      </c>
      <c r="O7" s="3">
        <v>2014</v>
      </c>
      <c r="P7" s="3">
        <v>2015</v>
      </c>
      <c r="Q7" s="3">
        <v>2016</v>
      </c>
      <c r="R7" s="12"/>
      <c r="S7"/>
      <c r="T7" s="12"/>
      <c r="U7" s="3" t="s">
        <v>5</v>
      </c>
      <c r="AMJ7"/>
    </row>
    <row r="8" spans="1:1024" ht="19.7" customHeight="1" x14ac:dyDescent="0.2">
      <c r="A8"/>
      <c r="B8" s="3" t="s">
        <v>6</v>
      </c>
      <c r="C8" s="4">
        <f ca="1">SUMIF(Données!$B$1:$Z$1,$C$7,Données!B2:Z2)</f>
        <v>86.000001999999995</v>
      </c>
      <c r="D8" s="4"/>
      <c r="E8" s="4">
        <f ca="1">SUMIF(Données!$B$1:$Z$1,$E$7,Données!B2:Z2)</f>
        <v>106.00000299999999</v>
      </c>
      <c r="F8" s="4">
        <f ca="1">SUMIF(Données!$B$1:$Z$1,$F$7,Données!B2:Z2)</f>
        <v>109.00000199999999</v>
      </c>
      <c r="G8" s="4">
        <f ca="1">SUMIF(Données!$B$1:$Z$1,$G$7,Données!B2:Z2)</f>
        <v>38.000000999999997</v>
      </c>
      <c r="H8" s="4">
        <f ca="1">SUMIF(Données!$B$1:$Z$1,$H$7,Données!B2:Z2)</f>
        <v>52.000000999999997</v>
      </c>
      <c r="I8" s="4">
        <f ca="1">SUMIF(Données!$B$1:$Z$1,$I$7,Données!B2:Z2)</f>
        <v>57.000000999999997</v>
      </c>
      <c r="J8" s="4">
        <f ca="1">SUMIF(Données!$B$1:$Z$1,$J$7,Données!B2:Z2)</f>
        <v>64.000001999999995</v>
      </c>
      <c r="K8" s="4">
        <f ca="1">SUMIF(Données!$B$1:$Z$1,$K$7,Données!B2:Z2)</f>
        <v>35.000000999999997</v>
      </c>
      <c r="L8" s="4">
        <f ca="1">SUMIF(Données!$B$1:$Z$1,$L$7,Données!B2:Z2)</f>
        <v>88.000001999999995</v>
      </c>
      <c r="M8" s="4">
        <f ca="1">SUMIF(Données!$B$1:$Z$1,$M$7,Données!B2:Z2)</f>
        <v>121.00000299999999</v>
      </c>
      <c r="N8" s="4"/>
      <c r="O8" s="4">
        <f ca="1">SUMIF(Données!$B$1:$Z$1,$O$7,Données!B2:Z2)</f>
        <v>43.000000999999997</v>
      </c>
      <c r="P8" s="4">
        <f ca="1">SUMIF(Données!$B$1:$Z$1,$P$7,Données!B2:Z2)</f>
        <v>71.000001999999995</v>
      </c>
      <c r="Q8" s="4">
        <f ca="1">SUMIF(Données!$B$1:$Z$1,$Q$7,Données!B2:Z2)</f>
        <v>49.000000999999997</v>
      </c>
      <c r="R8" s="4">
        <f ca="1">AVERAGE(C8:Q8)</f>
        <v>70.692309384615385</v>
      </c>
      <c r="S8"/>
      <c r="T8" s="4">
        <f ca="1">LARGE(R8:R47,1)</f>
        <v>80.538485230769226</v>
      </c>
      <c r="U8" s="4" t="str">
        <f ca="1">INDEX($B$8:$B$47,MATCH(T8,$R$8:$R$47,0))</f>
        <v>Vendeur 14</v>
      </c>
      <c r="V8" s="15"/>
      <c r="W8" s="5"/>
      <c r="AMJ8"/>
    </row>
    <row r="9" spans="1:1024" ht="19.7" customHeight="1" x14ac:dyDescent="0.2">
      <c r="A9"/>
      <c r="B9" s="3" t="s">
        <v>7</v>
      </c>
      <c r="C9" s="4">
        <f ca="1">SUMIF(Données!$B$1:$Z$1,$C$7,Données!B3:Z3)</f>
        <v>91.000004000000004</v>
      </c>
      <c r="D9" s="4"/>
      <c r="E9" s="4">
        <f ca="1">SUMIF(Données!$B$1:$Z$1,$E$7,Données!B3:Z3)</f>
        <v>110.00000600000001</v>
      </c>
      <c r="F9" s="4">
        <f ca="1">SUMIF(Données!$B$1:$Z$1,$F$7,Données!B3:Z3)</f>
        <v>109.000004</v>
      </c>
      <c r="G9" s="4">
        <f ca="1">SUMIF(Données!$B$1:$Z$1,$G$7,Données!B3:Z3)</f>
        <v>49.000002000000002</v>
      </c>
      <c r="H9" s="4">
        <f ca="1">SUMIF(Données!$B$1:$Z$1,$H$7,Données!B3:Z3)</f>
        <v>44.000002000000002</v>
      </c>
      <c r="I9" s="4">
        <f ca="1">SUMIF(Données!$B$1:$Z$1,$I$7,Données!B3:Z3)</f>
        <v>55.000002000000002</v>
      </c>
      <c r="J9" s="4">
        <f ca="1">SUMIF(Données!$B$1:$Z$1,$J$7,Données!B3:Z3)</f>
        <v>73.000004000000004</v>
      </c>
      <c r="K9" s="4">
        <f ca="1">SUMIF(Données!$B$1:$Z$1,$K$7,Données!B3:Z3)</f>
        <v>53.000002000000002</v>
      </c>
      <c r="L9" s="4">
        <f ca="1">SUMIF(Données!$B$1:$Z$1,$L$7,Données!B3:Z3)</f>
        <v>87.000004000000004</v>
      </c>
      <c r="M9" s="4">
        <f ca="1">SUMIF(Données!$B$1:$Z$1,$M$7,Données!B3:Z3)</f>
        <v>96.000006000000013</v>
      </c>
      <c r="N9" s="4"/>
      <c r="O9" s="4">
        <f ca="1">SUMIF(Données!$B$1:$Z$1,$O$7,Données!B3:Z3)</f>
        <v>52.000002000000002</v>
      </c>
      <c r="P9" s="4">
        <f ca="1">SUMIF(Données!$B$1:$Z$1,$P$7,Données!B3:Z3)</f>
        <v>68.000004000000004</v>
      </c>
      <c r="Q9" s="4">
        <f ca="1">SUMIF(Données!$B$1:$Z$1,$Q$7,Données!B3:Z3)</f>
        <v>38.000002000000002</v>
      </c>
      <c r="R9" s="4">
        <f t="shared" ref="R9:R47" ca="1" si="0">AVERAGE(C9:Q9)</f>
        <v>71.153849538461543</v>
      </c>
      <c r="S9"/>
      <c r="T9" s="4">
        <f ca="1">LARGE(R8:R47,2)</f>
        <v>79.153856307692294</v>
      </c>
      <c r="U9" s="4" t="str">
        <f t="shared" ref="U9:U47" ca="1" si="1">INDEX($B$8:$B$47,MATCH(T9,$R$8:$R$47,0))</f>
        <v>Vendeur 6</v>
      </c>
      <c r="V9" s="15"/>
      <c r="W9" s="5"/>
      <c r="X9" s="9"/>
      <c r="AMJ9"/>
    </row>
    <row r="10" spans="1:1024" ht="19.7" customHeight="1" x14ac:dyDescent="0.2">
      <c r="A10"/>
      <c r="B10" s="3" t="s">
        <v>8</v>
      </c>
      <c r="C10" s="4">
        <f ca="1">SUMIF(Données!$B$1:$Z$1,$C$7,Données!B4:Z4)</f>
        <v>41.000005999999999</v>
      </c>
      <c r="D10" s="4"/>
      <c r="E10" s="4">
        <f ca="1">SUMIF(Données!$B$1:$Z$1,$E$7,Données!B4:Z4)</f>
        <v>155.00000900000001</v>
      </c>
      <c r="F10" s="4">
        <f ca="1">SUMIF(Données!$B$1:$Z$1,$F$7,Données!B4:Z4)</f>
        <v>121.000006</v>
      </c>
      <c r="G10" s="4">
        <f ca="1">SUMIF(Données!$B$1:$Z$1,$G$7,Données!B4:Z4)</f>
        <v>24.000003</v>
      </c>
      <c r="H10" s="4">
        <f ca="1">SUMIF(Données!$B$1:$Z$1,$H$7,Données!B4:Z4)</f>
        <v>15.000003</v>
      </c>
      <c r="I10" s="4">
        <f ca="1">SUMIF(Données!$B$1:$Z$1,$I$7,Données!B4:Z4)</f>
        <v>22.000003</v>
      </c>
      <c r="J10" s="4">
        <f ca="1">SUMIF(Données!$B$1:$Z$1,$J$7,Données!B4:Z4)</f>
        <v>59.000005999999999</v>
      </c>
      <c r="K10" s="4">
        <f ca="1">SUMIF(Données!$B$1:$Z$1,$K$7,Données!B4:Z4)</f>
        <v>55.000003</v>
      </c>
      <c r="L10" s="4">
        <f ca="1">SUMIF(Données!$B$1:$Z$1,$L$7,Données!B4:Z4)</f>
        <v>71.000005999999999</v>
      </c>
      <c r="M10" s="4">
        <f ca="1">SUMIF(Données!$B$1:$Z$1,$M$7,Données!B4:Z4)</f>
        <v>74.000009000000006</v>
      </c>
      <c r="N10" s="4"/>
      <c r="O10" s="4">
        <f ca="1">SUMIF(Données!$B$1:$Z$1,$O$7,Données!B4:Z4)</f>
        <v>27.000003</v>
      </c>
      <c r="P10" s="4">
        <f ca="1">SUMIF(Données!$B$1:$Z$1,$P$7,Données!B4:Z4)</f>
        <v>74.000005999999999</v>
      </c>
      <c r="Q10" s="4">
        <f ca="1">SUMIF(Données!$B$1:$Z$1,$Q$7,Données!B4:Z4)</f>
        <v>10.000003</v>
      </c>
      <c r="R10" s="4">
        <f t="shared" ca="1" si="0"/>
        <v>57.538466615384614</v>
      </c>
      <c r="S10"/>
      <c r="T10" s="4">
        <f ca="1">LARGE(R8:R47,3)</f>
        <v>76.076980615384613</v>
      </c>
      <c r="U10" s="4" t="str">
        <f t="shared" ca="1" si="1"/>
        <v>Vendeur 34</v>
      </c>
      <c r="V10" s="15"/>
      <c r="W10" s="5"/>
      <c r="X10" s="9"/>
      <c r="AMJ10"/>
    </row>
    <row r="11" spans="1:1024" ht="19.7" customHeight="1" x14ac:dyDescent="0.2">
      <c r="A11"/>
      <c r="B11" s="3" t="s">
        <v>9</v>
      </c>
      <c r="C11" s="4">
        <f ca="1">SUMIF(Données!$B$1:$Z$1,$C$7,Données!B5:Z5)</f>
        <v>78.000007999999994</v>
      </c>
      <c r="D11" s="4"/>
      <c r="E11" s="4">
        <f ca="1">SUMIF(Données!$B$1:$Z$1,$E$7,Données!B5:Z5)</f>
        <v>140.000012</v>
      </c>
      <c r="F11" s="4">
        <f ca="1">SUMIF(Données!$B$1:$Z$1,$F$7,Données!B5:Z5)</f>
        <v>120.00000799999999</v>
      </c>
      <c r="G11" s="4">
        <f ca="1">SUMIF(Données!$B$1:$Z$1,$G$7,Données!B5:Z5)</f>
        <v>59.000003999999997</v>
      </c>
      <c r="H11" s="4">
        <f ca="1">SUMIF(Données!$B$1:$Z$1,$H$7,Données!B5:Z5)</f>
        <v>22.000004000000001</v>
      </c>
      <c r="I11" s="4">
        <f ca="1">SUMIF(Données!$B$1:$Z$1,$I$7,Données!B5:Z5)</f>
        <v>36.000003999999997</v>
      </c>
      <c r="J11" s="4">
        <f ca="1">SUMIF(Données!$B$1:$Z$1,$J$7,Données!B5:Z5)</f>
        <v>82.000007999999994</v>
      </c>
      <c r="K11" s="4">
        <f ca="1">SUMIF(Données!$B$1:$Z$1,$K$7,Données!B5:Z5)</f>
        <v>50.000003999999997</v>
      </c>
      <c r="L11" s="4">
        <f ca="1">SUMIF(Données!$B$1:$Z$1,$L$7,Données!B5:Z5)</f>
        <v>83.000007999999994</v>
      </c>
      <c r="M11" s="4">
        <f ca="1">SUMIF(Données!$B$1:$Z$1,$M$7,Données!B5:Z5)</f>
        <v>127.000012</v>
      </c>
      <c r="N11" s="4"/>
      <c r="O11" s="4">
        <f ca="1">SUMIF(Données!$B$1:$Z$1,$O$7,Données!B5:Z5)</f>
        <v>44.000003999999997</v>
      </c>
      <c r="P11" s="4">
        <f ca="1">SUMIF(Données!$B$1:$Z$1,$P$7,Données!B5:Z5)</f>
        <v>58.000008000000001</v>
      </c>
      <c r="Q11" s="4">
        <f ca="1">SUMIF(Données!$B$1:$Z$1,$Q$7,Données!B5:Z5)</f>
        <v>61.000003999999997</v>
      </c>
      <c r="R11" s="4">
        <f t="shared" ca="1" si="0"/>
        <v>73.846160615384605</v>
      </c>
      <c r="S11"/>
      <c r="T11" s="4">
        <f ca="1">LARGE(R8:R47,4)</f>
        <v>73.846160615384605</v>
      </c>
      <c r="U11" s="4" t="str">
        <f t="shared" ca="1" si="1"/>
        <v>Vendeur 4</v>
      </c>
      <c r="V11" s="15"/>
      <c r="AMJ11"/>
    </row>
    <row r="12" spans="1:1024" ht="19.7" customHeight="1" x14ac:dyDescent="0.2">
      <c r="A12"/>
      <c r="B12" s="3" t="s">
        <v>10</v>
      </c>
      <c r="C12" s="4">
        <f ca="1">SUMIF(Données!$B$1:$Z$1,$C$7,Données!B6:Z6)</f>
        <v>57.000010000000003</v>
      </c>
      <c r="D12" s="4"/>
      <c r="E12" s="4">
        <f ca="1">SUMIF(Données!$B$1:$Z$1,$E$7,Données!B6:Z6)</f>
        <v>74.000015000000005</v>
      </c>
      <c r="F12" s="4">
        <f ca="1">SUMIF(Données!$B$1:$Z$1,$F$7,Données!B6:Z6)</f>
        <v>65.000010000000003</v>
      </c>
      <c r="G12" s="4">
        <f ca="1">SUMIF(Données!$B$1:$Z$1,$G$7,Données!B6:Z6)</f>
        <v>17.000005000000002</v>
      </c>
      <c r="H12" s="4">
        <f ca="1">SUMIF(Données!$B$1:$Z$1,$H$7,Données!B6:Z6)</f>
        <v>32.000005000000002</v>
      </c>
      <c r="I12" s="4">
        <f ca="1">SUMIF(Données!$B$1:$Z$1,$I$7,Données!B6:Z6)</f>
        <v>32.000005000000002</v>
      </c>
      <c r="J12" s="4">
        <f ca="1">SUMIF(Données!$B$1:$Z$1,$J$7,Données!B6:Z6)</f>
        <v>68.000010000000003</v>
      </c>
      <c r="K12" s="4">
        <f ca="1">SUMIF(Données!$B$1:$Z$1,$K$7,Données!B6:Z6)</f>
        <v>54.000005000000002</v>
      </c>
      <c r="L12" s="4">
        <f ca="1">SUMIF(Données!$B$1:$Z$1,$L$7,Données!B6:Z6)</f>
        <v>71.000010000000003</v>
      </c>
      <c r="M12" s="4">
        <f ca="1">SUMIF(Données!$B$1:$Z$1,$M$7,Données!B6:Z6)</f>
        <v>84.000015000000005</v>
      </c>
      <c r="N12" s="4"/>
      <c r="O12" s="4">
        <f ca="1">SUMIF(Données!$B$1:$Z$1,$O$7,Données!B6:Z6)</f>
        <v>54.000005000000002</v>
      </c>
      <c r="P12" s="4">
        <f ca="1">SUMIF(Données!$B$1:$Z$1,$P$7,Données!B6:Z6)</f>
        <v>73.000010000000003</v>
      </c>
      <c r="Q12" s="4">
        <f ca="1">SUMIF(Données!$B$1:$Z$1,$Q$7,Données!B6:Z6)</f>
        <v>52.000005000000002</v>
      </c>
      <c r="R12" s="4">
        <f t="shared" ca="1" si="0"/>
        <v>56.384623846153836</v>
      </c>
      <c r="S12"/>
      <c r="T12" s="4">
        <f ca="1">LARGE(R8:R47,5)</f>
        <v>73.461550307692292</v>
      </c>
      <c r="U12" s="4" t="str">
        <f t="shared" ca="1" si="1"/>
        <v>Vendeur 7</v>
      </c>
      <c r="V12" s="15"/>
      <c r="AMJ12"/>
    </row>
    <row r="13" spans="1:1024" ht="19.7" customHeight="1" x14ac:dyDescent="0.2">
      <c r="A13"/>
      <c r="B13" s="3" t="s">
        <v>11</v>
      </c>
      <c r="C13" s="4">
        <f ca="1">SUMIF(Données!$B$1:$Z$1,$C$7,Données!B7:Z7)</f>
        <v>92.000011999999998</v>
      </c>
      <c r="D13" s="4"/>
      <c r="E13" s="4">
        <f ca="1">SUMIF(Données!$B$1:$Z$1,$E$7,Données!B7:Z7)</f>
        <v>141.00001800000001</v>
      </c>
      <c r="F13" s="4">
        <f ca="1">SUMIF(Données!$B$1:$Z$1,$F$7,Données!B7:Z7)</f>
        <v>93.000011999999998</v>
      </c>
      <c r="G13" s="4">
        <f ca="1">SUMIF(Données!$B$1:$Z$1,$G$7,Données!B7:Z7)</f>
        <v>47.000005999999999</v>
      </c>
      <c r="H13" s="4">
        <f ca="1">SUMIF(Données!$B$1:$Z$1,$H$7,Données!B7:Z7)</f>
        <v>31.000005999999999</v>
      </c>
      <c r="I13" s="4">
        <f ca="1">SUMIF(Données!$B$1:$Z$1,$I$7,Données!B7:Z7)</f>
        <v>60.000005999999999</v>
      </c>
      <c r="J13" s="4">
        <f ca="1">SUMIF(Données!$B$1:$Z$1,$J$7,Données!B7:Z7)</f>
        <v>88.000011999999998</v>
      </c>
      <c r="K13" s="4">
        <f ca="1">SUMIF(Données!$B$1:$Z$1,$K$7,Données!B7:Z7)</f>
        <v>44.000005999999999</v>
      </c>
      <c r="L13" s="4">
        <f ca="1">SUMIF(Données!$B$1:$Z$1,$L$7,Données!B7:Z7)</f>
        <v>98.000011999999998</v>
      </c>
      <c r="M13" s="4">
        <f ca="1">SUMIF(Données!$B$1:$Z$1,$M$7,Données!B7:Z7)</f>
        <v>134.00001800000001</v>
      </c>
      <c r="N13" s="4"/>
      <c r="O13" s="4">
        <f ca="1">SUMIF(Données!$B$1:$Z$1,$O$7,Données!B7:Z7)</f>
        <v>54.000005999999999</v>
      </c>
      <c r="P13" s="4">
        <f ca="1">SUMIF(Données!$B$1:$Z$1,$P$7,Données!B7:Z7)</f>
        <v>91.000011999999998</v>
      </c>
      <c r="Q13" s="4">
        <f ca="1">SUMIF(Données!$B$1:$Z$1,$Q$7,Données!B7:Z7)</f>
        <v>56.000005999999999</v>
      </c>
      <c r="R13" s="4">
        <f t="shared" ca="1" si="0"/>
        <v>79.153856307692294</v>
      </c>
      <c r="S13"/>
      <c r="T13" s="4">
        <f ca="1">LARGE(R8:R47,6)</f>
        <v>72.384649230769227</v>
      </c>
      <c r="U13" s="4" t="str">
        <f t="shared" ca="1" si="1"/>
        <v>Vendeur 20</v>
      </c>
      <c r="V13" s="15"/>
      <c r="AMJ13"/>
    </row>
    <row r="14" spans="1:1024" ht="19.7" customHeight="1" x14ac:dyDescent="0.2">
      <c r="A14"/>
      <c r="B14" s="3" t="s">
        <v>12</v>
      </c>
      <c r="C14" s="4">
        <f ca="1">SUMIF(Données!$B$1:$Z$1,$C$7,Données!B8:Z8)</f>
        <v>76.000013999999993</v>
      </c>
      <c r="D14" s="4"/>
      <c r="E14" s="4">
        <f ca="1">SUMIF(Données!$B$1:$Z$1,$E$7,Données!B8:Z8)</f>
        <v>134.000021</v>
      </c>
      <c r="F14" s="4">
        <f ca="1">SUMIF(Données!$B$1:$Z$1,$F$7,Données!B8:Z8)</f>
        <v>98.000013999999993</v>
      </c>
      <c r="G14" s="4">
        <f ca="1">SUMIF(Données!$B$1:$Z$1,$G$7,Données!B8:Z8)</f>
        <v>43.000006999999997</v>
      </c>
      <c r="H14" s="4">
        <f ca="1">SUMIF(Données!$B$1:$Z$1,$H$7,Données!B8:Z8)</f>
        <v>54.000006999999997</v>
      </c>
      <c r="I14" s="4">
        <f ca="1">SUMIF(Données!$B$1:$Z$1,$I$7,Données!B8:Z8)</f>
        <v>27.000007</v>
      </c>
      <c r="J14" s="4">
        <f ca="1">SUMIF(Données!$B$1:$Z$1,$J$7,Données!B8:Z8)</f>
        <v>62.000013999999993</v>
      </c>
      <c r="K14" s="4">
        <f ca="1">SUMIF(Données!$B$1:$Z$1,$K$7,Données!B8:Z8)</f>
        <v>29.000007</v>
      </c>
      <c r="L14" s="4">
        <f ca="1">SUMIF(Données!$B$1:$Z$1,$L$7,Données!B8:Z8)</f>
        <v>84.000013999999993</v>
      </c>
      <c r="M14" s="4">
        <f ca="1">SUMIF(Données!$B$1:$Z$1,$M$7,Données!B8:Z8)</f>
        <v>139.000021</v>
      </c>
      <c r="N14" s="4"/>
      <c r="O14" s="4">
        <f ca="1">SUMIF(Données!$B$1:$Z$1,$O$7,Données!B8:Z8)</f>
        <v>54.000006999999997</v>
      </c>
      <c r="P14" s="4">
        <f ca="1">SUMIF(Données!$B$1:$Z$1,$P$7,Données!B8:Z8)</f>
        <v>102.00001399999999</v>
      </c>
      <c r="Q14" s="4">
        <f ca="1">SUMIF(Données!$B$1:$Z$1,$Q$7,Données!B8:Z8)</f>
        <v>53.000006999999997</v>
      </c>
      <c r="R14" s="4">
        <f t="shared" ca="1" si="0"/>
        <v>73.461550307692292</v>
      </c>
      <c r="S14"/>
      <c r="T14" s="4">
        <f ca="1">LARGE(R8:R47,7)</f>
        <v>71.461579076923087</v>
      </c>
      <c r="U14" s="4" t="str">
        <f t="shared" ca="1" si="1"/>
        <v>Vendeur 24</v>
      </c>
      <c r="V14" s="15"/>
      <c r="AMJ14"/>
    </row>
    <row r="15" spans="1:1024" ht="19.7" customHeight="1" x14ac:dyDescent="0.2">
      <c r="A15"/>
      <c r="B15" s="3" t="s">
        <v>13</v>
      </c>
      <c r="C15" s="4">
        <f ca="1">SUMIF(Données!$B$1:$Z$1,$C$7,Données!B9:Z9)</f>
        <v>78.000016000000002</v>
      </c>
      <c r="D15" s="4"/>
      <c r="E15" s="4">
        <f ca="1">SUMIF(Données!$B$1:$Z$1,$E$7,Données!B9:Z9)</f>
        <v>104.000024</v>
      </c>
      <c r="F15" s="4">
        <f ca="1">SUMIF(Données!$B$1:$Z$1,$F$7,Données!B9:Z9)</f>
        <v>91.000016000000002</v>
      </c>
      <c r="G15" s="4">
        <f ca="1">SUMIF(Données!$B$1:$Z$1,$G$7,Données!B9:Z9)</f>
        <v>28.000008000000001</v>
      </c>
      <c r="H15" s="4">
        <f ca="1">SUMIF(Données!$B$1:$Z$1,$H$7,Données!B9:Z9)</f>
        <v>33.000008000000001</v>
      </c>
      <c r="I15" s="4">
        <f ca="1">SUMIF(Données!$B$1:$Z$1,$I$7,Données!B9:Z9)</f>
        <v>47.000008000000001</v>
      </c>
      <c r="J15" s="4">
        <f ca="1">SUMIF(Données!$B$1:$Z$1,$J$7,Données!B9:Z9)</f>
        <v>53.000016000000002</v>
      </c>
      <c r="K15" s="4">
        <f ca="1">SUMIF(Données!$B$1:$Z$1,$K$7,Données!B9:Z9)</f>
        <v>38.000008000000001</v>
      </c>
      <c r="L15" s="4">
        <f ca="1">SUMIF(Données!$B$1:$Z$1,$L$7,Données!B9:Z9)</f>
        <v>96.000016000000002</v>
      </c>
      <c r="M15" s="4">
        <f ca="1">SUMIF(Données!$B$1:$Z$1,$M$7,Données!B9:Z9)</f>
        <v>91.000023999999996</v>
      </c>
      <c r="N15" s="4"/>
      <c r="O15" s="4">
        <f ca="1">SUMIF(Données!$B$1:$Z$1,$O$7,Données!B9:Z9)</f>
        <v>46.000008000000001</v>
      </c>
      <c r="P15" s="4">
        <f ca="1">SUMIF(Données!$B$1:$Z$1,$P$7,Données!B9:Z9)</f>
        <v>64.000016000000002</v>
      </c>
      <c r="Q15" s="4">
        <f ca="1">SUMIF(Données!$B$1:$Z$1,$Q$7,Données!B9:Z9)</f>
        <v>22.000008000000001</v>
      </c>
      <c r="R15" s="4">
        <f t="shared" ca="1" si="0"/>
        <v>60.84616738461537</v>
      </c>
      <c r="S15"/>
      <c r="T15" s="4">
        <f ca="1">LARGE(R8:R47,8)</f>
        <v>71.153849538461543</v>
      </c>
      <c r="U15" s="4" t="str">
        <f t="shared" ca="1" si="1"/>
        <v>Vendeur 2</v>
      </c>
      <c r="V15" s="15"/>
      <c r="AMJ15"/>
    </row>
    <row r="16" spans="1:1024" ht="19.7" customHeight="1" x14ac:dyDescent="0.2">
      <c r="A16"/>
      <c r="B16" s="3" t="s">
        <v>14</v>
      </c>
      <c r="C16" s="4">
        <f ca="1">SUMIF(Données!$B$1:$Z$1,$C$7,Données!B10:Z10)</f>
        <v>46.000017999999997</v>
      </c>
      <c r="D16" s="4"/>
      <c r="E16" s="4">
        <f ca="1">SUMIF(Données!$B$1:$Z$1,$E$7,Données!B10:Z10)</f>
        <v>119.00002699999999</v>
      </c>
      <c r="F16" s="4">
        <f ca="1">SUMIF(Données!$B$1:$Z$1,$F$7,Données!B10:Z10)</f>
        <v>85.000017999999997</v>
      </c>
      <c r="G16" s="4">
        <f ca="1">SUMIF(Données!$B$1:$Z$1,$G$7,Données!B10:Z10)</f>
        <v>17.000008999999999</v>
      </c>
      <c r="H16" s="4">
        <f ca="1">SUMIF(Données!$B$1:$Z$1,$H$7,Données!B10:Z10)</f>
        <v>20.000008999999999</v>
      </c>
      <c r="I16" s="4">
        <f ca="1">SUMIF(Données!$B$1:$Z$1,$I$7,Données!B10:Z10)</f>
        <v>29.000008999999999</v>
      </c>
      <c r="J16" s="4">
        <f ca="1">SUMIF(Données!$B$1:$Z$1,$J$7,Données!B10:Z10)</f>
        <v>78.000017999999997</v>
      </c>
      <c r="K16" s="4">
        <f ca="1">SUMIF(Données!$B$1:$Z$1,$K$7,Données!B10:Z10)</f>
        <v>19.000008999999999</v>
      </c>
      <c r="L16" s="4">
        <f ca="1">SUMIF(Données!$B$1:$Z$1,$L$7,Données!B10:Z10)</f>
        <v>66.000017999999997</v>
      </c>
      <c r="M16" s="4">
        <f ca="1">SUMIF(Données!$B$1:$Z$1,$M$7,Données!B10:Z10)</f>
        <v>102.00002699999999</v>
      </c>
      <c r="N16" s="4"/>
      <c r="O16" s="4">
        <f ca="1">SUMIF(Données!$B$1:$Z$1,$O$7,Données!B10:Z10)</f>
        <v>34.000008999999999</v>
      </c>
      <c r="P16" s="4">
        <f ca="1">SUMIF(Données!$B$1:$Z$1,$P$7,Données!B10:Z10)</f>
        <v>42.000017999999997</v>
      </c>
      <c r="Q16" s="4">
        <f ca="1">SUMIF(Données!$B$1:$Z$1,$Q$7,Données!B10:Z10)</f>
        <v>38.000008999999999</v>
      </c>
      <c r="R16" s="4">
        <f t="shared" ca="1" si="0"/>
        <v>53.461553692307682</v>
      </c>
      <c r="S16"/>
      <c r="T16" s="4">
        <f ca="1">LARGE(R8:R47,9)</f>
        <v>70.692309384615385</v>
      </c>
      <c r="U16" s="4" t="str">
        <f t="shared" ca="1" si="1"/>
        <v>Vendeur 1</v>
      </c>
      <c r="V16" s="15"/>
      <c r="AMJ16"/>
    </row>
    <row r="17" spans="1:1024" ht="19.7" customHeight="1" x14ac:dyDescent="0.2">
      <c r="A17"/>
      <c r="B17" s="3" t="s">
        <v>15</v>
      </c>
      <c r="C17" s="4">
        <f ca="1">SUMIF(Données!$B$1:$Z$1,$C$7,Données!B11:Z11)</f>
        <v>45.000019999999999</v>
      </c>
      <c r="D17" s="4"/>
      <c r="E17" s="4">
        <f ca="1">SUMIF(Données!$B$1:$Z$1,$E$7,Données!B11:Z11)</f>
        <v>79.00003000000001</v>
      </c>
      <c r="F17" s="4">
        <f ca="1">SUMIF(Données!$B$1:$Z$1,$F$7,Données!B11:Z11)</f>
        <v>22.000019999999999</v>
      </c>
      <c r="G17" s="4">
        <f ca="1">SUMIF(Données!$B$1:$Z$1,$G$7,Données!B11:Z11)</f>
        <v>29.00001</v>
      </c>
      <c r="H17" s="4">
        <f ca="1">SUMIF(Données!$B$1:$Z$1,$H$7,Données!B11:Z11)</f>
        <v>23.00001</v>
      </c>
      <c r="I17" s="4">
        <f ca="1">SUMIF(Données!$B$1:$Z$1,$I$7,Données!B11:Z11)</f>
        <v>28.00001</v>
      </c>
      <c r="J17" s="4">
        <f ca="1">SUMIF(Données!$B$1:$Z$1,$J$7,Données!B11:Z11)</f>
        <v>42.000019999999999</v>
      </c>
      <c r="K17" s="4">
        <f ca="1">SUMIF(Données!$B$1:$Z$1,$K$7,Données!B11:Z11)</f>
        <v>25.00001</v>
      </c>
      <c r="L17" s="4">
        <f ca="1">SUMIF(Données!$B$1:$Z$1,$L$7,Données!B11:Z11)</f>
        <v>51.000020000000006</v>
      </c>
      <c r="M17" s="4">
        <f ca="1">SUMIF(Données!$B$1:$Z$1,$M$7,Données!B11:Z11)</f>
        <v>97.00003000000001</v>
      </c>
      <c r="N17" s="4"/>
      <c r="O17" s="4">
        <f ca="1">SUMIF(Données!$B$1:$Z$1,$O$7,Données!B11:Z11)</f>
        <v>26.00001</v>
      </c>
      <c r="P17" s="4">
        <f ca="1">SUMIF(Données!$B$1:$Z$1,$P$7,Données!B11:Z11)</f>
        <v>58.000020000000006</v>
      </c>
      <c r="Q17" s="4">
        <f ca="1">SUMIF(Données!$B$1:$Z$1,$Q$7,Données!B11:Z11)</f>
        <v>23.00001</v>
      </c>
      <c r="R17" s="4">
        <f t="shared" ca="1" si="0"/>
        <v>42.153863076923066</v>
      </c>
      <c r="S17"/>
      <c r="T17" s="4">
        <f ca="1">LARGE(R8:R47,10)</f>
        <v>70.384683076923096</v>
      </c>
      <c r="U17" s="4" t="str">
        <f t="shared" ca="1" si="1"/>
        <v>Vendeur 40</v>
      </c>
      <c r="V17" s="15"/>
      <c r="AMJ17"/>
    </row>
    <row r="18" spans="1:1024" ht="19.7" customHeight="1" x14ac:dyDescent="0.2">
      <c r="A18"/>
      <c r="B18" s="3" t="s">
        <v>16</v>
      </c>
      <c r="C18" s="4">
        <f ca="1">SUMIF(Données!$B$1:$Z$1,$C$7,Données!B12:Z12)</f>
        <v>61.000022000000001</v>
      </c>
      <c r="D18" s="4"/>
      <c r="E18" s="4">
        <f ca="1">SUMIF(Données!$B$1:$Z$1,$E$7,Données!B12:Z12)</f>
        <v>103.000033</v>
      </c>
      <c r="F18" s="4">
        <f ca="1">SUMIF(Données!$B$1:$Z$1,$F$7,Données!B12:Z12)</f>
        <v>76.000022000000001</v>
      </c>
      <c r="G18" s="4">
        <f ca="1">SUMIF(Données!$B$1:$Z$1,$G$7,Données!B12:Z12)</f>
        <v>25.000011000000001</v>
      </c>
      <c r="H18" s="4">
        <f ca="1">SUMIF(Données!$B$1:$Z$1,$H$7,Données!B12:Z12)</f>
        <v>35.000011000000001</v>
      </c>
      <c r="I18" s="4">
        <f ca="1">SUMIF(Données!$B$1:$Z$1,$I$7,Données!B12:Z12)</f>
        <v>35.000011000000001</v>
      </c>
      <c r="J18" s="4">
        <f ca="1">SUMIF(Données!$B$1:$Z$1,$J$7,Données!B12:Z12)</f>
        <v>57.000022000000001</v>
      </c>
      <c r="K18" s="4">
        <f ca="1">SUMIF(Données!$B$1:$Z$1,$K$7,Données!B12:Z12)</f>
        <v>30.000011000000001</v>
      </c>
      <c r="L18" s="4">
        <f ca="1">SUMIF(Données!$B$1:$Z$1,$L$7,Données!B12:Z12)</f>
        <v>65.000022000000001</v>
      </c>
      <c r="M18" s="4">
        <f ca="1">SUMIF(Données!$B$1:$Z$1,$M$7,Données!B12:Z12)</f>
        <v>103.000033</v>
      </c>
      <c r="N18" s="4"/>
      <c r="O18" s="4">
        <f ca="1">SUMIF(Données!$B$1:$Z$1,$O$7,Données!B12:Z12)</f>
        <v>32.000011000000001</v>
      </c>
      <c r="P18" s="4">
        <f ca="1">SUMIF(Données!$B$1:$Z$1,$P$7,Données!B12:Z12)</f>
        <v>59.000022000000001</v>
      </c>
      <c r="Q18" s="4">
        <f ca="1">SUMIF(Données!$B$1:$Z$1,$Q$7,Données!B12:Z12)</f>
        <v>26.000011000000001</v>
      </c>
      <c r="R18" s="4">
        <f t="shared" ca="1" si="0"/>
        <v>54.384633999999998</v>
      </c>
      <c r="S18"/>
      <c r="T18" s="4">
        <f ca="1">LARGE(R8:R47,11)</f>
        <v>68.307722769230764</v>
      </c>
      <c r="U18" s="4" t="str">
        <f t="shared" ca="1" si="1"/>
        <v>Vendeur 18</v>
      </c>
      <c r="V18" s="15"/>
      <c r="AMJ18"/>
    </row>
    <row r="19" spans="1:1024" ht="19.7" customHeight="1" x14ac:dyDescent="0.2">
      <c r="A19"/>
      <c r="B19" s="3" t="s">
        <v>17</v>
      </c>
      <c r="C19" s="4">
        <f ca="1">SUMIF(Données!$B$1:$Z$1,$C$7,Données!B13:Z13)</f>
        <v>44.000024000000003</v>
      </c>
      <c r="D19" s="4"/>
      <c r="E19" s="4">
        <f ca="1">SUMIF(Données!$B$1:$Z$1,$E$7,Données!B13:Z13)</f>
        <v>62.000035999999994</v>
      </c>
      <c r="F19" s="4">
        <f ca="1">SUMIF(Données!$B$1:$Z$1,$F$7,Données!B13:Z13)</f>
        <v>52.000023999999996</v>
      </c>
      <c r="G19" s="4">
        <f ca="1">SUMIF(Données!$B$1:$Z$1,$G$7,Données!B13:Z13)</f>
        <v>20.000012000000002</v>
      </c>
      <c r="H19" s="4">
        <f ca="1">SUMIF(Données!$B$1:$Z$1,$H$7,Données!B13:Z13)</f>
        <v>46.000011999999998</v>
      </c>
      <c r="I19" s="4">
        <f ca="1">SUMIF(Données!$B$1:$Z$1,$I$7,Données!B13:Z13)</f>
        <v>39.000011999999998</v>
      </c>
      <c r="J19" s="4">
        <f ca="1">SUMIF(Données!$B$1:$Z$1,$J$7,Données!B13:Z13)</f>
        <v>59.000023999999996</v>
      </c>
      <c r="K19" s="4">
        <f ca="1">SUMIF(Données!$B$1:$Z$1,$K$7,Données!B13:Z13)</f>
        <v>22.000012000000002</v>
      </c>
      <c r="L19" s="4">
        <f ca="1">SUMIF(Données!$B$1:$Z$1,$L$7,Données!B13:Z13)</f>
        <v>52.000023999999996</v>
      </c>
      <c r="M19" s="4">
        <f ca="1">SUMIF(Données!$B$1:$Z$1,$M$7,Données!B13:Z13)</f>
        <v>50.000036000000009</v>
      </c>
      <c r="N19" s="4"/>
      <c r="O19" s="4">
        <f ca="1">SUMIF(Données!$B$1:$Z$1,$O$7,Données!B13:Z13)</f>
        <v>18.000012000000002</v>
      </c>
      <c r="P19" s="4">
        <f ca="1">SUMIF(Données!$B$1:$Z$1,$P$7,Données!B13:Z13)</f>
        <v>56.000023999999996</v>
      </c>
      <c r="Q19" s="4">
        <f ca="1">SUMIF(Données!$B$1:$Z$1,$Q$7,Données!B13:Z13)</f>
        <v>46.000011999999998</v>
      </c>
      <c r="R19" s="4">
        <f t="shared" ca="1" si="0"/>
        <v>43.53848184615385</v>
      </c>
      <c r="S19"/>
      <c r="T19" s="4">
        <f ca="1">LARGE(R8:R47,12)</f>
        <v>64.538507230769241</v>
      </c>
      <c r="U19" s="4" t="str">
        <f t="shared" ca="1" si="1"/>
        <v>Vendeur 27</v>
      </c>
      <c r="V19" s="15"/>
      <c r="AMJ19"/>
    </row>
    <row r="20" spans="1:1024" ht="19.7" customHeight="1" x14ac:dyDescent="0.2">
      <c r="A20"/>
      <c r="B20" s="3" t="s">
        <v>18</v>
      </c>
      <c r="C20" s="4">
        <f ca="1">SUMIF(Données!$B$1:$Z$1,$C$7,Données!B14:Z14)</f>
        <v>55.000026000000005</v>
      </c>
      <c r="D20" s="4"/>
      <c r="E20" s="4">
        <f ca="1">SUMIF(Données!$B$1:$Z$1,$E$7,Données!B14:Z14)</f>
        <v>60.000039000000001</v>
      </c>
      <c r="F20" s="4">
        <f ca="1">SUMIF(Données!$B$1:$Z$1,$F$7,Données!B14:Z14)</f>
        <v>57.000025999999998</v>
      </c>
      <c r="G20" s="4">
        <f ca="1">SUMIF(Données!$B$1:$Z$1,$G$7,Données!B14:Z14)</f>
        <v>42.000013000000003</v>
      </c>
      <c r="H20" s="4">
        <f ca="1">SUMIF(Données!$B$1:$Z$1,$H$7,Données!B14:Z14)</f>
        <v>49.000013000000003</v>
      </c>
      <c r="I20" s="4">
        <f ca="1">SUMIF(Données!$B$1:$Z$1,$I$7,Données!B14:Z14)</f>
        <v>51.000013000000003</v>
      </c>
      <c r="J20" s="4">
        <f ca="1">SUMIF(Données!$B$1:$Z$1,$J$7,Données!B14:Z14)</f>
        <v>73.000026000000005</v>
      </c>
      <c r="K20" s="4">
        <f ca="1">SUMIF(Données!$B$1:$Z$1,$K$7,Données!B14:Z14)</f>
        <v>38.000013000000003</v>
      </c>
      <c r="L20" s="4">
        <f ca="1">SUMIF(Données!$B$1:$Z$1,$L$7,Données!B14:Z14)</f>
        <v>51.000026000000005</v>
      </c>
      <c r="M20" s="4">
        <f ca="1">SUMIF(Données!$B$1:$Z$1,$M$7,Données!B14:Z14)</f>
        <v>39.000039000000001</v>
      </c>
      <c r="N20" s="4"/>
      <c r="O20" s="4">
        <f ca="1">SUMIF(Données!$B$1:$Z$1,$O$7,Données!B14:Z14)</f>
        <v>13.000012999999999</v>
      </c>
      <c r="P20" s="4">
        <f ca="1">SUMIF(Données!$B$1:$Z$1,$P$7,Données!B14:Z14)</f>
        <v>59.000026000000005</v>
      </c>
      <c r="Q20" s="4">
        <f ca="1">SUMIF(Données!$B$1:$Z$1,$Q$7,Données!B14:Z14)</f>
        <v>6.000013</v>
      </c>
      <c r="R20" s="4">
        <f t="shared" ca="1" si="0"/>
        <v>45.615406615384614</v>
      </c>
      <c r="S20"/>
      <c r="T20" s="4">
        <f ca="1">LARGE(R8:R47,13)</f>
        <v>63.000060923076944</v>
      </c>
      <c r="U20" s="4" t="str">
        <f t="shared" ca="1" si="1"/>
        <v>Vendeur 36</v>
      </c>
      <c r="V20" s="15"/>
      <c r="AMJ20"/>
    </row>
    <row r="21" spans="1:1024" ht="19.7" customHeight="1" x14ac:dyDescent="0.2">
      <c r="A21"/>
      <c r="B21" s="3" t="s">
        <v>19</v>
      </c>
      <c r="C21" s="4">
        <f ca="1">SUMIF(Données!$B$1:$Z$1,$C$7,Données!B15:Z15)</f>
        <v>81.000028</v>
      </c>
      <c r="D21" s="4"/>
      <c r="E21" s="4">
        <f ca="1">SUMIF(Données!$B$1:$Z$1,$E$7,Données!B15:Z15)</f>
        <v>116.00004200000001</v>
      </c>
      <c r="F21" s="4">
        <f ca="1">SUMIF(Données!$B$1:$Z$1,$F$7,Données!B15:Z15)</f>
        <v>110.000028</v>
      </c>
      <c r="G21" s="4">
        <f ca="1">SUMIF(Données!$B$1:$Z$1,$G$7,Données!B15:Z15)</f>
        <v>51.000014</v>
      </c>
      <c r="H21" s="4">
        <f ca="1">SUMIF(Données!$B$1:$Z$1,$H$7,Données!B15:Z15)</f>
        <v>67.000013999999993</v>
      </c>
      <c r="I21" s="4">
        <f ca="1">SUMIF(Données!$B$1:$Z$1,$I$7,Données!B15:Z15)</f>
        <v>41.000014</v>
      </c>
      <c r="J21" s="4">
        <f ca="1">SUMIF(Données!$B$1:$Z$1,$J$7,Données!B15:Z15)</f>
        <v>82.000028</v>
      </c>
      <c r="K21" s="4">
        <f ca="1">SUMIF(Données!$B$1:$Z$1,$K$7,Données!B15:Z15)</f>
        <v>65.000013999999993</v>
      </c>
      <c r="L21" s="4">
        <f ca="1">SUMIF(Données!$B$1:$Z$1,$L$7,Données!B15:Z15)</f>
        <v>79.000028</v>
      </c>
      <c r="M21" s="4">
        <f ca="1">SUMIF(Données!$B$1:$Z$1,$M$7,Données!B15:Z15)</f>
        <v>140.00004199999998</v>
      </c>
      <c r="N21" s="4"/>
      <c r="O21" s="4">
        <f ca="1">SUMIF(Données!$B$1:$Z$1,$O$7,Données!B15:Z15)</f>
        <v>55.000014</v>
      </c>
      <c r="P21" s="4">
        <f ca="1">SUMIF(Données!$B$1:$Z$1,$P$7,Données!B15:Z15)</f>
        <v>130.00002799999999</v>
      </c>
      <c r="Q21" s="4">
        <f ca="1">SUMIF(Données!$B$1:$Z$1,$Q$7,Données!B15:Z15)</f>
        <v>30.000014</v>
      </c>
      <c r="R21" s="4">
        <f t="shared" ca="1" si="0"/>
        <v>80.538485230769226</v>
      </c>
      <c r="S21"/>
      <c r="T21" s="4">
        <f ca="1">LARGE(R8:R47,14)</f>
        <v>60.846207999999997</v>
      </c>
      <c r="U21" s="4" t="str">
        <f t="shared" ca="1" si="1"/>
        <v>Vendeur 32</v>
      </c>
      <c r="V21" s="15"/>
      <c r="AMJ21"/>
    </row>
    <row r="22" spans="1:1024" ht="19.7" customHeight="1" x14ac:dyDescent="0.2">
      <c r="A22"/>
      <c r="B22" s="3" t="s">
        <v>20</v>
      </c>
      <c r="C22" s="4">
        <f ca="1">SUMIF(Données!$B$1:$Z$1,$C$7,Données!B16:Z16)</f>
        <v>55.000029999999995</v>
      </c>
      <c r="D22" s="4"/>
      <c r="E22" s="4">
        <f ca="1">SUMIF(Données!$B$1:$Z$1,$E$7,Données!B16:Z16)</f>
        <v>58.000045</v>
      </c>
      <c r="F22" s="4">
        <f ca="1">SUMIF(Données!$B$1:$Z$1,$F$7,Données!B16:Z16)</f>
        <v>16.000029999999999</v>
      </c>
      <c r="G22" s="4">
        <f ca="1">SUMIF(Données!$B$1:$Z$1,$G$7,Données!B16:Z16)</f>
        <v>25.000015000000001</v>
      </c>
      <c r="H22" s="4">
        <f ca="1">SUMIF(Données!$B$1:$Z$1,$H$7,Données!B16:Z16)</f>
        <v>43.000014999999998</v>
      </c>
      <c r="I22" s="4">
        <f ca="1">SUMIF(Données!$B$1:$Z$1,$I$7,Données!B16:Z16)</f>
        <v>7.0000150000000003</v>
      </c>
      <c r="J22" s="4">
        <f ca="1">SUMIF(Données!$B$1:$Z$1,$J$7,Données!B16:Z16)</f>
        <v>62.000029999999995</v>
      </c>
      <c r="K22" s="4">
        <f ca="1">SUMIF(Données!$B$1:$Z$1,$K$7,Données!B16:Z16)</f>
        <v>8.0000149999999994</v>
      </c>
      <c r="L22" s="4">
        <f ca="1">SUMIF(Données!$B$1:$Z$1,$L$7,Données!B16:Z16)</f>
        <v>41.000029999999995</v>
      </c>
      <c r="M22" s="4">
        <f ca="1">SUMIF(Données!$B$1:$Z$1,$M$7,Données!B16:Z16)</f>
        <v>76.000045</v>
      </c>
      <c r="N22" s="4"/>
      <c r="O22" s="4">
        <f ca="1">SUMIF(Données!$B$1:$Z$1,$O$7,Données!B16:Z16)</f>
        <v>10.000014999999999</v>
      </c>
      <c r="P22" s="4">
        <f ca="1">SUMIF(Données!$B$1:$Z$1,$P$7,Données!B16:Z16)</f>
        <v>62.000029999999995</v>
      </c>
      <c r="Q22" s="4">
        <f ca="1">SUMIF(Données!$B$1:$Z$1,$Q$7,Données!B16:Z16)</f>
        <v>8.0000149999999994</v>
      </c>
      <c r="R22" s="4">
        <f t="shared" ca="1" si="0"/>
        <v>36.23079461538461</v>
      </c>
      <c r="S22"/>
      <c r="T22" s="4">
        <f ca="1">LARGE(R8:R47,15)</f>
        <v>60.846185999999996</v>
      </c>
      <c r="U22" s="4" t="str">
        <f t="shared" ca="1" si="1"/>
        <v>Vendeur 19</v>
      </c>
      <c r="V22" s="15"/>
      <c r="AMJ22"/>
    </row>
    <row r="23" spans="1:1024" ht="19.7" customHeight="1" x14ac:dyDescent="0.2">
      <c r="A23"/>
      <c r="B23" s="3" t="s">
        <v>21</v>
      </c>
      <c r="C23" s="4">
        <f ca="1">SUMIF(Données!$B$1:$Z$1,$C$7,Données!B17:Z17)</f>
        <v>101.000032</v>
      </c>
      <c r="D23" s="4"/>
      <c r="E23" s="4">
        <f ca="1">SUMIF(Données!$B$1:$Z$1,$E$7,Données!B17:Z17)</f>
        <v>51.000047999999992</v>
      </c>
      <c r="F23" s="4">
        <f ca="1">SUMIF(Données!$B$1:$Z$1,$F$7,Données!B17:Z17)</f>
        <v>97.000032000000004</v>
      </c>
      <c r="G23" s="4">
        <f ca="1">SUMIF(Données!$B$1:$Z$1,$G$7,Données!B17:Z17)</f>
        <v>36.000016000000002</v>
      </c>
      <c r="H23" s="4">
        <f ca="1">SUMIF(Données!$B$1:$Z$1,$H$7,Données!B17:Z17)</f>
        <v>6.0000159999999996</v>
      </c>
      <c r="I23" s="4">
        <f ca="1">SUMIF(Données!$B$1:$Z$1,$I$7,Données!B17:Z17)</f>
        <v>19.000015999999999</v>
      </c>
      <c r="J23" s="4">
        <f ca="1">SUMIF(Données!$B$1:$Z$1,$J$7,Données!B17:Z17)</f>
        <v>35.000031999999997</v>
      </c>
      <c r="K23" s="4">
        <f ca="1">SUMIF(Données!$B$1:$Z$1,$K$7,Données!B17:Z17)</f>
        <v>19.000015999999999</v>
      </c>
      <c r="L23" s="4">
        <f ca="1">SUMIF(Données!$B$1:$Z$1,$L$7,Données!B17:Z17)</f>
        <v>87.000032000000004</v>
      </c>
      <c r="M23" s="4">
        <f ca="1">SUMIF(Données!$B$1:$Z$1,$M$7,Données!B17:Z17)</f>
        <v>78.000047999999992</v>
      </c>
      <c r="N23" s="4"/>
      <c r="O23" s="4">
        <f ca="1">SUMIF(Données!$B$1:$Z$1,$O$7,Données!B17:Z17)</f>
        <v>15.000016</v>
      </c>
      <c r="P23" s="4">
        <f ca="1">SUMIF(Données!$B$1:$Z$1,$P$7,Données!B17:Z17)</f>
        <v>57.000032000000004</v>
      </c>
      <c r="Q23" s="4">
        <f ca="1">SUMIF(Données!$B$1:$Z$1,$Q$7,Données!B17:Z17)</f>
        <v>52.000016000000002</v>
      </c>
      <c r="R23" s="4">
        <f t="shared" ca="1" si="0"/>
        <v>50.230796307692309</v>
      </c>
      <c r="S23"/>
      <c r="T23" s="4">
        <f ca="1">LARGE(R8:R47,16)</f>
        <v>60.84616738461537</v>
      </c>
      <c r="U23" s="4" t="str">
        <f t="shared" ca="1" si="1"/>
        <v>Vendeur 8</v>
      </c>
      <c r="V23" s="15"/>
      <c r="AMJ23"/>
    </row>
    <row r="24" spans="1:1024" ht="19.7" customHeight="1" x14ac:dyDescent="0.2">
      <c r="A24"/>
      <c r="B24" s="3" t="s">
        <v>22</v>
      </c>
      <c r="C24" s="4">
        <f ca="1">SUMIF(Données!$B$1:$Z$1,$C$7,Données!B18:Z18)</f>
        <v>65.000033999999999</v>
      </c>
      <c r="D24" s="4"/>
      <c r="E24" s="4">
        <f ca="1">SUMIF(Données!$B$1:$Z$1,$E$7,Données!B18:Z18)</f>
        <v>114.000051</v>
      </c>
      <c r="F24" s="4">
        <f ca="1">SUMIF(Données!$B$1:$Z$1,$F$7,Données!B18:Z18)</f>
        <v>66.000033999999999</v>
      </c>
      <c r="G24" s="4">
        <f ca="1">SUMIF(Données!$B$1:$Z$1,$G$7,Données!B18:Z18)</f>
        <v>24.000017</v>
      </c>
      <c r="H24" s="4">
        <f ca="1">SUMIF(Données!$B$1:$Z$1,$H$7,Données!B18:Z18)</f>
        <v>33.000017</v>
      </c>
      <c r="I24" s="4">
        <f ca="1">SUMIF(Données!$B$1:$Z$1,$I$7,Données!B18:Z18)</f>
        <v>31.000017</v>
      </c>
      <c r="J24" s="4">
        <f ca="1">SUMIF(Données!$B$1:$Z$1,$J$7,Données!B18:Z18)</f>
        <v>67.000033999999999</v>
      </c>
      <c r="K24" s="4">
        <f ca="1">SUMIF(Données!$B$1:$Z$1,$K$7,Données!B18:Z18)</f>
        <v>32.000017</v>
      </c>
      <c r="L24" s="4">
        <f ca="1">SUMIF(Données!$B$1:$Z$1,$L$7,Données!B18:Z18)</f>
        <v>86.000033999999999</v>
      </c>
      <c r="M24" s="4">
        <f ca="1">SUMIF(Données!$B$1:$Z$1,$M$7,Données!B18:Z18)</f>
        <v>91.000050999999999</v>
      </c>
      <c r="N24" s="4"/>
      <c r="O24" s="4">
        <f ca="1">SUMIF(Données!$B$1:$Z$1,$O$7,Données!B18:Z18)</f>
        <v>40.000017</v>
      </c>
      <c r="P24" s="4">
        <f ca="1">SUMIF(Données!$B$1:$Z$1,$P$7,Données!B18:Z18)</f>
        <v>56.000033999999999</v>
      </c>
      <c r="Q24" s="4">
        <f ca="1">SUMIF(Données!$B$1:$Z$1,$Q$7,Données!B18:Z18)</f>
        <v>41.000017</v>
      </c>
      <c r="R24" s="4">
        <f t="shared" ca="1" si="0"/>
        <v>57.384644153846153</v>
      </c>
      <c r="S24"/>
      <c r="T24" s="4">
        <f ca="1">LARGE(R8:R47,17)</f>
        <v>59.230828461538451</v>
      </c>
      <c r="U24" s="4" t="str">
        <f t="shared" ca="1" si="1"/>
        <v>Vendeur 35</v>
      </c>
      <c r="V24" s="15"/>
      <c r="AMJ24"/>
    </row>
    <row r="25" spans="1:1024" ht="19.7" customHeight="1" x14ac:dyDescent="0.2">
      <c r="A25"/>
      <c r="B25" s="3" t="s">
        <v>23</v>
      </c>
      <c r="C25" s="4">
        <f ca="1">SUMIF(Données!$B$1:$Z$1,$C$7,Données!B19:Z19)</f>
        <v>90.000035999999994</v>
      </c>
      <c r="D25" s="4"/>
      <c r="E25" s="4">
        <f ca="1">SUMIF(Données!$B$1:$Z$1,$E$7,Données!B19:Z19)</f>
        <v>126.00005399999999</v>
      </c>
      <c r="F25" s="4">
        <f ca="1">SUMIF(Données!$B$1:$Z$1,$F$7,Données!B19:Z19)</f>
        <v>84.000035999999994</v>
      </c>
      <c r="G25" s="4">
        <f ca="1">SUMIF(Données!$B$1:$Z$1,$G$7,Données!B19:Z19)</f>
        <v>28.000018000000001</v>
      </c>
      <c r="H25" s="4">
        <f ca="1">SUMIF(Données!$B$1:$Z$1,$H$7,Données!B19:Z19)</f>
        <v>23.000018000000001</v>
      </c>
      <c r="I25" s="4">
        <f ca="1">SUMIF(Données!$B$1:$Z$1,$I$7,Données!B19:Z19)</f>
        <v>56.000017999999997</v>
      </c>
      <c r="J25" s="4">
        <f ca="1">SUMIF(Données!$B$1:$Z$1,$J$7,Données!B19:Z19)</f>
        <v>85.000035999999994</v>
      </c>
      <c r="K25" s="4">
        <f ca="1">SUMIF(Données!$B$1:$Z$1,$K$7,Données!B19:Z19)</f>
        <v>38.000017999999997</v>
      </c>
      <c r="L25" s="4">
        <f ca="1">SUMIF(Données!$B$1:$Z$1,$L$7,Données!B19:Z19)</f>
        <v>97.000035999999994</v>
      </c>
      <c r="M25" s="4">
        <f ca="1">SUMIF(Données!$B$1:$Z$1,$M$7,Données!B19:Z19)</f>
        <v>100.00005399999999</v>
      </c>
      <c r="N25" s="4"/>
      <c r="O25" s="4">
        <f ca="1">SUMIF(Données!$B$1:$Z$1,$O$7,Données!B19:Z19)</f>
        <v>39.000017999999997</v>
      </c>
      <c r="P25" s="4">
        <f ca="1">SUMIF(Données!$B$1:$Z$1,$P$7,Données!B19:Z19)</f>
        <v>97.000035999999994</v>
      </c>
      <c r="Q25" s="4">
        <f ca="1">SUMIF(Données!$B$1:$Z$1,$Q$7,Données!B19:Z19)</f>
        <v>25.000018000000001</v>
      </c>
      <c r="R25" s="4">
        <f t="shared" ca="1" si="0"/>
        <v>68.307722769230764</v>
      </c>
      <c r="S25"/>
      <c r="T25" s="4">
        <f ca="1">LARGE(R8:R47,18)</f>
        <v>58.307743076923082</v>
      </c>
      <c r="U25" s="4" t="str">
        <f t="shared" ca="1" si="1"/>
        <v>Vendeur 30</v>
      </c>
      <c r="V25" s="15"/>
      <c r="AMJ25"/>
    </row>
    <row r="26" spans="1:1024" ht="19.7" customHeight="1" x14ac:dyDescent="0.2">
      <c r="A26"/>
      <c r="B26" s="3" t="s">
        <v>24</v>
      </c>
      <c r="C26" s="4">
        <f ca="1">SUMIF(Données!$B$1:$Z$1,$C$7,Données!B20:Z20)</f>
        <v>47.000038000000004</v>
      </c>
      <c r="D26" s="4"/>
      <c r="E26" s="4">
        <f ca="1">SUMIF(Données!$B$1:$Z$1,$E$7,Données!B20:Z20)</f>
        <v>83.000056999999998</v>
      </c>
      <c r="F26" s="4">
        <f ca="1">SUMIF(Données!$B$1:$Z$1,$F$7,Données!B20:Z20)</f>
        <v>57.000038000000004</v>
      </c>
      <c r="G26" s="4">
        <f ca="1">SUMIF(Données!$B$1:$Z$1,$G$7,Données!B20:Z20)</f>
        <v>29.000019000000002</v>
      </c>
      <c r="H26" s="4">
        <f ca="1">SUMIF(Données!$B$1:$Z$1,$H$7,Données!B20:Z20)</f>
        <v>48.000019000000002</v>
      </c>
      <c r="I26" s="4">
        <f ca="1">SUMIF(Données!$B$1:$Z$1,$I$7,Données!B20:Z20)</f>
        <v>25.000019000000002</v>
      </c>
      <c r="J26" s="4">
        <f ca="1">SUMIF(Données!$B$1:$Z$1,$J$7,Données!B20:Z20)</f>
        <v>86.000038000000004</v>
      </c>
      <c r="K26" s="4">
        <f ca="1">SUMIF(Données!$B$1:$Z$1,$K$7,Données!B20:Z20)</f>
        <v>40.000019000000002</v>
      </c>
      <c r="L26" s="4">
        <f ca="1">SUMIF(Données!$B$1:$Z$1,$L$7,Données!B20:Z20)</f>
        <v>94.000038000000004</v>
      </c>
      <c r="M26" s="4">
        <f ca="1">SUMIF(Données!$B$1:$Z$1,$M$7,Données!B20:Z20)</f>
        <v>126.000057</v>
      </c>
      <c r="N26" s="4"/>
      <c r="O26" s="4">
        <f ca="1">SUMIF(Données!$B$1:$Z$1,$O$7,Données!B20:Z20)</f>
        <v>58.000019000000002</v>
      </c>
      <c r="P26" s="4">
        <f ca="1">SUMIF(Données!$B$1:$Z$1,$P$7,Données!B20:Z20)</f>
        <v>48.000038000000004</v>
      </c>
      <c r="Q26" s="4">
        <f ca="1">SUMIF(Données!$B$1:$Z$1,$Q$7,Données!B20:Z20)</f>
        <v>50.000019000000002</v>
      </c>
      <c r="R26" s="4">
        <f t="shared" ca="1" si="0"/>
        <v>60.846185999999996</v>
      </c>
      <c r="S26"/>
      <c r="T26" s="4">
        <f ca="1">LARGE(R8:R47,19)</f>
        <v>57.923132769230769</v>
      </c>
      <c r="U26" s="4" t="str">
        <f t="shared" ca="1" si="1"/>
        <v>Vendeur 33</v>
      </c>
      <c r="V26" s="15"/>
      <c r="AMJ26"/>
    </row>
    <row r="27" spans="1:1024" ht="19.7" customHeight="1" x14ac:dyDescent="0.2">
      <c r="A27"/>
      <c r="B27" s="3" t="s">
        <v>25</v>
      </c>
      <c r="C27" s="4">
        <f ca="1">SUMIF(Données!$B$1:$Z$1,$C$7,Données!B21:Z21)</f>
        <v>73.000039999999998</v>
      </c>
      <c r="D27" s="4"/>
      <c r="E27" s="4">
        <f ca="1">SUMIF(Données!$B$1:$Z$1,$E$7,Données!B21:Z21)</f>
        <v>128.00006000000002</v>
      </c>
      <c r="F27" s="4">
        <f ca="1">SUMIF(Données!$B$1:$Z$1,$F$7,Données!B21:Z21)</f>
        <v>80.000039999999998</v>
      </c>
      <c r="G27" s="4">
        <f ca="1">SUMIF(Données!$B$1:$Z$1,$G$7,Données!B21:Z21)</f>
        <v>64.000020000000006</v>
      </c>
      <c r="H27" s="4">
        <f ca="1">SUMIF(Données!$B$1:$Z$1,$H$7,Données!B21:Z21)</f>
        <v>65.000020000000006</v>
      </c>
      <c r="I27" s="4">
        <f ca="1">SUMIF(Données!$B$1:$Z$1,$I$7,Données!B21:Z21)</f>
        <v>64.000020000000006</v>
      </c>
      <c r="J27" s="4">
        <f ca="1">SUMIF(Données!$B$1:$Z$1,$J$7,Données!B21:Z21)</f>
        <v>83.000040000000013</v>
      </c>
      <c r="K27" s="4">
        <f ca="1">SUMIF(Données!$B$1:$Z$1,$K$7,Données!B21:Z21)</f>
        <v>66.000020000000006</v>
      </c>
      <c r="L27" s="4">
        <f ca="1">SUMIF(Données!$B$1:$Z$1,$L$7,Données!B21:Z21)</f>
        <v>83.000039999999998</v>
      </c>
      <c r="M27" s="4">
        <f ca="1">SUMIF(Données!$B$1:$Z$1,$M$7,Données!B21:Z21)</f>
        <v>112.00005999999999</v>
      </c>
      <c r="N27" s="4"/>
      <c r="O27" s="4">
        <f ca="1">SUMIF(Données!$B$1:$Z$1,$O$7,Données!B21:Z21)</f>
        <v>28.000019999999999</v>
      </c>
      <c r="P27" s="4">
        <f ca="1">SUMIF(Données!$B$1:$Z$1,$P$7,Données!B21:Z21)</f>
        <v>73.000039999999998</v>
      </c>
      <c r="Q27" s="4">
        <f ca="1">SUMIF(Données!$B$1:$Z$1,$Q$7,Données!B21:Z21)</f>
        <v>22.000019999999999</v>
      </c>
      <c r="R27" s="4">
        <f t="shared" ca="1" si="0"/>
        <v>72.384649230769227</v>
      </c>
      <c r="S27"/>
      <c r="T27" s="4">
        <f ca="1">LARGE(R8:R47,20)</f>
        <v>57.538466615384614</v>
      </c>
      <c r="U27" s="4" t="str">
        <f t="shared" ca="1" si="1"/>
        <v>Vendeur 3</v>
      </c>
      <c r="V27" s="15"/>
      <c r="AMJ27"/>
    </row>
    <row r="28" spans="1:1024" ht="19.7" customHeight="1" x14ac:dyDescent="0.2">
      <c r="A28"/>
      <c r="B28" s="3" t="s">
        <v>26</v>
      </c>
      <c r="C28" s="4">
        <f ca="1">SUMIF(Données!$B$1:$Z$1,$C$7,Données!B22:Z22)</f>
        <v>20.000042000000001</v>
      </c>
      <c r="D28" s="4"/>
      <c r="E28" s="4">
        <f ca="1">SUMIF(Données!$B$1:$Z$1,$E$7,Données!B22:Z22)</f>
        <v>81.000062999999997</v>
      </c>
      <c r="F28" s="4">
        <f ca="1">SUMIF(Données!$B$1:$Z$1,$F$7,Données!B22:Z22)</f>
        <v>32.000042000000001</v>
      </c>
      <c r="G28" s="4">
        <f ca="1">SUMIF(Données!$B$1:$Z$1,$G$7,Données!B22:Z22)</f>
        <v>47.000020999999997</v>
      </c>
      <c r="H28" s="4">
        <f ca="1">SUMIF(Données!$B$1:$Z$1,$H$7,Données!B22:Z22)</f>
        <v>5.0000210000000003</v>
      </c>
      <c r="I28" s="4">
        <f ca="1">SUMIF(Données!$B$1:$Z$1,$I$7,Données!B22:Z22)</f>
        <v>34.000020999999997</v>
      </c>
      <c r="J28" s="4">
        <f ca="1">SUMIF(Données!$B$1:$Z$1,$J$7,Données!B22:Z22)</f>
        <v>50.000041999999993</v>
      </c>
      <c r="K28" s="4">
        <f ca="1">SUMIF(Données!$B$1:$Z$1,$K$7,Données!B22:Z22)</f>
        <v>57.000020999999997</v>
      </c>
      <c r="L28" s="4">
        <f ca="1">SUMIF(Données!$B$1:$Z$1,$L$7,Données!B22:Z22)</f>
        <v>71.000041999999993</v>
      </c>
      <c r="M28" s="4">
        <f ca="1">SUMIF(Données!$B$1:$Z$1,$M$7,Données!B22:Z22)</f>
        <v>105.000063</v>
      </c>
      <c r="N28" s="4"/>
      <c r="O28" s="4">
        <f ca="1">SUMIF(Données!$B$1:$Z$1,$O$7,Données!B22:Z22)</f>
        <v>36.000020999999997</v>
      </c>
      <c r="P28" s="4">
        <f ca="1">SUMIF(Données!$B$1:$Z$1,$P$7,Données!B22:Z22)</f>
        <v>28.000042000000001</v>
      </c>
      <c r="Q28" s="4">
        <f ca="1">SUMIF(Données!$B$1:$Z$1,$Q$7,Données!B22:Z22)</f>
        <v>23.000021</v>
      </c>
      <c r="R28" s="4">
        <f t="shared" ca="1" si="0"/>
        <v>45.307727846153846</v>
      </c>
      <c r="S28"/>
      <c r="T28" s="4">
        <f ca="1">LARGE(R8:R47,21)</f>
        <v>57.384644153846153</v>
      </c>
      <c r="U28" s="4" t="str">
        <f t="shared" ca="1" si="1"/>
        <v>Vendeur 17</v>
      </c>
      <c r="V28" s="15"/>
      <c r="AMJ28"/>
    </row>
    <row r="29" spans="1:1024" ht="19.7" customHeight="1" x14ac:dyDescent="0.2">
      <c r="A29"/>
      <c r="B29" s="3" t="s">
        <v>27</v>
      </c>
      <c r="C29" s="4">
        <f ca="1">SUMIF(Données!$B$1:$Z$1,$C$7,Données!B23:Z23)</f>
        <v>66.000044000000003</v>
      </c>
      <c r="D29" s="4"/>
      <c r="E29" s="4">
        <f ca="1">SUMIF(Données!$B$1:$Z$1,$E$7,Données!B23:Z23)</f>
        <v>87.000066000000004</v>
      </c>
      <c r="F29" s="4">
        <f ca="1">SUMIF(Données!$B$1:$Z$1,$F$7,Données!B23:Z23)</f>
        <v>61.000044000000003</v>
      </c>
      <c r="G29" s="4">
        <f ca="1">SUMIF(Données!$B$1:$Z$1,$G$7,Données!B23:Z23)</f>
        <v>31.000022000000001</v>
      </c>
      <c r="H29" s="4">
        <f ca="1">SUMIF(Données!$B$1:$Z$1,$H$7,Données!B23:Z23)</f>
        <v>35.000022000000001</v>
      </c>
      <c r="I29" s="4">
        <f ca="1">SUMIF(Données!$B$1:$Z$1,$I$7,Données!B23:Z23)</f>
        <v>37.000022000000001</v>
      </c>
      <c r="J29" s="4">
        <f ca="1">SUMIF(Données!$B$1:$Z$1,$J$7,Données!B23:Z23)</f>
        <v>53.000044000000003</v>
      </c>
      <c r="K29" s="4">
        <f ca="1">SUMIF(Données!$B$1:$Z$1,$K$7,Données!B23:Z23)</f>
        <v>41.000022000000001</v>
      </c>
      <c r="L29" s="4">
        <f ca="1">SUMIF(Données!$B$1:$Z$1,$L$7,Données!B23:Z23)</f>
        <v>61.000044000000003</v>
      </c>
      <c r="M29" s="4">
        <f ca="1">SUMIF(Données!$B$1:$Z$1,$M$7,Données!B23:Z23)</f>
        <v>107.000066</v>
      </c>
      <c r="N29" s="4"/>
      <c r="O29" s="4">
        <f ca="1">SUMIF(Données!$B$1:$Z$1,$O$7,Données!B23:Z23)</f>
        <v>36.000022000000001</v>
      </c>
      <c r="P29" s="4">
        <f ca="1">SUMIF(Données!$B$1:$Z$1,$P$7,Données!B23:Z23)</f>
        <v>74.000044000000003</v>
      </c>
      <c r="Q29" s="4">
        <f ca="1">SUMIF(Données!$B$1:$Z$1,$Q$7,Données!B23:Z23)</f>
        <v>25.000022000000001</v>
      </c>
      <c r="R29" s="4">
        <f t="shared" ca="1" si="0"/>
        <v>54.923114153846164</v>
      </c>
      <c r="S29"/>
      <c r="T29" s="4">
        <f ca="1">LARGE(R8:R47,22)</f>
        <v>56.538500461538447</v>
      </c>
      <c r="U29" s="4" t="str">
        <f t="shared" ca="1" si="1"/>
        <v>Vendeur 23</v>
      </c>
      <c r="V29" s="15"/>
      <c r="AMJ29"/>
    </row>
    <row r="30" spans="1:1024" ht="19.7" customHeight="1" x14ac:dyDescent="0.2">
      <c r="A30"/>
      <c r="B30" s="3" t="s">
        <v>28</v>
      </c>
      <c r="C30" s="4">
        <f ca="1">SUMIF(Données!$B$1:$Z$1,$C$7,Données!B24:Z24)</f>
        <v>66.000045999999998</v>
      </c>
      <c r="D30" s="4"/>
      <c r="E30" s="4">
        <f ca="1">SUMIF(Données!$B$1:$Z$1,$E$7,Données!B24:Z24)</f>
        <v>113.000069</v>
      </c>
      <c r="F30" s="4">
        <f ca="1">SUMIF(Données!$B$1:$Z$1,$F$7,Données!B24:Z24)</f>
        <v>78.000045999999998</v>
      </c>
      <c r="G30" s="4">
        <f ca="1">SUMIF(Données!$B$1:$Z$1,$G$7,Données!B24:Z24)</f>
        <v>32.000022999999999</v>
      </c>
      <c r="H30" s="4">
        <f ca="1">SUMIF(Données!$B$1:$Z$1,$H$7,Données!B24:Z24)</f>
        <v>29.000022999999999</v>
      </c>
      <c r="I30" s="4">
        <f ca="1">SUMIF(Données!$B$1:$Z$1,$I$7,Données!B24:Z24)</f>
        <v>27.000022999999999</v>
      </c>
      <c r="J30" s="4">
        <f ca="1">SUMIF(Données!$B$1:$Z$1,$J$7,Données!B24:Z24)</f>
        <v>67.000045999999998</v>
      </c>
      <c r="K30" s="4">
        <f ca="1">SUMIF(Données!$B$1:$Z$1,$K$7,Données!B24:Z24)</f>
        <v>36.000022999999999</v>
      </c>
      <c r="L30" s="4">
        <f ca="1">SUMIF(Données!$B$1:$Z$1,$L$7,Données!B24:Z24)</f>
        <v>71.000045999999998</v>
      </c>
      <c r="M30" s="4">
        <f ca="1">SUMIF(Données!$B$1:$Z$1,$M$7,Données!B24:Z24)</f>
        <v>96.000068999999996</v>
      </c>
      <c r="N30" s="4"/>
      <c r="O30" s="4">
        <f ca="1">SUMIF(Données!$B$1:$Z$1,$O$7,Données!B24:Z24)</f>
        <v>33.000022999999999</v>
      </c>
      <c r="P30" s="4">
        <f ca="1">SUMIF(Données!$B$1:$Z$1,$P$7,Données!B24:Z24)</f>
        <v>62.000045999999998</v>
      </c>
      <c r="Q30" s="4">
        <f ca="1">SUMIF(Données!$B$1:$Z$1,$Q$7,Données!B24:Z24)</f>
        <v>25.000022999999999</v>
      </c>
      <c r="R30" s="4">
        <f t="shared" ca="1" si="0"/>
        <v>56.538500461538447</v>
      </c>
      <c r="S30"/>
      <c r="T30" s="4">
        <f ca="1">LARGE(R8:R47,22)</f>
        <v>56.538500461538447</v>
      </c>
      <c r="U30" s="4" t="str">
        <f t="shared" ca="1" si="1"/>
        <v>Vendeur 23</v>
      </c>
      <c r="V30" s="15"/>
      <c r="AMJ30"/>
    </row>
    <row r="31" spans="1:1024" ht="19.7" customHeight="1" x14ac:dyDescent="0.2">
      <c r="A31"/>
      <c r="B31" s="3" t="s">
        <v>29</v>
      </c>
      <c r="C31" s="4">
        <f ca="1">SUMIF(Données!$B$1:$Z$1,$C$7,Données!B25:Z25)</f>
        <v>49.000048</v>
      </c>
      <c r="D31" s="4"/>
      <c r="E31" s="4">
        <f ca="1">SUMIF(Données!$B$1:$Z$1,$E$7,Données!B25:Z25)</f>
        <v>149.00007200000002</v>
      </c>
      <c r="F31" s="4">
        <f ca="1">SUMIF(Données!$B$1:$Z$1,$F$7,Données!B25:Z25)</f>
        <v>51.000048000000007</v>
      </c>
      <c r="G31" s="4">
        <f ca="1">SUMIF(Données!$B$1:$Z$1,$G$7,Données!B25:Z25)</f>
        <v>32.000024000000003</v>
      </c>
      <c r="H31" s="4">
        <f ca="1">SUMIF(Données!$B$1:$Z$1,$H$7,Données!B25:Z25)</f>
        <v>18.000024</v>
      </c>
      <c r="I31" s="4">
        <f ca="1">SUMIF(Données!$B$1:$Z$1,$I$7,Données!B25:Z25)</f>
        <v>50.000024000000003</v>
      </c>
      <c r="J31" s="4">
        <f ca="1">SUMIF(Données!$B$1:$Z$1,$J$7,Données!B25:Z25)</f>
        <v>119.00004800000001</v>
      </c>
      <c r="K31" s="4">
        <f ca="1">SUMIF(Données!$B$1:$Z$1,$K$7,Données!B25:Z25)</f>
        <v>18.000024</v>
      </c>
      <c r="L31" s="4">
        <f ca="1">SUMIF(Données!$B$1:$Z$1,$L$7,Données!B25:Z25)</f>
        <v>115.00004800000001</v>
      </c>
      <c r="M31" s="4">
        <f ca="1">SUMIF(Données!$B$1:$Z$1,$M$7,Données!B25:Z25)</f>
        <v>155.00007199999999</v>
      </c>
      <c r="N31" s="4"/>
      <c r="O31" s="4">
        <f ca="1">SUMIF(Données!$B$1:$Z$1,$O$7,Données!B25:Z25)</f>
        <v>45.000024000000003</v>
      </c>
      <c r="P31" s="4">
        <f ca="1">SUMIF(Données!$B$1:$Z$1,$P$7,Données!B25:Z25)</f>
        <v>68.000048000000007</v>
      </c>
      <c r="Q31" s="4">
        <f ca="1">SUMIF(Données!$B$1:$Z$1,$Q$7,Données!B25:Z25)</f>
        <v>60.000024000000003</v>
      </c>
      <c r="R31" s="4">
        <f t="shared" ca="1" si="0"/>
        <v>71.461579076923087</v>
      </c>
      <c r="S31"/>
      <c r="T31" s="4">
        <f ca="1">LARGE(R8:R47,23)</f>
        <v>56.384623846153836</v>
      </c>
      <c r="U31" s="4" t="str">
        <f t="shared" ca="1" si="1"/>
        <v>Vendeur 5</v>
      </c>
      <c r="V31" s="15"/>
      <c r="AMJ31"/>
    </row>
    <row r="32" spans="1:1024" ht="19.7" customHeight="1" x14ac:dyDescent="0.2">
      <c r="A32"/>
      <c r="B32" s="3" t="s">
        <v>30</v>
      </c>
      <c r="C32" s="4">
        <f ca="1">SUMIF(Données!$B$1:$Z$1,$C$7,Données!B26:Z26)</f>
        <v>62.000050000000002</v>
      </c>
      <c r="D32" s="4"/>
      <c r="E32" s="4">
        <f ca="1">SUMIF(Données!$B$1:$Z$1,$E$7,Données!B26:Z26)</f>
        <v>113.00007500000001</v>
      </c>
      <c r="F32" s="4">
        <f ca="1">SUMIF(Données!$B$1:$Z$1,$F$7,Données!B26:Z26)</f>
        <v>61.000050000000002</v>
      </c>
      <c r="G32" s="4">
        <f ca="1">SUMIF(Données!$B$1:$Z$1,$G$7,Données!B26:Z26)</f>
        <v>47.000025000000001</v>
      </c>
      <c r="H32" s="4">
        <f ca="1">SUMIF(Données!$B$1:$Z$1,$H$7,Données!B26:Z26)</f>
        <v>32.000025000000001</v>
      </c>
      <c r="I32" s="4">
        <f ca="1">SUMIF(Données!$B$1:$Z$1,$I$7,Données!B26:Z26)</f>
        <v>49.000025000000001</v>
      </c>
      <c r="J32" s="4">
        <f ca="1">SUMIF(Données!$B$1:$Z$1,$J$7,Données!B26:Z26)</f>
        <v>55.000050000000002</v>
      </c>
      <c r="K32" s="4">
        <f ca="1">SUMIF(Données!$B$1:$Z$1,$K$7,Données!B26:Z26)</f>
        <v>25.000025000000001</v>
      </c>
      <c r="L32" s="4">
        <f ca="1">SUMIF(Données!$B$1:$Z$1,$L$7,Données!B26:Z26)</f>
        <v>48.000050000000002</v>
      </c>
      <c r="M32" s="4">
        <f ca="1">SUMIF(Données!$B$1:$Z$1,$M$7,Données!B26:Z26)</f>
        <v>83.00007500000001</v>
      </c>
      <c r="N32" s="4"/>
      <c r="O32" s="4">
        <f ca="1">SUMIF(Données!$B$1:$Z$1,$O$7,Données!B26:Z26)</f>
        <v>39.000025000000001</v>
      </c>
      <c r="P32" s="4">
        <f ca="1">SUMIF(Données!$B$1:$Z$1,$P$7,Données!B26:Z26)</f>
        <v>61.000050000000002</v>
      </c>
      <c r="Q32" s="4">
        <f ca="1">SUMIF(Données!$B$1:$Z$1,$Q$7,Données!B26:Z26)</f>
        <v>46.000025000000001</v>
      </c>
      <c r="R32" s="4">
        <f t="shared" ca="1" si="0"/>
        <v>55.461580769230778</v>
      </c>
      <c r="S32"/>
      <c r="T32" s="4">
        <f ca="1">LARGE(R8:R47,24)</f>
        <v>55.461580769230778</v>
      </c>
      <c r="U32" s="4" t="str">
        <f t="shared" ca="1" si="1"/>
        <v>Vendeur 25</v>
      </c>
      <c r="V32" s="15"/>
      <c r="AMJ32"/>
    </row>
    <row r="33" spans="1:1024" ht="19.7" customHeight="1" x14ac:dyDescent="0.2">
      <c r="A33"/>
      <c r="B33" s="3" t="s">
        <v>31</v>
      </c>
      <c r="C33" s="4">
        <f ca="1">SUMIF(Données!$B$1:$Z$1,$C$7,Données!B27:Z27)</f>
        <v>44.000051999999997</v>
      </c>
      <c r="D33" s="4"/>
      <c r="E33" s="4">
        <f ca="1">SUMIF(Données!$B$1:$Z$1,$E$7,Données!B27:Z27)</f>
        <v>92.000078000000002</v>
      </c>
      <c r="F33" s="4">
        <f ca="1">SUMIF(Données!$B$1:$Z$1,$F$7,Données!B27:Z27)</f>
        <v>60.000051999999997</v>
      </c>
      <c r="G33" s="4">
        <f ca="1">SUMIF(Données!$B$1:$Z$1,$G$7,Données!B27:Z27)</f>
        <v>38.000025999999998</v>
      </c>
      <c r="H33" s="4">
        <f ca="1">SUMIF(Données!$B$1:$Z$1,$H$7,Données!B27:Z27)</f>
        <v>21.000025999999998</v>
      </c>
      <c r="I33" s="4">
        <f ca="1">SUMIF(Données!$B$1:$Z$1,$I$7,Données!B27:Z27)</f>
        <v>17.000025999999998</v>
      </c>
      <c r="J33" s="4">
        <f ca="1">SUMIF(Données!$B$1:$Z$1,$J$7,Données!B27:Z27)</f>
        <v>79.000051999999997</v>
      </c>
      <c r="K33" s="4">
        <f ca="1">SUMIF(Données!$B$1:$Z$1,$K$7,Données!B27:Z27)</f>
        <v>20.000025999999998</v>
      </c>
      <c r="L33" s="4">
        <f ca="1">SUMIF(Données!$B$1:$Z$1,$L$7,Données!B27:Z27)</f>
        <v>56.000051999999997</v>
      </c>
      <c r="M33" s="4">
        <f ca="1">SUMIF(Données!$B$1:$Z$1,$M$7,Données!B27:Z27)</f>
        <v>73.000078000000002</v>
      </c>
      <c r="N33" s="4"/>
      <c r="O33" s="4">
        <f ca="1">SUMIF(Données!$B$1:$Z$1,$O$7,Données!B27:Z27)</f>
        <v>35.000025999999998</v>
      </c>
      <c r="P33" s="4">
        <f ca="1">SUMIF(Données!$B$1:$Z$1,$P$7,Données!B27:Z27)</f>
        <v>36.000051999999997</v>
      </c>
      <c r="Q33" s="4">
        <f ca="1">SUMIF(Données!$B$1:$Z$1,$Q$7,Données!B27:Z27)</f>
        <v>40.000025999999998</v>
      </c>
      <c r="R33" s="4">
        <f t="shared" ca="1" si="0"/>
        <v>47.000044000000003</v>
      </c>
      <c r="S33"/>
      <c r="T33" s="4">
        <f ca="1">LARGE(R8:R47,25)</f>
        <v>54.923114153846164</v>
      </c>
      <c r="U33" s="4" t="str">
        <f t="shared" ca="1" si="1"/>
        <v>Vendeur 22</v>
      </c>
      <c r="V33" s="15"/>
      <c r="AMJ33"/>
    </row>
    <row r="34" spans="1:1024" ht="19.7" customHeight="1" x14ac:dyDescent="0.2">
      <c r="A34"/>
      <c r="B34" s="3" t="s">
        <v>32</v>
      </c>
      <c r="C34" s="4">
        <f ca="1">SUMIF(Données!$B$1:$Z$1,$C$7,Données!B28:Z28)</f>
        <v>86.000054000000006</v>
      </c>
      <c r="D34" s="4"/>
      <c r="E34" s="4">
        <f ca="1">SUMIF(Données!$B$1:$Z$1,$E$7,Données!B28:Z28)</f>
        <v>131.00008100000002</v>
      </c>
      <c r="F34" s="4">
        <f ca="1">SUMIF(Données!$B$1:$Z$1,$F$7,Données!B28:Z28)</f>
        <v>89.000054000000006</v>
      </c>
      <c r="G34" s="4">
        <f ca="1">SUMIF(Données!$B$1:$Z$1,$G$7,Données!B28:Z28)</f>
        <v>61.000027000000003</v>
      </c>
      <c r="H34" s="4">
        <f ca="1">SUMIF(Données!$B$1:$Z$1,$H$7,Données!B28:Z28)</f>
        <v>29.000026999999999</v>
      </c>
      <c r="I34" s="4">
        <f ca="1">SUMIF(Données!$B$1:$Z$1,$I$7,Données!B28:Z28)</f>
        <v>33.000027000000003</v>
      </c>
      <c r="J34" s="4">
        <f ca="1">SUMIF(Données!$B$1:$Z$1,$J$7,Données!B28:Z28)</f>
        <v>71.000054000000006</v>
      </c>
      <c r="K34" s="4">
        <f ca="1">SUMIF(Données!$B$1:$Z$1,$K$7,Données!B28:Z28)</f>
        <v>26.000026999999999</v>
      </c>
      <c r="L34" s="4">
        <f ca="1">SUMIF(Données!$B$1:$Z$1,$L$7,Données!B28:Z28)</f>
        <v>86.000054000000006</v>
      </c>
      <c r="M34" s="4">
        <f ca="1">SUMIF(Données!$B$1:$Z$1,$M$7,Données!B28:Z28)</f>
        <v>85.000081000000009</v>
      </c>
      <c r="N34" s="4"/>
      <c r="O34" s="4">
        <f ca="1">SUMIF(Données!$B$1:$Z$1,$O$7,Données!B28:Z28)</f>
        <v>34.000027000000003</v>
      </c>
      <c r="P34" s="4">
        <f ca="1">SUMIF(Données!$B$1:$Z$1,$P$7,Données!B28:Z28)</f>
        <v>80.000054000000006</v>
      </c>
      <c r="Q34" s="4">
        <f ca="1">SUMIF(Données!$B$1:$Z$1,$Q$7,Données!B28:Z28)</f>
        <v>28.000026999999999</v>
      </c>
      <c r="R34" s="4">
        <f t="shared" ca="1" si="0"/>
        <v>64.538507230769241</v>
      </c>
      <c r="S34"/>
      <c r="T34" s="4">
        <f ca="1">LARGE(R8:R47,26)</f>
        <v>54.384633999999998</v>
      </c>
      <c r="U34" s="4" t="str">
        <f t="shared" ca="1" si="1"/>
        <v>Vendeur 11</v>
      </c>
      <c r="V34" s="15"/>
      <c r="AMJ34"/>
    </row>
    <row r="35" spans="1:1024" ht="19.7" customHeight="1" x14ac:dyDescent="0.2">
      <c r="A35"/>
      <c r="B35" s="3" t="s">
        <v>33</v>
      </c>
      <c r="C35" s="4">
        <f ca="1">SUMIF(Données!$B$1:$Z$1,$C$7,Données!B29:Z29)</f>
        <v>65.000056000000001</v>
      </c>
      <c r="D35" s="4"/>
      <c r="E35" s="4">
        <f ca="1">SUMIF(Données!$B$1:$Z$1,$E$7,Données!B29:Z29)</f>
        <v>106.000084</v>
      </c>
      <c r="F35" s="4">
        <f ca="1">SUMIF(Données!$B$1:$Z$1,$F$7,Données!B29:Z29)</f>
        <v>73.000056000000001</v>
      </c>
      <c r="G35" s="4">
        <f ca="1">SUMIF(Données!$B$1:$Z$1,$G$7,Données!B29:Z29)</f>
        <v>8.0000280000000004</v>
      </c>
      <c r="H35" s="4">
        <f ca="1">SUMIF(Données!$B$1:$Z$1,$H$7,Données!B29:Z29)</f>
        <v>12.000028</v>
      </c>
      <c r="I35" s="4">
        <f ca="1">SUMIF(Données!$B$1:$Z$1,$I$7,Données!B29:Z29)</f>
        <v>41.000028</v>
      </c>
      <c r="J35" s="4">
        <f ca="1">SUMIF(Données!$B$1:$Z$1,$J$7,Données!B29:Z29)</f>
        <v>78.000056000000001</v>
      </c>
      <c r="K35" s="4">
        <f ca="1">SUMIF(Données!$B$1:$Z$1,$K$7,Données!B29:Z29)</f>
        <v>67.000028</v>
      </c>
      <c r="L35" s="4">
        <f ca="1">SUMIF(Données!$B$1:$Z$1,$L$7,Données!B29:Z29)</f>
        <v>22.000056000000001</v>
      </c>
      <c r="M35" s="4">
        <f ca="1">SUMIF(Données!$B$1:$Z$1,$M$7,Données!B29:Z29)</f>
        <v>81.000084000000001</v>
      </c>
      <c r="N35" s="4"/>
      <c r="O35" s="4">
        <f ca="1">SUMIF(Données!$B$1:$Z$1,$O$7,Données!B29:Z29)</f>
        <v>16.000028</v>
      </c>
      <c r="P35" s="4">
        <f ca="1">SUMIF(Données!$B$1:$Z$1,$P$7,Données!B29:Z29)</f>
        <v>62.000056000000001</v>
      </c>
      <c r="Q35" s="4">
        <f ca="1">SUMIF(Données!$B$1:$Z$1,$Q$7,Données!B29:Z29)</f>
        <v>24.000028</v>
      </c>
      <c r="R35" s="4">
        <f t="shared" ca="1" si="0"/>
        <v>50.384662769230772</v>
      </c>
      <c r="S35"/>
      <c r="T35" s="4">
        <f ca="1">LARGE(R8:R47,27)</f>
        <v>53.461553692307682</v>
      </c>
      <c r="U35" s="4" t="str">
        <f t="shared" ca="1" si="1"/>
        <v>Vendeur 9</v>
      </c>
      <c r="V35" s="15"/>
      <c r="AMJ35"/>
    </row>
    <row r="36" spans="1:1024" ht="19.7" customHeight="1" x14ac:dyDescent="0.2">
      <c r="A36"/>
      <c r="B36" s="3" t="s">
        <v>34</v>
      </c>
      <c r="C36" s="4">
        <f ca="1">SUMIF(Données!$B$1:$Z$1,$C$7,Données!B30:Z30)</f>
        <v>65.000057999999996</v>
      </c>
      <c r="D36" s="4"/>
      <c r="E36" s="4">
        <f ca="1">SUMIF(Données!$B$1:$Z$1,$E$7,Données!B30:Z30)</f>
        <v>94.000086999999994</v>
      </c>
      <c r="F36" s="4">
        <f ca="1">SUMIF(Données!$B$1:$Z$1,$F$7,Données!B30:Z30)</f>
        <v>83.000057999999996</v>
      </c>
      <c r="G36" s="4">
        <f ca="1">SUMIF(Données!$B$1:$Z$1,$G$7,Données!B30:Z30)</f>
        <v>29.000029000000001</v>
      </c>
      <c r="H36" s="4">
        <f ca="1">SUMIF(Données!$B$1:$Z$1,$H$7,Données!B30:Z30)</f>
        <v>18.000029000000001</v>
      </c>
      <c r="I36" s="4">
        <f ca="1">SUMIF(Données!$B$1:$Z$1,$I$7,Données!B30:Z30)</f>
        <v>48.000028999999998</v>
      </c>
      <c r="J36" s="4">
        <f ca="1">SUMIF(Données!$B$1:$Z$1,$J$7,Données!B30:Z30)</f>
        <v>40.000057999999996</v>
      </c>
      <c r="K36" s="4">
        <f ca="1">SUMIF(Données!$B$1:$Z$1,$K$7,Données!B30:Z30)</f>
        <v>14.000029</v>
      </c>
      <c r="L36" s="4">
        <f ca="1">SUMIF(Données!$B$1:$Z$1,$L$7,Données!B30:Z30)</f>
        <v>30.000057999999999</v>
      </c>
      <c r="M36" s="4">
        <f ca="1">SUMIF(Données!$B$1:$Z$1,$M$7,Données!B30:Z30)</f>
        <v>125.00008699999999</v>
      </c>
      <c r="N36" s="4"/>
      <c r="O36" s="4">
        <f ca="1">SUMIF(Données!$B$1:$Z$1,$O$7,Données!B30:Z30)</f>
        <v>54.000028999999998</v>
      </c>
      <c r="P36" s="4">
        <f ca="1">SUMIF(Données!$B$1:$Z$1,$P$7,Données!B30:Z30)</f>
        <v>49.000057999999996</v>
      </c>
      <c r="Q36" s="4">
        <f ca="1">SUMIF(Données!$B$1:$Z$1,$Q$7,Données!B30:Z30)</f>
        <v>23.000029000000001</v>
      </c>
      <c r="R36" s="4">
        <f t="shared" ca="1" si="0"/>
        <v>51.69235676923077</v>
      </c>
      <c r="S36"/>
      <c r="T36" s="4">
        <f ca="1">LARGE(R8:R47,28)</f>
        <v>51.69235676923077</v>
      </c>
      <c r="U36" s="4" t="str">
        <f t="shared" ca="1" si="1"/>
        <v>Vendeur 29</v>
      </c>
      <c r="V36" s="15"/>
      <c r="AMJ36"/>
    </row>
    <row r="37" spans="1:1024" ht="19.7" customHeight="1" x14ac:dyDescent="0.2">
      <c r="A37"/>
      <c r="B37" s="3" t="s">
        <v>35</v>
      </c>
      <c r="C37" s="4">
        <f ca="1">SUMIF(Données!$B$1:$Z$1,$C$7,Données!B31:Z31)</f>
        <v>66.000060000000005</v>
      </c>
      <c r="D37" s="4"/>
      <c r="E37" s="4">
        <f ca="1">SUMIF(Données!$B$1:$Z$1,$E$7,Données!B31:Z31)</f>
        <v>91.00009</v>
      </c>
      <c r="F37" s="4">
        <f ca="1">SUMIF(Données!$B$1:$Z$1,$F$7,Données!B31:Z31)</f>
        <v>75.000060000000005</v>
      </c>
      <c r="G37" s="4">
        <f ca="1">SUMIF(Données!$B$1:$Z$1,$G$7,Données!B31:Z31)</f>
        <v>36.000030000000002</v>
      </c>
      <c r="H37" s="4">
        <f ca="1">SUMIF(Données!$B$1:$Z$1,$H$7,Données!B31:Z31)</f>
        <v>34.000030000000002</v>
      </c>
      <c r="I37" s="4">
        <f ca="1">SUMIF(Données!$B$1:$Z$1,$I$7,Données!B31:Z31)</f>
        <v>35.000030000000002</v>
      </c>
      <c r="J37" s="4">
        <f ca="1">SUMIF(Données!$B$1:$Z$1,$J$7,Données!B31:Z31)</f>
        <v>80.000060000000005</v>
      </c>
      <c r="K37" s="4">
        <f ca="1">SUMIF(Données!$B$1:$Z$1,$K$7,Données!B31:Z31)</f>
        <v>32.000030000000002</v>
      </c>
      <c r="L37" s="4">
        <f ca="1">SUMIF(Données!$B$1:$Z$1,$L$7,Données!B31:Z31)</f>
        <v>73.000060000000005</v>
      </c>
      <c r="M37" s="4">
        <f ca="1">SUMIF(Données!$B$1:$Z$1,$M$7,Données!B31:Z31)</f>
        <v>95.00009</v>
      </c>
      <c r="N37" s="4"/>
      <c r="O37" s="4">
        <f ca="1">SUMIF(Données!$B$1:$Z$1,$O$7,Données!B31:Z31)</f>
        <v>31.000029999999999</v>
      </c>
      <c r="P37" s="4">
        <f ca="1">SUMIF(Données!$B$1:$Z$1,$P$7,Données!B31:Z31)</f>
        <v>71.000060000000005</v>
      </c>
      <c r="Q37" s="4">
        <f ca="1">SUMIF(Données!$B$1:$Z$1,$Q$7,Données!B31:Z31)</f>
        <v>39.000030000000002</v>
      </c>
      <c r="R37" s="4">
        <f t="shared" ca="1" si="0"/>
        <v>58.307743076923082</v>
      </c>
      <c r="S37"/>
      <c r="T37" s="4">
        <f ca="1">LARGE(R8:R47,29)</f>
        <v>50.692372000000006</v>
      </c>
      <c r="U37" s="4" t="str">
        <f t="shared" ca="1" si="1"/>
        <v>Vendeur 38</v>
      </c>
      <c r="V37" s="15"/>
      <c r="AMJ37"/>
    </row>
    <row r="38" spans="1:1024" ht="19.7" customHeight="1" x14ac:dyDescent="0.2">
      <c r="A38"/>
      <c r="B38" s="3" t="s">
        <v>36</v>
      </c>
      <c r="C38" s="4">
        <f ca="1">SUMIF(Données!$B$1:$Z$1,$C$7,Données!B32:Z32)</f>
        <v>75.000062</v>
      </c>
      <c r="D38" s="4"/>
      <c r="E38" s="4">
        <f ca="1">SUMIF(Données!$B$1:$Z$1,$E$7,Données!B32:Z32)</f>
        <v>76.000092999999993</v>
      </c>
      <c r="F38" s="4">
        <f ca="1">SUMIF(Données!$B$1:$Z$1,$F$7,Données!B32:Z32)</f>
        <v>39.000062</v>
      </c>
      <c r="G38" s="4">
        <f ca="1">SUMIF(Données!$B$1:$Z$1,$G$7,Données!B32:Z32)</f>
        <v>18.000031</v>
      </c>
      <c r="H38" s="4">
        <f ca="1">SUMIF(Données!$B$1:$Z$1,$H$7,Données!B32:Z32)</f>
        <v>25.000031</v>
      </c>
      <c r="I38" s="4">
        <f ca="1">SUMIF(Données!$B$1:$Z$1,$I$7,Données!B32:Z32)</f>
        <v>21.000031</v>
      </c>
      <c r="J38" s="4">
        <f ca="1">SUMIF(Données!$B$1:$Z$1,$J$7,Données!B32:Z32)</f>
        <v>44.000062</v>
      </c>
      <c r="K38" s="4">
        <f ca="1">SUMIF(Données!$B$1:$Z$1,$K$7,Données!B32:Z32)</f>
        <v>31.000031</v>
      </c>
      <c r="L38" s="4">
        <f ca="1">SUMIF(Données!$B$1:$Z$1,$L$7,Données!B32:Z32)</f>
        <v>66.000062</v>
      </c>
      <c r="M38" s="4">
        <f ca="1">SUMIF(Données!$B$1:$Z$1,$M$7,Données!B32:Z32)</f>
        <v>86.000092999999993</v>
      </c>
      <c r="N38" s="4"/>
      <c r="O38" s="4">
        <f ca="1">SUMIF(Données!$B$1:$Z$1,$O$7,Données!B32:Z32)</f>
        <v>16.000031</v>
      </c>
      <c r="P38" s="4">
        <f ca="1">SUMIF(Données!$B$1:$Z$1,$P$7,Données!B32:Z32)</f>
        <v>40.000062</v>
      </c>
      <c r="Q38" s="4">
        <f ca="1">SUMIF(Données!$B$1:$Z$1,$Q$7,Données!B32:Z32)</f>
        <v>43.000031</v>
      </c>
      <c r="R38" s="4">
        <f t="shared" ca="1" si="0"/>
        <v>44.615437076923072</v>
      </c>
      <c r="S38"/>
      <c r="T38" s="4">
        <f ca="1">LARGE(R8:R47,30)</f>
        <v>50.461604461538464</v>
      </c>
      <c r="U38" s="4" t="str">
        <f t="shared" ca="1" si="1"/>
        <v>Vendeur 39</v>
      </c>
      <c r="V38" s="15"/>
      <c r="AMJ38"/>
    </row>
    <row r="39" spans="1:1024" ht="19.7" customHeight="1" x14ac:dyDescent="0.2">
      <c r="A39"/>
      <c r="B39" s="3" t="s">
        <v>37</v>
      </c>
      <c r="C39" s="4">
        <f ca="1">SUMIF(Données!$B$1:$Z$1,$C$7,Données!B33:Z33)</f>
        <v>74.000063999999995</v>
      </c>
      <c r="D39" s="4"/>
      <c r="E39" s="4">
        <f ca="1">SUMIF(Données!$B$1:$Z$1,$E$7,Données!B33:Z33)</f>
        <v>114.00009599999998</v>
      </c>
      <c r="F39" s="4">
        <f ca="1">SUMIF(Données!$B$1:$Z$1,$F$7,Données!B33:Z33)</f>
        <v>77.000063999999995</v>
      </c>
      <c r="G39" s="4">
        <f ca="1">SUMIF(Données!$B$1:$Z$1,$G$7,Données!B33:Z33)</f>
        <v>29.000032000000001</v>
      </c>
      <c r="H39" s="4">
        <f ca="1">SUMIF(Données!$B$1:$Z$1,$H$7,Données!B33:Z33)</f>
        <v>40.000031999999997</v>
      </c>
      <c r="I39" s="4">
        <f ca="1">SUMIF(Données!$B$1:$Z$1,$I$7,Données!B33:Z33)</f>
        <v>35.000031999999997</v>
      </c>
      <c r="J39" s="4">
        <f ca="1">SUMIF(Données!$B$1:$Z$1,$J$7,Données!B33:Z33)</f>
        <v>81.000063999999995</v>
      </c>
      <c r="K39" s="4">
        <f ca="1">SUMIF(Données!$B$1:$Z$1,$K$7,Données!B33:Z33)</f>
        <v>33.000031999999997</v>
      </c>
      <c r="L39" s="4">
        <f ca="1">SUMIF(Données!$B$1:$Z$1,$L$7,Données!B33:Z33)</f>
        <v>83.000063999999995</v>
      </c>
      <c r="M39" s="4">
        <f ca="1">SUMIF(Données!$B$1:$Z$1,$M$7,Données!B33:Z33)</f>
        <v>89.000095999999999</v>
      </c>
      <c r="N39" s="4"/>
      <c r="O39" s="4">
        <f ca="1">SUMIF(Données!$B$1:$Z$1,$O$7,Données!B33:Z33)</f>
        <v>32.000031999999997</v>
      </c>
      <c r="P39" s="4">
        <f ca="1">SUMIF(Données!$B$1:$Z$1,$P$7,Données!B33:Z33)</f>
        <v>72.000063999999995</v>
      </c>
      <c r="Q39" s="4">
        <f ca="1">SUMIF(Données!$B$1:$Z$1,$Q$7,Données!B33:Z33)</f>
        <v>32.000031999999997</v>
      </c>
      <c r="R39" s="4">
        <f t="shared" ca="1" si="0"/>
        <v>60.846207999999997</v>
      </c>
      <c r="S39"/>
      <c r="T39" s="4">
        <f ca="1">LARGE(R8:R47,31)</f>
        <v>50.384662769230772</v>
      </c>
      <c r="U39" s="4" t="str">
        <f t="shared" ca="1" si="1"/>
        <v>Vendeur 28</v>
      </c>
      <c r="V39" s="15"/>
      <c r="AMJ39"/>
    </row>
    <row r="40" spans="1:1024" ht="19.7" customHeight="1" x14ac:dyDescent="0.2">
      <c r="A40"/>
      <c r="B40" s="3" t="s">
        <v>38</v>
      </c>
      <c r="C40" s="4">
        <f ca="1">SUMIF(Données!$B$1:$Z$1,$C$7,Données!B34:Z34)</f>
        <v>43.000065999999997</v>
      </c>
      <c r="D40" s="4"/>
      <c r="E40" s="4">
        <f ca="1">SUMIF(Données!$B$1:$Z$1,$E$7,Données!B34:Z34)</f>
        <v>91.000099000000006</v>
      </c>
      <c r="F40" s="4">
        <f ca="1">SUMIF(Données!$B$1:$Z$1,$F$7,Données!B34:Z34)</f>
        <v>78.000066000000004</v>
      </c>
      <c r="G40" s="4">
        <f ca="1">SUMIF(Données!$B$1:$Z$1,$G$7,Données!B34:Z34)</f>
        <v>39.000033000000002</v>
      </c>
      <c r="H40" s="4">
        <f ca="1">SUMIF(Données!$B$1:$Z$1,$H$7,Données!B34:Z34)</f>
        <v>13.000033</v>
      </c>
      <c r="I40" s="4">
        <f ca="1">SUMIF(Données!$B$1:$Z$1,$I$7,Données!B34:Z34)</f>
        <v>15.000033</v>
      </c>
      <c r="J40" s="4">
        <f ca="1">SUMIF(Données!$B$1:$Z$1,$J$7,Données!B34:Z34)</f>
        <v>83.000066000000004</v>
      </c>
      <c r="K40" s="4">
        <f ca="1">SUMIF(Données!$B$1:$Z$1,$K$7,Données!B34:Z34)</f>
        <v>46.000033000000002</v>
      </c>
      <c r="L40" s="4">
        <f ca="1">SUMIF(Données!$B$1:$Z$1,$L$7,Données!B34:Z34)</f>
        <v>103.000066</v>
      </c>
      <c r="M40" s="4">
        <f ca="1">SUMIF(Données!$B$1:$Z$1,$M$7,Données!B34:Z34)</f>
        <v>114.00009900000001</v>
      </c>
      <c r="N40" s="4"/>
      <c r="O40" s="4">
        <f ca="1">SUMIF(Données!$B$1:$Z$1,$O$7,Données!B34:Z34)</f>
        <v>37.000033000000002</v>
      </c>
      <c r="P40" s="4">
        <f ca="1">SUMIF(Données!$B$1:$Z$1,$P$7,Données!B34:Z34)</f>
        <v>75.000066000000004</v>
      </c>
      <c r="Q40" s="4">
        <f ca="1">SUMIF(Données!$B$1:$Z$1,$Q$7,Données!B34:Z34)</f>
        <v>16.000032999999998</v>
      </c>
      <c r="R40" s="4">
        <f t="shared" ca="1" si="0"/>
        <v>57.923132769230769</v>
      </c>
      <c r="S40"/>
      <c r="T40" s="4">
        <f ca="1">LARGE(R8:R47,32)</f>
        <v>50.230796307692309</v>
      </c>
      <c r="U40" s="4" t="str">
        <f t="shared" ca="1" si="1"/>
        <v>Vendeur 16</v>
      </c>
      <c r="V40" s="15"/>
      <c r="AMJ40"/>
    </row>
    <row r="41" spans="1:1024" ht="19.7" customHeight="1" x14ac:dyDescent="0.2">
      <c r="A41"/>
      <c r="B41" s="3" t="s">
        <v>39</v>
      </c>
      <c r="C41" s="4">
        <f ca="1">SUMIF(Données!$B$1:$Z$1,$C$7,Données!B35:Z35)</f>
        <v>80.000067999999999</v>
      </c>
      <c r="D41" s="4"/>
      <c r="E41" s="4">
        <f ca="1">SUMIF(Données!$B$1:$Z$1,$E$7,Données!B35:Z35)</f>
        <v>151.000102</v>
      </c>
      <c r="F41" s="4">
        <f ca="1">SUMIF(Données!$B$1:$Z$1,$F$7,Données!B35:Z35)</f>
        <v>88.000067999999999</v>
      </c>
      <c r="G41" s="4">
        <f ca="1">SUMIF(Données!$B$1:$Z$1,$G$7,Données!B35:Z35)</f>
        <v>30.000033999999999</v>
      </c>
      <c r="H41" s="4">
        <f ca="1">SUMIF(Données!$B$1:$Z$1,$H$7,Données!B35:Z35)</f>
        <v>35.000033999999999</v>
      </c>
      <c r="I41" s="4">
        <f ca="1">SUMIF(Données!$B$1:$Z$1,$I$7,Données!B35:Z35)</f>
        <v>59.000033999999999</v>
      </c>
      <c r="J41" s="4">
        <f ca="1">SUMIF(Données!$B$1:$Z$1,$J$7,Données!B35:Z35)</f>
        <v>48.000067999999999</v>
      </c>
      <c r="K41" s="4">
        <f ca="1">SUMIF(Données!$B$1:$Z$1,$K$7,Données!B35:Z35)</f>
        <v>35.000033999999999</v>
      </c>
      <c r="L41" s="4">
        <f ca="1">SUMIF(Données!$B$1:$Z$1,$L$7,Données!B35:Z35)</f>
        <v>120.000068</v>
      </c>
      <c r="M41" s="4">
        <f ca="1">SUMIF(Données!$B$1:$Z$1,$M$7,Données!B35:Z35)</f>
        <v>163.000102</v>
      </c>
      <c r="N41" s="4"/>
      <c r="O41" s="4">
        <f ca="1">SUMIF(Données!$B$1:$Z$1,$O$7,Données!B35:Z35)</f>
        <v>27.000033999999999</v>
      </c>
      <c r="P41" s="4">
        <f ca="1">SUMIF(Données!$B$1:$Z$1,$P$7,Données!B35:Z35)</f>
        <v>97.000067999999999</v>
      </c>
      <c r="Q41" s="4">
        <f ca="1">SUMIF(Données!$B$1:$Z$1,$Q$7,Données!B35:Z35)</f>
        <v>56.000033999999999</v>
      </c>
      <c r="R41" s="4">
        <f t="shared" ca="1" si="0"/>
        <v>76.076980615384613</v>
      </c>
      <c r="S41"/>
      <c r="T41" s="4">
        <f ca="1">LARGE(R8:R47,33)</f>
        <v>50.000062615384614</v>
      </c>
      <c r="U41" s="4" t="str">
        <f t="shared" ca="1" si="1"/>
        <v>Vendeur 37</v>
      </c>
      <c r="V41" s="15"/>
      <c r="AMJ41"/>
    </row>
    <row r="42" spans="1:1024" ht="19.7" customHeight="1" x14ac:dyDescent="0.2">
      <c r="A42"/>
      <c r="B42" s="3" t="s">
        <v>40</v>
      </c>
      <c r="C42" s="4">
        <f ca="1">SUMIF(Données!$B$1:$Z$1,$C$7,Données!B36:Z36)</f>
        <v>85.000069999999994</v>
      </c>
      <c r="D42" s="4"/>
      <c r="E42" s="4">
        <f ca="1">SUMIF(Données!$B$1:$Z$1,$E$7,Données!B36:Z36)</f>
        <v>92.000104999999991</v>
      </c>
      <c r="F42" s="4">
        <f ca="1">SUMIF(Données!$B$1:$Z$1,$F$7,Données!B36:Z36)</f>
        <v>51.000070000000001</v>
      </c>
      <c r="G42" s="4">
        <f ca="1">SUMIF(Données!$B$1:$Z$1,$G$7,Données!B36:Z36)</f>
        <v>46.000034999999997</v>
      </c>
      <c r="H42" s="4">
        <f ca="1">SUMIF(Données!$B$1:$Z$1,$H$7,Données!B36:Z36)</f>
        <v>47.000034999999997</v>
      </c>
      <c r="I42" s="4">
        <f ca="1">SUMIF(Données!$B$1:$Z$1,$I$7,Données!B36:Z36)</f>
        <v>21.000035</v>
      </c>
      <c r="J42" s="4">
        <f ca="1">SUMIF(Données!$B$1:$Z$1,$J$7,Données!B36:Z36)</f>
        <v>74.000069999999994</v>
      </c>
      <c r="K42" s="4">
        <f ca="1">SUMIF(Données!$B$1:$Z$1,$K$7,Données!B36:Z36)</f>
        <v>46.000034999999997</v>
      </c>
      <c r="L42" s="4">
        <f ca="1">SUMIF(Données!$B$1:$Z$1,$L$7,Données!B36:Z36)</f>
        <v>63.000069999999994</v>
      </c>
      <c r="M42" s="4">
        <f ca="1">SUMIF(Données!$B$1:$Z$1,$M$7,Données!B36:Z36)</f>
        <v>110.00010499999999</v>
      </c>
      <c r="N42" s="4"/>
      <c r="O42" s="4">
        <f ca="1">SUMIF(Données!$B$1:$Z$1,$O$7,Données!B36:Z36)</f>
        <v>16.000035</v>
      </c>
      <c r="P42" s="4">
        <f ca="1">SUMIF(Données!$B$1:$Z$1,$P$7,Données!B36:Z36)</f>
        <v>97.000069999999994</v>
      </c>
      <c r="Q42" s="4">
        <f ca="1">SUMIF(Données!$B$1:$Z$1,$Q$7,Données!B36:Z36)</f>
        <v>22.000035</v>
      </c>
      <c r="R42" s="4">
        <f t="shared" ca="1" si="0"/>
        <v>59.230828461538451</v>
      </c>
      <c r="S42"/>
      <c r="T42" s="4">
        <f ca="1">LARGE(R8:R47,34)</f>
        <v>47.000044000000003</v>
      </c>
      <c r="U42" s="4" t="str">
        <f t="shared" ca="1" si="1"/>
        <v>Vendeur 26</v>
      </c>
      <c r="V42" s="15"/>
      <c r="AMJ42"/>
    </row>
    <row r="43" spans="1:1024" ht="19.7" customHeight="1" x14ac:dyDescent="0.2">
      <c r="A43"/>
      <c r="B43" s="3" t="s">
        <v>41</v>
      </c>
      <c r="C43" s="4">
        <f ca="1">SUMIF(Données!$B$1:$Z$1,$C$7,Données!B37:Z37)</f>
        <v>77.000072000000003</v>
      </c>
      <c r="D43" s="4"/>
      <c r="E43" s="4">
        <f ca="1">SUMIF(Données!$B$1:$Z$1,$E$7,Données!B37:Z37)</f>
        <v>98.000108000000012</v>
      </c>
      <c r="F43" s="4">
        <f ca="1">SUMIF(Données!$B$1:$Z$1,$F$7,Données!B37:Z37)</f>
        <v>83.000072000000003</v>
      </c>
      <c r="G43" s="4">
        <f ca="1">SUMIF(Données!$B$1:$Z$1,$G$7,Données!B37:Z37)</f>
        <v>32.000036000000001</v>
      </c>
      <c r="H43" s="4">
        <f ca="1">SUMIF(Données!$B$1:$Z$1,$H$7,Données!B37:Z37)</f>
        <v>37.000036000000001</v>
      </c>
      <c r="I43" s="4">
        <f ca="1">SUMIF(Données!$B$1:$Z$1,$I$7,Données!B37:Z37)</f>
        <v>47.000036000000001</v>
      </c>
      <c r="J43" s="4">
        <f ca="1">SUMIF(Données!$B$1:$Z$1,$J$7,Données!B37:Z37)</f>
        <v>79.000072000000003</v>
      </c>
      <c r="K43" s="4">
        <f ca="1">SUMIF(Données!$B$1:$Z$1,$K$7,Données!B37:Z37)</f>
        <v>31.000036000000001</v>
      </c>
      <c r="L43" s="4">
        <f ca="1">SUMIF(Données!$B$1:$Z$1,$L$7,Données!B37:Z37)</f>
        <v>65.000072000000003</v>
      </c>
      <c r="M43" s="4">
        <f ca="1">SUMIF(Données!$B$1:$Z$1,$M$7,Données!B37:Z37)</f>
        <v>124.00010800000001</v>
      </c>
      <c r="N43" s="4"/>
      <c r="O43" s="4">
        <f ca="1">SUMIF(Données!$B$1:$Z$1,$O$7,Données!B37:Z37)</f>
        <v>44.000036000000001</v>
      </c>
      <c r="P43" s="4">
        <f ca="1">SUMIF(Données!$B$1:$Z$1,$P$7,Données!B37:Z37)</f>
        <v>70.000072000000003</v>
      </c>
      <c r="Q43" s="4">
        <f ca="1">SUMIF(Données!$B$1:$Z$1,$Q$7,Données!B37:Z37)</f>
        <v>32.000036000000001</v>
      </c>
      <c r="R43" s="4">
        <f t="shared" ca="1" si="0"/>
        <v>63.000060923076944</v>
      </c>
      <c r="S43"/>
      <c r="T43" s="4">
        <f ca="1">LARGE(R8:R47,35)</f>
        <v>45.615406615384614</v>
      </c>
      <c r="U43" s="4" t="str">
        <f t="shared" ca="1" si="1"/>
        <v>Vendeur 13</v>
      </c>
      <c r="V43" s="15"/>
      <c r="AMJ43"/>
    </row>
    <row r="44" spans="1:1024" ht="19.7" customHeight="1" x14ac:dyDescent="0.2">
      <c r="A44"/>
      <c r="B44" s="3" t="s">
        <v>42</v>
      </c>
      <c r="C44" s="4">
        <f ca="1">SUMIF(Données!$B$1:$Z$1,$C$7,Données!B38:Z38)</f>
        <v>51.000073999999998</v>
      </c>
      <c r="D44" s="4"/>
      <c r="E44" s="4">
        <f ca="1">SUMIF(Données!$B$1:$Z$1,$E$7,Données!B38:Z38)</f>
        <v>88.000111000000004</v>
      </c>
      <c r="F44" s="4">
        <f ca="1">SUMIF(Données!$B$1:$Z$1,$F$7,Données!B38:Z38)</f>
        <v>44.000073999999998</v>
      </c>
      <c r="G44" s="4">
        <f ca="1">SUMIF(Données!$B$1:$Z$1,$G$7,Données!B38:Z38)</f>
        <v>21.000036999999999</v>
      </c>
      <c r="H44" s="4">
        <f ca="1">SUMIF(Données!$B$1:$Z$1,$H$7,Données!B38:Z38)</f>
        <v>18.000036999999999</v>
      </c>
      <c r="I44" s="4">
        <f ca="1">SUMIF(Données!$B$1:$Z$1,$I$7,Données!B38:Z38)</f>
        <v>23.000036999999999</v>
      </c>
      <c r="J44" s="4">
        <f ca="1">SUMIF(Données!$B$1:$Z$1,$J$7,Données!B38:Z38)</f>
        <v>78.000073999999998</v>
      </c>
      <c r="K44" s="4">
        <f ca="1">SUMIF(Données!$B$1:$Z$1,$K$7,Données!B38:Z38)</f>
        <v>25.000036999999999</v>
      </c>
      <c r="L44" s="4">
        <f ca="1">SUMIF(Données!$B$1:$Z$1,$L$7,Données!B38:Z38)</f>
        <v>79.000073999999998</v>
      </c>
      <c r="M44" s="4">
        <f ca="1">SUMIF(Données!$B$1:$Z$1,$M$7,Données!B38:Z38)</f>
        <v>99.000111000000004</v>
      </c>
      <c r="N44" s="4"/>
      <c r="O44" s="4">
        <f ca="1">SUMIF(Données!$B$1:$Z$1,$O$7,Données!B38:Z38)</f>
        <v>21.000036999999999</v>
      </c>
      <c r="P44" s="4">
        <f ca="1">SUMIF(Données!$B$1:$Z$1,$P$7,Données!B38:Z38)</f>
        <v>61.000073999999998</v>
      </c>
      <c r="Q44" s="4">
        <f ca="1">SUMIF(Données!$B$1:$Z$1,$Q$7,Données!B38:Z38)</f>
        <v>42.000036999999999</v>
      </c>
      <c r="R44" s="4">
        <f t="shared" ca="1" si="0"/>
        <v>50.000062615384614</v>
      </c>
      <c r="S44"/>
      <c r="T44" s="4">
        <f ca="1">LARGE(R8:R47,36)</f>
        <v>45.307727846153846</v>
      </c>
      <c r="U44" s="4" t="str">
        <f t="shared" ca="1" si="1"/>
        <v>Vendeur 21</v>
      </c>
      <c r="V44" s="15"/>
      <c r="AMJ44"/>
    </row>
    <row r="45" spans="1:1024" ht="19.7" customHeight="1" x14ac:dyDescent="0.2">
      <c r="A45"/>
      <c r="B45" s="3" t="s">
        <v>43</v>
      </c>
      <c r="C45" s="4">
        <f ca="1">SUMIF(Données!$B$1:$Z$1,$C$7,Données!B39:Z39)</f>
        <v>50.000076</v>
      </c>
      <c r="D45" s="4"/>
      <c r="E45" s="4">
        <f ca="1">SUMIF(Données!$B$1:$Z$1,$E$7,Données!B39:Z39)</f>
        <v>80.000113999999996</v>
      </c>
      <c r="F45" s="4">
        <f ca="1">SUMIF(Données!$B$1:$Z$1,$F$7,Données!B39:Z39)</f>
        <v>79.000076000000007</v>
      </c>
      <c r="G45" s="4">
        <f ca="1">SUMIF(Données!$B$1:$Z$1,$G$7,Données!B39:Z39)</f>
        <v>29.000038</v>
      </c>
      <c r="H45" s="4">
        <f ca="1">SUMIF(Données!$B$1:$Z$1,$H$7,Données!B39:Z39)</f>
        <v>35.000038000000004</v>
      </c>
      <c r="I45" s="4">
        <f ca="1">SUMIF(Données!$B$1:$Z$1,$I$7,Données!B39:Z39)</f>
        <v>27.000038</v>
      </c>
      <c r="J45" s="4">
        <f ca="1">SUMIF(Données!$B$1:$Z$1,$J$7,Données!B39:Z39)</f>
        <v>71.000076000000007</v>
      </c>
      <c r="K45" s="4">
        <f ca="1">SUMIF(Données!$B$1:$Z$1,$K$7,Données!B39:Z39)</f>
        <v>24.000038</v>
      </c>
      <c r="L45" s="4">
        <f ca="1">SUMIF(Données!$B$1:$Z$1,$L$7,Données!B39:Z39)</f>
        <v>52.000076</v>
      </c>
      <c r="M45" s="4">
        <f ca="1">SUMIF(Données!$B$1:$Z$1,$M$7,Données!B39:Z39)</f>
        <v>85.000114000000011</v>
      </c>
      <c r="N45" s="4"/>
      <c r="O45" s="4">
        <f ca="1">SUMIF(Données!$B$1:$Z$1,$O$7,Données!B39:Z39)</f>
        <v>36.000038000000004</v>
      </c>
      <c r="P45" s="4">
        <f ca="1">SUMIF(Données!$B$1:$Z$1,$P$7,Données!B39:Z39)</f>
        <v>60.000076000000007</v>
      </c>
      <c r="Q45" s="4">
        <f ca="1">SUMIF(Données!$B$1:$Z$1,$Q$7,Données!B39:Z39)</f>
        <v>31.000038</v>
      </c>
      <c r="R45" s="4">
        <f t="shared" ca="1" si="0"/>
        <v>50.692372000000006</v>
      </c>
      <c r="S45"/>
      <c r="T45" s="4">
        <f ca="1">LARGE(R8:R47,37)</f>
        <v>44.615437076923072</v>
      </c>
      <c r="U45" s="4" t="str">
        <f t="shared" ca="1" si="1"/>
        <v>Vendeur 31</v>
      </c>
      <c r="V45" s="15"/>
      <c r="AMJ45"/>
    </row>
    <row r="46" spans="1:1024" ht="19.7" customHeight="1" x14ac:dyDescent="0.2">
      <c r="A46"/>
      <c r="B46" s="3" t="s">
        <v>44</v>
      </c>
      <c r="C46" s="4">
        <f ca="1">SUMIF(Données!$B$1:$Z$1,$C$7,Données!B40:Z40)</f>
        <v>22.000077999999998</v>
      </c>
      <c r="D46" s="4"/>
      <c r="E46" s="4">
        <f ca="1">SUMIF(Données!$B$1:$Z$1,$E$7,Données!B40:Z40)</f>
        <v>49.000117000000003</v>
      </c>
      <c r="F46" s="4">
        <f ca="1">SUMIF(Données!$B$1:$Z$1,$F$7,Données!B40:Z40)</f>
        <v>52.000078000000002</v>
      </c>
      <c r="G46" s="4">
        <f ca="1">SUMIF(Données!$B$1:$Z$1,$G$7,Données!B40:Z40)</f>
        <v>27.000039000000001</v>
      </c>
      <c r="H46" s="4">
        <f ca="1">SUMIF(Données!$B$1:$Z$1,$H$7,Données!B40:Z40)</f>
        <v>19.000039000000001</v>
      </c>
      <c r="I46" s="4">
        <f ca="1">SUMIF(Données!$B$1:$Z$1,$I$7,Données!B40:Z40)</f>
        <v>3.0000390000000001</v>
      </c>
      <c r="J46" s="4">
        <f ca="1">SUMIF(Données!$B$1:$Z$1,$J$7,Données!B40:Z40)</f>
        <v>58.000078000000002</v>
      </c>
      <c r="K46" s="4">
        <f ca="1">SUMIF(Données!$B$1:$Z$1,$K$7,Données!B40:Z40)</f>
        <v>62.000039000000001</v>
      </c>
      <c r="L46" s="4">
        <f ca="1">SUMIF(Données!$B$1:$Z$1,$L$7,Données!B40:Z40)</f>
        <v>77.000078000000002</v>
      </c>
      <c r="M46" s="4">
        <f ca="1">SUMIF(Données!$B$1:$Z$1,$M$7,Données!B40:Z40)</f>
        <v>142.00011699999999</v>
      </c>
      <c r="N46" s="4"/>
      <c r="O46" s="4">
        <f ca="1">SUMIF(Données!$B$1:$Z$1,$O$7,Données!B40:Z40)</f>
        <v>57.000039000000001</v>
      </c>
      <c r="P46" s="4">
        <f ca="1">SUMIF(Données!$B$1:$Z$1,$P$7,Données!B40:Z40)</f>
        <v>61.000078000000002</v>
      </c>
      <c r="Q46" s="4">
        <f ca="1">SUMIF(Données!$B$1:$Z$1,$Q$7,Données!B40:Z40)</f>
        <v>27.000039000000001</v>
      </c>
      <c r="R46" s="4">
        <f t="shared" ca="1" si="0"/>
        <v>50.461604461538464</v>
      </c>
      <c r="S46"/>
      <c r="T46" s="4">
        <f ca="1">LARGE(R8:R47,38)</f>
        <v>43.53848184615385</v>
      </c>
      <c r="U46" s="4" t="str">
        <f t="shared" ca="1" si="1"/>
        <v>Vendeur 12</v>
      </c>
      <c r="V46" s="15"/>
      <c r="AMJ46"/>
    </row>
    <row r="47" spans="1:1024" ht="19.7" customHeight="1" x14ac:dyDescent="0.2">
      <c r="A47"/>
      <c r="B47" s="3" t="s">
        <v>45</v>
      </c>
      <c r="C47" s="4">
        <f ca="1">SUMIF(Données!$B$1:$Z$1,$C$7,Données!B41:Z41)</f>
        <v>79.000079999999997</v>
      </c>
      <c r="D47" s="4"/>
      <c r="E47" s="4">
        <f ca="1">SUMIF(Données!$B$1:$Z$1,$E$7,Données!B41:Z41)</f>
        <v>102.00012</v>
      </c>
      <c r="F47" s="4">
        <f ca="1">SUMIF(Données!$B$1:$Z$1,$F$7,Données!B41:Z41)</f>
        <v>70.000079999999997</v>
      </c>
      <c r="G47" s="4">
        <f ca="1">SUMIF(Données!$B$1:$Z$1,$G$7,Données!B41:Z41)</f>
        <v>26.000039999999998</v>
      </c>
      <c r="H47" s="4">
        <f ca="1">SUMIF(Données!$B$1:$Z$1,$H$7,Données!B41:Z41)</f>
        <v>68.000039999999998</v>
      </c>
      <c r="I47" s="4">
        <f ca="1">SUMIF(Données!$B$1:$Z$1,$I$7,Données!B41:Z41)</f>
        <v>29.000039999999998</v>
      </c>
      <c r="J47" s="4">
        <f ca="1">SUMIF(Données!$B$1:$Z$1,$J$7,Données!B41:Z41)</f>
        <v>90.000079999999997</v>
      </c>
      <c r="K47" s="4">
        <f ca="1">SUMIF(Données!$B$1:$Z$1,$K$7,Données!B41:Z41)</f>
        <v>42.000039999999998</v>
      </c>
      <c r="L47" s="4">
        <f ca="1">SUMIF(Données!$B$1:$Z$1,$L$7,Données!B41:Z41)</f>
        <v>94.000079999999997</v>
      </c>
      <c r="M47" s="4">
        <f ca="1">SUMIF(Données!$B$1:$Z$1,$M$7,Données!B41:Z41)</f>
        <v>116.00012</v>
      </c>
      <c r="N47" s="4"/>
      <c r="O47" s="4">
        <f ca="1">SUMIF(Données!$B$1:$Z$1,$O$7,Données!B41:Z41)</f>
        <v>42.000039999999998</v>
      </c>
      <c r="P47" s="4">
        <f ca="1">SUMIF(Données!$B$1:$Z$1,$P$7,Données!B41:Z41)</f>
        <v>106.00008</v>
      </c>
      <c r="Q47" s="4">
        <f ca="1">SUMIF(Données!$B$1:$Z$1,$Q$7,Données!B41:Z41)</f>
        <v>51.000039999999998</v>
      </c>
      <c r="R47" s="4">
        <f t="shared" ca="1" si="0"/>
        <v>70.384683076923096</v>
      </c>
      <c r="S47"/>
      <c r="T47" s="4">
        <f ca="1">LARGE(R8:R47,39)</f>
        <v>42.153863076923066</v>
      </c>
      <c r="U47" s="4" t="str">
        <f t="shared" ca="1" si="1"/>
        <v>Vendeur 10</v>
      </c>
      <c r="V47" s="15"/>
      <c r="AMJ47"/>
    </row>
    <row r="48" spans="1:1024" ht="19.7" customHeight="1" x14ac:dyDescent="0.2">
      <c r="A48"/>
      <c r="B48" s="3" t="s">
        <v>46</v>
      </c>
      <c r="C48" s="4">
        <f t="shared" ref="C48:Q48" ca="1" si="2">AVERAGE(C8:C47)</f>
        <v>64.675040999999993</v>
      </c>
      <c r="D48" s="4" t="e">
        <f t="shared" si="2"/>
        <v>#DIV/0!</v>
      </c>
      <c r="E48" s="4">
        <f t="shared" ca="1" si="2"/>
        <v>101.52506149999999</v>
      </c>
      <c r="F48" s="4">
        <f t="shared" ca="1" si="2"/>
        <v>73.300040999999965</v>
      </c>
      <c r="G48" s="4">
        <f t="shared" ca="1" si="2"/>
        <v>33.825020499999994</v>
      </c>
      <c r="H48" s="4">
        <f t="shared" ca="1" si="2"/>
        <v>32.775020499999997</v>
      </c>
      <c r="I48" s="4">
        <f t="shared" ca="1" si="2"/>
        <v>35.300020499999981</v>
      </c>
      <c r="J48" s="4">
        <f t="shared" ca="1" si="2"/>
        <v>68.900040999999987</v>
      </c>
      <c r="K48" s="4">
        <f t="shared" ca="1" si="2"/>
        <v>36.775020499999989</v>
      </c>
      <c r="L48" s="4">
        <f t="shared" ca="1" si="2"/>
        <v>74.125040999999968</v>
      </c>
      <c r="M48" s="4">
        <f t="shared" ca="1" si="2"/>
        <v>102.82506149999999</v>
      </c>
      <c r="N48" s="4" t="e">
        <f t="shared" si="2"/>
        <v>#DIV/0!</v>
      </c>
      <c r="O48" s="4">
        <f t="shared" ca="1" si="2"/>
        <v>35.725020499999985</v>
      </c>
      <c r="P48" s="4">
        <f t="shared" ca="1" si="2"/>
        <v>68.20004099999997</v>
      </c>
      <c r="Q48" s="4">
        <f t="shared" ca="1" si="2"/>
        <v>34.825020499999987</v>
      </c>
      <c r="R48" s="4"/>
      <c r="S48" s="5"/>
      <c r="T48"/>
      <c r="V48" s="15"/>
      <c r="AMJ48"/>
    </row>
    <row r="49" spans="1:1024" ht="19.7" customHeight="1" x14ac:dyDescent="0.2">
      <c r="A49"/>
      <c r="B49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6"/>
      <c r="S49"/>
      <c r="T49" s="6"/>
      <c r="V49" s="15"/>
      <c r="AMJ49"/>
    </row>
    <row r="50" spans="1:1024" ht="19.7" customHeight="1" x14ac:dyDescent="0.2">
      <c r="A50" s="14" t="s">
        <v>47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/>
      <c r="S50"/>
      <c r="T50"/>
      <c r="U50"/>
      <c r="AMJ50"/>
    </row>
    <row r="51" spans="1:1024" ht="19.7" customHeight="1" x14ac:dyDescent="0.2">
      <c r="A51" s="2"/>
      <c r="B51" s="3" t="s">
        <v>48</v>
      </c>
      <c r="C51" s="3">
        <v>2002</v>
      </c>
      <c r="D51" s="3">
        <v>2003</v>
      </c>
      <c r="E51" s="3">
        <v>2004</v>
      </c>
      <c r="F51" s="3">
        <v>2005</v>
      </c>
      <c r="G51" s="3">
        <v>2006</v>
      </c>
      <c r="H51" s="3">
        <v>2007</v>
      </c>
      <c r="I51" s="3">
        <v>2008</v>
      </c>
      <c r="J51" s="3">
        <v>2009</v>
      </c>
      <c r="K51" s="3">
        <v>2010</v>
      </c>
      <c r="L51" s="3">
        <v>2011</v>
      </c>
      <c r="M51" s="3">
        <v>2012</v>
      </c>
      <c r="N51" s="3">
        <v>2013</v>
      </c>
      <c r="O51" s="3">
        <v>2014</v>
      </c>
      <c r="P51" s="3">
        <v>2015</v>
      </c>
      <c r="Q51" s="3">
        <v>2016</v>
      </c>
      <c r="R51"/>
      <c r="S51"/>
      <c r="T51"/>
      <c r="U51"/>
      <c r="AMJ51"/>
    </row>
    <row r="52" spans="1:1024" ht="19.7" customHeight="1" x14ac:dyDescent="0.2">
      <c r="A52" s="3" t="s">
        <v>49</v>
      </c>
      <c r="B52" s="4" t="str">
        <f ca="1">INDEX($B$8:$B$47,MATCH(LARGE($T$8:$T$47,1),$R$8:$R$47,0))</f>
        <v>Vendeur 14</v>
      </c>
      <c r="C52" s="4">
        <f ca="1">INDEX(C$8:C$47,MATCH($B52,$B$8:$B$47,0))</f>
        <v>81.000028</v>
      </c>
      <c r="D52" s="4">
        <f t="shared" ref="D52:Q52" ca="1" si="3">INDEX(D$8:D$47,MATCH($B52,$B$8:$B$47,0))</f>
        <v>0</v>
      </c>
      <c r="E52" s="4">
        <f t="shared" ca="1" si="3"/>
        <v>116.00004200000001</v>
      </c>
      <c r="F52" s="4">
        <f t="shared" ca="1" si="3"/>
        <v>110.000028</v>
      </c>
      <c r="G52" s="4">
        <f t="shared" ca="1" si="3"/>
        <v>51.000014</v>
      </c>
      <c r="H52" s="4">
        <f t="shared" ca="1" si="3"/>
        <v>67.000013999999993</v>
      </c>
      <c r="I52" s="4">
        <f t="shared" ca="1" si="3"/>
        <v>41.000014</v>
      </c>
      <c r="J52" s="4">
        <f t="shared" ca="1" si="3"/>
        <v>82.000028</v>
      </c>
      <c r="K52" s="4">
        <f t="shared" ca="1" si="3"/>
        <v>65.000013999999993</v>
      </c>
      <c r="L52" s="4">
        <f t="shared" ca="1" si="3"/>
        <v>79.000028</v>
      </c>
      <c r="M52" s="4">
        <f t="shared" ca="1" si="3"/>
        <v>140.00004199999998</v>
      </c>
      <c r="N52" s="4">
        <f t="shared" ca="1" si="3"/>
        <v>0</v>
      </c>
      <c r="O52" s="4">
        <f t="shared" ca="1" si="3"/>
        <v>55.000014</v>
      </c>
      <c r="P52" s="4">
        <f t="shared" ca="1" si="3"/>
        <v>130.00002799999999</v>
      </c>
      <c r="Q52" s="4">
        <f t="shared" ca="1" si="3"/>
        <v>30.000014</v>
      </c>
      <c r="R52" s="6"/>
      <c r="S52"/>
      <c r="T52"/>
      <c r="U52"/>
      <c r="AMJ52"/>
    </row>
    <row r="53" spans="1:1024" ht="19.7" customHeight="1" x14ac:dyDescent="0.2">
      <c r="A53" s="3" t="s">
        <v>50</v>
      </c>
      <c r="B53" s="4" t="str">
        <f ca="1">INDEX($B$8:$B$47,MATCH(LARGE($T$8:$T$47,20),$R$8:$R$47,0))</f>
        <v>Vendeur 3</v>
      </c>
      <c r="C53" s="4">
        <f t="shared" ref="C53:Q54" ca="1" si="4">INDEX(C$8:C$47,MATCH($B53,$B$8:$B$47,0))</f>
        <v>41.000005999999999</v>
      </c>
      <c r="D53" s="4">
        <f t="shared" ca="1" si="4"/>
        <v>0</v>
      </c>
      <c r="E53" s="4">
        <f t="shared" ca="1" si="4"/>
        <v>155.00000900000001</v>
      </c>
      <c r="F53" s="4">
        <f t="shared" ca="1" si="4"/>
        <v>121.000006</v>
      </c>
      <c r="G53" s="4">
        <f t="shared" ca="1" si="4"/>
        <v>24.000003</v>
      </c>
      <c r="H53" s="4">
        <f t="shared" ca="1" si="4"/>
        <v>15.000003</v>
      </c>
      <c r="I53" s="4">
        <f t="shared" ca="1" si="4"/>
        <v>22.000003</v>
      </c>
      <c r="J53" s="4">
        <f t="shared" ca="1" si="4"/>
        <v>59.000005999999999</v>
      </c>
      <c r="K53" s="4">
        <f t="shared" ca="1" si="4"/>
        <v>55.000003</v>
      </c>
      <c r="L53" s="4">
        <f t="shared" ca="1" si="4"/>
        <v>71.000005999999999</v>
      </c>
      <c r="M53" s="4">
        <f t="shared" ca="1" si="4"/>
        <v>74.000009000000006</v>
      </c>
      <c r="N53" s="4">
        <f t="shared" ca="1" si="4"/>
        <v>0</v>
      </c>
      <c r="O53" s="4">
        <f t="shared" ca="1" si="4"/>
        <v>27.000003</v>
      </c>
      <c r="P53" s="4">
        <f t="shared" ca="1" si="4"/>
        <v>74.000005999999999</v>
      </c>
      <c r="Q53" s="4">
        <f t="shared" ca="1" si="4"/>
        <v>10.000003</v>
      </c>
      <c r="R53" s="6"/>
      <c r="S53"/>
      <c r="T53"/>
      <c r="U53"/>
      <c r="AMJ53"/>
    </row>
    <row r="54" spans="1:1024" ht="19.7" customHeight="1" x14ac:dyDescent="0.2">
      <c r="A54" s="3" t="s">
        <v>51</v>
      </c>
      <c r="B54" s="4" t="str">
        <f ca="1">INDEX($B$8:$B$47,MATCH(SMALL($T$8:$T$47,1),$R$8:$R$47,0))</f>
        <v>Vendeur 10</v>
      </c>
      <c r="C54" s="4">
        <f t="shared" ca="1" si="4"/>
        <v>45.000019999999999</v>
      </c>
      <c r="D54" s="4">
        <f t="shared" ca="1" si="4"/>
        <v>0</v>
      </c>
      <c r="E54" s="4">
        <f t="shared" ca="1" si="4"/>
        <v>79.00003000000001</v>
      </c>
      <c r="F54" s="4">
        <f t="shared" ca="1" si="4"/>
        <v>22.000019999999999</v>
      </c>
      <c r="G54" s="4">
        <f t="shared" ca="1" si="4"/>
        <v>29.00001</v>
      </c>
      <c r="H54" s="4">
        <f t="shared" ca="1" si="4"/>
        <v>23.00001</v>
      </c>
      <c r="I54" s="4">
        <f t="shared" ca="1" si="4"/>
        <v>28.00001</v>
      </c>
      <c r="J54" s="4">
        <f t="shared" ca="1" si="4"/>
        <v>42.000019999999999</v>
      </c>
      <c r="K54" s="4">
        <f t="shared" ca="1" si="4"/>
        <v>25.00001</v>
      </c>
      <c r="L54" s="4">
        <f t="shared" ca="1" si="4"/>
        <v>51.000020000000006</v>
      </c>
      <c r="M54" s="4">
        <f t="shared" ca="1" si="4"/>
        <v>97.00003000000001</v>
      </c>
      <c r="N54" s="4">
        <f t="shared" ca="1" si="4"/>
        <v>0</v>
      </c>
      <c r="O54" s="4">
        <f t="shared" ca="1" si="4"/>
        <v>26.00001</v>
      </c>
      <c r="P54" s="4">
        <f t="shared" ca="1" si="4"/>
        <v>58.000020000000006</v>
      </c>
      <c r="Q54" s="4">
        <f t="shared" ca="1" si="4"/>
        <v>23.00001</v>
      </c>
      <c r="R54" s="6"/>
      <c r="S54"/>
      <c r="T54"/>
      <c r="U54"/>
      <c r="AMJ54"/>
    </row>
    <row r="55" spans="1:1024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1:1024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1:1024" ht="19.7" customHeight="1" x14ac:dyDescent="0.2">
      <c r="A57" s="10" t="s">
        <v>52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1024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spans="1:1024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</sheetData>
  <mergeCells count="6">
    <mergeCell ref="A57:U59"/>
    <mergeCell ref="B1:U4"/>
    <mergeCell ref="R5:R7"/>
    <mergeCell ref="T5:T7"/>
    <mergeCell ref="B6:Q6"/>
    <mergeCell ref="A50:Q50"/>
  </mergeCell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1"/>
  <sheetViews>
    <sheetView zoomScale="65" zoomScaleNormal="6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1" sqref="Q1"/>
    </sheetView>
  </sheetViews>
  <sheetFormatPr baseColWidth="10" defaultColWidth="9.140625" defaultRowHeight="20.25" x14ac:dyDescent="0.2"/>
  <cols>
    <col min="1" max="26" width="14.85546875" style="1"/>
    <col min="27" max="27" width="6" style="1"/>
    <col min="28" max="28" width="6.140625" style="1"/>
    <col min="29" max="1023" width="14.85546875" style="1"/>
    <col min="1024" max="1025" width="14.85546875"/>
  </cols>
  <sheetData>
    <row r="1" spans="1:1024" ht="19.7" customHeight="1" x14ac:dyDescent="0.2">
      <c r="A1"/>
      <c r="B1" s="1">
        <v>2002</v>
      </c>
      <c r="C1" s="1">
        <v>2003</v>
      </c>
      <c r="D1" s="1">
        <v>2004</v>
      </c>
      <c r="E1" s="1">
        <v>2005</v>
      </c>
      <c r="F1" s="1">
        <v>2006</v>
      </c>
      <c r="G1" s="1">
        <v>2007</v>
      </c>
      <c r="H1" s="1">
        <v>2008</v>
      </c>
      <c r="I1" s="1">
        <v>2009</v>
      </c>
      <c r="J1" s="1">
        <v>2010</v>
      </c>
      <c r="K1" s="1">
        <v>2011</v>
      </c>
      <c r="L1" s="1">
        <v>2012</v>
      </c>
      <c r="M1" s="1">
        <v>2013</v>
      </c>
      <c r="N1" s="1">
        <v>2014</v>
      </c>
      <c r="O1" s="1">
        <v>2015</v>
      </c>
      <c r="P1" s="1">
        <v>2016</v>
      </c>
      <c r="Q1" s="1">
        <f t="shared" ref="Q1:Z1" ca="1" si="0">RANDBETWEEN(2002,2016)</f>
        <v>2009</v>
      </c>
      <c r="R1" s="1">
        <f t="shared" ca="1" si="0"/>
        <v>2003</v>
      </c>
      <c r="S1" s="1">
        <f t="shared" ca="1" si="0"/>
        <v>2004</v>
      </c>
      <c r="T1" s="1">
        <f t="shared" ca="1" si="0"/>
        <v>2005</v>
      </c>
      <c r="U1" s="1">
        <f t="shared" ca="1" si="0"/>
        <v>2002</v>
      </c>
      <c r="V1" s="1">
        <f t="shared" ca="1" si="0"/>
        <v>2012</v>
      </c>
      <c r="W1" s="1">
        <f t="shared" ca="1" si="0"/>
        <v>2004</v>
      </c>
      <c r="X1" s="1">
        <f t="shared" ca="1" si="0"/>
        <v>2012</v>
      </c>
      <c r="Y1" s="1">
        <f t="shared" ca="1" si="0"/>
        <v>2015</v>
      </c>
      <c r="Z1" s="1">
        <f t="shared" ca="1" si="0"/>
        <v>2011</v>
      </c>
      <c r="AA1"/>
      <c r="AB1"/>
    </row>
    <row r="2" spans="1:1024" ht="19.7" customHeight="1" x14ac:dyDescent="0.2">
      <c r="A2" s="1" t="s">
        <v>6</v>
      </c>
      <c r="B2" s="5">
        <f t="shared" ref="B2:K11" ca="1" si="1">RANDBETWEEN($AA2,$AB2) + ROW(A1)*0.000001</f>
        <v>56.000000999999997</v>
      </c>
      <c r="C2" s="5">
        <f t="shared" ca="1" si="1"/>
        <v>40.000000999999997</v>
      </c>
      <c r="D2" s="5">
        <f t="shared" ca="1" si="1"/>
        <v>46.000000999999997</v>
      </c>
      <c r="E2" s="5">
        <f t="shared" ca="1" si="1"/>
        <v>53.000000999999997</v>
      </c>
      <c r="F2" s="5">
        <f t="shared" ca="1" si="1"/>
        <v>38.000000999999997</v>
      </c>
      <c r="G2" s="5">
        <f t="shared" ca="1" si="1"/>
        <v>52.000000999999997</v>
      </c>
      <c r="H2" s="5">
        <f t="shared" ca="1" si="1"/>
        <v>57.000000999999997</v>
      </c>
      <c r="I2" s="5">
        <f t="shared" ca="1" si="1"/>
        <v>28.000001000000001</v>
      </c>
      <c r="J2" s="5">
        <f t="shared" ca="1" si="1"/>
        <v>35.000000999999997</v>
      </c>
      <c r="K2" s="5">
        <f t="shared" ca="1" si="1"/>
        <v>56.000000999999997</v>
      </c>
      <c r="L2" s="5">
        <f t="shared" ref="L2:Z11" ca="1" si="2">RANDBETWEEN($AA2,$AB2) + ROW(K1)*0.000001</f>
        <v>30.000001000000001</v>
      </c>
      <c r="M2" s="5">
        <f t="shared" ca="1" si="2"/>
        <v>46.000000999999997</v>
      </c>
      <c r="N2" s="5">
        <f t="shared" ca="1" si="2"/>
        <v>43.000000999999997</v>
      </c>
      <c r="O2" s="5">
        <f t="shared" ca="1" si="2"/>
        <v>30.000001000000001</v>
      </c>
      <c r="P2" s="5">
        <f t="shared" ca="1" si="2"/>
        <v>49.000000999999997</v>
      </c>
      <c r="Q2" s="5">
        <f t="shared" ca="1" si="2"/>
        <v>36.000000999999997</v>
      </c>
      <c r="R2" s="5">
        <f t="shared" ca="1" si="2"/>
        <v>53.000000999999997</v>
      </c>
      <c r="S2" s="5">
        <f t="shared" ca="1" si="2"/>
        <v>25.000001000000001</v>
      </c>
      <c r="T2" s="5">
        <f t="shared" ca="1" si="2"/>
        <v>56.000000999999997</v>
      </c>
      <c r="U2" s="5">
        <f t="shared" ca="1" si="2"/>
        <v>30.000001000000001</v>
      </c>
      <c r="V2" s="5">
        <f t="shared" ca="1" si="2"/>
        <v>37.000000999999997</v>
      </c>
      <c r="W2" s="5">
        <f t="shared" ca="1" si="2"/>
        <v>35.000000999999997</v>
      </c>
      <c r="X2" s="5">
        <f t="shared" ca="1" si="2"/>
        <v>54.000000999999997</v>
      </c>
      <c r="Y2" s="5">
        <f t="shared" ca="1" si="2"/>
        <v>41.000000999999997</v>
      </c>
      <c r="Z2" s="5">
        <f t="shared" ca="1" si="2"/>
        <v>32.000000999999997</v>
      </c>
      <c r="AA2" s="7">
        <f ca="1">RANDBETWEEN(10,30)</f>
        <v>25</v>
      </c>
      <c r="AB2" s="7">
        <f t="shared" ref="AB2:AB41" ca="1" si="3">RANDBETWEEN(40,70)</f>
        <v>59</v>
      </c>
      <c r="AMJ2">
        <v>1</v>
      </c>
    </row>
    <row r="3" spans="1:1024" ht="19.7" customHeight="1" x14ac:dyDescent="0.2">
      <c r="A3" s="1" t="s">
        <v>7</v>
      </c>
      <c r="B3" s="5">
        <f t="shared" ca="1" si="1"/>
        <v>51.000002000000002</v>
      </c>
      <c r="C3" s="5">
        <f t="shared" ca="1" si="1"/>
        <v>54.000002000000002</v>
      </c>
      <c r="D3" s="5">
        <f t="shared" ca="1" si="1"/>
        <v>33.000002000000002</v>
      </c>
      <c r="E3" s="5">
        <f t="shared" ca="1" si="1"/>
        <v>55.000002000000002</v>
      </c>
      <c r="F3" s="5">
        <f t="shared" ca="1" si="1"/>
        <v>49.000002000000002</v>
      </c>
      <c r="G3" s="5">
        <f t="shared" ca="1" si="1"/>
        <v>44.000002000000002</v>
      </c>
      <c r="H3" s="5">
        <f t="shared" ca="1" si="1"/>
        <v>55.000002000000002</v>
      </c>
      <c r="I3" s="5">
        <f t="shared" ca="1" si="1"/>
        <v>42.000002000000002</v>
      </c>
      <c r="J3" s="5">
        <f t="shared" ca="1" si="1"/>
        <v>53.000002000000002</v>
      </c>
      <c r="K3" s="5">
        <f t="shared" ca="1" si="1"/>
        <v>35.000002000000002</v>
      </c>
      <c r="L3" s="5">
        <f t="shared" ca="1" si="2"/>
        <v>32.000002000000002</v>
      </c>
      <c r="M3" s="5">
        <f t="shared" ca="1" si="2"/>
        <v>51.000002000000002</v>
      </c>
      <c r="N3" s="5">
        <f t="shared" ca="1" si="2"/>
        <v>52.000002000000002</v>
      </c>
      <c r="O3" s="5">
        <f t="shared" ca="1" si="2"/>
        <v>35.000002000000002</v>
      </c>
      <c r="P3" s="5">
        <f t="shared" ca="1" si="2"/>
        <v>38.000002000000002</v>
      </c>
      <c r="Q3" s="5">
        <f t="shared" ca="1" si="2"/>
        <v>31.000001999999999</v>
      </c>
      <c r="R3" s="5">
        <f t="shared" ca="1" si="2"/>
        <v>51.000002000000002</v>
      </c>
      <c r="S3" s="5">
        <f t="shared" ca="1" si="2"/>
        <v>29.000001999999999</v>
      </c>
      <c r="T3" s="5">
        <f t="shared" ca="1" si="2"/>
        <v>54.000002000000002</v>
      </c>
      <c r="U3" s="5">
        <f t="shared" ca="1" si="2"/>
        <v>40.000002000000002</v>
      </c>
      <c r="V3" s="5">
        <f t="shared" ca="1" si="2"/>
        <v>32.000002000000002</v>
      </c>
      <c r="W3" s="5">
        <f t="shared" ca="1" si="2"/>
        <v>48.000002000000002</v>
      </c>
      <c r="X3" s="5">
        <f t="shared" ca="1" si="2"/>
        <v>32.000002000000002</v>
      </c>
      <c r="Y3" s="5">
        <f t="shared" ca="1" si="2"/>
        <v>33.000002000000002</v>
      </c>
      <c r="Z3" s="5">
        <f t="shared" ca="1" si="2"/>
        <v>52.000002000000002</v>
      </c>
      <c r="AA3" s="7">
        <f t="shared" ref="AA3:AA41" ca="1" si="4">RANDBETWEEN(1,30)</f>
        <v>29</v>
      </c>
      <c r="AB3" s="7">
        <f t="shared" ca="1" si="3"/>
        <v>55</v>
      </c>
      <c r="AMJ3">
        <v>2</v>
      </c>
    </row>
    <row r="4" spans="1:1024" ht="19.7" customHeight="1" x14ac:dyDescent="0.2">
      <c r="A4" s="1" t="s">
        <v>8</v>
      </c>
      <c r="B4" s="5">
        <f t="shared" ca="1" si="1"/>
        <v>15.000003</v>
      </c>
      <c r="C4" s="5">
        <f t="shared" ca="1" si="1"/>
        <v>57.000003</v>
      </c>
      <c r="D4" s="5">
        <f t="shared" ca="1" si="1"/>
        <v>60.000003</v>
      </c>
      <c r="E4" s="5">
        <f t="shared" ca="1" si="1"/>
        <v>60.000003</v>
      </c>
      <c r="F4" s="5">
        <f t="shared" ca="1" si="1"/>
        <v>24.000003</v>
      </c>
      <c r="G4" s="5">
        <f t="shared" ca="1" si="1"/>
        <v>15.000003</v>
      </c>
      <c r="H4" s="5">
        <f t="shared" ca="1" si="1"/>
        <v>22.000003</v>
      </c>
      <c r="I4" s="5">
        <f t="shared" ca="1" si="1"/>
        <v>37.000003</v>
      </c>
      <c r="J4" s="5">
        <f t="shared" ca="1" si="1"/>
        <v>55.000003</v>
      </c>
      <c r="K4" s="5">
        <f t="shared" ca="1" si="1"/>
        <v>27.000003</v>
      </c>
      <c r="L4" s="5">
        <f t="shared" ca="1" si="2"/>
        <v>9.0000029999999995</v>
      </c>
      <c r="M4" s="5">
        <f t="shared" ca="1" si="2"/>
        <v>20.000003</v>
      </c>
      <c r="N4" s="5">
        <f t="shared" ca="1" si="2"/>
        <v>27.000003</v>
      </c>
      <c r="O4" s="5">
        <f t="shared" ca="1" si="2"/>
        <v>50.000003</v>
      </c>
      <c r="P4" s="5">
        <f t="shared" ca="1" si="2"/>
        <v>10.000003</v>
      </c>
      <c r="Q4" s="5">
        <f t="shared" ca="1" si="2"/>
        <v>22.000003</v>
      </c>
      <c r="R4" s="5">
        <f t="shared" ca="1" si="2"/>
        <v>10.000003</v>
      </c>
      <c r="S4" s="5">
        <f t="shared" ca="1" si="2"/>
        <v>59.000003</v>
      </c>
      <c r="T4" s="5">
        <f t="shared" ca="1" si="2"/>
        <v>61.000003</v>
      </c>
      <c r="U4" s="5">
        <f t="shared" ca="1" si="2"/>
        <v>26.000003</v>
      </c>
      <c r="V4" s="5">
        <f t="shared" ca="1" si="2"/>
        <v>42.000003</v>
      </c>
      <c r="W4" s="5">
        <f t="shared" ca="1" si="2"/>
        <v>36.000003</v>
      </c>
      <c r="X4" s="5">
        <f t="shared" ca="1" si="2"/>
        <v>23.000003</v>
      </c>
      <c r="Y4" s="5">
        <f t="shared" ca="1" si="2"/>
        <v>24.000003</v>
      </c>
      <c r="Z4" s="5">
        <f t="shared" ca="1" si="2"/>
        <v>44.000003</v>
      </c>
      <c r="AA4" s="7">
        <f t="shared" ca="1" si="4"/>
        <v>9</v>
      </c>
      <c r="AB4" s="7">
        <f t="shared" ca="1" si="3"/>
        <v>64</v>
      </c>
      <c r="AMJ4">
        <v>3</v>
      </c>
    </row>
    <row r="5" spans="1:1024" ht="19.7" customHeight="1" x14ac:dyDescent="0.2">
      <c r="A5" s="1" t="s">
        <v>9</v>
      </c>
      <c r="B5" s="5">
        <f t="shared" ca="1" si="1"/>
        <v>49.000003999999997</v>
      </c>
      <c r="C5" s="5">
        <f t="shared" ca="1" si="1"/>
        <v>30.000004000000001</v>
      </c>
      <c r="D5" s="5">
        <f t="shared" ca="1" si="1"/>
        <v>58.000003999999997</v>
      </c>
      <c r="E5" s="5">
        <f t="shared" ca="1" si="1"/>
        <v>60.000003999999997</v>
      </c>
      <c r="F5" s="5">
        <f t="shared" ca="1" si="1"/>
        <v>59.000003999999997</v>
      </c>
      <c r="G5" s="5">
        <f t="shared" ca="1" si="1"/>
        <v>22.000004000000001</v>
      </c>
      <c r="H5" s="5">
        <f t="shared" ca="1" si="1"/>
        <v>36.000003999999997</v>
      </c>
      <c r="I5" s="5">
        <f t="shared" ca="1" si="1"/>
        <v>28.000004000000001</v>
      </c>
      <c r="J5" s="5">
        <f t="shared" ca="1" si="1"/>
        <v>50.000003999999997</v>
      </c>
      <c r="K5" s="5">
        <f t="shared" ca="1" si="1"/>
        <v>53.000003999999997</v>
      </c>
      <c r="L5" s="5">
        <f t="shared" ca="1" si="2"/>
        <v>40.000003999999997</v>
      </c>
      <c r="M5" s="5">
        <f t="shared" ca="1" si="2"/>
        <v>36.000003999999997</v>
      </c>
      <c r="N5" s="5">
        <f t="shared" ca="1" si="2"/>
        <v>44.000003999999997</v>
      </c>
      <c r="O5" s="5">
        <f t="shared" ca="1" si="2"/>
        <v>28.000004000000001</v>
      </c>
      <c r="P5" s="5">
        <f t="shared" ca="1" si="2"/>
        <v>61.000003999999997</v>
      </c>
      <c r="Q5" s="5">
        <f t="shared" ca="1" si="2"/>
        <v>54.000003999999997</v>
      </c>
      <c r="R5" s="5">
        <f t="shared" ca="1" si="2"/>
        <v>51.000003999999997</v>
      </c>
      <c r="S5" s="5">
        <f t="shared" ca="1" si="2"/>
        <v>24.000004000000001</v>
      </c>
      <c r="T5" s="5">
        <f t="shared" ca="1" si="2"/>
        <v>60.000003999999997</v>
      </c>
      <c r="U5" s="5">
        <f t="shared" ca="1" si="2"/>
        <v>29.000004000000001</v>
      </c>
      <c r="V5" s="5">
        <f t="shared" ca="1" si="2"/>
        <v>59.000003999999997</v>
      </c>
      <c r="W5" s="5">
        <f t="shared" ca="1" si="2"/>
        <v>58.000003999999997</v>
      </c>
      <c r="X5" s="5">
        <f t="shared" ca="1" si="2"/>
        <v>28.000004000000001</v>
      </c>
      <c r="Y5" s="5">
        <f t="shared" ca="1" si="2"/>
        <v>30.000004000000001</v>
      </c>
      <c r="Z5" s="5">
        <f t="shared" ca="1" si="2"/>
        <v>30.000004000000001</v>
      </c>
      <c r="AA5" s="7">
        <f t="shared" ca="1" si="4"/>
        <v>22</v>
      </c>
      <c r="AB5" s="7">
        <f t="shared" ca="1" si="3"/>
        <v>61</v>
      </c>
      <c r="AMJ5">
        <v>4</v>
      </c>
    </row>
    <row r="6" spans="1:1024" ht="19.7" customHeight="1" x14ac:dyDescent="0.2">
      <c r="A6" s="1" t="s">
        <v>10</v>
      </c>
      <c r="B6" s="5">
        <f t="shared" ca="1" si="1"/>
        <v>20.000005000000002</v>
      </c>
      <c r="C6" s="5">
        <f t="shared" ca="1" si="1"/>
        <v>20.000005000000002</v>
      </c>
      <c r="D6" s="5">
        <f t="shared" ca="1" si="1"/>
        <v>21.000005000000002</v>
      </c>
      <c r="E6" s="5">
        <f t="shared" ca="1" si="1"/>
        <v>30.000005000000002</v>
      </c>
      <c r="F6" s="5">
        <f t="shared" ca="1" si="1"/>
        <v>17.000005000000002</v>
      </c>
      <c r="G6" s="5">
        <f t="shared" ca="1" si="1"/>
        <v>32.000005000000002</v>
      </c>
      <c r="H6" s="5">
        <f t="shared" ca="1" si="1"/>
        <v>32.000005000000002</v>
      </c>
      <c r="I6" s="5">
        <f t="shared" ca="1" si="1"/>
        <v>26.000005000000002</v>
      </c>
      <c r="J6" s="5">
        <f t="shared" ca="1" si="1"/>
        <v>54.000005000000002</v>
      </c>
      <c r="K6" s="5">
        <f t="shared" ca="1" si="1"/>
        <v>18.000005000000002</v>
      </c>
      <c r="L6" s="5">
        <f t="shared" ca="1" si="2"/>
        <v>29.000005000000002</v>
      </c>
      <c r="M6" s="5">
        <f t="shared" ca="1" si="2"/>
        <v>38.000005000000002</v>
      </c>
      <c r="N6" s="5">
        <f t="shared" ca="1" si="2"/>
        <v>54.000005000000002</v>
      </c>
      <c r="O6" s="5">
        <f t="shared" ca="1" si="2"/>
        <v>41.000005000000002</v>
      </c>
      <c r="P6" s="5">
        <f t="shared" ca="1" si="2"/>
        <v>52.000005000000002</v>
      </c>
      <c r="Q6" s="5">
        <f t="shared" ca="1" si="2"/>
        <v>42.000005000000002</v>
      </c>
      <c r="R6" s="5">
        <f t="shared" ca="1" si="2"/>
        <v>38.000005000000002</v>
      </c>
      <c r="S6" s="5">
        <f t="shared" ca="1" si="2"/>
        <v>17.000005000000002</v>
      </c>
      <c r="T6" s="5">
        <f t="shared" ca="1" si="2"/>
        <v>35.000005000000002</v>
      </c>
      <c r="U6" s="5">
        <f t="shared" ca="1" si="2"/>
        <v>37.000005000000002</v>
      </c>
      <c r="V6" s="5">
        <f t="shared" ca="1" si="2"/>
        <v>30.000005000000002</v>
      </c>
      <c r="W6" s="5">
        <f t="shared" ca="1" si="2"/>
        <v>36.000005000000002</v>
      </c>
      <c r="X6" s="5">
        <f t="shared" ca="1" si="2"/>
        <v>25.000005000000002</v>
      </c>
      <c r="Y6" s="5">
        <f t="shared" ca="1" si="2"/>
        <v>32.000005000000002</v>
      </c>
      <c r="Z6" s="5">
        <f t="shared" ca="1" si="2"/>
        <v>53.000005000000002</v>
      </c>
      <c r="AA6" s="7">
        <f t="shared" ca="1" si="4"/>
        <v>17</v>
      </c>
      <c r="AB6" s="7">
        <f t="shared" ca="1" si="3"/>
        <v>55</v>
      </c>
      <c r="AMJ6">
        <v>5</v>
      </c>
    </row>
    <row r="7" spans="1:1024" ht="19.7" customHeight="1" x14ac:dyDescent="0.2">
      <c r="A7" s="1" t="s">
        <v>11</v>
      </c>
      <c r="B7" s="5">
        <f t="shared" ca="1" si="1"/>
        <v>59.000005999999999</v>
      </c>
      <c r="C7" s="5">
        <f t="shared" ca="1" si="1"/>
        <v>32.000005999999999</v>
      </c>
      <c r="D7" s="5">
        <f t="shared" ca="1" si="1"/>
        <v>47.000005999999999</v>
      </c>
      <c r="E7" s="5">
        <f t="shared" ca="1" si="1"/>
        <v>49.000005999999999</v>
      </c>
      <c r="F7" s="5">
        <f t="shared" ca="1" si="1"/>
        <v>47.000005999999999</v>
      </c>
      <c r="G7" s="5">
        <f t="shared" ca="1" si="1"/>
        <v>31.000005999999999</v>
      </c>
      <c r="H7" s="5">
        <f t="shared" ca="1" si="1"/>
        <v>60.000005999999999</v>
      </c>
      <c r="I7" s="5">
        <f t="shared" ca="1" si="1"/>
        <v>38.000005999999999</v>
      </c>
      <c r="J7" s="5">
        <f t="shared" ca="1" si="1"/>
        <v>44.000005999999999</v>
      </c>
      <c r="K7" s="5">
        <f t="shared" ca="1" si="1"/>
        <v>48.000005999999999</v>
      </c>
      <c r="L7" s="5">
        <f t="shared" ca="1" si="2"/>
        <v>50.000005999999999</v>
      </c>
      <c r="M7" s="5">
        <f t="shared" ca="1" si="2"/>
        <v>54.000005999999999</v>
      </c>
      <c r="N7" s="5">
        <f t="shared" ca="1" si="2"/>
        <v>54.000005999999999</v>
      </c>
      <c r="O7" s="5">
        <f t="shared" ca="1" si="2"/>
        <v>51.000005999999999</v>
      </c>
      <c r="P7" s="5">
        <f t="shared" ca="1" si="2"/>
        <v>56.000005999999999</v>
      </c>
      <c r="Q7" s="5">
        <f t="shared" ca="1" si="2"/>
        <v>50.000005999999999</v>
      </c>
      <c r="R7" s="5">
        <f t="shared" ca="1" si="2"/>
        <v>34.000005999999999</v>
      </c>
      <c r="S7" s="5">
        <f t="shared" ca="1" si="2"/>
        <v>37.000005999999999</v>
      </c>
      <c r="T7" s="5">
        <f t="shared" ca="1" si="2"/>
        <v>44.000005999999999</v>
      </c>
      <c r="U7" s="5">
        <f t="shared" ca="1" si="2"/>
        <v>33.000005999999999</v>
      </c>
      <c r="V7" s="5">
        <f t="shared" ca="1" si="2"/>
        <v>36.000005999999999</v>
      </c>
      <c r="W7" s="5">
        <f t="shared" ca="1" si="2"/>
        <v>57.000005999999999</v>
      </c>
      <c r="X7" s="5">
        <f t="shared" ca="1" si="2"/>
        <v>48.000005999999999</v>
      </c>
      <c r="Y7" s="5">
        <f t="shared" ca="1" si="2"/>
        <v>40.000005999999999</v>
      </c>
      <c r="Z7" s="5">
        <f t="shared" ca="1" si="2"/>
        <v>50.000005999999999</v>
      </c>
      <c r="AA7" s="7">
        <f t="shared" ca="1" si="4"/>
        <v>30</v>
      </c>
      <c r="AB7" s="7">
        <f t="shared" ca="1" si="3"/>
        <v>65</v>
      </c>
      <c r="AMJ7">
        <v>6</v>
      </c>
    </row>
    <row r="8" spans="1:1024" ht="19.7" customHeight="1" x14ac:dyDescent="0.2">
      <c r="A8" s="1" t="s">
        <v>12</v>
      </c>
      <c r="B8" s="5">
        <f t="shared" ca="1" si="1"/>
        <v>42.000006999999997</v>
      </c>
      <c r="C8" s="5">
        <f t="shared" ca="1" si="1"/>
        <v>46.000006999999997</v>
      </c>
      <c r="D8" s="5">
        <f t="shared" ca="1" si="1"/>
        <v>44.000006999999997</v>
      </c>
      <c r="E8" s="5">
        <f t="shared" ca="1" si="1"/>
        <v>52.000006999999997</v>
      </c>
      <c r="F8" s="5">
        <f t="shared" ca="1" si="1"/>
        <v>43.000006999999997</v>
      </c>
      <c r="G8" s="5">
        <f t="shared" ca="1" si="1"/>
        <v>54.000006999999997</v>
      </c>
      <c r="H8" s="5">
        <f t="shared" ca="1" si="1"/>
        <v>27.000007</v>
      </c>
      <c r="I8" s="5">
        <f t="shared" ca="1" si="1"/>
        <v>32.000006999999997</v>
      </c>
      <c r="J8" s="5">
        <f t="shared" ca="1" si="1"/>
        <v>29.000007</v>
      </c>
      <c r="K8" s="5">
        <f t="shared" ca="1" si="1"/>
        <v>52.000006999999997</v>
      </c>
      <c r="L8" s="5">
        <f t="shared" ca="1" si="2"/>
        <v>29.000007</v>
      </c>
      <c r="M8" s="5">
        <f t="shared" ca="1" si="2"/>
        <v>33.000006999999997</v>
      </c>
      <c r="N8" s="5">
        <f t="shared" ca="1" si="2"/>
        <v>54.000006999999997</v>
      </c>
      <c r="O8" s="5">
        <f t="shared" ca="1" si="2"/>
        <v>46.000006999999997</v>
      </c>
      <c r="P8" s="5">
        <f t="shared" ca="1" si="2"/>
        <v>53.000006999999997</v>
      </c>
      <c r="Q8" s="5">
        <f t="shared" ca="1" si="2"/>
        <v>30.000007</v>
      </c>
      <c r="R8" s="5">
        <f t="shared" ca="1" si="2"/>
        <v>47.000006999999997</v>
      </c>
      <c r="S8" s="5">
        <f t="shared" ca="1" si="2"/>
        <v>47.000006999999997</v>
      </c>
      <c r="T8" s="5">
        <f t="shared" ca="1" si="2"/>
        <v>46.000006999999997</v>
      </c>
      <c r="U8" s="5">
        <f t="shared" ca="1" si="2"/>
        <v>34.000006999999997</v>
      </c>
      <c r="V8" s="5">
        <f t="shared" ca="1" si="2"/>
        <v>55.000006999999997</v>
      </c>
      <c r="W8" s="5">
        <f t="shared" ca="1" si="2"/>
        <v>43.000006999999997</v>
      </c>
      <c r="X8" s="5">
        <f t="shared" ca="1" si="2"/>
        <v>55.000006999999997</v>
      </c>
      <c r="Y8" s="5">
        <f t="shared" ca="1" si="2"/>
        <v>56.000006999999997</v>
      </c>
      <c r="Z8" s="5">
        <f t="shared" ca="1" si="2"/>
        <v>32.000006999999997</v>
      </c>
      <c r="AA8" s="7">
        <f t="shared" ca="1" si="4"/>
        <v>27</v>
      </c>
      <c r="AB8" s="7">
        <f t="shared" ca="1" si="3"/>
        <v>56</v>
      </c>
      <c r="AMJ8">
        <v>7</v>
      </c>
    </row>
    <row r="9" spans="1:1024" ht="19.7" customHeight="1" x14ac:dyDescent="0.2">
      <c r="A9" s="1" t="s">
        <v>13</v>
      </c>
      <c r="B9" s="5">
        <f t="shared" ca="1" si="1"/>
        <v>32.000008000000001</v>
      </c>
      <c r="C9" s="5">
        <f t="shared" ca="1" si="1"/>
        <v>29.000008000000001</v>
      </c>
      <c r="D9" s="5">
        <f t="shared" ca="1" si="1"/>
        <v>48.000008000000001</v>
      </c>
      <c r="E9" s="5">
        <f t="shared" ca="1" si="1"/>
        <v>46.000008000000001</v>
      </c>
      <c r="F9" s="5">
        <f t="shared" ca="1" si="1"/>
        <v>28.000008000000001</v>
      </c>
      <c r="G9" s="5">
        <f t="shared" ca="1" si="1"/>
        <v>33.000008000000001</v>
      </c>
      <c r="H9" s="5">
        <f t="shared" ca="1" si="1"/>
        <v>47.000008000000001</v>
      </c>
      <c r="I9" s="5">
        <f t="shared" ca="1" si="1"/>
        <v>16.000008000000001</v>
      </c>
      <c r="J9" s="5">
        <f t="shared" ca="1" si="1"/>
        <v>38.000008000000001</v>
      </c>
      <c r="K9" s="5">
        <f t="shared" ca="1" si="1"/>
        <v>53.000008000000001</v>
      </c>
      <c r="L9" s="5">
        <f t="shared" ca="1" si="2"/>
        <v>24.000008000000001</v>
      </c>
      <c r="M9" s="5">
        <f t="shared" ca="1" si="2"/>
        <v>18.000008000000001</v>
      </c>
      <c r="N9" s="5">
        <f t="shared" ca="1" si="2"/>
        <v>46.000008000000001</v>
      </c>
      <c r="O9" s="5">
        <f t="shared" ca="1" si="2"/>
        <v>24.000008000000001</v>
      </c>
      <c r="P9" s="5">
        <f t="shared" ca="1" si="2"/>
        <v>22.000008000000001</v>
      </c>
      <c r="Q9" s="5">
        <f t="shared" ca="1" si="2"/>
        <v>37.000008000000001</v>
      </c>
      <c r="R9" s="5">
        <f t="shared" ca="1" si="2"/>
        <v>24.000008000000001</v>
      </c>
      <c r="S9" s="5">
        <f t="shared" ca="1" si="2"/>
        <v>26.000008000000001</v>
      </c>
      <c r="T9" s="5">
        <f t="shared" ca="1" si="2"/>
        <v>45.000008000000001</v>
      </c>
      <c r="U9" s="5">
        <f t="shared" ca="1" si="2"/>
        <v>46.000008000000001</v>
      </c>
      <c r="V9" s="5">
        <f t="shared" ca="1" si="2"/>
        <v>35.000008000000001</v>
      </c>
      <c r="W9" s="5">
        <f t="shared" ca="1" si="2"/>
        <v>30.000008000000001</v>
      </c>
      <c r="X9" s="5">
        <f t="shared" ca="1" si="2"/>
        <v>32.000008000000001</v>
      </c>
      <c r="Y9" s="5">
        <f t="shared" ca="1" si="2"/>
        <v>40.000008000000001</v>
      </c>
      <c r="Z9" s="5">
        <f t="shared" ca="1" si="2"/>
        <v>43.000008000000001</v>
      </c>
      <c r="AA9" s="7">
        <f t="shared" ca="1" si="4"/>
        <v>16</v>
      </c>
      <c r="AB9" s="7">
        <f t="shared" ca="1" si="3"/>
        <v>53</v>
      </c>
      <c r="AMJ9">
        <v>8</v>
      </c>
    </row>
    <row r="10" spans="1:1024" ht="19.7" customHeight="1" x14ac:dyDescent="0.2">
      <c r="A10" s="1" t="s">
        <v>14</v>
      </c>
      <c r="B10" s="5">
        <f t="shared" ca="1" si="1"/>
        <v>25.000008999999999</v>
      </c>
      <c r="C10" s="5">
        <f t="shared" ca="1" si="1"/>
        <v>27.000008999999999</v>
      </c>
      <c r="D10" s="5">
        <f t="shared" ca="1" si="1"/>
        <v>42.000008999999999</v>
      </c>
      <c r="E10" s="5">
        <f t="shared" ca="1" si="1"/>
        <v>41.000008999999999</v>
      </c>
      <c r="F10" s="5">
        <f t="shared" ca="1" si="1"/>
        <v>17.000008999999999</v>
      </c>
      <c r="G10" s="5">
        <f t="shared" ca="1" si="1"/>
        <v>20.000008999999999</v>
      </c>
      <c r="H10" s="5">
        <f t="shared" ca="1" si="1"/>
        <v>29.000008999999999</v>
      </c>
      <c r="I10" s="5">
        <f t="shared" ca="1" si="1"/>
        <v>36.000008999999999</v>
      </c>
      <c r="J10" s="5">
        <f t="shared" ca="1" si="1"/>
        <v>19.000008999999999</v>
      </c>
      <c r="K10" s="5">
        <f t="shared" ca="1" si="1"/>
        <v>42.000008999999999</v>
      </c>
      <c r="L10" s="5">
        <f t="shared" ca="1" si="2"/>
        <v>39.000008999999999</v>
      </c>
      <c r="M10" s="5">
        <f t="shared" ca="1" si="2"/>
        <v>44.000008999999999</v>
      </c>
      <c r="N10" s="5">
        <f t="shared" ca="1" si="2"/>
        <v>34.000008999999999</v>
      </c>
      <c r="O10" s="5">
        <f t="shared" ca="1" si="2"/>
        <v>22.000008999999999</v>
      </c>
      <c r="P10" s="5">
        <f t="shared" ca="1" si="2"/>
        <v>38.000008999999999</v>
      </c>
      <c r="Q10" s="5">
        <f t="shared" ca="1" si="2"/>
        <v>42.000008999999999</v>
      </c>
      <c r="R10" s="5">
        <f t="shared" ca="1" si="2"/>
        <v>37.000008999999999</v>
      </c>
      <c r="S10" s="5">
        <f t="shared" ca="1" si="2"/>
        <v>44.000008999999999</v>
      </c>
      <c r="T10" s="5">
        <f t="shared" ca="1" si="2"/>
        <v>44.000008999999999</v>
      </c>
      <c r="U10" s="5">
        <f t="shared" ca="1" si="2"/>
        <v>21.000008999999999</v>
      </c>
      <c r="V10" s="5">
        <f t="shared" ca="1" si="2"/>
        <v>41.000008999999999</v>
      </c>
      <c r="W10" s="5">
        <f t="shared" ca="1" si="2"/>
        <v>33.000008999999999</v>
      </c>
      <c r="X10" s="5">
        <f t="shared" ca="1" si="2"/>
        <v>22.000008999999999</v>
      </c>
      <c r="Y10" s="5">
        <f t="shared" ca="1" si="2"/>
        <v>20.000008999999999</v>
      </c>
      <c r="Z10" s="5">
        <f t="shared" ca="1" si="2"/>
        <v>24.000008999999999</v>
      </c>
      <c r="AA10" s="7">
        <f t="shared" ca="1" si="4"/>
        <v>17</v>
      </c>
      <c r="AB10" s="7">
        <f t="shared" ca="1" si="3"/>
        <v>44</v>
      </c>
      <c r="AMJ10">
        <v>9</v>
      </c>
    </row>
    <row r="11" spans="1:1024" ht="19.7" customHeight="1" x14ac:dyDescent="0.2">
      <c r="A11" s="1" t="s">
        <v>15</v>
      </c>
      <c r="B11" s="5">
        <f t="shared" ca="1" si="1"/>
        <v>15.00001</v>
      </c>
      <c r="C11" s="5">
        <f t="shared" ca="1" si="1"/>
        <v>27.00001</v>
      </c>
      <c r="D11" s="5">
        <f t="shared" ca="1" si="1"/>
        <v>21.00001</v>
      </c>
      <c r="E11" s="5">
        <f t="shared" ca="1" si="1"/>
        <v>10.00001</v>
      </c>
      <c r="F11" s="5">
        <f t="shared" ca="1" si="1"/>
        <v>29.00001</v>
      </c>
      <c r="G11" s="5">
        <f t="shared" ca="1" si="1"/>
        <v>23.00001</v>
      </c>
      <c r="H11" s="5">
        <f t="shared" ca="1" si="1"/>
        <v>28.00001</v>
      </c>
      <c r="I11" s="5">
        <f t="shared" ca="1" si="1"/>
        <v>25.00001</v>
      </c>
      <c r="J11" s="5">
        <f t="shared" ca="1" si="1"/>
        <v>25.00001</v>
      </c>
      <c r="K11" s="5">
        <f t="shared" ca="1" si="1"/>
        <v>40.000010000000003</v>
      </c>
      <c r="L11" s="5">
        <f t="shared" ca="1" si="2"/>
        <v>43.000010000000003</v>
      </c>
      <c r="M11" s="5">
        <f t="shared" ca="1" si="2"/>
        <v>45.000010000000003</v>
      </c>
      <c r="N11" s="5">
        <f t="shared" ca="1" si="2"/>
        <v>26.00001</v>
      </c>
      <c r="O11" s="5">
        <f t="shared" ca="1" si="2"/>
        <v>26.00001</v>
      </c>
      <c r="P11" s="5">
        <f t="shared" ca="1" si="2"/>
        <v>23.00001</v>
      </c>
      <c r="Q11" s="5">
        <f t="shared" ca="1" si="2"/>
        <v>17.00001</v>
      </c>
      <c r="R11" s="5">
        <f t="shared" ca="1" si="2"/>
        <v>19.00001</v>
      </c>
      <c r="S11" s="5">
        <f t="shared" ca="1" si="2"/>
        <v>40.000010000000003</v>
      </c>
      <c r="T11" s="5">
        <f t="shared" ca="1" si="2"/>
        <v>12.00001</v>
      </c>
      <c r="U11" s="5">
        <f t="shared" ca="1" si="2"/>
        <v>30.00001</v>
      </c>
      <c r="V11" s="5">
        <f t="shared" ca="1" si="2"/>
        <v>29.00001</v>
      </c>
      <c r="W11" s="5">
        <f t="shared" ca="1" si="2"/>
        <v>18.00001</v>
      </c>
      <c r="X11" s="5">
        <f t="shared" ca="1" si="2"/>
        <v>25.00001</v>
      </c>
      <c r="Y11" s="5">
        <f t="shared" ca="1" si="2"/>
        <v>32.000010000000003</v>
      </c>
      <c r="Z11" s="5">
        <f t="shared" ca="1" si="2"/>
        <v>11.00001</v>
      </c>
      <c r="AA11" s="7">
        <f t="shared" ca="1" si="4"/>
        <v>9</v>
      </c>
      <c r="AB11" s="7">
        <f t="shared" ca="1" si="3"/>
        <v>45</v>
      </c>
      <c r="AMJ11">
        <v>10</v>
      </c>
    </row>
    <row r="12" spans="1:1024" ht="19.7" customHeight="1" x14ac:dyDescent="0.2">
      <c r="A12" s="1" t="s">
        <v>16</v>
      </c>
      <c r="B12" s="5">
        <f t="shared" ref="B12:K21" ca="1" si="5">RANDBETWEEN($AA12,$AB12) + ROW(A11)*0.000001</f>
        <v>22.000011000000001</v>
      </c>
      <c r="C12" s="5">
        <f t="shared" ca="1" si="5"/>
        <v>31.000011000000001</v>
      </c>
      <c r="D12" s="5">
        <f t="shared" ca="1" si="5"/>
        <v>31.000011000000001</v>
      </c>
      <c r="E12" s="5">
        <f t="shared" ca="1" si="5"/>
        <v>39.000011000000001</v>
      </c>
      <c r="F12" s="5">
        <f t="shared" ca="1" si="5"/>
        <v>25.000011000000001</v>
      </c>
      <c r="G12" s="5">
        <f t="shared" ca="1" si="5"/>
        <v>35.000011000000001</v>
      </c>
      <c r="H12" s="5">
        <f t="shared" ca="1" si="5"/>
        <v>35.000011000000001</v>
      </c>
      <c r="I12" s="5">
        <f t="shared" ca="1" si="5"/>
        <v>25.000011000000001</v>
      </c>
      <c r="J12" s="5">
        <f t="shared" ca="1" si="5"/>
        <v>30.000011000000001</v>
      </c>
      <c r="K12" s="5">
        <f t="shared" ca="1" si="5"/>
        <v>34.000011000000001</v>
      </c>
      <c r="L12" s="5">
        <f t="shared" ref="L12:Z21" ca="1" si="6">RANDBETWEEN($AA12,$AB12) + ROW(K11)*0.000001</f>
        <v>39.000011000000001</v>
      </c>
      <c r="M12" s="5">
        <f t="shared" ca="1" si="6"/>
        <v>38.000011000000001</v>
      </c>
      <c r="N12" s="5">
        <f t="shared" ca="1" si="6"/>
        <v>32.000011000000001</v>
      </c>
      <c r="O12" s="5">
        <f t="shared" ca="1" si="6"/>
        <v>32.000011000000001</v>
      </c>
      <c r="P12" s="5">
        <f t="shared" ca="1" si="6"/>
        <v>26.000011000000001</v>
      </c>
      <c r="Q12" s="5">
        <f t="shared" ca="1" si="6"/>
        <v>32.000011000000001</v>
      </c>
      <c r="R12" s="5">
        <f t="shared" ca="1" si="6"/>
        <v>27.000011000000001</v>
      </c>
      <c r="S12" s="5">
        <f t="shared" ca="1" si="6"/>
        <v>37.000011000000001</v>
      </c>
      <c r="T12" s="5">
        <f t="shared" ca="1" si="6"/>
        <v>37.000011000000001</v>
      </c>
      <c r="U12" s="5">
        <f t="shared" ca="1" si="6"/>
        <v>39.000011000000001</v>
      </c>
      <c r="V12" s="5">
        <f t="shared" ca="1" si="6"/>
        <v>39.000011000000001</v>
      </c>
      <c r="W12" s="5">
        <f t="shared" ca="1" si="6"/>
        <v>35.000011000000001</v>
      </c>
      <c r="X12" s="5">
        <f t="shared" ca="1" si="6"/>
        <v>25.000011000000001</v>
      </c>
      <c r="Y12" s="5">
        <f t="shared" ca="1" si="6"/>
        <v>27.000011000000001</v>
      </c>
      <c r="Z12" s="5">
        <f t="shared" ca="1" si="6"/>
        <v>31.000011000000001</v>
      </c>
      <c r="AA12" s="7">
        <f t="shared" ca="1" si="4"/>
        <v>21</v>
      </c>
      <c r="AB12" s="7">
        <f t="shared" ca="1" si="3"/>
        <v>40</v>
      </c>
      <c r="AMJ12">
        <v>11</v>
      </c>
    </row>
    <row r="13" spans="1:1024" ht="19.7" customHeight="1" x14ac:dyDescent="0.2">
      <c r="A13" s="1" t="s">
        <v>17</v>
      </c>
      <c r="B13" s="5">
        <f t="shared" ca="1" si="5"/>
        <v>28.000012000000002</v>
      </c>
      <c r="C13" s="5">
        <f t="shared" ca="1" si="5"/>
        <v>23.000012000000002</v>
      </c>
      <c r="D13" s="5">
        <f t="shared" ca="1" si="5"/>
        <v>4.0000119999999999</v>
      </c>
      <c r="E13" s="5">
        <f t="shared" ca="1" si="5"/>
        <v>17.000012000000002</v>
      </c>
      <c r="F13" s="5">
        <f t="shared" ca="1" si="5"/>
        <v>20.000012000000002</v>
      </c>
      <c r="G13" s="5">
        <f t="shared" ca="1" si="5"/>
        <v>46.000011999999998</v>
      </c>
      <c r="H13" s="5">
        <f t="shared" ca="1" si="5"/>
        <v>39.000011999999998</v>
      </c>
      <c r="I13" s="5">
        <f t="shared" ca="1" si="5"/>
        <v>20.000012000000002</v>
      </c>
      <c r="J13" s="5">
        <f t="shared" ca="1" si="5"/>
        <v>22.000012000000002</v>
      </c>
      <c r="K13" s="5">
        <f t="shared" ca="1" si="5"/>
        <v>43.000011999999998</v>
      </c>
      <c r="L13" s="5">
        <f t="shared" ca="1" si="6"/>
        <v>4.0000119999999999</v>
      </c>
      <c r="M13" s="5">
        <f t="shared" ca="1" si="6"/>
        <v>18.000012000000002</v>
      </c>
      <c r="N13" s="5">
        <f t="shared" ca="1" si="6"/>
        <v>18.000012000000002</v>
      </c>
      <c r="O13" s="5">
        <f t="shared" ca="1" si="6"/>
        <v>38.000011999999998</v>
      </c>
      <c r="P13" s="5">
        <f t="shared" ca="1" si="6"/>
        <v>46.000011999999998</v>
      </c>
      <c r="Q13" s="5">
        <f t="shared" ca="1" si="6"/>
        <v>39.000011999999998</v>
      </c>
      <c r="R13" s="5">
        <f t="shared" ca="1" si="6"/>
        <v>28.000012000000002</v>
      </c>
      <c r="S13" s="5">
        <f t="shared" ca="1" si="6"/>
        <v>42.000011999999998</v>
      </c>
      <c r="T13" s="5">
        <f t="shared" ca="1" si="6"/>
        <v>35.000011999999998</v>
      </c>
      <c r="U13" s="5">
        <f t="shared" ca="1" si="6"/>
        <v>16.000012000000002</v>
      </c>
      <c r="V13" s="5">
        <f t="shared" ca="1" si="6"/>
        <v>26.000012000000002</v>
      </c>
      <c r="W13" s="5">
        <f t="shared" ca="1" si="6"/>
        <v>16.000012000000002</v>
      </c>
      <c r="X13" s="5">
        <f t="shared" ca="1" si="6"/>
        <v>20.000012000000002</v>
      </c>
      <c r="Y13" s="5">
        <f t="shared" ca="1" si="6"/>
        <v>18.000012000000002</v>
      </c>
      <c r="Z13" s="5">
        <f t="shared" ca="1" si="6"/>
        <v>9.0000119999999999</v>
      </c>
      <c r="AA13" s="7">
        <f t="shared" ca="1" si="4"/>
        <v>3</v>
      </c>
      <c r="AB13" s="7">
        <f t="shared" ca="1" si="3"/>
        <v>46</v>
      </c>
      <c r="AMJ13">
        <v>12</v>
      </c>
    </row>
    <row r="14" spans="1:1024" ht="19.7" customHeight="1" x14ac:dyDescent="0.2">
      <c r="A14" s="1" t="s">
        <v>18</v>
      </c>
      <c r="B14" s="5">
        <f t="shared" ca="1" si="5"/>
        <v>37.000013000000003</v>
      </c>
      <c r="C14" s="5">
        <f t="shared" ca="1" si="5"/>
        <v>36.000013000000003</v>
      </c>
      <c r="D14" s="5">
        <f t="shared" ca="1" si="5"/>
        <v>23.000012999999999</v>
      </c>
      <c r="E14" s="5">
        <f t="shared" ca="1" si="5"/>
        <v>31.000012999999999</v>
      </c>
      <c r="F14" s="5">
        <f t="shared" ca="1" si="5"/>
        <v>42.000013000000003</v>
      </c>
      <c r="G14" s="5">
        <f t="shared" ca="1" si="5"/>
        <v>49.000013000000003</v>
      </c>
      <c r="H14" s="5">
        <f t="shared" ca="1" si="5"/>
        <v>51.000013000000003</v>
      </c>
      <c r="I14" s="5">
        <f t="shared" ca="1" si="5"/>
        <v>50.000013000000003</v>
      </c>
      <c r="J14" s="5">
        <f t="shared" ca="1" si="5"/>
        <v>38.000013000000003</v>
      </c>
      <c r="K14" s="5">
        <f t="shared" ca="1" si="5"/>
        <v>19.000012999999999</v>
      </c>
      <c r="L14" s="5">
        <f t="shared" ca="1" si="6"/>
        <v>20.000012999999999</v>
      </c>
      <c r="M14" s="5">
        <f t="shared" ca="1" si="6"/>
        <v>18.000012999999999</v>
      </c>
      <c r="N14" s="5">
        <f t="shared" ca="1" si="6"/>
        <v>13.000012999999999</v>
      </c>
      <c r="O14" s="5">
        <f t="shared" ca="1" si="6"/>
        <v>23.000012999999999</v>
      </c>
      <c r="P14" s="5">
        <f t="shared" ca="1" si="6"/>
        <v>6.000013</v>
      </c>
      <c r="Q14" s="5">
        <f t="shared" ca="1" si="6"/>
        <v>23.000012999999999</v>
      </c>
      <c r="R14" s="5">
        <f t="shared" ca="1" si="6"/>
        <v>51.000013000000003</v>
      </c>
      <c r="S14" s="5">
        <f t="shared" ca="1" si="6"/>
        <v>18.000012999999999</v>
      </c>
      <c r="T14" s="5">
        <f t="shared" ca="1" si="6"/>
        <v>26.000012999999999</v>
      </c>
      <c r="U14" s="5">
        <f t="shared" ca="1" si="6"/>
        <v>18.000012999999999</v>
      </c>
      <c r="V14" s="5">
        <f t="shared" ca="1" si="6"/>
        <v>5.000013</v>
      </c>
      <c r="W14" s="5">
        <f t="shared" ca="1" si="6"/>
        <v>19.000012999999999</v>
      </c>
      <c r="X14" s="5">
        <f t="shared" ca="1" si="6"/>
        <v>14.000012999999999</v>
      </c>
      <c r="Y14" s="5">
        <f t="shared" ca="1" si="6"/>
        <v>36.000013000000003</v>
      </c>
      <c r="Z14" s="5">
        <f t="shared" ca="1" si="6"/>
        <v>32.000013000000003</v>
      </c>
      <c r="AA14" s="7">
        <f t="shared" ca="1" si="4"/>
        <v>4</v>
      </c>
      <c r="AB14" s="7">
        <f t="shared" ca="1" si="3"/>
        <v>55</v>
      </c>
      <c r="AMJ14">
        <v>13</v>
      </c>
    </row>
    <row r="15" spans="1:1024" ht="19.7" customHeight="1" x14ac:dyDescent="0.2">
      <c r="A15" s="1" t="s">
        <v>19</v>
      </c>
      <c r="B15" s="5">
        <f t="shared" ca="1" si="5"/>
        <v>50.000014</v>
      </c>
      <c r="C15" s="5">
        <f t="shared" ca="1" si="5"/>
        <v>33.000014</v>
      </c>
      <c r="D15" s="5">
        <f t="shared" ca="1" si="5"/>
        <v>26.000014</v>
      </c>
      <c r="E15" s="5">
        <f t="shared" ca="1" si="5"/>
        <v>60.000014</v>
      </c>
      <c r="F15" s="5">
        <f t="shared" ca="1" si="5"/>
        <v>51.000014</v>
      </c>
      <c r="G15" s="5">
        <f t="shared" ca="1" si="5"/>
        <v>67.000013999999993</v>
      </c>
      <c r="H15" s="5">
        <f t="shared" ca="1" si="5"/>
        <v>41.000014</v>
      </c>
      <c r="I15" s="5">
        <f t="shared" ca="1" si="5"/>
        <v>43.000014</v>
      </c>
      <c r="J15" s="5">
        <f t="shared" ca="1" si="5"/>
        <v>65.000013999999993</v>
      </c>
      <c r="K15" s="5">
        <f t="shared" ca="1" si="5"/>
        <v>40.000014</v>
      </c>
      <c r="L15" s="5">
        <f t="shared" ca="1" si="6"/>
        <v>65.000013999999993</v>
      </c>
      <c r="M15" s="5">
        <f t="shared" ca="1" si="6"/>
        <v>52.000014</v>
      </c>
      <c r="N15" s="5">
        <f t="shared" ca="1" si="6"/>
        <v>55.000014</v>
      </c>
      <c r="O15" s="5">
        <f t="shared" ca="1" si="6"/>
        <v>66.000013999999993</v>
      </c>
      <c r="P15" s="5">
        <f t="shared" ca="1" si="6"/>
        <v>30.000014</v>
      </c>
      <c r="Q15" s="5">
        <f t="shared" ca="1" si="6"/>
        <v>39.000014</v>
      </c>
      <c r="R15" s="5">
        <f t="shared" ca="1" si="6"/>
        <v>64.000013999999993</v>
      </c>
      <c r="S15" s="5">
        <f t="shared" ca="1" si="6"/>
        <v>42.000014</v>
      </c>
      <c r="T15" s="5">
        <f t="shared" ca="1" si="6"/>
        <v>50.000014</v>
      </c>
      <c r="U15" s="5">
        <f t="shared" ca="1" si="6"/>
        <v>31.000014</v>
      </c>
      <c r="V15" s="5">
        <f t="shared" ca="1" si="6"/>
        <v>37.000014</v>
      </c>
      <c r="W15" s="5">
        <f t="shared" ca="1" si="6"/>
        <v>48.000014</v>
      </c>
      <c r="X15" s="5">
        <f t="shared" ca="1" si="6"/>
        <v>38.000014</v>
      </c>
      <c r="Y15" s="5">
        <f t="shared" ca="1" si="6"/>
        <v>64.000013999999993</v>
      </c>
      <c r="Z15" s="5">
        <f t="shared" ca="1" si="6"/>
        <v>39.000014</v>
      </c>
      <c r="AA15" s="7">
        <f t="shared" ca="1" si="4"/>
        <v>26</v>
      </c>
      <c r="AB15" s="7">
        <f t="shared" ca="1" si="3"/>
        <v>68</v>
      </c>
      <c r="AMJ15">
        <v>14</v>
      </c>
    </row>
    <row r="16" spans="1:1024" ht="19.7" customHeight="1" x14ac:dyDescent="0.2">
      <c r="A16" s="1" t="s">
        <v>20</v>
      </c>
      <c r="B16" s="5">
        <f t="shared" ca="1" si="5"/>
        <v>14.000014999999999</v>
      </c>
      <c r="C16" s="5">
        <f t="shared" ca="1" si="5"/>
        <v>6.0000150000000003</v>
      </c>
      <c r="D16" s="5">
        <f t="shared" ca="1" si="5"/>
        <v>18.000015000000001</v>
      </c>
      <c r="E16" s="5">
        <f t="shared" ca="1" si="5"/>
        <v>6.0000150000000003</v>
      </c>
      <c r="F16" s="5">
        <f t="shared" ca="1" si="5"/>
        <v>25.000015000000001</v>
      </c>
      <c r="G16" s="5">
        <f t="shared" ca="1" si="5"/>
        <v>43.000014999999998</v>
      </c>
      <c r="H16" s="5">
        <f t="shared" ca="1" si="5"/>
        <v>7.0000150000000003</v>
      </c>
      <c r="I16" s="5">
        <f t="shared" ca="1" si="5"/>
        <v>28.000015000000001</v>
      </c>
      <c r="J16" s="5">
        <f t="shared" ca="1" si="5"/>
        <v>8.0000149999999994</v>
      </c>
      <c r="K16" s="5">
        <f t="shared" ca="1" si="5"/>
        <v>3.0000149999999999</v>
      </c>
      <c r="L16" s="5">
        <f t="shared" ca="1" si="6"/>
        <v>24.000015000000001</v>
      </c>
      <c r="M16" s="5">
        <f t="shared" ca="1" si="6"/>
        <v>5.0000150000000003</v>
      </c>
      <c r="N16" s="5">
        <f t="shared" ca="1" si="6"/>
        <v>10.000014999999999</v>
      </c>
      <c r="O16" s="5">
        <f t="shared" ca="1" si="6"/>
        <v>44.000014999999998</v>
      </c>
      <c r="P16" s="5">
        <f t="shared" ca="1" si="6"/>
        <v>8.0000149999999994</v>
      </c>
      <c r="Q16" s="5">
        <f t="shared" ca="1" si="6"/>
        <v>34.000014999999998</v>
      </c>
      <c r="R16" s="5">
        <f t="shared" ca="1" si="6"/>
        <v>8.0000149999999994</v>
      </c>
      <c r="S16" s="5">
        <f t="shared" ca="1" si="6"/>
        <v>26.000015000000001</v>
      </c>
      <c r="T16" s="5">
        <f t="shared" ca="1" si="6"/>
        <v>10.000014999999999</v>
      </c>
      <c r="U16" s="5">
        <f t="shared" ca="1" si="6"/>
        <v>41.000014999999998</v>
      </c>
      <c r="V16" s="5">
        <f t="shared" ca="1" si="6"/>
        <v>27.000015000000001</v>
      </c>
      <c r="W16" s="5">
        <f t="shared" ca="1" si="6"/>
        <v>14.000014999999999</v>
      </c>
      <c r="X16" s="5">
        <f t="shared" ca="1" si="6"/>
        <v>25.000015000000001</v>
      </c>
      <c r="Y16" s="5">
        <f t="shared" ca="1" si="6"/>
        <v>18.000015000000001</v>
      </c>
      <c r="Z16" s="5">
        <f t="shared" ca="1" si="6"/>
        <v>38.000014999999998</v>
      </c>
      <c r="AA16" s="7">
        <f t="shared" ca="1" si="4"/>
        <v>3</v>
      </c>
      <c r="AB16" s="7">
        <f t="shared" ca="1" si="3"/>
        <v>49</v>
      </c>
      <c r="AMJ16">
        <v>15</v>
      </c>
    </row>
    <row r="17" spans="1:1024" ht="19.7" customHeight="1" x14ac:dyDescent="0.2">
      <c r="A17" s="1" t="s">
        <v>21</v>
      </c>
      <c r="B17" s="5">
        <f t="shared" ca="1" si="5"/>
        <v>51.000016000000002</v>
      </c>
      <c r="C17" s="5">
        <f t="shared" ca="1" si="5"/>
        <v>55.000016000000002</v>
      </c>
      <c r="D17" s="5">
        <f t="shared" ca="1" si="5"/>
        <v>5.0000159999999996</v>
      </c>
      <c r="E17" s="5">
        <f t="shared" ca="1" si="5"/>
        <v>56.000016000000002</v>
      </c>
      <c r="F17" s="5">
        <f t="shared" ca="1" si="5"/>
        <v>36.000016000000002</v>
      </c>
      <c r="G17" s="5">
        <f t="shared" ca="1" si="5"/>
        <v>6.0000159999999996</v>
      </c>
      <c r="H17" s="5">
        <f t="shared" ca="1" si="5"/>
        <v>19.000015999999999</v>
      </c>
      <c r="I17" s="5">
        <f t="shared" ca="1" si="5"/>
        <v>31.000015999999999</v>
      </c>
      <c r="J17" s="5">
        <f t="shared" ca="1" si="5"/>
        <v>19.000015999999999</v>
      </c>
      <c r="K17" s="5">
        <f t="shared" ca="1" si="5"/>
        <v>29.000015999999999</v>
      </c>
      <c r="L17" s="5">
        <f t="shared" ca="1" si="6"/>
        <v>26.000015999999999</v>
      </c>
      <c r="M17" s="5">
        <f t="shared" ca="1" si="6"/>
        <v>43.000016000000002</v>
      </c>
      <c r="N17" s="5">
        <f t="shared" ca="1" si="6"/>
        <v>15.000016</v>
      </c>
      <c r="O17" s="5">
        <f t="shared" ca="1" si="6"/>
        <v>15.000016</v>
      </c>
      <c r="P17" s="5">
        <f t="shared" ca="1" si="6"/>
        <v>52.000016000000002</v>
      </c>
      <c r="Q17" s="5">
        <f t="shared" ca="1" si="6"/>
        <v>4.0000159999999996</v>
      </c>
      <c r="R17" s="5">
        <f t="shared" ca="1" si="6"/>
        <v>49.000016000000002</v>
      </c>
      <c r="S17" s="5">
        <f t="shared" ca="1" si="6"/>
        <v>24.000015999999999</v>
      </c>
      <c r="T17" s="5">
        <f t="shared" ca="1" si="6"/>
        <v>41.000016000000002</v>
      </c>
      <c r="U17" s="5">
        <f t="shared" ca="1" si="6"/>
        <v>50.000016000000002</v>
      </c>
      <c r="V17" s="5">
        <f t="shared" ca="1" si="6"/>
        <v>6.0000159999999996</v>
      </c>
      <c r="W17" s="5">
        <f t="shared" ca="1" si="6"/>
        <v>22.000015999999999</v>
      </c>
      <c r="X17" s="5">
        <f t="shared" ca="1" si="6"/>
        <v>46.000016000000002</v>
      </c>
      <c r="Y17" s="5">
        <f t="shared" ca="1" si="6"/>
        <v>42.000016000000002</v>
      </c>
      <c r="Z17" s="5">
        <f t="shared" ca="1" si="6"/>
        <v>58.000016000000002</v>
      </c>
      <c r="AA17" s="7">
        <f t="shared" ca="1" si="4"/>
        <v>2</v>
      </c>
      <c r="AB17" s="7">
        <f t="shared" ca="1" si="3"/>
        <v>59</v>
      </c>
      <c r="AMJ17">
        <v>16</v>
      </c>
    </row>
    <row r="18" spans="1:1024" ht="19.7" customHeight="1" x14ac:dyDescent="0.2">
      <c r="A18" s="1" t="s">
        <v>22</v>
      </c>
      <c r="B18" s="5">
        <f t="shared" ca="1" si="5"/>
        <v>29.000017</v>
      </c>
      <c r="C18" s="5">
        <f t="shared" ca="1" si="5"/>
        <v>46.000017</v>
      </c>
      <c r="D18" s="5">
        <f t="shared" ca="1" si="5"/>
        <v>42.000017</v>
      </c>
      <c r="E18" s="5">
        <f t="shared" ca="1" si="5"/>
        <v>42.000017</v>
      </c>
      <c r="F18" s="5">
        <f t="shared" ca="1" si="5"/>
        <v>24.000017</v>
      </c>
      <c r="G18" s="5">
        <f t="shared" ca="1" si="5"/>
        <v>33.000017</v>
      </c>
      <c r="H18" s="5">
        <f t="shared" ca="1" si="5"/>
        <v>31.000017</v>
      </c>
      <c r="I18" s="5">
        <f t="shared" ca="1" si="5"/>
        <v>28.000017</v>
      </c>
      <c r="J18" s="5">
        <f t="shared" ca="1" si="5"/>
        <v>32.000017</v>
      </c>
      <c r="K18" s="5">
        <f t="shared" ca="1" si="5"/>
        <v>48.000017</v>
      </c>
      <c r="L18" s="5">
        <f t="shared" ca="1" si="6"/>
        <v>24.000017</v>
      </c>
      <c r="M18" s="5">
        <f t="shared" ca="1" si="6"/>
        <v>27.000017</v>
      </c>
      <c r="N18" s="5">
        <f t="shared" ca="1" si="6"/>
        <v>40.000017</v>
      </c>
      <c r="O18" s="5">
        <f t="shared" ca="1" si="6"/>
        <v>27.000017</v>
      </c>
      <c r="P18" s="5">
        <f t="shared" ca="1" si="6"/>
        <v>41.000017</v>
      </c>
      <c r="Q18" s="5">
        <f t="shared" ca="1" si="6"/>
        <v>39.000017</v>
      </c>
      <c r="R18" s="5">
        <f t="shared" ca="1" si="6"/>
        <v>11.000017</v>
      </c>
      <c r="S18" s="5">
        <f t="shared" ca="1" si="6"/>
        <v>46.000017</v>
      </c>
      <c r="T18" s="5">
        <f t="shared" ca="1" si="6"/>
        <v>24.000017</v>
      </c>
      <c r="U18" s="5">
        <f t="shared" ca="1" si="6"/>
        <v>36.000017</v>
      </c>
      <c r="V18" s="5">
        <f t="shared" ca="1" si="6"/>
        <v>40.000017</v>
      </c>
      <c r="W18" s="5">
        <f t="shared" ca="1" si="6"/>
        <v>26.000017</v>
      </c>
      <c r="X18" s="5">
        <f t="shared" ca="1" si="6"/>
        <v>27.000017</v>
      </c>
      <c r="Y18" s="5">
        <f t="shared" ca="1" si="6"/>
        <v>29.000017</v>
      </c>
      <c r="Z18" s="5">
        <f t="shared" ca="1" si="6"/>
        <v>38.000017</v>
      </c>
      <c r="AA18" s="7">
        <f t="shared" ca="1" si="4"/>
        <v>11</v>
      </c>
      <c r="AB18" s="7">
        <f t="shared" ca="1" si="3"/>
        <v>49</v>
      </c>
      <c r="AMJ18">
        <v>17</v>
      </c>
    </row>
    <row r="19" spans="1:1024" ht="19.7" customHeight="1" x14ac:dyDescent="0.2">
      <c r="A19" s="1" t="s">
        <v>23</v>
      </c>
      <c r="B19" s="5">
        <f t="shared" ca="1" si="5"/>
        <v>56.000017999999997</v>
      </c>
      <c r="C19" s="5">
        <f t="shared" ca="1" si="5"/>
        <v>55.000017999999997</v>
      </c>
      <c r="D19" s="5">
        <f t="shared" ca="1" si="5"/>
        <v>27.000018000000001</v>
      </c>
      <c r="E19" s="5">
        <f t="shared" ca="1" si="5"/>
        <v>32.000017999999997</v>
      </c>
      <c r="F19" s="5">
        <f t="shared" ca="1" si="5"/>
        <v>28.000018000000001</v>
      </c>
      <c r="G19" s="5">
        <f t="shared" ca="1" si="5"/>
        <v>23.000018000000001</v>
      </c>
      <c r="H19" s="5">
        <f t="shared" ca="1" si="5"/>
        <v>56.000017999999997</v>
      </c>
      <c r="I19" s="5">
        <f t="shared" ca="1" si="5"/>
        <v>39.000017999999997</v>
      </c>
      <c r="J19" s="5">
        <f t="shared" ca="1" si="5"/>
        <v>38.000017999999997</v>
      </c>
      <c r="K19" s="5">
        <f t="shared" ca="1" si="5"/>
        <v>48.000017999999997</v>
      </c>
      <c r="L19" s="5">
        <f t="shared" ca="1" si="6"/>
        <v>28.000018000000001</v>
      </c>
      <c r="M19" s="5">
        <f t="shared" ca="1" si="6"/>
        <v>55.000017999999997</v>
      </c>
      <c r="N19" s="5">
        <f t="shared" ca="1" si="6"/>
        <v>39.000017999999997</v>
      </c>
      <c r="O19" s="5">
        <f t="shared" ca="1" si="6"/>
        <v>42.000017999999997</v>
      </c>
      <c r="P19" s="5">
        <f t="shared" ca="1" si="6"/>
        <v>25.000018000000001</v>
      </c>
      <c r="Q19" s="5">
        <f t="shared" ca="1" si="6"/>
        <v>46.000017999999997</v>
      </c>
      <c r="R19" s="5">
        <f t="shared" ca="1" si="6"/>
        <v>47.000017999999997</v>
      </c>
      <c r="S19" s="5">
        <f t="shared" ca="1" si="6"/>
        <v>42.000017999999997</v>
      </c>
      <c r="T19" s="5">
        <f t="shared" ca="1" si="6"/>
        <v>52.000017999999997</v>
      </c>
      <c r="U19" s="5">
        <f t="shared" ca="1" si="6"/>
        <v>34.000017999999997</v>
      </c>
      <c r="V19" s="5">
        <f t="shared" ca="1" si="6"/>
        <v>36.000017999999997</v>
      </c>
      <c r="W19" s="5">
        <f t="shared" ca="1" si="6"/>
        <v>57.000017999999997</v>
      </c>
      <c r="X19" s="5">
        <f t="shared" ca="1" si="6"/>
        <v>36.000017999999997</v>
      </c>
      <c r="Y19" s="5">
        <f t="shared" ca="1" si="6"/>
        <v>55.000017999999997</v>
      </c>
      <c r="Z19" s="5">
        <f t="shared" ca="1" si="6"/>
        <v>49.000017999999997</v>
      </c>
      <c r="AA19" s="7">
        <f t="shared" ca="1" si="4"/>
        <v>23</v>
      </c>
      <c r="AB19" s="7">
        <f t="shared" ca="1" si="3"/>
        <v>57</v>
      </c>
      <c r="AMJ19">
        <v>18</v>
      </c>
    </row>
    <row r="20" spans="1:1024" ht="19.7" customHeight="1" x14ac:dyDescent="0.2">
      <c r="A20" s="1" t="s">
        <v>24</v>
      </c>
      <c r="B20" s="5">
        <f t="shared" ca="1" si="5"/>
        <v>21.000019000000002</v>
      </c>
      <c r="C20" s="5">
        <f t="shared" ca="1" si="5"/>
        <v>35.000019000000002</v>
      </c>
      <c r="D20" s="5">
        <f t="shared" ca="1" si="5"/>
        <v>20.000019000000002</v>
      </c>
      <c r="E20" s="5">
        <f t="shared" ca="1" si="5"/>
        <v>36.000019000000002</v>
      </c>
      <c r="F20" s="5">
        <f t="shared" ca="1" si="5"/>
        <v>29.000019000000002</v>
      </c>
      <c r="G20" s="5">
        <f t="shared" ca="1" si="5"/>
        <v>48.000019000000002</v>
      </c>
      <c r="H20" s="5">
        <f t="shared" ca="1" si="5"/>
        <v>25.000019000000002</v>
      </c>
      <c r="I20" s="5">
        <f t="shared" ca="1" si="5"/>
        <v>51.000019000000002</v>
      </c>
      <c r="J20" s="5">
        <f t="shared" ca="1" si="5"/>
        <v>40.000019000000002</v>
      </c>
      <c r="K20" s="5">
        <f t="shared" ca="1" si="5"/>
        <v>58.000019000000002</v>
      </c>
      <c r="L20" s="5">
        <f t="shared" ca="1" si="6"/>
        <v>52.000019000000002</v>
      </c>
      <c r="M20" s="5">
        <f t="shared" ca="1" si="6"/>
        <v>40.000019000000002</v>
      </c>
      <c r="N20" s="5">
        <f t="shared" ca="1" si="6"/>
        <v>58.000019000000002</v>
      </c>
      <c r="O20" s="5">
        <f t="shared" ca="1" si="6"/>
        <v>27.000019000000002</v>
      </c>
      <c r="P20" s="5">
        <f t="shared" ca="1" si="6"/>
        <v>50.000019000000002</v>
      </c>
      <c r="Q20" s="5">
        <f t="shared" ca="1" si="6"/>
        <v>35.000019000000002</v>
      </c>
      <c r="R20" s="5">
        <f t="shared" ca="1" si="6"/>
        <v>35.000019000000002</v>
      </c>
      <c r="S20" s="5">
        <f t="shared" ca="1" si="6"/>
        <v>30.000019000000002</v>
      </c>
      <c r="T20" s="5">
        <f t="shared" ca="1" si="6"/>
        <v>21.000019000000002</v>
      </c>
      <c r="U20" s="5">
        <f t="shared" ca="1" si="6"/>
        <v>26.000019000000002</v>
      </c>
      <c r="V20" s="5">
        <f t="shared" ca="1" si="6"/>
        <v>40.000019000000002</v>
      </c>
      <c r="W20" s="5">
        <f t="shared" ca="1" si="6"/>
        <v>33.000019000000002</v>
      </c>
      <c r="X20" s="5">
        <f t="shared" ca="1" si="6"/>
        <v>34.000019000000002</v>
      </c>
      <c r="Y20" s="5">
        <f t="shared" ca="1" si="6"/>
        <v>21.000019000000002</v>
      </c>
      <c r="Z20" s="5">
        <f t="shared" ca="1" si="6"/>
        <v>36.000019000000002</v>
      </c>
      <c r="AA20" s="7">
        <f t="shared" ca="1" si="4"/>
        <v>17</v>
      </c>
      <c r="AB20" s="7">
        <f t="shared" ca="1" si="3"/>
        <v>62</v>
      </c>
      <c r="AMJ20">
        <v>19</v>
      </c>
    </row>
    <row r="21" spans="1:1024" ht="19.7" customHeight="1" x14ac:dyDescent="0.2">
      <c r="A21" s="1" t="s">
        <v>25</v>
      </c>
      <c r="B21" s="5">
        <f t="shared" ca="1" si="5"/>
        <v>18.000019999999999</v>
      </c>
      <c r="C21" s="5">
        <f t="shared" ca="1" si="5"/>
        <v>28.000019999999999</v>
      </c>
      <c r="D21" s="5">
        <f t="shared" ca="1" si="5"/>
        <v>37.000019999999999</v>
      </c>
      <c r="E21" s="5">
        <f t="shared" ca="1" si="5"/>
        <v>34.000019999999999</v>
      </c>
      <c r="F21" s="5">
        <f t="shared" ca="1" si="5"/>
        <v>64.000020000000006</v>
      </c>
      <c r="G21" s="5">
        <f t="shared" ca="1" si="5"/>
        <v>65.000020000000006</v>
      </c>
      <c r="H21" s="5">
        <f t="shared" ca="1" si="5"/>
        <v>64.000020000000006</v>
      </c>
      <c r="I21" s="5">
        <f t="shared" ca="1" si="5"/>
        <v>19.000019999999999</v>
      </c>
      <c r="J21" s="5">
        <f t="shared" ca="1" si="5"/>
        <v>66.000020000000006</v>
      </c>
      <c r="K21" s="5">
        <f t="shared" ca="1" si="5"/>
        <v>55.000019999999999</v>
      </c>
      <c r="L21" s="5">
        <f t="shared" ca="1" si="6"/>
        <v>55.000019999999999</v>
      </c>
      <c r="M21" s="5">
        <f t="shared" ca="1" si="6"/>
        <v>48.000019999999999</v>
      </c>
      <c r="N21" s="5">
        <f t="shared" ca="1" si="6"/>
        <v>28.000019999999999</v>
      </c>
      <c r="O21" s="5">
        <f t="shared" ca="1" si="6"/>
        <v>27.000019999999999</v>
      </c>
      <c r="P21" s="5">
        <f t="shared" ca="1" si="6"/>
        <v>22.000019999999999</v>
      </c>
      <c r="Q21" s="5">
        <f t="shared" ca="1" si="6"/>
        <v>64.000020000000006</v>
      </c>
      <c r="R21" s="5">
        <f t="shared" ca="1" si="6"/>
        <v>37.000019999999999</v>
      </c>
      <c r="S21" s="5">
        <f t="shared" ca="1" si="6"/>
        <v>67.000020000000006</v>
      </c>
      <c r="T21" s="5">
        <f t="shared" ca="1" si="6"/>
        <v>46.000019999999999</v>
      </c>
      <c r="U21" s="5">
        <f t="shared" ca="1" si="6"/>
        <v>55.000019999999999</v>
      </c>
      <c r="V21" s="5">
        <f t="shared" ca="1" si="6"/>
        <v>35.000019999999999</v>
      </c>
      <c r="W21" s="5">
        <f t="shared" ca="1" si="6"/>
        <v>24.000019999999999</v>
      </c>
      <c r="X21" s="5">
        <f t="shared" ca="1" si="6"/>
        <v>22.000019999999999</v>
      </c>
      <c r="Y21" s="5">
        <f t="shared" ca="1" si="6"/>
        <v>46.000019999999999</v>
      </c>
      <c r="Z21" s="5">
        <f t="shared" ca="1" si="6"/>
        <v>28.000019999999999</v>
      </c>
      <c r="AA21" s="7">
        <f t="shared" ca="1" si="4"/>
        <v>15</v>
      </c>
      <c r="AB21" s="7">
        <f t="shared" ca="1" si="3"/>
        <v>70</v>
      </c>
      <c r="AMJ21">
        <v>20</v>
      </c>
    </row>
    <row r="22" spans="1:1024" ht="19.7" customHeight="1" x14ac:dyDescent="0.2">
      <c r="A22" s="1" t="s">
        <v>26</v>
      </c>
      <c r="B22" s="5">
        <f t="shared" ref="B22:K31" ca="1" si="7">RANDBETWEEN($AA22,$AB22) + ROW(A21)*0.000001</f>
        <v>6.0000210000000003</v>
      </c>
      <c r="C22" s="5">
        <f t="shared" ca="1" si="7"/>
        <v>47.000020999999997</v>
      </c>
      <c r="D22" s="5">
        <f t="shared" ca="1" si="7"/>
        <v>47.000020999999997</v>
      </c>
      <c r="E22" s="5">
        <f t="shared" ca="1" si="7"/>
        <v>22.000021</v>
      </c>
      <c r="F22" s="5">
        <f t="shared" ca="1" si="7"/>
        <v>47.000020999999997</v>
      </c>
      <c r="G22" s="5">
        <f t="shared" ca="1" si="7"/>
        <v>5.0000210000000003</v>
      </c>
      <c r="H22" s="5">
        <f t="shared" ca="1" si="7"/>
        <v>34.000020999999997</v>
      </c>
      <c r="I22" s="5">
        <f t="shared" ca="1" si="7"/>
        <v>11.000021</v>
      </c>
      <c r="J22" s="5">
        <f t="shared" ca="1" si="7"/>
        <v>57.000020999999997</v>
      </c>
      <c r="K22" s="5">
        <f t="shared" ca="1" si="7"/>
        <v>34.000020999999997</v>
      </c>
      <c r="L22" s="5">
        <f t="shared" ref="L22:Z31" ca="1" si="8">RANDBETWEEN($AA22,$AB22) + ROW(K21)*0.000001</f>
        <v>57.000020999999997</v>
      </c>
      <c r="M22" s="5">
        <f t="shared" ca="1" si="8"/>
        <v>15.000021</v>
      </c>
      <c r="N22" s="5">
        <f t="shared" ca="1" si="8"/>
        <v>36.000020999999997</v>
      </c>
      <c r="O22" s="5">
        <f t="shared" ca="1" si="8"/>
        <v>14.000021</v>
      </c>
      <c r="P22" s="5">
        <f t="shared" ca="1" si="8"/>
        <v>23.000021</v>
      </c>
      <c r="Q22" s="5">
        <f t="shared" ca="1" si="8"/>
        <v>39.000020999999997</v>
      </c>
      <c r="R22" s="5">
        <f t="shared" ca="1" si="8"/>
        <v>18.000021</v>
      </c>
      <c r="S22" s="5">
        <f t="shared" ca="1" si="8"/>
        <v>25.000021</v>
      </c>
      <c r="T22" s="5">
        <f t="shared" ca="1" si="8"/>
        <v>10.000021</v>
      </c>
      <c r="U22" s="5">
        <f t="shared" ca="1" si="8"/>
        <v>14.000021</v>
      </c>
      <c r="V22" s="5">
        <f t="shared" ca="1" si="8"/>
        <v>22.000021</v>
      </c>
      <c r="W22" s="5">
        <f t="shared" ca="1" si="8"/>
        <v>9.0000210000000003</v>
      </c>
      <c r="X22" s="5">
        <f t="shared" ca="1" si="8"/>
        <v>26.000021</v>
      </c>
      <c r="Y22" s="5">
        <f t="shared" ca="1" si="8"/>
        <v>14.000021</v>
      </c>
      <c r="Z22" s="5">
        <f t="shared" ca="1" si="8"/>
        <v>37.000020999999997</v>
      </c>
      <c r="AA22" s="7">
        <f t="shared" ca="1" si="4"/>
        <v>5</v>
      </c>
      <c r="AB22" s="7">
        <f t="shared" ca="1" si="3"/>
        <v>60</v>
      </c>
      <c r="AMJ22">
        <v>21</v>
      </c>
    </row>
    <row r="23" spans="1:1024" ht="19.7" customHeight="1" x14ac:dyDescent="0.2">
      <c r="A23" s="1" t="s">
        <v>27</v>
      </c>
      <c r="B23" s="5">
        <f t="shared" ca="1" si="7"/>
        <v>38.000022000000001</v>
      </c>
      <c r="C23" s="5">
        <f t="shared" ca="1" si="7"/>
        <v>34.000022000000001</v>
      </c>
      <c r="D23" s="5">
        <f t="shared" ca="1" si="7"/>
        <v>33.000022000000001</v>
      </c>
      <c r="E23" s="5">
        <f t="shared" ca="1" si="7"/>
        <v>36.000022000000001</v>
      </c>
      <c r="F23" s="5">
        <f t="shared" ca="1" si="7"/>
        <v>31.000022000000001</v>
      </c>
      <c r="G23" s="5">
        <f t="shared" ca="1" si="7"/>
        <v>35.000022000000001</v>
      </c>
      <c r="H23" s="5">
        <f t="shared" ca="1" si="7"/>
        <v>37.000022000000001</v>
      </c>
      <c r="I23" s="5">
        <f t="shared" ca="1" si="7"/>
        <v>26.000022000000001</v>
      </c>
      <c r="J23" s="5">
        <f t="shared" ca="1" si="7"/>
        <v>41.000022000000001</v>
      </c>
      <c r="K23" s="5">
        <f t="shared" ca="1" si="7"/>
        <v>37.000022000000001</v>
      </c>
      <c r="L23" s="5">
        <f t="shared" ca="1" si="8"/>
        <v>34.000022000000001</v>
      </c>
      <c r="M23" s="5">
        <f t="shared" ca="1" si="8"/>
        <v>38.000022000000001</v>
      </c>
      <c r="N23" s="5">
        <f t="shared" ca="1" si="8"/>
        <v>36.000022000000001</v>
      </c>
      <c r="O23" s="5">
        <f t="shared" ca="1" si="8"/>
        <v>37.000022000000001</v>
      </c>
      <c r="P23" s="5">
        <f t="shared" ca="1" si="8"/>
        <v>25.000022000000001</v>
      </c>
      <c r="Q23" s="5">
        <f t="shared" ca="1" si="8"/>
        <v>27.000022000000001</v>
      </c>
      <c r="R23" s="5">
        <f t="shared" ca="1" si="8"/>
        <v>28.000022000000001</v>
      </c>
      <c r="S23" s="5">
        <f t="shared" ca="1" si="8"/>
        <v>28.000022000000001</v>
      </c>
      <c r="T23" s="5">
        <f t="shared" ca="1" si="8"/>
        <v>25.000022000000001</v>
      </c>
      <c r="U23" s="5">
        <f t="shared" ca="1" si="8"/>
        <v>28.000022000000001</v>
      </c>
      <c r="V23" s="5">
        <f t="shared" ca="1" si="8"/>
        <v>34.000022000000001</v>
      </c>
      <c r="W23" s="5">
        <f t="shared" ca="1" si="8"/>
        <v>26.000022000000001</v>
      </c>
      <c r="X23" s="5">
        <f t="shared" ca="1" si="8"/>
        <v>39.000022000000001</v>
      </c>
      <c r="Y23" s="5">
        <f t="shared" ca="1" si="8"/>
        <v>37.000022000000001</v>
      </c>
      <c r="Z23" s="5">
        <f t="shared" ca="1" si="8"/>
        <v>24.000022000000001</v>
      </c>
      <c r="AA23" s="7">
        <f t="shared" ca="1" si="4"/>
        <v>24</v>
      </c>
      <c r="AB23" s="7">
        <f t="shared" ca="1" si="3"/>
        <v>41</v>
      </c>
      <c r="AMJ23">
        <v>22</v>
      </c>
    </row>
    <row r="24" spans="1:1024" ht="19.7" customHeight="1" x14ac:dyDescent="0.2">
      <c r="A24" s="1" t="s">
        <v>28</v>
      </c>
      <c r="B24" s="5">
        <f t="shared" ca="1" si="7"/>
        <v>37.000022999999999</v>
      </c>
      <c r="C24" s="5">
        <f t="shared" ca="1" si="7"/>
        <v>28.000022999999999</v>
      </c>
      <c r="D24" s="5">
        <f t="shared" ca="1" si="7"/>
        <v>39.000022999999999</v>
      </c>
      <c r="E24" s="5">
        <f t="shared" ca="1" si="7"/>
        <v>38.000022999999999</v>
      </c>
      <c r="F24" s="5">
        <f t="shared" ca="1" si="7"/>
        <v>32.000022999999999</v>
      </c>
      <c r="G24" s="5">
        <f t="shared" ca="1" si="7"/>
        <v>29.000022999999999</v>
      </c>
      <c r="H24" s="5">
        <f t="shared" ca="1" si="7"/>
        <v>27.000022999999999</v>
      </c>
      <c r="I24" s="5">
        <f t="shared" ca="1" si="7"/>
        <v>27.000022999999999</v>
      </c>
      <c r="J24" s="5">
        <f t="shared" ca="1" si="7"/>
        <v>36.000022999999999</v>
      </c>
      <c r="K24" s="5">
        <f t="shared" ca="1" si="7"/>
        <v>38.000022999999999</v>
      </c>
      <c r="L24" s="5">
        <f t="shared" ca="1" si="8"/>
        <v>30.000022999999999</v>
      </c>
      <c r="M24" s="5">
        <f t="shared" ca="1" si="8"/>
        <v>29.000022999999999</v>
      </c>
      <c r="N24" s="5">
        <f t="shared" ca="1" si="8"/>
        <v>33.000022999999999</v>
      </c>
      <c r="O24" s="5">
        <f t="shared" ca="1" si="8"/>
        <v>26.000022999999999</v>
      </c>
      <c r="P24" s="5">
        <f t="shared" ca="1" si="8"/>
        <v>25.000022999999999</v>
      </c>
      <c r="Q24" s="5">
        <f t="shared" ca="1" si="8"/>
        <v>40.000022999999999</v>
      </c>
      <c r="R24" s="5">
        <f t="shared" ca="1" si="8"/>
        <v>41.000022999999999</v>
      </c>
      <c r="S24" s="5">
        <f t="shared" ca="1" si="8"/>
        <v>39.000022999999999</v>
      </c>
      <c r="T24" s="5">
        <f t="shared" ca="1" si="8"/>
        <v>40.000022999999999</v>
      </c>
      <c r="U24" s="5">
        <f t="shared" ca="1" si="8"/>
        <v>29.000022999999999</v>
      </c>
      <c r="V24" s="5">
        <f t="shared" ca="1" si="8"/>
        <v>38.000022999999999</v>
      </c>
      <c r="W24" s="5">
        <f t="shared" ca="1" si="8"/>
        <v>35.000022999999999</v>
      </c>
      <c r="X24" s="5">
        <f t="shared" ca="1" si="8"/>
        <v>28.000022999999999</v>
      </c>
      <c r="Y24" s="5">
        <f t="shared" ca="1" si="8"/>
        <v>36.000022999999999</v>
      </c>
      <c r="Z24" s="5">
        <f t="shared" ca="1" si="8"/>
        <v>33.000022999999999</v>
      </c>
      <c r="AA24" s="7">
        <f t="shared" ca="1" si="4"/>
        <v>22</v>
      </c>
      <c r="AB24" s="7">
        <f t="shared" ca="1" si="3"/>
        <v>42</v>
      </c>
      <c r="AMJ24">
        <v>23</v>
      </c>
    </row>
    <row r="25" spans="1:1024" ht="19.7" customHeight="1" x14ac:dyDescent="0.2">
      <c r="A25" s="1" t="s">
        <v>29</v>
      </c>
      <c r="B25" s="5">
        <f t="shared" ca="1" si="7"/>
        <v>22.000024</v>
      </c>
      <c r="C25" s="5">
        <f t="shared" ca="1" si="7"/>
        <v>36.000024000000003</v>
      </c>
      <c r="D25" s="5">
        <f t="shared" ca="1" si="7"/>
        <v>55.000024000000003</v>
      </c>
      <c r="E25" s="5">
        <f t="shared" ca="1" si="7"/>
        <v>38.000024000000003</v>
      </c>
      <c r="F25" s="5">
        <f t="shared" ca="1" si="7"/>
        <v>32.000024000000003</v>
      </c>
      <c r="G25" s="5">
        <f t="shared" ca="1" si="7"/>
        <v>18.000024</v>
      </c>
      <c r="H25" s="5">
        <f t="shared" ca="1" si="7"/>
        <v>50.000024000000003</v>
      </c>
      <c r="I25" s="5">
        <f t="shared" ca="1" si="7"/>
        <v>62.000024000000003</v>
      </c>
      <c r="J25" s="5">
        <f t="shared" ca="1" si="7"/>
        <v>18.000024</v>
      </c>
      <c r="K25" s="5">
        <f t="shared" ca="1" si="7"/>
        <v>60.000024000000003</v>
      </c>
      <c r="L25" s="5">
        <f t="shared" ca="1" si="8"/>
        <v>39.000024000000003</v>
      </c>
      <c r="M25" s="5">
        <f t="shared" ca="1" si="8"/>
        <v>51.000024000000003</v>
      </c>
      <c r="N25" s="5">
        <f t="shared" ca="1" si="8"/>
        <v>45.000024000000003</v>
      </c>
      <c r="O25" s="5">
        <f t="shared" ca="1" si="8"/>
        <v>37.000024000000003</v>
      </c>
      <c r="P25" s="5">
        <f t="shared" ca="1" si="8"/>
        <v>60.000024000000003</v>
      </c>
      <c r="Q25" s="5">
        <f t="shared" ca="1" si="8"/>
        <v>57.000024000000003</v>
      </c>
      <c r="R25" s="5">
        <f t="shared" ca="1" si="8"/>
        <v>49.000024000000003</v>
      </c>
      <c r="S25" s="5">
        <f t="shared" ca="1" si="8"/>
        <v>43.000024000000003</v>
      </c>
      <c r="T25" s="5">
        <f t="shared" ca="1" si="8"/>
        <v>13.000024</v>
      </c>
      <c r="U25" s="5">
        <f t="shared" ca="1" si="8"/>
        <v>27.000024</v>
      </c>
      <c r="V25" s="5">
        <f t="shared" ca="1" si="8"/>
        <v>66.000023999999996</v>
      </c>
      <c r="W25" s="5">
        <f t="shared" ca="1" si="8"/>
        <v>51.000024000000003</v>
      </c>
      <c r="X25" s="5">
        <f t="shared" ca="1" si="8"/>
        <v>50.000024000000003</v>
      </c>
      <c r="Y25" s="5">
        <f t="shared" ca="1" si="8"/>
        <v>31.000024</v>
      </c>
      <c r="Z25" s="5">
        <f t="shared" ca="1" si="8"/>
        <v>55.000024000000003</v>
      </c>
      <c r="AA25" s="7">
        <f t="shared" ca="1" si="4"/>
        <v>13</v>
      </c>
      <c r="AB25" s="7">
        <f t="shared" ca="1" si="3"/>
        <v>68</v>
      </c>
      <c r="AMJ25">
        <v>24</v>
      </c>
    </row>
    <row r="26" spans="1:1024" ht="19.7" customHeight="1" x14ac:dyDescent="0.2">
      <c r="A26" s="1" t="s">
        <v>30</v>
      </c>
      <c r="B26" s="5">
        <f t="shared" ca="1" si="7"/>
        <v>23.000025000000001</v>
      </c>
      <c r="C26" s="5">
        <f t="shared" ca="1" si="7"/>
        <v>44.000025000000001</v>
      </c>
      <c r="D26" s="5">
        <f t="shared" ca="1" si="7"/>
        <v>22.000025000000001</v>
      </c>
      <c r="E26" s="5">
        <f t="shared" ca="1" si="7"/>
        <v>23.000025000000001</v>
      </c>
      <c r="F26" s="5">
        <f t="shared" ca="1" si="7"/>
        <v>47.000025000000001</v>
      </c>
      <c r="G26" s="5">
        <f t="shared" ca="1" si="7"/>
        <v>32.000025000000001</v>
      </c>
      <c r="H26" s="5">
        <f t="shared" ca="1" si="7"/>
        <v>49.000025000000001</v>
      </c>
      <c r="I26" s="5">
        <f t="shared" ca="1" si="7"/>
        <v>24.000025000000001</v>
      </c>
      <c r="J26" s="5">
        <f t="shared" ca="1" si="7"/>
        <v>25.000025000000001</v>
      </c>
      <c r="K26" s="5">
        <f t="shared" ca="1" si="7"/>
        <v>22.000025000000001</v>
      </c>
      <c r="L26" s="5">
        <f t="shared" ca="1" si="8"/>
        <v>28.000025000000001</v>
      </c>
      <c r="M26" s="5">
        <f t="shared" ca="1" si="8"/>
        <v>23.000025000000001</v>
      </c>
      <c r="N26" s="5">
        <f t="shared" ca="1" si="8"/>
        <v>39.000025000000001</v>
      </c>
      <c r="O26" s="5">
        <f t="shared" ca="1" si="8"/>
        <v>22.000025000000001</v>
      </c>
      <c r="P26" s="5">
        <f t="shared" ca="1" si="8"/>
        <v>46.000025000000001</v>
      </c>
      <c r="Q26" s="5">
        <f t="shared" ca="1" si="8"/>
        <v>31.000025000000001</v>
      </c>
      <c r="R26" s="5">
        <f t="shared" ca="1" si="8"/>
        <v>51.000025000000001</v>
      </c>
      <c r="S26" s="5">
        <f t="shared" ca="1" si="8"/>
        <v>47.000025000000001</v>
      </c>
      <c r="T26" s="5">
        <f t="shared" ca="1" si="8"/>
        <v>38.000025000000001</v>
      </c>
      <c r="U26" s="5">
        <f t="shared" ca="1" si="8"/>
        <v>39.000025000000001</v>
      </c>
      <c r="V26" s="5">
        <f t="shared" ca="1" si="8"/>
        <v>29.000025000000001</v>
      </c>
      <c r="W26" s="5">
        <f t="shared" ca="1" si="8"/>
        <v>44.000025000000001</v>
      </c>
      <c r="X26" s="5">
        <f t="shared" ca="1" si="8"/>
        <v>26.000025000000001</v>
      </c>
      <c r="Y26" s="5">
        <f t="shared" ca="1" si="8"/>
        <v>39.000025000000001</v>
      </c>
      <c r="Z26" s="5">
        <f t="shared" ca="1" si="8"/>
        <v>26.000025000000001</v>
      </c>
      <c r="AA26" s="7">
        <f t="shared" ca="1" si="4"/>
        <v>22</v>
      </c>
      <c r="AB26" s="7">
        <f t="shared" ca="1" si="3"/>
        <v>52</v>
      </c>
      <c r="AMJ26">
        <v>25</v>
      </c>
    </row>
    <row r="27" spans="1:1024" ht="19.7" customHeight="1" x14ac:dyDescent="0.2">
      <c r="A27" s="1" t="s">
        <v>31</v>
      </c>
      <c r="B27" s="5">
        <f t="shared" ca="1" si="7"/>
        <v>15.000026</v>
      </c>
      <c r="C27" s="5">
        <f t="shared" ca="1" si="7"/>
        <v>33.000025999999998</v>
      </c>
      <c r="D27" s="5">
        <f t="shared" ca="1" si="7"/>
        <v>35.000025999999998</v>
      </c>
      <c r="E27" s="5">
        <f t="shared" ca="1" si="7"/>
        <v>37.000025999999998</v>
      </c>
      <c r="F27" s="5">
        <f t="shared" ca="1" si="7"/>
        <v>38.000025999999998</v>
      </c>
      <c r="G27" s="5">
        <f t="shared" ca="1" si="7"/>
        <v>21.000025999999998</v>
      </c>
      <c r="H27" s="5">
        <f t="shared" ca="1" si="7"/>
        <v>17.000025999999998</v>
      </c>
      <c r="I27" s="5">
        <f t="shared" ca="1" si="7"/>
        <v>41.000025999999998</v>
      </c>
      <c r="J27" s="5">
        <f t="shared" ca="1" si="7"/>
        <v>20.000025999999998</v>
      </c>
      <c r="K27" s="5">
        <f t="shared" ca="1" si="7"/>
        <v>41.000025999999998</v>
      </c>
      <c r="L27" s="5">
        <f t="shared" ca="1" si="8"/>
        <v>24.000025999999998</v>
      </c>
      <c r="M27" s="5">
        <f t="shared" ca="1" si="8"/>
        <v>20.000025999999998</v>
      </c>
      <c r="N27" s="5">
        <f t="shared" ca="1" si="8"/>
        <v>35.000025999999998</v>
      </c>
      <c r="O27" s="5">
        <f t="shared" ca="1" si="8"/>
        <v>14.000026</v>
      </c>
      <c r="P27" s="5">
        <f t="shared" ca="1" si="8"/>
        <v>40.000025999999998</v>
      </c>
      <c r="Q27" s="5">
        <f t="shared" ca="1" si="8"/>
        <v>38.000025999999998</v>
      </c>
      <c r="R27" s="5">
        <f t="shared" ca="1" si="8"/>
        <v>13.000026</v>
      </c>
      <c r="S27" s="5">
        <f t="shared" ca="1" si="8"/>
        <v>33.000025999999998</v>
      </c>
      <c r="T27" s="5">
        <f t="shared" ca="1" si="8"/>
        <v>23.000025999999998</v>
      </c>
      <c r="U27" s="5">
        <f t="shared" ca="1" si="8"/>
        <v>29.000025999999998</v>
      </c>
      <c r="V27" s="5">
        <f t="shared" ca="1" si="8"/>
        <v>18.000025999999998</v>
      </c>
      <c r="W27" s="5">
        <f t="shared" ca="1" si="8"/>
        <v>24.000025999999998</v>
      </c>
      <c r="X27" s="5">
        <f t="shared" ca="1" si="8"/>
        <v>31.000025999999998</v>
      </c>
      <c r="Y27" s="5">
        <f t="shared" ca="1" si="8"/>
        <v>22.000025999999998</v>
      </c>
      <c r="Z27" s="5">
        <f t="shared" ca="1" si="8"/>
        <v>15.000026</v>
      </c>
      <c r="AA27" s="7">
        <f t="shared" ca="1" si="4"/>
        <v>13</v>
      </c>
      <c r="AB27" s="7">
        <f t="shared" ca="1" si="3"/>
        <v>43</v>
      </c>
      <c r="AMJ27">
        <v>26</v>
      </c>
    </row>
    <row r="28" spans="1:1024" ht="19.7" customHeight="1" x14ac:dyDescent="0.2">
      <c r="A28" s="1" t="s">
        <v>32</v>
      </c>
      <c r="B28" s="5">
        <f t="shared" ca="1" si="7"/>
        <v>56.000027000000003</v>
      </c>
      <c r="C28" s="5">
        <f t="shared" ca="1" si="7"/>
        <v>44.000027000000003</v>
      </c>
      <c r="D28" s="5">
        <f t="shared" ca="1" si="7"/>
        <v>30.000026999999999</v>
      </c>
      <c r="E28" s="5">
        <f t="shared" ca="1" si="7"/>
        <v>55.000027000000003</v>
      </c>
      <c r="F28" s="5">
        <f t="shared" ca="1" si="7"/>
        <v>61.000027000000003</v>
      </c>
      <c r="G28" s="5">
        <f t="shared" ca="1" si="7"/>
        <v>29.000026999999999</v>
      </c>
      <c r="H28" s="5">
        <f t="shared" ca="1" si="7"/>
        <v>33.000027000000003</v>
      </c>
      <c r="I28" s="5">
        <f t="shared" ca="1" si="7"/>
        <v>43.000027000000003</v>
      </c>
      <c r="J28" s="5">
        <f t="shared" ca="1" si="7"/>
        <v>26.000026999999999</v>
      </c>
      <c r="K28" s="5">
        <f t="shared" ca="1" si="7"/>
        <v>49.000027000000003</v>
      </c>
      <c r="L28" s="5">
        <f t="shared" ca="1" si="8"/>
        <v>32.000027000000003</v>
      </c>
      <c r="M28" s="5">
        <f t="shared" ca="1" si="8"/>
        <v>34.000027000000003</v>
      </c>
      <c r="N28" s="5">
        <f t="shared" ca="1" si="8"/>
        <v>34.000027000000003</v>
      </c>
      <c r="O28" s="5">
        <f t="shared" ca="1" si="8"/>
        <v>33.000027000000003</v>
      </c>
      <c r="P28" s="5">
        <f t="shared" ca="1" si="8"/>
        <v>28.000026999999999</v>
      </c>
      <c r="Q28" s="5">
        <f t="shared" ca="1" si="8"/>
        <v>28.000026999999999</v>
      </c>
      <c r="R28" s="5">
        <f t="shared" ca="1" si="8"/>
        <v>41.000027000000003</v>
      </c>
      <c r="S28" s="5">
        <f t="shared" ca="1" si="8"/>
        <v>59.000027000000003</v>
      </c>
      <c r="T28" s="5">
        <f t="shared" ca="1" si="8"/>
        <v>34.000027000000003</v>
      </c>
      <c r="U28" s="5">
        <f t="shared" ca="1" si="8"/>
        <v>30.000026999999999</v>
      </c>
      <c r="V28" s="5">
        <f t="shared" ca="1" si="8"/>
        <v>29.000026999999999</v>
      </c>
      <c r="W28" s="5">
        <f t="shared" ca="1" si="8"/>
        <v>42.000027000000003</v>
      </c>
      <c r="X28" s="5">
        <f t="shared" ca="1" si="8"/>
        <v>24.000026999999999</v>
      </c>
      <c r="Y28" s="5">
        <f t="shared" ca="1" si="8"/>
        <v>47.000027000000003</v>
      </c>
      <c r="Z28" s="5">
        <f t="shared" ca="1" si="8"/>
        <v>37.000027000000003</v>
      </c>
      <c r="AA28" s="7">
        <f t="shared" ca="1" si="4"/>
        <v>22</v>
      </c>
      <c r="AB28" s="7">
        <f t="shared" ca="1" si="3"/>
        <v>66</v>
      </c>
      <c r="AMJ28">
        <v>27</v>
      </c>
    </row>
    <row r="29" spans="1:1024" ht="19.7" customHeight="1" x14ac:dyDescent="0.2">
      <c r="A29" s="1" t="s">
        <v>33</v>
      </c>
      <c r="B29" s="5">
        <f t="shared" ca="1" si="7"/>
        <v>44.000028</v>
      </c>
      <c r="C29" s="5">
        <f t="shared" ca="1" si="7"/>
        <v>54.000028</v>
      </c>
      <c r="D29" s="5">
        <f t="shared" ca="1" si="7"/>
        <v>49.000028</v>
      </c>
      <c r="E29" s="5">
        <f t="shared" ca="1" si="7"/>
        <v>16.000028</v>
      </c>
      <c r="F29" s="5">
        <f t="shared" ca="1" si="7"/>
        <v>8.0000280000000004</v>
      </c>
      <c r="G29" s="5">
        <f t="shared" ca="1" si="7"/>
        <v>12.000028</v>
      </c>
      <c r="H29" s="5">
        <f t="shared" ca="1" si="7"/>
        <v>41.000028</v>
      </c>
      <c r="I29" s="5">
        <f t="shared" ca="1" si="7"/>
        <v>44.000028</v>
      </c>
      <c r="J29" s="5">
        <f t="shared" ca="1" si="7"/>
        <v>67.000028</v>
      </c>
      <c r="K29" s="5">
        <f t="shared" ca="1" si="7"/>
        <v>11.000028</v>
      </c>
      <c r="L29" s="5">
        <f t="shared" ca="1" si="8"/>
        <v>34.000028</v>
      </c>
      <c r="M29" s="5">
        <f t="shared" ca="1" si="8"/>
        <v>25.000028</v>
      </c>
      <c r="N29" s="5">
        <f t="shared" ca="1" si="8"/>
        <v>16.000028</v>
      </c>
      <c r="O29" s="5">
        <f t="shared" ca="1" si="8"/>
        <v>53.000028</v>
      </c>
      <c r="P29" s="5">
        <f t="shared" ca="1" si="8"/>
        <v>24.000028</v>
      </c>
      <c r="Q29" s="5">
        <f t="shared" ca="1" si="8"/>
        <v>34.000028</v>
      </c>
      <c r="R29" s="5">
        <f t="shared" ca="1" si="8"/>
        <v>23.000028</v>
      </c>
      <c r="S29" s="5">
        <f t="shared" ca="1" si="8"/>
        <v>22.000028</v>
      </c>
      <c r="T29" s="5">
        <f t="shared" ca="1" si="8"/>
        <v>57.000028</v>
      </c>
      <c r="U29" s="5">
        <f t="shared" ca="1" si="8"/>
        <v>21.000028</v>
      </c>
      <c r="V29" s="5">
        <f t="shared" ca="1" si="8"/>
        <v>31.000028</v>
      </c>
      <c r="W29" s="5">
        <f t="shared" ca="1" si="8"/>
        <v>35.000028</v>
      </c>
      <c r="X29" s="5">
        <f t="shared" ca="1" si="8"/>
        <v>16.000028</v>
      </c>
      <c r="Y29" s="5">
        <f t="shared" ca="1" si="8"/>
        <v>9.0000280000000004</v>
      </c>
      <c r="Z29" s="5">
        <f t="shared" ca="1" si="8"/>
        <v>11.000028</v>
      </c>
      <c r="AA29" s="7">
        <f t="shared" ca="1" si="4"/>
        <v>7</v>
      </c>
      <c r="AB29" s="7">
        <f t="shared" ca="1" si="3"/>
        <v>67</v>
      </c>
      <c r="AMJ29">
        <v>28</v>
      </c>
    </row>
    <row r="30" spans="1:1024" ht="19.7" customHeight="1" x14ac:dyDescent="0.2">
      <c r="A30" s="1" t="s">
        <v>34</v>
      </c>
      <c r="B30" s="5">
        <f t="shared" ca="1" si="7"/>
        <v>37.000028999999998</v>
      </c>
      <c r="C30" s="5">
        <f t="shared" ca="1" si="7"/>
        <v>54.000028999999998</v>
      </c>
      <c r="D30" s="5">
        <f t="shared" ca="1" si="7"/>
        <v>48.000028999999998</v>
      </c>
      <c r="E30" s="5">
        <f t="shared" ca="1" si="7"/>
        <v>37.000028999999998</v>
      </c>
      <c r="F30" s="5">
        <f t="shared" ca="1" si="7"/>
        <v>29.000029000000001</v>
      </c>
      <c r="G30" s="5">
        <f t="shared" ca="1" si="7"/>
        <v>18.000029000000001</v>
      </c>
      <c r="H30" s="5">
        <f t="shared" ca="1" si="7"/>
        <v>48.000028999999998</v>
      </c>
      <c r="I30" s="5">
        <f t="shared" ca="1" si="7"/>
        <v>33.000028999999998</v>
      </c>
      <c r="J30" s="5">
        <f t="shared" ca="1" si="7"/>
        <v>14.000029</v>
      </c>
      <c r="K30" s="5">
        <f t="shared" ca="1" si="7"/>
        <v>15.000029</v>
      </c>
      <c r="L30" s="5">
        <f t="shared" ca="1" si="8"/>
        <v>14.000029</v>
      </c>
      <c r="M30" s="5">
        <f t="shared" ca="1" si="8"/>
        <v>19.000029000000001</v>
      </c>
      <c r="N30" s="5">
        <f t="shared" ca="1" si="8"/>
        <v>54.000028999999998</v>
      </c>
      <c r="O30" s="5">
        <f t="shared" ca="1" si="8"/>
        <v>9.0000289999999996</v>
      </c>
      <c r="P30" s="5">
        <f t="shared" ca="1" si="8"/>
        <v>23.000029000000001</v>
      </c>
      <c r="Q30" s="5">
        <f t="shared" ca="1" si="8"/>
        <v>7.0000289999999996</v>
      </c>
      <c r="R30" s="5">
        <f t="shared" ca="1" si="8"/>
        <v>22.000029000000001</v>
      </c>
      <c r="S30" s="5">
        <f t="shared" ca="1" si="8"/>
        <v>33.000028999999998</v>
      </c>
      <c r="T30" s="5">
        <f t="shared" ca="1" si="8"/>
        <v>46.000028999999998</v>
      </c>
      <c r="U30" s="5">
        <f t="shared" ca="1" si="8"/>
        <v>28.000029000000001</v>
      </c>
      <c r="V30" s="5">
        <f t="shared" ca="1" si="8"/>
        <v>48.000028999999998</v>
      </c>
      <c r="W30" s="5">
        <f t="shared" ca="1" si="8"/>
        <v>13.000029</v>
      </c>
      <c r="X30" s="5">
        <f t="shared" ca="1" si="8"/>
        <v>63.000028999999998</v>
      </c>
      <c r="Y30" s="5">
        <f t="shared" ca="1" si="8"/>
        <v>40.000028999999998</v>
      </c>
      <c r="Z30" s="5">
        <f t="shared" ca="1" si="8"/>
        <v>15.000029</v>
      </c>
      <c r="AA30" s="7">
        <f t="shared" ca="1" si="4"/>
        <v>5</v>
      </c>
      <c r="AB30" s="7">
        <f t="shared" ca="1" si="3"/>
        <v>69</v>
      </c>
      <c r="AMJ30">
        <v>29</v>
      </c>
    </row>
    <row r="31" spans="1:1024" ht="19.7" customHeight="1" x14ac:dyDescent="0.2">
      <c r="A31" s="1" t="s">
        <v>35</v>
      </c>
      <c r="B31" s="5">
        <f t="shared" ca="1" si="7"/>
        <v>35.000030000000002</v>
      </c>
      <c r="C31" s="5">
        <f t="shared" ca="1" si="7"/>
        <v>34.000030000000002</v>
      </c>
      <c r="D31" s="5">
        <f t="shared" ca="1" si="7"/>
        <v>30.000029999999999</v>
      </c>
      <c r="E31" s="5">
        <f t="shared" ca="1" si="7"/>
        <v>42.000030000000002</v>
      </c>
      <c r="F31" s="5">
        <f t="shared" ca="1" si="7"/>
        <v>36.000030000000002</v>
      </c>
      <c r="G31" s="5">
        <f t="shared" ca="1" si="7"/>
        <v>34.000030000000002</v>
      </c>
      <c r="H31" s="5">
        <f t="shared" ca="1" si="7"/>
        <v>35.000030000000002</v>
      </c>
      <c r="I31" s="5">
        <f t="shared" ca="1" si="7"/>
        <v>37.000030000000002</v>
      </c>
      <c r="J31" s="5">
        <f t="shared" ca="1" si="7"/>
        <v>32.000030000000002</v>
      </c>
      <c r="K31" s="5">
        <f t="shared" ca="1" si="7"/>
        <v>42.000030000000002</v>
      </c>
      <c r="L31" s="5">
        <f t="shared" ca="1" si="8"/>
        <v>32.000030000000002</v>
      </c>
      <c r="M31" s="5">
        <f t="shared" ca="1" si="8"/>
        <v>40.000030000000002</v>
      </c>
      <c r="N31" s="5">
        <f t="shared" ca="1" si="8"/>
        <v>31.000029999999999</v>
      </c>
      <c r="O31" s="5">
        <f t="shared" ca="1" si="8"/>
        <v>36.000030000000002</v>
      </c>
      <c r="P31" s="5">
        <f t="shared" ca="1" si="8"/>
        <v>39.000030000000002</v>
      </c>
      <c r="Q31" s="5">
        <f t="shared" ca="1" si="8"/>
        <v>43.000030000000002</v>
      </c>
      <c r="R31" s="5">
        <f t="shared" ca="1" si="8"/>
        <v>38.000030000000002</v>
      </c>
      <c r="S31" s="5">
        <f t="shared" ca="1" si="8"/>
        <v>29.000029999999999</v>
      </c>
      <c r="T31" s="5">
        <f t="shared" ca="1" si="8"/>
        <v>33.000030000000002</v>
      </c>
      <c r="U31" s="5">
        <f t="shared" ca="1" si="8"/>
        <v>31.000029999999999</v>
      </c>
      <c r="V31" s="5">
        <f t="shared" ca="1" si="8"/>
        <v>34.000030000000002</v>
      </c>
      <c r="W31" s="5">
        <f t="shared" ca="1" si="8"/>
        <v>32.000030000000002</v>
      </c>
      <c r="X31" s="5">
        <f t="shared" ca="1" si="8"/>
        <v>29.000029999999999</v>
      </c>
      <c r="Y31" s="5">
        <f t="shared" ca="1" si="8"/>
        <v>35.000030000000002</v>
      </c>
      <c r="Z31" s="5">
        <f t="shared" ca="1" si="8"/>
        <v>31.000029999999999</v>
      </c>
      <c r="AA31" s="7">
        <f t="shared" ca="1" si="4"/>
        <v>29</v>
      </c>
      <c r="AB31" s="7">
        <f t="shared" ca="1" si="3"/>
        <v>44</v>
      </c>
      <c r="AMJ31">
        <v>30</v>
      </c>
    </row>
    <row r="32" spans="1:1024" ht="19.7" customHeight="1" x14ac:dyDescent="0.2">
      <c r="A32" s="1" t="s">
        <v>36</v>
      </c>
      <c r="B32" s="5">
        <f t="shared" ref="B32:K41" ca="1" si="9">RANDBETWEEN($AA32,$AB32) + ROW(A31)*0.000001</f>
        <v>30.000031</v>
      </c>
      <c r="C32" s="5">
        <f t="shared" ca="1" si="9"/>
        <v>14.000031</v>
      </c>
      <c r="D32" s="5">
        <f t="shared" ca="1" si="9"/>
        <v>30.000031</v>
      </c>
      <c r="E32" s="5">
        <f t="shared" ca="1" si="9"/>
        <v>19.000031</v>
      </c>
      <c r="F32" s="5">
        <f t="shared" ca="1" si="9"/>
        <v>18.000031</v>
      </c>
      <c r="G32" s="5">
        <f t="shared" ca="1" si="9"/>
        <v>25.000031</v>
      </c>
      <c r="H32" s="5">
        <f t="shared" ca="1" si="9"/>
        <v>21.000031</v>
      </c>
      <c r="I32" s="5">
        <f t="shared" ca="1" si="9"/>
        <v>14.000031</v>
      </c>
      <c r="J32" s="5">
        <f t="shared" ca="1" si="9"/>
        <v>31.000031</v>
      </c>
      <c r="K32" s="5">
        <f t="shared" ca="1" si="9"/>
        <v>45.000031</v>
      </c>
      <c r="L32" s="5">
        <f t="shared" ref="L32:Z41" ca="1" si="10">RANDBETWEEN($AA32,$AB32) + ROW(K31)*0.000001</f>
        <v>14.000031</v>
      </c>
      <c r="M32" s="5">
        <f t="shared" ca="1" si="10"/>
        <v>17.000031</v>
      </c>
      <c r="N32" s="5">
        <f t="shared" ca="1" si="10"/>
        <v>16.000031</v>
      </c>
      <c r="O32" s="5">
        <f t="shared" ca="1" si="10"/>
        <v>11.000031</v>
      </c>
      <c r="P32" s="5">
        <f t="shared" ca="1" si="10"/>
        <v>43.000031</v>
      </c>
      <c r="Q32" s="5">
        <f t="shared" ca="1" si="10"/>
        <v>30.000031</v>
      </c>
      <c r="R32" s="5">
        <f t="shared" ca="1" si="10"/>
        <v>31.000031</v>
      </c>
      <c r="S32" s="5">
        <f t="shared" ca="1" si="10"/>
        <v>34.000031</v>
      </c>
      <c r="T32" s="5">
        <f t="shared" ca="1" si="10"/>
        <v>20.000031</v>
      </c>
      <c r="U32" s="5">
        <f t="shared" ca="1" si="10"/>
        <v>45.000031</v>
      </c>
      <c r="V32" s="5">
        <f t="shared" ca="1" si="10"/>
        <v>31.000031</v>
      </c>
      <c r="W32" s="5">
        <f t="shared" ca="1" si="10"/>
        <v>12.000031</v>
      </c>
      <c r="X32" s="5">
        <f t="shared" ca="1" si="10"/>
        <v>41.000031</v>
      </c>
      <c r="Y32" s="5">
        <f t="shared" ca="1" si="10"/>
        <v>29.000031</v>
      </c>
      <c r="Z32" s="5">
        <f t="shared" ca="1" si="10"/>
        <v>21.000031</v>
      </c>
      <c r="AA32" s="7">
        <f t="shared" ca="1" si="4"/>
        <v>10</v>
      </c>
      <c r="AB32" s="7">
        <f t="shared" ca="1" si="3"/>
        <v>47</v>
      </c>
      <c r="AMJ32">
        <v>31</v>
      </c>
    </row>
    <row r="33" spans="1:1024" ht="19.7" customHeight="1" x14ac:dyDescent="0.2">
      <c r="A33" s="1" t="s">
        <v>37</v>
      </c>
      <c r="B33" s="5">
        <f t="shared" ca="1" si="9"/>
        <v>37.000031999999997</v>
      </c>
      <c r="C33" s="5">
        <f t="shared" ca="1" si="9"/>
        <v>39.000031999999997</v>
      </c>
      <c r="D33" s="5">
        <f t="shared" ca="1" si="9"/>
        <v>40.000031999999997</v>
      </c>
      <c r="E33" s="5">
        <f t="shared" ca="1" si="9"/>
        <v>44.000031999999997</v>
      </c>
      <c r="F33" s="5">
        <f t="shared" ca="1" si="9"/>
        <v>29.000032000000001</v>
      </c>
      <c r="G33" s="5">
        <f t="shared" ca="1" si="9"/>
        <v>40.000031999999997</v>
      </c>
      <c r="H33" s="5">
        <f t="shared" ca="1" si="9"/>
        <v>35.000031999999997</v>
      </c>
      <c r="I33" s="5">
        <f t="shared" ca="1" si="9"/>
        <v>38.000031999999997</v>
      </c>
      <c r="J33" s="5">
        <f t="shared" ca="1" si="9"/>
        <v>33.000031999999997</v>
      </c>
      <c r="K33" s="5">
        <f t="shared" ca="1" si="9"/>
        <v>39.000031999999997</v>
      </c>
      <c r="L33" s="5">
        <f t="shared" ca="1" si="10"/>
        <v>29.000032000000001</v>
      </c>
      <c r="M33" s="5">
        <f t="shared" ca="1" si="10"/>
        <v>36.000031999999997</v>
      </c>
      <c r="N33" s="5">
        <f t="shared" ca="1" si="10"/>
        <v>32.000031999999997</v>
      </c>
      <c r="O33" s="5">
        <f t="shared" ca="1" si="10"/>
        <v>39.000031999999997</v>
      </c>
      <c r="P33" s="5">
        <f t="shared" ca="1" si="10"/>
        <v>32.000031999999997</v>
      </c>
      <c r="Q33" s="5">
        <f t="shared" ca="1" si="10"/>
        <v>43.000031999999997</v>
      </c>
      <c r="R33" s="5">
        <f t="shared" ca="1" si="10"/>
        <v>35.000031999999997</v>
      </c>
      <c r="S33" s="5">
        <f t="shared" ca="1" si="10"/>
        <v>34.000031999999997</v>
      </c>
      <c r="T33" s="5">
        <f t="shared" ca="1" si="10"/>
        <v>33.000031999999997</v>
      </c>
      <c r="U33" s="5">
        <f t="shared" ca="1" si="10"/>
        <v>37.000031999999997</v>
      </c>
      <c r="V33" s="5">
        <f t="shared" ca="1" si="10"/>
        <v>30.000032000000001</v>
      </c>
      <c r="W33" s="5">
        <f t="shared" ca="1" si="10"/>
        <v>40.000031999999997</v>
      </c>
      <c r="X33" s="5">
        <f t="shared" ca="1" si="10"/>
        <v>30.000032000000001</v>
      </c>
      <c r="Y33" s="5">
        <f t="shared" ca="1" si="10"/>
        <v>33.000031999999997</v>
      </c>
      <c r="Z33" s="5">
        <f t="shared" ca="1" si="10"/>
        <v>44.000031999999997</v>
      </c>
      <c r="AA33" s="7">
        <f t="shared" ca="1" si="4"/>
        <v>29</v>
      </c>
      <c r="AB33" s="7">
        <f t="shared" ca="1" si="3"/>
        <v>44</v>
      </c>
      <c r="AMJ33">
        <v>32</v>
      </c>
    </row>
    <row r="34" spans="1:1024" ht="19.7" customHeight="1" x14ac:dyDescent="0.2">
      <c r="A34" s="1" t="s">
        <v>38</v>
      </c>
      <c r="B34" s="5">
        <f t="shared" ca="1" si="9"/>
        <v>25.000032999999998</v>
      </c>
      <c r="C34" s="5">
        <f t="shared" ca="1" si="9"/>
        <v>37.000033000000002</v>
      </c>
      <c r="D34" s="5">
        <f t="shared" ca="1" si="9"/>
        <v>48.000033000000002</v>
      </c>
      <c r="E34" s="5">
        <f t="shared" ca="1" si="9"/>
        <v>38.000033000000002</v>
      </c>
      <c r="F34" s="5">
        <f t="shared" ca="1" si="9"/>
        <v>39.000033000000002</v>
      </c>
      <c r="G34" s="5">
        <f t="shared" ca="1" si="9"/>
        <v>13.000033</v>
      </c>
      <c r="H34" s="5">
        <f t="shared" ca="1" si="9"/>
        <v>15.000033</v>
      </c>
      <c r="I34" s="5">
        <f t="shared" ca="1" si="9"/>
        <v>34.000033000000002</v>
      </c>
      <c r="J34" s="5">
        <f t="shared" ca="1" si="9"/>
        <v>46.000033000000002</v>
      </c>
      <c r="K34" s="5">
        <f t="shared" ca="1" si="9"/>
        <v>49.000033000000002</v>
      </c>
      <c r="L34" s="5">
        <f t="shared" ca="1" si="10"/>
        <v>27.000032999999998</v>
      </c>
      <c r="M34" s="5">
        <f t="shared" ca="1" si="10"/>
        <v>41.000033000000002</v>
      </c>
      <c r="N34" s="5">
        <f t="shared" ca="1" si="10"/>
        <v>37.000033000000002</v>
      </c>
      <c r="O34" s="5">
        <f t="shared" ca="1" si="10"/>
        <v>23.000032999999998</v>
      </c>
      <c r="P34" s="5">
        <f t="shared" ca="1" si="10"/>
        <v>16.000032999999998</v>
      </c>
      <c r="Q34" s="5">
        <f t="shared" ca="1" si="10"/>
        <v>49.000033000000002</v>
      </c>
      <c r="R34" s="5">
        <f t="shared" ca="1" si="10"/>
        <v>28.000032999999998</v>
      </c>
      <c r="S34" s="5">
        <f t="shared" ca="1" si="10"/>
        <v>19.000032999999998</v>
      </c>
      <c r="T34" s="5">
        <f t="shared" ca="1" si="10"/>
        <v>40.000033000000002</v>
      </c>
      <c r="U34" s="5">
        <f t="shared" ca="1" si="10"/>
        <v>18.000032999999998</v>
      </c>
      <c r="V34" s="5">
        <f t="shared" ca="1" si="10"/>
        <v>43.000033000000002</v>
      </c>
      <c r="W34" s="5">
        <f t="shared" ca="1" si="10"/>
        <v>24.000032999999998</v>
      </c>
      <c r="X34" s="5">
        <f t="shared" ca="1" si="10"/>
        <v>44.000033000000002</v>
      </c>
      <c r="Y34" s="5">
        <f t="shared" ca="1" si="10"/>
        <v>52.000033000000002</v>
      </c>
      <c r="Z34" s="5">
        <f t="shared" ca="1" si="10"/>
        <v>54.000033000000002</v>
      </c>
      <c r="AA34" s="7">
        <f t="shared" ca="1" si="4"/>
        <v>12</v>
      </c>
      <c r="AB34" s="7">
        <f t="shared" ca="1" si="3"/>
        <v>54</v>
      </c>
      <c r="AMJ34">
        <v>33</v>
      </c>
    </row>
    <row r="35" spans="1:1024" ht="19.7" customHeight="1" x14ac:dyDescent="0.2">
      <c r="A35" s="1" t="s">
        <v>39</v>
      </c>
      <c r="B35" s="5">
        <f t="shared" ca="1" si="9"/>
        <v>34.000033999999999</v>
      </c>
      <c r="C35" s="5">
        <f t="shared" ca="1" si="9"/>
        <v>20.000033999999999</v>
      </c>
      <c r="D35" s="5">
        <f t="shared" ca="1" si="9"/>
        <v>51.000033999999999</v>
      </c>
      <c r="E35" s="5">
        <f t="shared" ca="1" si="9"/>
        <v>34.000033999999999</v>
      </c>
      <c r="F35" s="5">
        <f t="shared" ca="1" si="9"/>
        <v>30.000033999999999</v>
      </c>
      <c r="G35" s="5">
        <f t="shared" ca="1" si="9"/>
        <v>35.000033999999999</v>
      </c>
      <c r="H35" s="5">
        <f t="shared" ca="1" si="9"/>
        <v>59.000033999999999</v>
      </c>
      <c r="I35" s="5">
        <f t="shared" ca="1" si="9"/>
        <v>29.000033999999999</v>
      </c>
      <c r="J35" s="5">
        <f t="shared" ca="1" si="9"/>
        <v>35.000033999999999</v>
      </c>
      <c r="K35" s="5">
        <f t="shared" ca="1" si="9"/>
        <v>60.000033999999999</v>
      </c>
      <c r="L35" s="5">
        <f t="shared" ca="1" si="10"/>
        <v>61.000033999999999</v>
      </c>
      <c r="M35" s="5">
        <f t="shared" ca="1" si="10"/>
        <v>55.000033999999999</v>
      </c>
      <c r="N35" s="5">
        <f t="shared" ca="1" si="10"/>
        <v>27.000033999999999</v>
      </c>
      <c r="O35" s="5">
        <f t="shared" ca="1" si="10"/>
        <v>58.000033999999999</v>
      </c>
      <c r="P35" s="5">
        <f t="shared" ca="1" si="10"/>
        <v>56.000033999999999</v>
      </c>
      <c r="Q35" s="5">
        <f t="shared" ca="1" si="10"/>
        <v>19.000033999999999</v>
      </c>
      <c r="R35" s="5">
        <f t="shared" ca="1" si="10"/>
        <v>35.000033999999999</v>
      </c>
      <c r="S35" s="5">
        <f t="shared" ca="1" si="10"/>
        <v>41.000033999999999</v>
      </c>
      <c r="T35" s="5">
        <f t="shared" ca="1" si="10"/>
        <v>54.000033999999999</v>
      </c>
      <c r="U35" s="5">
        <f t="shared" ca="1" si="10"/>
        <v>46.000033999999999</v>
      </c>
      <c r="V35" s="5">
        <f t="shared" ca="1" si="10"/>
        <v>58.000033999999999</v>
      </c>
      <c r="W35" s="5">
        <f t="shared" ca="1" si="10"/>
        <v>59.000033999999999</v>
      </c>
      <c r="X35" s="5">
        <f t="shared" ca="1" si="10"/>
        <v>44.000033999999999</v>
      </c>
      <c r="Y35" s="5">
        <f t="shared" ca="1" si="10"/>
        <v>39.000033999999999</v>
      </c>
      <c r="Z35" s="5">
        <f t="shared" ca="1" si="10"/>
        <v>60.000033999999999</v>
      </c>
      <c r="AA35" s="7">
        <f t="shared" ca="1" si="4"/>
        <v>18</v>
      </c>
      <c r="AB35" s="7">
        <f t="shared" ca="1" si="3"/>
        <v>65</v>
      </c>
      <c r="AMJ35">
        <v>34</v>
      </c>
    </row>
    <row r="36" spans="1:1024" ht="19.7" customHeight="1" x14ac:dyDescent="0.2">
      <c r="A36" s="1" t="s">
        <v>40</v>
      </c>
      <c r="B36" s="5">
        <f t="shared" ca="1" si="9"/>
        <v>53.000034999999997</v>
      </c>
      <c r="C36" s="5">
        <f t="shared" ca="1" si="9"/>
        <v>50.000034999999997</v>
      </c>
      <c r="D36" s="5">
        <f t="shared" ca="1" si="9"/>
        <v>22.000035</v>
      </c>
      <c r="E36" s="5">
        <f t="shared" ca="1" si="9"/>
        <v>31.000035</v>
      </c>
      <c r="F36" s="5">
        <f t="shared" ca="1" si="9"/>
        <v>46.000034999999997</v>
      </c>
      <c r="G36" s="5">
        <f t="shared" ca="1" si="9"/>
        <v>47.000034999999997</v>
      </c>
      <c r="H36" s="5">
        <f t="shared" ca="1" si="9"/>
        <v>21.000035</v>
      </c>
      <c r="I36" s="5">
        <f t="shared" ca="1" si="9"/>
        <v>30.000035</v>
      </c>
      <c r="J36" s="5">
        <f t="shared" ca="1" si="9"/>
        <v>46.000034999999997</v>
      </c>
      <c r="K36" s="5">
        <f t="shared" ca="1" si="9"/>
        <v>34.000034999999997</v>
      </c>
      <c r="L36" s="5">
        <f t="shared" ca="1" si="10"/>
        <v>40.000034999999997</v>
      </c>
      <c r="M36" s="5">
        <f t="shared" ca="1" si="10"/>
        <v>42.000034999999997</v>
      </c>
      <c r="N36" s="5">
        <f t="shared" ca="1" si="10"/>
        <v>16.000035</v>
      </c>
      <c r="O36" s="5">
        <f t="shared" ca="1" si="10"/>
        <v>47.000034999999997</v>
      </c>
      <c r="P36" s="5">
        <f t="shared" ca="1" si="10"/>
        <v>22.000035</v>
      </c>
      <c r="Q36" s="5">
        <f t="shared" ca="1" si="10"/>
        <v>44.000034999999997</v>
      </c>
      <c r="R36" s="5">
        <f t="shared" ca="1" si="10"/>
        <v>33.000034999999997</v>
      </c>
      <c r="S36" s="5">
        <f t="shared" ca="1" si="10"/>
        <v>20.000035</v>
      </c>
      <c r="T36" s="5">
        <f t="shared" ca="1" si="10"/>
        <v>20.000035</v>
      </c>
      <c r="U36" s="5">
        <f t="shared" ca="1" si="10"/>
        <v>32.000034999999997</v>
      </c>
      <c r="V36" s="5">
        <f t="shared" ca="1" si="10"/>
        <v>23.000035</v>
      </c>
      <c r="W36" s="5">
        <f t="shared" ca="1" si="10"/>
        <v>50.000034999999997</v>
      </c>
      <c r="X36" s="5">
        <f t="shared" ca="1" si="10"/>
        <v>47.000034999999997</v>
      </c>
      <c r="Y36" s="5">
        <f t="shared" ca="1" si="10"/>
        <v>50.000034999999997</v>
      </c>
      <c r="Z36" s="5">
        <f t="shared" ca="1" si="10"/>
        <v>29.000035</v>
      </c>
      <c r="AA36" s="7">
        <f t="shared" ca="1" si="4"/>
        <v>16</v>
      </c>
      <c r="AB36" s="7">
        <f t="shared" ca="1" si="3"/>
        <v>54</v>
      </c>
      <c r="AMJ36">
        <v>35</v>
      </c>
    </row>
    <row r="37" spans="1:1024" ht="19.7" customHeight="1" x14ac:dyDescent="0.2">
      <c r="A37" s="1" t="s">
        <v>41</v>
      </c>
      <c r="B37" s="5">
        <f t="shared" ca="1" si="9"/>
        <v>47.000036000000001</v>
      </c>
      <c r="C37" s="5">
        <f t="shared" ca="1" si="9"/>
        <v>47.000036000000001</v>
      </c>
      <c r="D37" s="5">
        <f t="shared" ca="1" si="9"/>
        <v>30.000036000000001</v>
      </c>
      <c r="E37" s="5">
        <f t="shared" ca="1" si="9"/>
        <v>45.000036000000001</v>
      </c>
      <c r="F37" s="5">
        <f t="shared" ca="1" si="9"/>
        <v>32.000036000000001</v>
      </c>
      <c r="G37" s="5">
        <f t="shared" ca="1" si="9"/>
        <v>37.000036000000001</v>
      </c>
      <c r="H37" s="5">
        <f t="shared" ca="1" si="9"/>
        <v>47.000036000000001</v>
      </c>
      <c r="I37" s="5">
        <f t="shared" ca="1" si="9"/>
        <v>38.000036000000001</v>
      </c>
      <c r="J37" s="5">
        <f t="shared" ca="1" si="9"/>
        <v>31.000036000000001</v>
      </c>
      <c r="K37" s="5">
        <f t="shared" ca="1" si="9"/>
        <v>32.000036000000001</v>
      </c>
      <c r="L37" s="5">
        <f t="shared" ca="1" si="10"/>
        <v>39.000036000000001</v>
      </c>
      <c r="M37" s="5">
        <f t="shared" ca="1" si="10"/>
        <v>24.000036000000001</v>
      </c>
      <c r="N37" s="5">
        <f t="shared" ca="1" si="10"/>
        <v>44.000036000000001</v>
      </c>
      <c r="O37" s="5">
        <f t="shared" ca="1" si="10"/>
        <v>24.000036000000001</v>
      </c>
      <c r="P37" s="5">
        <f t="shared" ca="1" si="10"/>
        <v>32.000036000000001</v>
      </c>
      <c r="Q37" s="5">
        <f t="shared" ca="1" si="10"/>
        <v>41.000036000000001</v>
      </c>
      <c r="R37" s="5">
        <f t="shared" ca="1" si="10"/>
        <v>29.000036000000001</v>
      </c>
      <c r="S37" s="5">
        <f t="shared" ca="1" si="10"/>
        <v>36.000036000000001</v>
      </c>
      <c r="T37" s="5">
        <f t="shared" ca="1" si="10"/>
        <v>38.000036000000001</v>
      </c>
      <c r="U37" s="5">
        <f t="shared" ca="1" si="10"/>
        <v>30.000036000000001</v>
      </c>
      <c r="V37" s="5">
        <f t="shared" ca="1" si="10"/>
        <v>41.000036000000001</v>
      </c>
      <c r="W37" s="5">
        <f t="shared" ca="1" si="10"/>
        <v>32.000036000000001</v>
      </c>
      <c r="X37" s="5">
        <f t="shared" ca="1" si="10"/>
        <v>44.000036000000001</v>
      </c>
      <c r="Y37" s="5">
        <f t="shared" ca="1" si="10"/>
        <v>46.000036000000001</v>
      </c>
      <c r="Z37" s="5">
        <f t="shared" ca="1" si="10"/>
        <v>33.000036000000001</v>
      </c>
      <c r="AA37" s="7">
        <f t="shared" ca="1" si="4"/>
        <v>24</v>
      </c>
      <c r="AB37" s="7">
        <f t="shared" ca="1" si="3"/>
        <v>48</v>
      </c>
      <c r="AMJ37">
        <v>36</v>
      </c>
    </row>
    <row r="38" spans="1:1024" ht="19.7" customHeight="1" x14ac:dyDescent="0.2">
      <c r="A38" s="1" t="s">
        <v>42</v>
      </c>
      <c r="B38" s="5">
        <f t="shared" ca="1" si="9"/>
        <v>35.000036999999999</v>
      </c>
      <c r="C38" s="5">
        <f t="shared" ca="1" si="9"/>
        <v>27.000036999999999</v>
      </c>
      <c r="D38" s="5">
        <f t="shared" ca="1" si="9"/>
        <v>33.000036999999999</v>
      </c>
      <c r="E38" s="5">
        <f t="shared" ca="1" si="9"/>
        <v>18.000036999999999</v>
      </c>
      <c r="F38" s="5">
        <f t="shared" ca="1" si="9"/>
        <v>21.000036999999999</v>
      </c>
      <c r="G38" s="5">
        <f t="shared" ca="1" si="9"/>
        <v>18.000036999999999</v>
      </c>
      <c r="H38" s="5">
        <f t="shared" ca="1" si="9"/>
        <v>23.000036999999999</v>
      </c>
      <c r="I38" s="5">
        <f t="shared" ca="1" si="9"/>
        <v>39.000036999999999</v>
      </c>
      <c r="J38" s="5">
        <f t="shared" ca="1" si="9"/>
        <v>25.000036999999999</v>
      </c>
      <c r="K38" s="5">
        <f t="shared" ca="1" si="9"/>
        <v>41.000036999999999</v>
      </c>
      <c r="L38" s="5">
        <f t="shared" ca="1" si="10"/>
        <v>28.000036999999999</v>
      </c>
      <c r="M38" s="5">
        <f t="shared" ca="1" si="10"/>
        <v>39.000036999999999</v>
      </c>
      <c r="N38" s="5">
        <f t="shared" ca="1" si="10"/>
        <v>21.000036999999999</v>
      </c>
      <c r="O38" s="5">
        <f t="shared" ca="1" si="10"/>
        <v>30.000036999999999</v>
      </c>
      <c r="P38" s="5">
        <f t="shared" ca="1" si="10"/>
        <v>42.000036999999999</v>
      </c>
      <c r="Q38" s="5">
        <f t="shared" ca="1" si="10"/>
        <v>39.000036999999999</v>
      </c>
      <c r="R38" s="5">
        <f t="shared" ca="1" si="10"/>
        <v>18.000036999999999</v>
      </c>
      <c r="S38" s="5">
        <f t="shared" ca="1" si="10"/>
        <v>19.000036999999999</v>
      </c>
      <c r="T38" s="5">
        <f t="shared" ca="1" si="10"/>
        <v>26.000036999999999</v>
      </c>
      <c r="U38" s="5">
        <f t="shared" ca="1" si="10"/>
        <v>16.000036999999999</v>
      </c>
      <c r="V38" s="5">
        <f t="shared" ca="1" si="10"/>
        <v>38.000036999999999</v>
      </c>
      <c r="W38" s="5">
        <f t="shared" ca="1" si="10"/>
        <v>36.000036999999999</v>
      </c>
      <c r="X38" s="5">
        <f t="shared" ca="1" si="10"/>
        <v>33.000036999999999</v>
      </c>
      <c r="Y38" s="5">
        <f t="shared" ca="1" si="10"/>
        <v>31.000036999999999</v>
      </c>
      <c r="Z38" s="5">
        <f t="shared" ca="1" si="10"/>
        <v>38.000036999999999</v>
      </c>
      <c r="AA38" s="7">
        <f t="shared" ca="1" si="4"/>
        <v>16</v>
      </c>
      <c r="AB38" s="7">
        <f t="shared" ca="1" si="3"/>
        <v>42</v>
      </c>
      <c r="AMJ38">
        <v>37</v>
      </c>
    </row>
    <row r="39" spans="1:1024" ht="19.7" customHeight="1" x14ac:dyDescent="0.2">
      <c r="A39" s="1" t="s">
        <v>43</v>
      </c>
      <c r="B39" s="5">
        <f t="shared" ca="1" si="9"/>
        <v>27.000038</v>
      </c>
      <c r="C39" s="5">
        <f t="shared" ca="1" si="9"/>
        <v>30.000038</v>
      </c>
      <c r="D39" s="5">
        <f t="shared" ca="1" si="9"/>
        <v>28.000038</v>
      </c>
      <c r="E39" s="5">
        <f t="shared" ca="1" si="9"/>
        <v>40.000038000000004</v>
      </c>
      <c r="F39" s="5">
        <f t="shared" ca="1" si="9"/>
        <v>29.000038</v>
      </c>
      <c r="G39" s="5">
        <f t="shared" ca="1" si="9"/>
        <v>35.000038000000004</v>
      </c>
      <c r="H39" s="5">
        <f t="shared" ca="1" si="9"/>
        <v>27.000038</v>
      </c>
      <c r="I39" s="5">
        <f t="shared" ca="1" si="9"/>
        <v>33.000038000000004</v>
      </c>
      <c r="J39" s="5">
        <f t="shared" ca="1" si="9"/>
        <v>24.000038</v>
      </c>
      <c r="K39" s="5">
        <f t="shared" ca="1" si="9"/>
        <v>23.000038</v>
      </c>
      <c r="L39" s="5">
        <f t="shared" ca="1" si="10"/>
        <v>26.000038</v>
      </c>
      <c r="M39" s="5">
        <f t="shared" ca="1" si="10"/>
        <v>22.000038</v>
      </c>
      <c r="N39" s="5">
        <f t="shared" ca="1" si="10"/>
        <v>36.000038000000004</v>
      </c>
      <c r="O39" s="5">
        <f t="shared" ca="1" si="10"/>
        <v>26.000038</v>
      </c>
      <c r="P39" s="5">
        <f t="shared" ca="1" si="10"/>
        <v>31.000038</v>
      </c>
      <c r="Q39" s="5">
        <f t="shared" ca="1" si="10"/>
        <v>38.000038000000004</v>
      </c>
      <c r="R39" s="5">
        <f t="shared" ca="1" si="10"/>
        <v>33.000038000000004</v>
      </c>
      <c r="S39" s="5">
        <f t="shared" ca="1" si="10"/>
        <v>29.000038</v>
      </c>
      <c r="T39" s="5">
        <f t="shared" ca="1" si="10"/>
        <v>39.000038000000004</v>
      </c>
      <c r="U39" s="5">
        <f t="shared" ca="1" si="10"/>
        <v>23.000038</v>
      </c>
      <c r="V39" s="5">
        <f t="shared" ca="1" si="10"/>
        <v>37.000038000000004</v>
      </c>
      <c r="W39" s="5">
        <f t="shared" ca="1" si="10"/>
        <v>23.000038</v>
      </c>
      <c r="X39" s="5">
        <f t="shared" ca="1" si="10"/>
        <v>22.000038</v>
      </c>
      <c r="Y39" s="5">
        <f t="shared" ca="1" si="10"/>
        <v>34.000038000000004</v>
      </c>
      <c r="Z39" s="5">
        <f t="shared" ca="1" si="10"/>
        <v>29.000038</v>
      </c>
      <c r="AA39" s="7">
        <f t="shared" ca="1" si="4"/>
        <v>22</v>
      </c>
      <c r="AB39" s="7">
        <f t="shared" ca="1" si="3"/>
        <v>40</v>
      </c>
      <c r="AMJ39">
        <v>38</v>
      </c>
    </row>
    <row r="40" spans="1:1024" ht="19.7" customHeight="1" x14ac:dyDescent="0.2">
      <c r="A40" s="1" t="s">
        <v>44</v>
      </c>
      <c r="B40" s="5">
        <f t="shared" ca="1" si="9"/>
        <v>10.000038999999999</v>
      </c>
      <c r="C40" s="5">
        <f t="shared" ca="1" si="9"/>
        <v>18.000039000000001</v>
      </c>
      <c r="D40" s="5">
        <f t="shared" ca="1" si="9"/>
        <v>18.000039000000001</v>
      </c>
      <c r="E40" s="5">
        <f t="shared" ca="1" si="9"/>
        <v>27.000039000000001</v>
      </c>
      <c r="F40" s="5">
        <f t="shared" ca="1" si="9"/>
        <v>27.000039000000001</v>
      </c>
      <c r="G40" s="5">
        <f t="shared" ca="1" si="9"/>
        <v>19.000039000000001</v>
      </c>
      <c r="H40" s="5">
        <f t="shared" ca="1" si="9"/>
        <v>3.0000390000000001</v>
      </c>
      <c r="I40" s="5">
        <f t="shared" ca="1" si="9"/>
        <v>18.000039000000001</v>
      </c>
      <c r="J40" s="5">
        <f t="shared" ca="1" si="9"/>
        <v>62.000039000000001</v>
      </c>
      <c r="K40" s="5">
        <f t="shared" ca="1" si="9"/>
        <v>42.000039000000001</v>
      </c>
      <c r="L40" s="5">
        <f t="shared" ca="1" si="10"/>
        <v>61.000039000000001</v>
      </c>
      <c r="M40" s="5">
        <f t="shared" ca="1" si="10"/>
        <v>19.000039000000001</v>
      </c>
      <c r="N40" s="5">
        <f t="shared" ca="1" si="10"/>
        <v>57.000039000000001</v>
      </c>
      <c r="O40" s="5">
        <f t="shared" ca="1" si="10"/>
        <v>23.000039000000001</v>
      </c>
      <c r="P40" s="5">
        <f t="shared" ca="1" si="10"/>
        <v>27.000039000000001</v>
      </c>
      <c r="Q40" s="5">
        <f t="shared" ca="1" si="10"/>
        <v>40.000039000000001</v>
      </c>
      <c r="R40" s="5">
        <f t="shared" ca="1" si="10"/>
        <v>50.000039000000001</v>
      </c>
      <c r="S40" s="5">
        <f t="shared" ca="1" si="10"/>
        <v>27.000039000000001</v>
      </c>
      <c r="T40" s="5">
        <f t="shared" ca="1" si="10"/>
        <v>25.000039000000001</v>
      </c>
      <c r="U40" s="5">
        <f t="shared" ca="1" si="10"/>
        <v>12.000038999999999</v>
      </c>
      <c r="V40" s="5">
        <f t="shared" ca="1" si="10"/>
        <v>58.000039000000001</v>
      </c>
      <c r="W40" s="5">
        <f t="shared" ca="1" si="10"/>
        <v>4.0000390000000001</v>
      </c>
      <c r="X40" s="5">
        <f t="shared" ca="1" si="10"/>
        <v>23.000039000000001</v>
      </c>
      <c r="Y40" s="5">
        <f t="shared" ca="1" si="10"/>
        <v>38.000039000000001</v>
      </c>
      <c r="Z40" s="5">
        <f t="shared" ca="1" si="10"/>
        <v>35.000039000000001</v>
      </c>
      <c r="AA40" s="7">
        <f t="shared" ca="1" si="4"/>
        <v>2</v>
      </c>
      <c r="AB40" s="7">
        <f t="shared" ca="1" si="3"/>
        <v>63</v>
      </c>
      <c r="AMJ40">
        <v>39</v>
      </c>
    </row>
    <row r="41" spans="1:1024" ht="19.7" customHeight="1" x14ac:dyDescent="0.2">
      <c r="A41" s="1" t="s">
        <v>45</v>
      </c>
      <c r="B41" s="5">
        <f t="shared" ca="1" si="9"/>
        <v>54.000039999999998</v>
      </c>
      <c r="C41" s="5">
        <f t="shared" ca="1" si="9"/>
        <v>58.000039999999998</v>
      </c>
      <c r="D41" s="5">
        <f t="shared" ca="1" si="9"/>
        <v>48.000039999999998</v>
      </c>
      <c r="E41" s="5">
        <f t="shared" ca="1" si="9"/>
        <v>29.000039999999998</v>
      </c>
      <c r="F41" s="5">
        <f t="shared" ca="1" si="9"/>
        <v>26.000039999999998</v>
      </c>
      <c r="G41" s="5">
        <f t="shared" ca="1" si="9"/>
        <v>68.000039999999998</v>
      </c>
      <c r="H41" s="5">
        <f t="shared" ca="1" si="9"/>
        <v>29.000039999999998</v>
      </c>
      <c r="I41" s="5">
        <f t="shared" ca="1" si="9"/>
        <v>40.000039999999998</v>
      </c>
      <c r="J41" s="5">
        <f t="shared" ca="1" si="9"/>
        <v>42.000039999999998</v>
      </c>
      <c r="K41" s="5">
        <f t="shared" ca="1" si="9"/>
        <v>47.000039999999998</v>
      </c>
      <c r="L41" s="5">
        <f t="shared" ca="1" si="10"/>
        <v>24.000039999999998</v>
      </c>
      <c r="M41" s="5">
        <f t="shared" ca="1" si="10"/>
        <v>24.000039999999998</v>
      </c>
      <c r="N41" s="5">
        <f t="shared" ca="1" si="10"/>
        <v>42.000039999999998</v>
      </c>
      <c r="O41" s="5">
        <f t="shared" ca="1" si="10"/>
        <v>42.000039999999998</v>
      </c>
      <c r="P41" s="5">
        <f t="shared" ca="1" si="10"/>
        <v>51.000039999999998</v>
      </c>
      <c r="Q41" s="5">
        <f t="shared" ca="1" si="10"/>
        <v>50.000039999999998</v>
      </c>
      <c r="R41" s="5">
        <f t="shared" ca="1" si="10"/>
        <v>52.000039999999998</v>
      </c>
      <c r="S41" s="5">
        <f t="shared" ca="1" si="10"/>
        <v>25.000039999999998</v>
      </c>
      <c r="T41" s="5">
        <f t="shared" ca="1" si="10"/>
        <v>41.000039999999998</v>
      </c>
      <c r="U41" s="5">
        <f t="shared" ca="1" si="10"/>
        <v>25.000039999999998</v>
      </c>
      <c r="V41" s="5">
        <f t="shared" ca="1" si="10"/>
        <v>53.000039999999998</v>
      </c>
      <c r="W41" s="5">
        <f t="shared" ca="1" si="10"/>
        <v>29.000039999999998</v>
      </c>
      <c r="X41" s="5">
        <f t="shared" ca="1" si="10"/>
        <v>39.000039999999998</v>
      </c>
      <c r="Y41" s="5">
        <f t="shared" ca="1" si="10"/>
        <v>64.000039999999998</v>
      </c>
      <c r="Z41" s="5">
        <f t="shared" ca="1" si="10"/>
        <v>47.000039999999998</v>
      </c>
      <c r="AA41" s="7">
        <f t="shared" ca="1" si="4"/>
        <v>24</v>
      </c>
      <c r="AB41" s="7">
        <f t="shared" ca="1" si="3"/>
        <v>68</v>
      </c>
      <c r="AMJ41">
        <v>40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zoomScale="65" zoomScaleNormal="65" workbookViewId="0">
      <selection activeCell="D10" sqref="D10"/>
    </sheetView>
  </sheetViews>
  <sheetFormatPr baseColWidth="10" defaultColWidth="9.140625" defaultRowHeight="12.75" x14ac:dyDescent="0.2"/>
  <cols>
    <col min="1" max="4" width="11.5703125"/>
    <col min="5" max="5" width="11.5703125" style="8"/>
    <col min="6" max="1025" width="11.5703125"/>
  </cols>
  <sheetData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2089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</vt:lpstr>
      <vt:lpstr>Données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</dc:creator>
  <cp:lastModifiedBy>Michel</cp:lastModifiedBy>
  <cp:revision>6</cp:revision>
  <dcterms:created xsi:type="dcterms:W3CDTF">2015-11-14T17:50:14Z</dcterms:created>
  <dcterms:modified xsi:type="dcterms:W3CDTF">2016-11-20T10:18:29Z</dcterms:modified>
  <dc:language>fr-FR</dc:language>
</cp:coreProperties>
</file>