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3040" windowHeight="9045"/>
  </bookViews>
  <sheets>
    <sheet name="VMA" sheetId="2" r:id="rId1"/>
    <sheet name="VMA Girls" sheetId="3" r:id="rId2"/>
    <sheet name="VMA Boys" sheetId="4" r:id="rId3"/>
    <sheet name="BDD" sheetId="5" r:id="rId4"/>
  </sheets>
  <definedNames>
    <definedName name="images">INDIRECT(VLOOKUP(VMA!F3,BDD!XEW1048576:C57,10,FALSE))</definedName>
    <definedName name="photos">INDIRECT("BDD!$K$"&amp;MATCH(VMA!$N$5,BDD!$A$2:$A$100,0)+1)</definedName>
  </definedNames>
  <calcPr calcId="152511"/>
  <fileRecoveryPr autoRecover="0"/>
</workbook>
</file>

<file path=xl/calcChain.xml><?xml version="1.0" encoding="utf-8"?>
<calcChain xmlns="http://schemas.openxmlformats.org/spreadsheetml/2006/main">
  <c r="J3" i="5" l="1"/>
  <c r="J4" i="5"/>
  <c r="J5" i="5"/>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2" i="5"/>
  <c r="N17" i="2"/>
  <c r="E6" i="2" l="1"/>
  <c r="M6" i="2" s="1"/>
  <c r="E16" i="2"/>
  <c r="G16" i="2" s="1"/>
  <c r="E17" i="2"/>
  <c r="O26" i="2" s="1"/>
  <c r="E14" i="2"/>
  <c r="F14" i="2" s="1"/>
  <c r="E8" i="2"/>
  <c r="F8" i="2" s="1"/>
  <c r="E10" i="2"/>
  <c r="G10" i="2" s="1"/>
  <c r="E9" i="2"/>
  <c r="K9" i="2" s="1"/>
  <c r="E7" i="2"/>
  <c r="M7" i="2" s="1"/>
  <c r="E13" i="2"/>
  <c r="I13" i="2" s="1"/>
  <c r="E11" i="2"/>
  <c r="K11" i="2" s="1"/>
  <c r="E12" i="2"/>
  <c r="G12" i="2" s="1"/>
  <c r="E15" i="2"/>
  <c r="G15" i="2" s="1"/>
  <c r="H8" i="2" l="1"/>
  <c r="K7" i="2"/>
  <c r="O23" i="2"/>
  <c r="L7" i="2"/>
  <c r="M15" i="2"/>
  <c r="G30" i="2" s="1"/>
  <c r="J10" i="2"/>
  <c r="I8" i="2"/>
  <c r="H9" i="2"/>
  <c r="M8" i="2"/>
  <c r="M14" i="2"/>
  <c r="I30" i="2" s="1"/>
  <c r="I14" i="2"/>
  <c r="K6" i="2"/>
  <c r="L9" i="2"/>
  <c r="K14" i="2"/>
  <c r="F15" i="2"/>
  <c r="M13" i="2"/>
  <c r="H7" i="2"/>
  <c r="F7" i="2"/>
  <c r="M9" i="2"/>
  <c r="G9" i="2"/>
  <c r="G8" i="2"/>
  <c r="F6" i="2"/>
  <c r="J15" i="2"/>
  <c r="G7" i="2"/>
  <c r="F9" i="2"/>
  <c r="L16" i="2"/>
  <c r="H13" i="2"/>
  <c r="I7" i="2"/>
  <c r="J7" i="2"/>
  <c r="I9" i="2"/>
  <c r="J9" i="2"/>
  <c r="M10" i="2"/>
  <c r="Q20" i="2"/>
  <c r="J14" i="2"/>
  <c r="O20" i="2"/>
  <c r="I16" i="2"/>
  <c r="L13" i="2"/>
  <c r="J12" i="2"/>
  <c r="J17" i="2"/>
  <c r="F12" i="2"/>
  <c r="L10" i="2"/>
  <c r="I10" i="2"/>
  <c r="L8" i="2"/>
  <c r="O21" i="2"/>
  <c r="Q24" i="2"/>
  <c r="I17" i="2"/>
  <c r="L17" i="2"/>
  <c r="J11" i="2"/>
  <c r="F11" i="2"/>
  <c r="G14" i="2"/>
  <c r="L14" i="2"/>
  <c r="L6" i="2"/>
  <c r="J6" i="2"/>
  <c r="O24" i="2"/>
  <c r="K16" i="2"/>
  <c r="F16" i="2"/>
  <c r="H15" i="2"/>
  <c r="I15" i="2"/>
  <c r="G13" i="2"/>
  <c r="Q22" i="2"/>
  <c r="K17" i="2"/>
  <c r="L11" i="2"/>
  <c r="H11" i="2"/>
  <c r="M11" i="2"/>
  <c r="I33" i="2" s="1"/>
  <c r="I12" i="2"/>
  <c r="K12" i="2"/>
  <c r="F10" i="2"/>
  <c r="H10" i="2"/>
  <c r="Q21" i="2"/>
  <c r="J8" i="2"/>
  <c r="K8" i="2"/>
  <c r="F17" i="2"/>
  <c r="M17" i="2"/>
  <c r="G11" i="2"/>
  <c r="I11" i="2"/>
  <c r="H14" i="2"/>
  <c r="I6" i="2"/>
  <c r="G6" i="2"/>
  <c r="M16" i="2"/>
  <c r="H16" i="2"/>
  <c r="O27" i="2"/>
  <c r="L15" i="2"/>
  <c r="K15" i="2"/>
  <c r="K13" i="2"/>
  <c r="J13" i="2"/>
  <c r="L12" i="2"/>
  <c r="M12" i="2"/>
  <c r="I32" i="2" s="1"/>
  <c r="H12" i="2"/>
  <c r="K10" i="2"/>
  <c r="H17" i="2"/>
  <c r="G17" i="2"/>
  <c r="O22" i="2"/>
  <c r="H6" i="2"/>
  <c r="O25" i="2"/>
  <c r="J16" i="2"/>
  <c r="Q23" i="2"/>
  <c r="F13" i="2"/>
  <c r="G31" i="2" l="1"/>
  <c r="I31" i="2"/>
  <c r="G33" i="2"/>
  <c r="G32" i="2"/>
</calcChain>
</file>

<file path=xl/sharedStrings.xml><?xml version="1.0" encoding="utf-8"?>
<sst xmlns="http://schemas.openxmlformats.org/spreadsheetml/2006/main" count="218" uniqueCount="158">
  <si>
    <t>km/h</t>
  </si>
  <si>
    <t>% VMA</t>
  </si>
  <si>
    <t>Allures d'entraînement</t>
  </si>
  <si>
    <t xml:space="preserve">Footing récupération/échauffement </t>
  </si>
  <si>
    <t>50 à 60%</t>
  </si>
  <si>
    <t>10 mn à 1 h en continu</t>
  </si>
  <si>
    <t>60 à 70%</t>
  </si>
  <si>
    <t>45 mn à 2 h en continu</t>
  </si>
  <si>
    <t>Endurance active</t>
  </si>
  <si>
    <t>75 à 85%</t>
  </si>
  <si>
    <t>fractionné 10 mn à 30 mn</t>
  </si>
  <si>
    <t>VMA longue</t>
  </si>
  <si>
    <t>90 à 95%</t>
  </si>
  <si>
    <t>fractionné 1 mn à 6 mn</t>
  </si>
  <si>
    <t>VMA courte</t>
  </si>
  <si>
    <t>100 à 105%</t>
  </si>
  <si>
    <t>fractionné 15 s à 60 s</t>
  </si>
  <si>
    <t>30"/30"</t>
  </si>
  <si>
    <t>distance à parcourir :</t>
  </si>
  <si>
    <t>m</t>
  </si>
  <si>
    <t>45"/30"</t>
  </si>
  <si>
    <t>5 000 m (90 à 95%)</t>
  </si>
  <si>
    <t>entre</t>
  </si>
  <si>
    <t>et</t>
  </si>
  <si>
    <t>Temps susceptibles d'être maintenus en compétitions en fonction de cette VMA, avec un entraînement spécifique approprié à la distance préparée.</t>
  </si>
  <si>
    <t>10 km (85 à 90%)</t>
  </si>
  <si>
    <t>Semi-marathon (80 à 85%)</t>
  </si>
  <si>
    <t>Marathon (75 à 85%)</t>
  </si>
  <si>
    <t>VMA de :</t>
  </si>
  <si>
    <t xml:space="preserve">et </t>
  </si>
  <si>
    <t>Km/h</t>
  </si>
  <si>
    <t>Endurance</t>
  </si>
  <si>
    <t>VMA Oxygène 28</t>
  </si>
  <si>
    <t>NOM</t>
  </si>
  <si>
    <t>PRENOM</t>
  </si>
  <si>
    <t>PALIER</t>
  </si>
  <si>
    <t>VMA 2018</t>
  </si>
  <si>
    <t>VMA 2017</t>
  </si>
  <si>
    <t>FCMAX</t>
  </si>
  <si>
    <t>ALAMICHEL </t>
  </si>
  <si>
    <t>Nathaie</t>
  </si>
  <si>
    <t>BORREL </t>
  </si>
  <si>
    <t>Sandrine </t>
  </si>
  <si>
    <t>BRAULT </t>
  </si>
  <si>
    <t>Laura</t>
  </si>
  <si>
    <t>CELESTIN </t>
  </si>
  <si>
    <t>COLAS </t>
  </si>
  <si>
    <t>Sophie </t>
  </si>
  <si>
    <t>COULONGEAT </t>
  </si>
  <si>
    <t>Celine</t>
  </si>
  <si>
    <t>COUTENCEAU </t>
  </si>
  <si>
    <t>Emilie </t>
  </si>
  <si>
    <t>DUPUIS </t>
  </si>
  <si>
    <t>Aurelie </t>
  </si>
  <si>
    <t>FILLON BELLAMY </t>
  </si>
  <si>
    <t>Catherine </t>
  </si>
  <si>
    <t>FORET </t>
  </si>
  <si>
    <t>Maeva</t>
  </si>
  <si>
    <t>GUILLONNEAU </t>
  </si>
  <si>
    <t>Camille</t>
  </si>
  <si>
    <t>KRET-CHEREAU </t>
  </si>
  <si>
    <t>Sabine</t>
  </si>
  <si>
    <t>LANGLAIS </t>
  </si>
  <si>
    <t>Geraldine</t>
  </si>
  <si>
    <t>LE STRAT </t>
  </si>
  <si>
    <t>Florence</t>
  </si>
  <si>
    <t>LEBOUC </t>
  </si>
  <si>
    <t>Betty</t>
  </si>
  <si>
    <t>MARC </t>
  </si>
  <si>
    <t>Marion</t>
  </si>
  <si>
    <t>MAUGARS </t>
  </si>
  <si>
    <t>Charlene </t>
  </si>
  <si>
    <t>MISCHLER </t>
  </si>
  <si>
    <t>Gabrielle </t>
  </si>
  <si>
    <t>MOINE </t>
  </si>
  <si>
    <t>Stephanie </t>
  </si>
  <si>
    <t>PELOILLE </t>
  </si>
  <si>
    <t>Melanie</t>
  </si>
  <si>
    <t>PERRIGAUD </t>
  </si>
  <si>
    <t>Corrine</t>
  </si>
  <si>
    <t xml:space="preserve">PICHOT </t>
  </si>
  <si>
    <t>Laure</t>
  </si>
  <si>
    <t>PIERRE SAUSSE </t>
  </si>
  <si>
    <t>Francine</t>
  </si>
  <si>
    <t>POLAT </t>
  </si>
  <si>
    <t>Alexandra</t>
  </si>
  <si>
    <t>RAFFIN </t>
  </si>
  <si>
    <t>RASORI </t>
  </si>
  <si>
    <t>Carole </t>
  </si>
  <si>
    <t>REPELLIN </t>
  </si>
  <si>
    <t>Naima </t>
  </si>
  <si>
    <t>RUS </t>
  </si>
  <si>
    <t>Gabriela </t>
  </si>
  <si>
    <t>SINEAU </t>
  </si>
  <si>
    <t>Agnes </t>
  </si>
  <si>
    <t>THEBAUD </t>
  </si>
  <si>
    <t>Alicia</t>
  </si>
  <si>
    <r>
      <t xml:space="preserve"> </t>
    </r>
    <r>
      <rPr>
        <b/>
        <sz val="12"/>
        <color theme="1" tint="0.34998626667073579"/>
        <rFont val="Century Gothic"/>
        <family val="2"/>
      </rPr>
      <t>SAISIE DE DONNÉES</t>
    </r>
  </si>
  <si>
    <t>Palier</t>
  </si>
  <si>
    <t>AGEZ</t>
  </si>
  <si>
    <t>Didier </t>
  </si>
  <si>
    <t>ANDROUARD </t>
  </si>
  <si>
    <t>Florian</t>
  </si>
  <si>
    <t>BELLAMY </t>
  </si>
  <si>
    <t>Mathieu</t>
  </si>
  <si>
    <t>BOUKHEDIMI </t>
  </si>
  <si>
    <t>Joackim</t>
  </si>
  <si>
    <t>BRUNET </t>
  </si>
  <si>
    <t>Jerome </t>
  </si>
  <si>
    <t>COLY </t>
  </si>
  <si>
    <t>Damien </t>
  </si>
  <si>
    <t>Guillaume </t>
  </si>
  <si>
    <t>DOUEL </t>
  </si>
  <si>
    <t>Luc</t>
  </si>
  <si>
    <t>DUBOURG </t>
  </si>
  <si>
    <t>Sebastien </t>
  </si>
  <si>
    <t>FLEURY </t>
  </si>
  <si>
    <t>Nicolas </t>
  </si>
  <si>
    <t>GAGNOT </t>
  </si>
  <si>
    <t>Yann </t>
  </si>
  <si>
    <t>GERMOND </t>
  </si>
  <si>
    <t>Bernard </t>
  </si>
  <si>
    <t>HOAREAU </t>
  </si>
  <si>
    <t>Sylvain </t>
  </si>
  <si>
    <t>JOBARD </t>
  </si>
  <si>
    <t>Matthieu </t>
  </si>
  <si>
    <t>KYVEL </t>
  </si>
  <si>
    <t>Laurent </t>
  </si>
  <si>
    <t>Michael </t>
  </si>
  <si>
    <t>MARC</t>
  </si>
  <si>
    <t>Pierre</t>
  </si>
  <si>
    <t>MAUDET </t>
  </si>
  <si>
    <t>Christophe </t>
  </si>
  <si>
    <t>Cedric </t>
  </si>
  <si>
    <t>NOHE </t>
  </si>
  <si>
    <t>Fabrice</t>
  </si>
  <si>
    <t>PHILIPPE </t>
  </si>
  <si>
    <t>Arnaud </t>
  </si>
  <si>
    <t>POMMEREAU </t>
  </si>
  <si>
    <t>Herve</t>
  </si>
  <si>
    <t>POUSSARD </t>
  </si>
  <si>
    <t>RENE </t>
  </si>
  <si>
    <t>Thierry </t>
  </si>
  <si>
    <t>ZINDEL </t>
  </si>
  <si>
    <t>Alexandre </t>
  </si>
  <si>
    <t>DATE DE NAISSANCE</t>
  </si>
  <si>
    <t>ADRESSE</t>
  </si>
  <si>
    <t>TELEPHONE</t>
  </si>
  <si>
    <t>Emplacement</t>
  </si>
  <si>
    <t>COLAS</t>
  </si>
  <si>
    <t>BORREL</t>
  </si>
  <si>
    <t>Photos</t>
  </si>
  <si>
    <t>VMA2017</t>
  </si>
  <si>
    <t>VMA2018</t>
  </si>
  <si>
    <t>ffffff</t>
  </si>
  <si>
    <t>ffff</t>
  </si>
  <si>
    <t>fff</t>
  </si>
  <si>
    <t>ff</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</si>
</sst>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h&quot;h &quot;mm&quot;' &quot;ss"/>
    <numFmt numFmtId="166" formatCode="h:mm:ss"/>
    <numFmt numFmtId="167" formatCode="&quot;$&quot;#,##0.00"/>
  </numFmts>
  <fonts count="26" x14ac:knownFonts="1">
    <font>
      <sz val="10"/>
      <name val="Arial"/>
    </font>
    <font>
      <sz val="18"/>
      <color theme="3"/>
      <name val="Cambria"/>
      <family val="2"/>
      <scheme val="major"/>
    </font>
    <font>
      <b/>
      <sz val="11"/>
      <color theme="3"/>
      <name val="Calibri"/>
      <family val="2"/>
      <scheme val="minor"/>
    </font>
    <font>
      <u/>
      <sz val="12"/>
      <color rgb="FF2B759D"/>
      <name val="Calibri"/>
      <family val="2"/>
      <scheme val="minor"/>
    </font>
    <font>
      <sz val="12"/>
      <color rgb="FF000000"/>
      <name val="Calibri"/>
      <family val="2"/>
      <charset val="204"/>
      <scheme val="minor"/>
    </font>
    <font>
      <b/>
      <sz val="24"/>
      <color theme="1" tint="0.249977111117893"/>
      <name val="Century Gothic"/>
      <family val="2"/>
    </font>
    <font>
      <b/>
      <sz val="12"/>
      <color theme="3" tint="0.34998626667073579"/>
      <name val="Century Gothic"/>
      <family val="2"/>
    </font>
    <font>
      <b/>
      <sz val="12"/>
      <color theme="1" tint="0.34998626667073579"/>
      <name val="Century Gothic"/>
      <family val="2"/>
    </font>
    <font>
      <sz val="12"/>
      <color theme="0"/>
      <name val="Century Gothic"/>
      <family val="2"/>
    </font>
    <font>
      <b/>
      <sz val="16"/>
      <color theme="1" tint="0.249977111117893"/>
      <name val="Century Gothic"/>
      <family val="2"/>
    </font>
    <font>
      <b/>
      <u/>
      <sz val="16"/>
      <color theme="1" tint="0.249977111117893"/>
      <name val="Century Gothic"/>
      <family val="2"/>
    </font>
    <font>
      <sz val="16"/>
      <color theme="1"/>
      <name val="Century Gothic"/>
      <family val="2"/>
    </font>
    <font>
      <sz val="16"/>
      <color theme="1" tint="0.249977111117893"/>
      <name val="Century Gothic"/>
      <family val="2"/>
    </font>
    <font>
      <u/>
      <sz val="16"/>
      <color theme="1" tint="0.249977111117893"/>
      <name val="Century Gothic"/>
      <family val="2"/>
    </font>
    <font>
      <sz val="10"/>
      <name val="Century Gothic"/>
      <family val="2"/>
    </font>
    <font>
      <b/>
      <sz val="12"/>
      <color theme="1" tint="0.249977111117893"/>
      <name val="Arial"/>
      <family val="2"/>
    </font>
    <font>
      <sz val="10"/>
      <color theme="1" tint="0.249977111117893"/>
      <name val="Arial"/>
      <family val="2"/>
    </font>
    <font>
      <b/>
      <sz val="10"/>
      <color theme="1" tint="0.249977111117893"/>
      <name val="Arial"/>
      <family val="2"/>
    </font>
    <font>
      <sz val="10"/>
      <name val="Arial"/>
      <family val="2"/>
    </font>
    <font>
      <sz val="9"/>
      <color theme="1" tint="0.249977111117893"/>
      <name val="Arial"/>
      <family val="2"/>
    </font>
    <font>
      <b/>
      <sz val="9"/>
      <color theme="1" tint="0.249977111117893"/>
      <name val="Arial"/>
      <family val="2"/>
    </font>
    <font>
      <b/>
      <u/>
      <sz val="10"/>
      <color theme="1" tint="0.249977111117893"/>
      <name val="Century Gothic"/>
      <family val="2"/>
    </font>
    <font>
      <sz val="10"/>
      <color theme="1" tint="0.249977111117893"/>
      <name val="Century Gothic"/>
      <family val="2"/>
    </font>
    <font>
      <b/>
      <sz val="10"/>
      <color theme="1" tint="0.249977111117893"/>
      <name val="Century Gothic"/>
      <family val="2"/>
    </font>
    <font>
      <b/>
      <sz val="10"/>
      <color theme="0"/>
      <name val="Century Gothic"/>
      <family val="2"/>
    </font>
    <font>
      <b/>
      <u/>
      <sz val="10"/>
      <color theme="1" tint="0.249977111117893"/>
      <name val="Arial"/>
      <family val="2"/>
    </font>
  </fonts>
  <fills count="10">
    <fill>
      <patternFill patternType="none"/>
    </fill>
    <fill>
      <patternFill patternType="gray125"/>
    </fill>
    <fill>
      <patternFill patternType="solid">
        <fgColor indexed="9"/>
        <bgColor indexed="64"/>
      </patternFill>
    </fill>
    <fill>
      <patternFill patternType="solid">
        <fgColor rgb="FF99FF33"/>
        <bgColor indexed="64"/>
      </patternFill>
    </fill>
    <fill>
      <patternFill patternType="solid">
        <fgColor theme="0"/>
        <bgColor indexed="64"/>
      </patternFill>
    </fill>
    <fill>
      <patternFill patternType="solid">
        <fgColor theme="1" tint="0.34998626667073579"/>
        <bgColor indexed="64"/>
      </patternFill>
    </fill>
    <fill>
      <patternFill patternType="solid">
        <fgColor theme="1" tint="0.34998626667073579"/>
        <bgColor indexed="22"/>
      </patternFill>
    </fill>
    <fill>
      <patternFill patternType="solid">
        <fgColor theme="0" tint="-0.14999847407452621"/>
        <bgColor indexed="64"/>
      </patternFill>
    </fill>
    <fill>
      <patternFill patternType="solid">
        <fgColor theme="1" tint="0.249977111117893"/>
        <bgColor indexed="64"/>
      </patternFill>
    </fill>
    <fill>
      <patternFill patternType="solid">
        <fgColor theme="0"/>
        <bgColor theme="0" tint="-0.14993743705557422"/>
      </patternFill>
    </fill>
  </fills>
  <borders count="36">
    <border>
      <left/>
      <right/>
      <top/>
      <bottom/>
      <diagonal/>
    </border>
    <border>
      <left/>
      <right style="thin">
        <color indexed="64"/>
      </right>
      <top/>
      <bottom style="hair">
        <color indexed="64"/>
      </bottom>
      <diagonal/>
    </border>
    <border>
      <left/>
      <right style="thin">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right style="thin">
        <color indexed="64"/>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bottom style="double">
        <color indexed="64"/>
      </bottom>
      <diagonal/>
    </border>
    <border>
      <left style="double">
        <color indexed="64"/>
      </left>
      <right/>
      <top style="double">
        <color indexed="64"/>
      </top>
      <bottom/>
      <diagonal/>
    </border>
    <border>
      <left/>
      <right/>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top style="medium">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hair">
        <color indexed="64"/>
      </top>
      <bottom style="medium">
        <color indexed="64"/>
      </bottom>
      <diagonal/>
    </border>
    <border>
      <left style="thin">
        <color indexed="64"/>
      </left>
      <right/>
      <top/>
      <bottom style="double">
        <color indexed="64"/>
      </bottom>
      <diagonal/>
    </border>
    <border>
      <left style="thin">
        <color indexed="64"/>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diagonal/>
    </border>
  </borders>
  <cellStyleXfs count="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4" fillId="0" borderId="0"/>
  </cellStyleXfs>
  <cellXfs count="186">
    <xf numFmtId="0" fontId="0" fillId="0" borderId="0" xfId="0"/>
    <xf numFmtId="0" fontId="0" fillId="0" borderId="0" xfId="0" applyAlignment="1">
      <alignment vertical="center"/>
    </xf>
    <xf numFmtId="0" fontId="5" fillId="0" borderId="0" xfId="1" applyFont="1" applyAlignment="1">
      <alignment horizontal="left" vertical="center"/>
    </xf>
    <xf numFmtId="0" fontId="6" fillId="0" borderId="0" xfId="2" applyFont="1" applyAlignment="1">
      <alignment horizontal="left" vertical="center"/>
    </xf>
    <xf numFmtId="0" fontId="9" fillId="0" borderId="0" xfId="0" applyFont="1" applyFill="1" applyAlignment="1">
      <alignment vertical="center"/>
    </xf>
    <xf numFmtId="0" fontId="10" fillId="0" borderId="0" xfId="3" applyNumberFormat="1" applyFont="1" applyAlignment="1">
      <alignment horizontal="center"/>
    </xf>
    <xf numFmtId="0" fontId="9" fillId="0" borderId="0" xfId="3" applyNumberFormat="1" applyFont="1" applyAlignment="1">
      <alignment horizontal="center"/>
    </xf>
    <xf numFmtId="0" fontId="9" fillId="7" borderId="0" xfId="0" applyFont="1" applyFill="1" applyAlignment="1">
      <alignment vertical="center"/>
    </xf>
    <xf numFmtId="0" fontId="9" fillId="7" borderId="0" xfId="3" applyNumberFormat="1" applyFont="1" applyFill="1" applyAlignment="1">
      <alignment horizontal="center"/>
    </xf>
    <xf numFmtId="0" fontId="10" fillId="7" borderId="0" xfId="3" applyNumberFormat="1" applyFont="1" applyFill="1" applyAlignment="1">
      <alignment horizontal="center"/>
    </xf>
    <xf numFmtId="0" fontId="9" fillId="0" borderId="0" xfId="0" applyFont="1" applyFill="1" applyAlignment="1">
      <alignment horizontal="left" vertical="center"/>
    </xf>
    <xf numFmtId="0" fontId="9" fillId="7" borderId="0" xfId="0" applyFont="1" applyFill="1" applyAlignment="1">
      <alignment horizontal="left" vertical="center"/>
    </xf>
    <xf numFmtId="0" fontId="9" fillId="7" borderId="0" xfId="4" applyNumberFormat="1" applyFont="1" applyFill="1" applyAlignment="1">
      <alignment horizontal="center"/>
    </xf>
    <xf numFmtId="0" fontId="9" fillId="7" borderId="0" xfId="3" applyFont="1" applyFill="1" applyAlignment="1">
      <alignment horizontal="left"/>
    </xf>
    <xf numFmtId="0" fontId="9" fillId="0" borderId="0" xfId="3" applyNumberFormat="1" applyFont="1" applyAlignment="1">
      <alignment horizontal="center" vertical="center"/>
    </xf>
    <xf numFmtId="0" fontId="9" fillId="7" borderId="0" xfId="4" applyNumberFormat="1" applyFont="1" applyFill="1" applyAlignment="1">
      <alignment horizontal="center" vertical="center"/>
    </xf>
    <xf numFmtId="0" fontId="9" fillId="7" borderId="0" xfId="3" applyNumberFormat="1" applyFont="1" applyFill="1" applyAlignment="1">
      <alignment horizontal="center" vertical="center"/>
    </xf>
    <xf numFmtId="0" fontId="11" fillId="0" borderId="0" xfId="0" applyFont="1" applyAlignment="1">
      <alignment vertical="center"/>
    </xf>
    <xf numFmtId="0" fontId="12" fillId="0" borderId="0" xfId="0" applyFont="1" applyFill="1" applyAlignment="1">
      <alignment vertical="center"/>
    </xf>
    <xf numFmtId="0" fontId="12" fillId="0" borderId="0" xfId="3" applyNumberFormat="1" applyFont="1" applyAlignment="1">
      <alignment horizontal="center" vertical="center"/>
    </xf>
    <xf numFmtId="0" fontId="13" fillId="0" borderId="0" xfId="3" applyNumberFormat="1" applyFont="1" applyAlignment="1">
      <alignment horizontal="center" vertical="center"/>
    </xf>
    <xf numFmtId="0" fontId="12" fillId="7" borderId="0" xfId="0" applyFont="1" applyFill="1" applyAlignment="1">
      <alignment vertical="center"/>
    </xf>
    <xf numFmtId="0" fontId="12" fillId="7" borderId="0" xfId="3" applyNumberFormat="1" applyFont="1" applyFill="1" applyAlignment="1">
      <alignment horizontal="center" vertical="center"/>
    </xf>
    <xf numFmtId="0" fontId="12" fillId="7" borderId="0" xfId="4" applyNumberFormat="1" applyFont="1" applyFill="1" applyAlignment="1">
      <alignment horizontal="center" vertical="center"/>
    </xf>
    <xf numFmtId="0" fontId="13" fillId="7" borderId="0" xfId="3" applyNumberFormat="1" applyFont="1" applyFill="1" applyAlignment="1">
      <alignment horizontal="center" vertical="center"/>
    </xf>
    <xf numFmtId="0" fontId="8" fillId="8" borderId="0" xfId="0" applyFont="1" applyFill="1" applyBorder="1" applyAlignment="1">
      <alignment horizontal="left" vertical="center" wrapText="1" indent="1"/>
    </xf>
    <xf numFmtId="0" fontId="8" fillId="8" borderId="0" xfId="0" applyFont="1" applyFill="1" applyBorder="1" applyAlignment="1">
      <alignment horizontal="left" vertical="center" wrapText="1"/>
    </xf>
    <xf numFmtId="0" fontId="8" fillId="8" borderId="0" xfId="0" applyFont="1" applyFill="1" applyBorder="1" applyAlignment="1">
      <alignment horizontal="center" vertical="center" wrapText="1"/>
    </xf>
    <xf numFmtId="4" fontId="8" fillId="8" borderId="0" xfId="0" applyNumberFormat="1" applyFont="1" applyFill="1" applyBorder="1" applyAlignment="1">
      <alignment horizontal="center" vertical="center" wrapText="1"/>
    </xf>
    <xf numFmtId="167" fontId="8" fillId="8" borderId="0" xfId="0" applyNumberFormat="1" applyFont="1" applyFill="1" applyBorder="1" applyAlignment="1">
      <alignment horizontal="center" vertical="center" wrapText="1"/>
    </xf>
    <xf numFmtId="0" fontId="8" fillId="8" borderId="0" xfId="0" applyNumberFormat="1" applyFont="1" applyFill="1" applyBorder="1" applyAlignment="1">
      <alignment horizontal="center" vertical="center" wrapText="1"/>
    </xf>
    <xf numFmtId="0" fontId="9" fillId="9" borderId="22" xfId="0" applyFont="1" applyFill="1" applyBorder="1" applyAlignment="1">
      <alignment vertical="center"/>
    </xf>
    <xf numFmtId="0" fontId="9" fillId="4" borderId="22" xfId="0" applyFont="1" applyFill="1" applyBorder="1" applyAlignment="1">
      <alignment vertical="center"/>
    </xf>
    <xf numFmtId="0" fontId="14" fillId="4" borderId="22" xfId="0" applyFont="1" applyFill="1" applyBorder="1"/>
    <xf numFmtId="0" fontId="15" fillId="4" borderId="0" xfId="0" applyFont="1" applyFill="1"/>
    <xf numFmtId="0" fontId="16" fillId="2" borderId="0" xfId="0" applyFont="1" applyFill="1"/>
    <xf numFmtId="1" fontId="16" fillId="2" borderId="0" xfId="0" applyNumberFormat="1" applyFont="1" applyFill="1"/>
    <xf numFmtId="0" fontId="16" fillId="2" borderId="0" xfId="0" applyFont="1" applyFill="1" applyBorder="1"/>
    <xf numFmtId="0" fontId="16" fillId="0" borderId="0" xfId="0" applyFont="1" applyBorder="1"/>
    <xf numFmtId="0" fontId="16" fillId="0" borderId="0" xfId="0" applyFont="1"/>
    <xf numFmtId="0" fontId="16" fillId="4" borderId="0" xfId="0" applyFont="1" applyFill="1"/>
    <xf numFmtId="0" fontId="15" fillId="2" borderId="0" xfId="0" applyFont="1" applyFill="1"/>
    <xf numFmtId="0" fontId="17" fillId="2" borderId="0" xfId="0" applyFont="1" applyFill="1" applyAlignment="1">
      <alignment horizontal="right"/>
    </xf>
    <xf numFmtId="45" fontId="17" fillId="2" borderId="0" xfId="0" applyNumberFormat="1" applyFont="1" applyFill="1" applyAlignment="1">
      <alignment horizontal="left"/>
    </xf>
    <xf numFmtId="164" fontId="17" fillId="3" borderId="0" xfId="0" applyNumberFormat="1" applyFont="1" applyFill="1" applyAlignment="1">
      <alignment horizontal="center" wrapText="1"/>
    </xf>
    <xf numFmtId="2" fontId="17" fillId="2" borderId="0" xfId="0" applyNumberFormat="1" applyFont="1" applyFill="1" applyAlignment="1">
      <alignment horizontal="left"/>
    </xf>
    <xf numFmtId="2" fontId="16" fillId="2" borderId="0" xfId="0" applyNumberFormat="1" applyFont="1" applyFill="1" applyAlignment="1">
      <alignment horizontal="right"/>
    </xf>
    <xf numFmtId="0" fontId="17" fillId="4" borderId="0" xfId="0" applyFont="1" applyFill="1" applyBorder="1" applyAlignment="1">
      <alignment horizontal="center"/>
    </xf>
    <xf numFmtId="0" fontId="17" fillId="2" borderId="0" xfId="0" applyFont="1" applyFill="1" applyBorder="1" applyAlignment="1">
      <alignment horizontal="center"/>
    </xf>
    <xf numFmtId="0" fontId="16" fillId="2" borderId="0" xfId="0" applyFont="1" applyFill="1" applyBorder="1" applyAlignment="1">
      <alignment horizontal="right"/>
    </xf>
    <xf numFmtId="1" fontId="16" fillId="2" borderId="0" xfId="0" applyNumberFormat="1" applyFont="1" applyFill="1" applyBorder="1"/>
    <xf numFmtId="0" fontId="17" fillId="0" borderId="0" xfId="0" applyFont="1" applyBorder="1" applyAlignment="1">
      <alignment horizontal="center"/>
    </xf>
    <xf numFmtId="0" fontId="16" fillId="4" borderId="0" xfId="0" applyFont="1" applyFill="1" applyAlignment="1">
      <alignment horizontal="center"/>
    </xf>
    <xf numFmtId="0" fontId="16" fillId="2" borderId="0" xfId="0" applyFont="1" applyFill="1" applyAlignment="1">
      <alignment horizontal="center"/>
    </xf>
    <xf numFmtId="0" fontId="17" fillId="0" borderId="3" xfId="0" applyFont="1" applyBorder="1" applyAlignment="1">
      <alignment horizontal="center"/>
    </xf>
    <xf numFmtId="0" fontId="17" fillId="0" borderId="4" xfId="0" applyFont="1" applyBorder="1" applyAlignment="1">
      <alignment horizontal="center"/>
    </xf>
    <xf numFmtId="1" fontId="17" fillId="0" borderId="4" xfId="0" applyNumberFormat="1" applyFont="1" applyBorder="1" applyAlignment="1">
      <alignment horizontal="center"/>
    </xf>
    <xf numFmtId="0" fontId="17" fillId="0" borderId="5" xfId="0" applyFont="1" applyBorder="1" applyAlignment="1">
      <alignment horizontal="center"/>
    </xf>
    <xf numFmtId="0" fontId="16" fillId="2" borderId="0" xfId="0" applyFont="1" applyFill="1" applyBorder="1" applyAlignment="1">
      <alignment horizontal="center"/>
    </xf>
    <xf numFmtId="0" fontId="16" fillId="0" borderId="0" xfId="0" applyFont="1" applyBorder="1" applyAlignment="1">
      <alignment horizontal="center"/>
    </xf>
    <xf numFmtId="0" fontId="16" fillId="0" borderId="0" xfId="0" applyFont="1" applyAlignment="1">
      <alignment horizontal="center"/>
    </xf>
    <xf numFmtId="0" fontId="17" fillId="0" borderId="6" xfId="0" applyFont="1" applyBorder="1" applyAlignment="1">
      <alignment horizontal="center"/>
    </xf>
    <xf numFmtId="2" fontId="17" fillId="0" borderId="1" xfId="0" applyNumberFormat="1" applyFont="1" applyBorder="1" applyAlignment="1">
      <alignment horizontal="center"/>
    </xf>
    <xf numFmtId="166" fontId="19" fillId="2" borderId="1" xfId="0" applyNumberFormat="1" applyFont="1" applyFill="1" applyBorder="1" applyAlignment="1">
      <alignment horizontal="center"/>
    </xf>
    <xf numFmtId="166" fontId="19" fillId="0" borderId="1" xfId="0" applyNumberFormat="1" applyFont="1" applyBorder="1" applyAlignment="1">
      <alignment horizontal="center"/>
    </xf>
    <xf numFmtId="166" fontId="19" fillId="0" borderId="29" xfId="0" applyNumberFormat="1" applyFont="1" applyBorder="1" applyAlignment="1">
      <alignment horizontal="center"/>
    </xf>
    <xf numFmtId="166" fontId="19" fillId="0" borderId="17" xfId="0" applyNumberFormat="1" applyFont="1" applyBorder="1" applyAlignment="1">
      <alignment horizontal="center"/>
    </xf>
    <xf numFmtId="166" fontId="19" fillId="0" borderId="30" xfId="0" applyNumberFormat="1" applyFont="1" applyBorder="1" applyAlignment="1">
      <alignment horizontal="center"/>
    </xf>
    <xf numFmtId="166" fontId="19" fillId="4" borderId="34" xfId="0" applyNumberFormat="1" applyFont="1" applyFill="1" applyBorder="1" applyAlignment="1">
      <alignment horizontal="left"/>
    </xf>
    <xf numFmtId="0" fontId="19" fillId="4" borderId="28" xfId="0" applyNumberFormat="1" applyFont="1" applyFill="1" applyBorder="1" applyAlignment="1">
      <alignment horizontal="center"/>
    </xf>
    <xf numFmtId="166" fontId="19" fillId="4" borderId="8" xfId="0" applyNumberFormat="1" applyFont="1" applyFill="1" applyBorder="1" applyAlignment="1">
      <alignment horizontal="center"/>
    </xf>
    <xf numFmtId="166" fontId="19" fillId="4" borderId="0" xfId="0" applyNumberFormat="1" applyFont="1" applyFill="1" applyBorder="1" applyAlignment="1">
      <alignment horizontal="center"/>
    </xf>
    <xf numFmtId="166" fontId="19" fillId="0" borderId="0" xfId="0" applyNumberFormat="1" applyFont="1" applyBorder="1" applyAlignment="1">
      <alignment horizontal="center"/>
    </xf>
    <xf numFmtId="166" fontId="19" fillId="0" borderId="2" xfId="0" applyNumberFormat="1" applyFont="1" applyBorder="1" applyAlignment="1">
      <alignment horizontal="center"/>
    </xf>
    <xf numFmtId="166" fontId="20" fillId="7" borderId="21" xfId="0" applyNumberFormat="1" applyFont="1" applyFill="1" applyBorder="1" applyAlignment="1">
      <alignment horizontal="center"/>
    </xf>
    <xf numFmtId="166" fontId="20" fillId="7" borderId="30" xfId="0" applyNumberFormat="1" applyFont="1" applyFill="1" applyBorder="1" applyAlignment="1">
      <alignment horizontal="center"/>
    </xf>
    <xf numFmtId="0" fontId="17" fillId="0" borderId="6" xfId="0" applyFont="1" applyFill="1" applyBorder="1" applyAlignment="1">
      <alignment horizontal="center"/>
    </xf>
    <xf numFmtId="166" fontId="20" fillId="7" borderId="18" xfId="0" applyNumberFormat="1" applyFont="1" applyFill="1" applyBorder="1" applyAlignment="1">
      <alignment horizontal="center"/>
    </xf>
    <xf numFmtId="166" fontId="20" fillId="7" borderId="24" xfId="0" applyNumberFormat="1" applyFont="1" applyFill="1" applyBorder="1" applyAlignment="1">
      <alignment horizontal="center"/>
    </xf>
    <xf numFmtId="166" fontId="19" fillId="4" borderId="10" xfId="0" applyNumberFormat="1" applyFont="1" applyFill="1" applyBorder="1" applyAlignment="1">
      <alignment horizontal="center"/>
    </xf>
    <xf numFmtId="166" fontId="19" fillId="4" borderId="11" xfId="0" applyNumberFormat="1" applyFont="1" applyFill="1" applyBorder="1" applyAlignment="1">
      <alignment horizontal="center"/>
    </xf>
    <xf numFmtId="166" fontId="19" fillId="2" borderId="2" xfId="0" applyNumberFormat="1" applyFont="1" applyFill="1" applyBorder="1" applyAlignment="1">
      <alignment horizontal="center"/>
    </xf>
    <xf numFmtId="166" fontId="19" fillId="7" borderId="18" xfId="0" applyNumberFormat="1" applyFont="1" applyFill="1" applyBorder="1" applyAlignment="1">
      <alignment horizontal="center"/>
    </xf>
    <xf numFmtId="166" fontId="20" fillId="7" borderId="19" xfId="0" applyNumberFormat="1" applyFont="1" applyFill="1" applyBorder="1" applyAlignment="1">
      <alignment horizontal="center"/>
    </xf>
    <xf numFmtId="21" fontId="19" fillId="2" borderId="0" xfId="0" applyNumberFormat="1" applyFont="1" applyFill="1" applyBorder="1" applyAlignment="1">
      <alignment horizontal="center"/>
    </xf>
    <xf numFmtId="2" fontId="17" fillId="0" borderId="17" xfId="0" applyNumberFormat="1" applyFont="1" applyBorder="1" applyAlignment="1">
      <alignment horizontal="center"/>
    </xf>
    <xf numFmtId="166" fontId="19" fillId="7" borderId="19" xfId="0" applyNumberFormat="1" applyFont="1" applyFill="1" applyBorder="1" applyAlignment="1">
      <alignment horizontal="center"/>
    </xf>
    <xf numFmtId="0" fontId="17" fillId="0" borderId="15" xfId="0" applyFont="1" applyFill="1" applyBorder="1" applyAlignment="1">
      <alignment horizontal="center"/>
    </xf>
    <xf numFmtId="2" fontId="17" fillId="0" borderId="11" xfId="0" applyNumberFormat="1" applyFont="1" applyBorder="1" applyAlignment="1">
      <alignment horizontal="center"/>
    </xf>
    <xf numFmtId="166" fontId="19" fillId="7" borderId="20" xfId="0" applyNumberFormat="1" applyFont="1" applyFill="1" applyBorder="1" applyAlignment="1">
      <alignment horizontal="center"/>
    </xf>
    <xf numFmtId="166" fontId="19" fillId="0" borderId="7" xfId="0" applyNumberFormat="1" applyFont="1" applyBorder="1" applyAlignment="1">
      <alignment horizontal="center"/>
    </xf>
    <xf numFmtId="166" fontId="19" fillId="0" borderId="11" xfId="0" applyNumberFormat="1" applyFont="1" applyBorder="1" applyAlignment="1">
      <alignment horizontal="center"/>
    </xf>
    <xf numFmtId="166" fontId="19" fillId="0" borderId="31" xfId="0" applyNumberFormat="1" applyFont="1" applyBorder="1" applyAlignment="1">
      <alignment horizontal="center"/>
    </xf>
    <xf numFmtId="0" fontId="21" fillId="2" borderId="0" xfId="0" applyFont="1" applyFill="1"/>
    <xf numFmtId="0" fontId="22" fillId="2" borderId="0" xfId="0" applyFont="1" applyFill="1" applyBorder="1"/>
    <xf numFmtId="1" fontId="22" fillId="2" borderId="0" xfId="0" applyNumberFormat="1" applyFont="1" applyFill="1" applyBorder="1"/>
    <xf numFmtId="0" fontId="22" fillId="2" borderId="16" xfId="0" applyFont="1" applyFill="1" applyBorder="1"/>
    <xf numFmtId="0" fontId="22" fillId="2" borderId="13" xfId="0" applyFont="1" applyFill="1" applyBorder="1"/>
    <xf numFmtId="1" fontId="22" fillId="2" borderId="13" xfId="0" applyNumberFormat="1" applyFont="1" applyFill="1" applyBorder="1"/>
    <xf numFmtId="0" fontId="22" fillId="2" borderId="13" xfId="0" applyFont="1" applyFill="1" applyBorder="1" applyAlignment="1">
      <alignment horizontal="left"/>
    </xf>
    <xf numFmtId="0" fontId="22" fillId="2" borderId="14" xfId="0" applyFont="1" applyFill="1" applyBorder="1"/>
    <xf numFmtId="0" fontId="22" fillId="2" borderId="13" xfId="0" applyFont="1" applyFill="1" applyBorder="1" applyAlignment="1">
      <alignment horizontal="center"/>
    </xf>
    <xf numFmtId="2" fontId="23" fillId="2" borderId="13" xfId="0" applyNumberFormat="1" applyFont="1" applyFill="1" applyBorder="1"/>
    <xf numFmtId="0" fontId="23" fillId="2" borderId="13" xfId="0" applyFont="1" applyFill="1" applyBorder="1" applyAlignment="1">
      <alignment horizontal="center"/>
    </xf>
    <xf numFmtId="0" fontId="23" fillId="2" borderId="14" xfId="0" applyFont="1" applyFill="1" applyBorder="1"/>
    <xf numFmtId="0" fontId="16" fillId="4" borderId="0" xfId="0" applyFont="1" applyFill="1" applyBorder="1"/>
    <xf numFmtId="0" fontId="22" fillId="2" borderId="8" xfId="0" applyFont="1" applyFill="1" applyBorder="1"/>
    <xf numFmtId="0" fontId="22" fillId="2" borderId="0" xfId="0" applyFont="1" applyFill="1" applyBorder="1" applyAlignment="1">
      <alignment horizontal="left"/>
    </xf>
    <xf numFmtId="0" fontId="22" fillId="2" borderId="0" xfId="0" applyFont="1" applyFill="1" applyBorder="1" applyAlignment="1">
      <alignment horizontal="center"/>
    </xf>
    <xf numFmtId="2" fontId="23" fillId="2" borderId="0" xfId="0" applyNumberFormat="1" applyFont="1" applyFill="1" applyBorder="1"/>
    <xf numFmtId="0" fontId="23" fillId="2" borderId="0" xfId="0" applyFont="1" applyFill="1" applyBorder="1" applyAlignment="1">
      <alignment horizontal="center"/>
    </xf>
    <xf numFmtId="0" fontId="23" fillId="2" borderId="9" xfId="0" applyFont="1" applyFill="1" applyBorder="1"/>
    <xf numFmtId="0" fontId="22" fillId="4" borderId="8" xfId="0" applyFont="1" applyFill="1" applyBorder="1"/>
    <xf numFmtId="0" fontId="22" fillId="4" borderId="0" xfId="0" applyFont="1" applyFill="1" applyBorder="1"/>
    <xf numFmtId="1" fontId="22" fillId="4" borderId="0" xfId="0" applyNumberFormat="1" applyFont="1" applyFill="1" applyBorder="1"/>
    <xf numFmtId="0" fontId="22" fillId="4" borderId="0" xfId="0" applyFont="1" applyFill="1" applyBorder="1" applyAlignment="1">
      <alignment horizontal="left"/>
    </xf>
    <xf numFmtId="0" fontId="22" fillId="4" borderId="0" xfId="0" applyFont="1" applyFill="1" applyBorder="1" applyAlignment="1">
      <alignment horizontal="center"/>
    </xf>
    <xf numFmtId="2" fontId="23" fillId="4" borderId="0" xfId="0" applyNumberFormat="1" applyFont="1" applyFill="1" applyBorder="1"/>
    <xf numFmtId="0" fontId="23" fillId="4" borderId="0" xfId="0" applyFont="1" applyFill="1" applyBorder="1" applyAlignment="1">
      <alignment horizontal="center"/>
    </xf>
    <xf numFmtId="0" fontId="23" fillId="4" borderId="9" xfId="0" applyFont="1" applyFill="1" applyBorder="1"/>
    <xf numFmtId="0" fontId="24" fillId="5" borderId="8" xfId="0" applyFont="1" applyFill="1" applyBorder="1"/>
    <xf numFmtId="0" fontId="24" fillId="5" borderId="0" xfId="0" applyFont="1" applyFill="1" applyBorder="1"/>
    <xf numFmtId="1" fontId="24" fillId="5" borderId="0" xfId="0" applyNumberFormat="1" applyFont="1" applyFill="1" applyBorder="1"/>
    <xf numFmtId="0" fontId="24" fillId="5" borderId="0" xfId="0" applyFont="1" applyFill="1" applyBorder="1" applyAlignment="1">
      <alignment horizontal="left"/>
    </xf>
    <xf numFmtId="0" fontId="24" fillId="5" borderId="0" xfId="0" applyFont="1" applyFill="1" applyBorder="1" applyAlignment="1">
      <alignment horizontal="center"/>
    </xf>
    <xf numFmtId="2" fontId="24" fillId="5" borderId="0" xfId="0" applyNumberFormat="1" applyFont="1" applyFill="1" applyBorder="1"/>
    <xf numFmtId="0" fontId="24" fillId="5" borderId="9" xfId="0" applyFont="1" applyFill="1" applyBorder="1"/>
    <xf numFmtId="0" fontId="24" fillId="6" borderId="8" xfId="0" applyFont="1" applyFill="1" applyBorder="1"/>
    <xf numFmtId="0" fontId="24" fillId="6" borderId="0" xfId="0" applyFont="1" applyFill="1" applyBorder="1"/>
    <xf numFmtId="1" fontId="24" fillId="6" borderId="0" xfId="0" applyNumberFormat="1" applyFont="1" applyFill="1" applyBorder="1"/>
    <xf numFmtId="0" fontId="24" fillId="6" borderId="0" xfId="0" applyFont="1" applyFill="1" applyBorder="1" applyAlignment="1">
      <alignment horizontal="left"/>
    </xf>
    <xf numFmtId="0" fontId="24" fillId="6" borderId="0" xfId="0" applyFont="1" applyFill="1" applyBorder="1" applyAlignment="1">
      <alignment horizontal="center"/>
    </xf>
    <xf numFmtId="2" fontId="24" fillId="6" borderId="0" xfId="0" applyNumberFormat="1" applyFont="1" applyFill="1" applyBorder="1"/>
    <xf numFmtId="0" fontId="24" fillId="6" borderId="9" xfId="0" applyFont="1" applyFill="1" applyBorder="1"/>
    <xf numFmtId="9" fontId="22" fillId="2" borderId="0" xfId="0" applyNumberFormat="1" applyFont="1" applyFill="1" applyBorder="1" applyAlignment="1">
      <alignment horizontal="left"/>
    </xf>
    <xf numFmtId="0" fontId="23" fillId="2" borderId="0" xfId="0" applyFont="1" applyFill="1" applyBorder="1"/>
    <xf numFmtId="164" fontId="23" fillId="2" borderId="0" xfId="0" applyNumberFormat="1" applyFont="1" applyFill="1" applyBorder="1" applyAlignment="1">
      <alignment horizontal="center"/>
    </xf>
    <xf numFmtId="0" fontId="23" fillId="2" borderId="0" xfId="0" applyFont="1" applyFill="1" applyBorder="1" applyAlignment="1">
      <alignment horizontal="left"/>
    </xf>
    <xf numFmtId="0" fontId="22" fillId="2" borderId="10" xfId="0" applyFont="1" applyFill="1" applyBorder="1"/>
    <xf numFmtId="0" fontId="22" fillId="2" borderId="11" xfId="0" applyFont="1" applyFill="1" applyBorder="1"/>
    <xf numFmtId="1" fontId="22" fillId="2" borderId="11" xfId="0" applyNumberFormat="1" applyFont="1" applyFill="1" applyBorder="1"/>
    <xf numFmtId="9" fontId="22" fillId="2" borderId="11" xfId="0" applyNumberFormat="1" applyFont="1" applyFill="1" applyBorder="1" applyAlignment="1">
      <alignment horizontal="left"/>
    </xf>
    <xf numFmtId="164" fontId="23" fillId="2" borderId="11" xfId="0" applyNumberFormat="1" applyFont="1" applyFill="1" applyBorder="1" applyAlignment="1">
      <alignment horizontal="center"/>
    </xf>
    <xf numFmtId="0" fontId="23" fillId="2" borderId="11" xfId="0" applyFont="1" applyFill="1" applyBorder="1" applyAlignment="1">
      <alignment horizontal="left"/>
    </xf>
    <xf numFmtId="0" fontId="23" fillId="2" borderId="11" xfId="0" applyFont="1" applyFill="1" applyBorder="1"/>
    <xf numFmtId="0" fontId="23" fillId="2" borderId="12" xfId="0" applyFont="1" applyFill="1" applyBorder="1"/>
    <xf numFmtId="0" fontId="25" fillId="2" borderId="0" xfId="0" applyFont="1" applyFill="1"/>
    <xf numFmtId="0" fontId="23" fillId="2" borderId="16" xfId="0" applyFont="1" applyFill="1" applyBorder="1"/>
    <xf numFmtId="0" fontId="23" fillId="2" borderId="13" xfId="0" applyFont="1" applyFill="1" applyBorder="1"/>
    <xf numFmtId="1" fontId="23" fillId="2" borderId="13" xfId="0" applyNumberFormat="1" applyFont="1" applyFill="1" applyBorder="1"/>
    <xf numFmtId="0" fontId="22" fillId="3" borderId="8" xfId="0" applyFont="1" applyFill="1" applyBorder="1"/>
    <xf numFmtId="0" fontId="22" fillId="3" borderId="0" xfId="0" applyFont="1" applyFill="1" applyBorder="1"/>
    <xf numFmtId="0" fontId="22" fillId="3" borderId="0" xfId="0" applyFont="1" applyFill="1" applyBorder="1" applyAlignment="1">
      <alignment horizontal="right"/>
    </xf>
    <xf numFmtId="0" fontId="22" fillId="3" borderId="0" xfId="0" applyFont="1" applyFill="1" applyBorder="1" applyAlignment="1">
      <alignment horizontal="center"/>
    </xf>
    <xf numFmtId="165" fontId="23" fillId="3" borderId="0" xfId="0" applyNumberFormat="1" applyFont="1" applyFill="1" applyBorder="1" applyAlignment="1">
      <alignment horizontal="center"/>
    </xf>
    <xf numFmtId="0" fontId="23" fillId="3" borderId="0" xfId="0" applyFont="1" applyFill="1" applyBorder="1" applyAlignment="1">
      <alignment horizontal="center"/>
    </xf>
    <xf numFmtId="0" fontId="22" fillId="3" borderId="9" xfId="0" applyFont="1" applyFill="1" applyBorder="1"/>
    <xf numFmtId="0" fontId="23" fillId="2" borderId="0" xfId="0" applyFont="1" applyFill="1" applyBorder="1" applyAlignment="1">
      <alignment horizontal="right"/>
    </xf>
    <xf numFmtId="165" fontId="23" fillId="2" borderId="0" xfId="0" applyNumberFormat="1" applyFont="1" applyFill="1" applyBorder="1" applyAlignment="1">
      <alignment horizontal="center"/>
    </xf>
    <xf numFmtId="165" fontId="23" fillId="2" borderId="0" xfId="0" applyNumberFormat="1" applyFont="1" applyFill="1" applyBorder="1" applyAlignment="1">
      <alignment horizontal="left"/>
    </xf>
    <xf numFmtId="0" fontId="22" fillId="2" borderId="9" xfId="0" applyFont="1" applyFill="1" applyBorder="1"/>
    <xf numFmtId="0" fontId="23" fillId="3" borderId="0" xfId="0" applyFont="1" applyFill="1" applyBorder="1" applyAlignment="1">
      <alignment horizontal="right"/>
    </xf>
    <xf numFmtId="165" fontId="23" fillId="3" borderId="0" xfId="0" applyNumberFormat="1" applyFont="1" applyFill="1" applyBorder="1" applyAlignment="1">
      <alignment horizontal="left"/>
    </xf>
    <xf numFmtId="0" fontId="22" fillId="4" borderId="10" xfId="0" applyFont="1" applyFill="1" applyBorder="1"/>
    <xf numFmtId="0" fontId="22" fillId="4" borderId="11" xfId="0" applyFont="1" applyFill="1" applyBorder="1"/>
    <xf numFmtId="0" fontId="23" fillId="4" borderId="11" xfId="0" applyFont="1" applyFill="1" applyBorder="1" applyAlignment="1">
      <alignment horizontal="right"/>
    </xf>
    <xf numFmtId="0" fontId="22" fillId="4" borderId="11" xfId="0" applyFont="1" applyFill="1" applyBorder="1" applyAlignment="1">
      <alignment horizontal="center"/>
    </xf>
    <xf numFmtId="165" fontId="23" fillId="4" borderId="11" xfId="0" applyNumberFormat="1" applyFont="1" applyFill="1" applyBorder="1" applyAlignment="1">
      <alignment horizontal="center"/>
    </xf>
    <xf numFmtId="0" fontId="23" fillId="4" borderId="11" xfId="0" applyFont="1" applyFill="1" applyBorder="1" applyAlignment="1">
      <alignment horizontal="center"/>
    </xf>
    <xf numFmtId="165" fontId="23" fillId="4" borderId="11" xfId="0" applyNumberFormat="1" applyFont="1" applyFill="1" applyBorder="1" applyAlignment="1">
      <alignment horizontal="left"/>
    </xf>
    <xf numFmtId="0" fontId="22" fillId="4" borderId="12" xfId="0" applyFont="1" applyFill="1" applyBorder="1"/>
    <xf numFmtId="1" fontId="16" fillId="0" borderId="0" xfId="0" applyNumberFormat="1" applyFont="1"/>
    <xf numFmtId="0" fontId="19" fillId="4" borderId="0" xfId="0" applyNumberFormat="1" applyFont="1" applyFill="1" applyBorder="1" applyAlignment="1">
      <alignment horizontal="center"/>
    </xf>
    <xf numFmtId="0" fontId="17" fillId="4" borderId="16" xfId="0" applyFont="1" applyFill="1" applyBorder="1" applyAlignment="1">
      <alignment horizontal="center" vertical="center" shrinkToFit="1"/>
    </xf>
    <xf numFmtId="0" fontId="18" fillId="0" borderId="13" xfId="0" applyFont="1" applyBorder="1" applyAlignment="1">
      <alignment horizontal="center" vertical="center" shrinkToFit="1"/>
    </xf>
    <xf numFmtId="0" fontId="18" fillId="0" borderId="14" xfId="0" applyFont="1" applyBorder="1" applyAlignment="1">
      <alignment horizontal="center" vertical="center" shrinkToFit="1"/>
    </xf>
    <xf numFmtId="0" fontId="18" fillId="0" borderId="32" xfId="0" applyFont="1" applyBorder="1" applyAlignment="1">
      <alignment horizontal="center" vertical="center" shrinkToFit="1"/>
    </xf>
    <xf numFmtId="0" fontId="18" fillId="0" borderId="27" xfId="0" applyFont="1" applyBorder="1" applyAlignment="1">
      <alignment horizontal="center" vertical="center" shrinkToFit="1"/>
    </xf>
    <xf numFmtId="0" fontId="18" fillId="0" borderId="33" xfId="0" applyFont="1" applyBorder="1" applyAlignment="1">
      <alignment horizontal="center" vertical="center" shrinkToFit="1"/>
    </xf>
    <xf numFmtId="0" fontId="19" fillId="4" borderId="26" xfId="0" applyNumberFormat="1" applyFont="1" applyFill="1" applyBorder="1" applyAlignment="1">
      <alignment horizontal="center" vertical="center" shrinkToFit="1"/>
    </xf>
    <xf numFmtId="0" fontId="18" fillId="0" borderId="35" xfId="0" applyNumberFormat="1" applyFont="1" applyBorder="1" applyAlignment="1">
      <alignment horizontal="center" vertical="center" shrinkToFit="1"/>
    </xf>
    <xf numFmtId="0" fontId="18" fillId="0" borderId="23" xfId="0" applyNumberFormat="1" applyFont="1" applyBorder="1" applyAlignment="1">
      <alignment horizontal="center" vertical="center" shrinkToFit="1"/>
    </xf>
    <xf numFmtId="0" fontId="18" fillId="0" borderId="9" xfId="0" applyNumberFormat="1" applyFont="1" applyBorder="1" applyAlignment="1">
      <alignment horizontal="center" vertical="center" shrinkToFit="1"/>
    </xf>
    <xf numFmtId="0" fontId="18" fillId="0" borderId="25" xfId="0" applyNumberFormat="1" applyFont="1" applyBorder="1" applyAlignment="1">
      <alignment horizontal="center" vertical="center" shrinkToFit="1"/>
    </xf>
    <xf numFmtId="0" fontId="18" fillId="0" borderId="12" xfId="0" applyNumberFormat="1" applyFont="1" applyBorder="1" applyAlignment="1">
      <alignment horizontal="center" vertical="center" shrinkToFit="1"/>
    </xf>
    <xf numFmtId="0" fontId="0" fillId="0" borderId="0" xfId="0" applyAlignment="1">
      <alignment horizontal="center" vertical="center"/>
    </xf>
  </cellXfs>
  <cellStyles count="5">
    <cellStyle name="Lien hypertexte" xfId="3" builtinId="8"/>
    <cellStyle name="Normal" xfId="0" builtinId="0"/>
    <cellStyle name="Normal 2" xfId="4"/>
    <cellStyle name="Titre" xfId="1" builtinId="15"/>
    <cellStyle name="Titre 4" xfId="2" builtinId="19"/>
  </cellStyles>
  <dxfs count="24">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alignment horizontal="general" vertical="center" textRotation="0" wrapText="0" indent="0" justifyLastLine="0" shrinkToFit="0" readingOrder="0"/>
    </dxf>
    <dxf>
      <font>
        <b/>
        <i val="0"/>
        <strike val="0"/>
        <outline val="0"/>
        <shadow val="0"/>
        <vertAlign val="baseline"/>
        <sz val="16"/>
        <color theme="1" tint="0.249977111117893"/>
        <name val="Century Gothic"/>
        <scheme val="none"/>
      </font>
      <numFmt numFmtId="19" formatCode="dd/mm/yyyy"/>
      <alignment horizontal="general" vertical="center" textRotation="0" wrapText="0" indent="0" justifyLastLine="0" shrinkToFit="0" readingOrder="0"/>
    </dxf>
    <dxf>
      <font>
        <strike val="0"/>
        <outline val="0"/>
        <shadow val="0"/>
        <vertAlign val="baseline"/>
        <sz val="16"/>
        <color theme="1"/>
        <name val="Century Gothic"/>
        <scheme val="none"/>
      </font>
    </dxf>
    <dxf>
      <font>
        <b/>
        <i val="0"/>
        <strike val="0"/>
        <outline val="0"/>
        <shadow val="0"/>
        <vertAlign val="baseline"/>
        <sz val="16"/>
        <color theme="1" tint="0.249977111117893"/>
        <name val="Century Gothic"/>
        <scheme val="none"/>
      </font>
    </dxf>
    <dxf>
      <font>
        <strike val="0"/>
        <outline val="0"/>
        <shadow val="0"/>
        <u val="none"/>
        <vertAlign val="baseline"/>
        <sz val="12"/>
        <color theme="0"/>
        <name val="Century Gothic"/>
        <scheme val="none"/>
      </font>
      <fill>
        <patternFill patternType="solid">
          <fgColor indexed="64"/>
          <bgColor theme="1" tint="0.249977111117893"/>
        </patternFill>
      </fill>
    </dxf>
    <dxf>
      <font>
        <b/>
        <i val="0"/>
        <strike val="0"/>
        <outline val="0"/>
        <shadow val="0"/>
        <vertAlign val="baseline"/>
        <sz val="16"/>
        <color theme="1" tint="0.249977111117893"/>
        <name val="Century Gothic"/>
        <scheme val="none"/>
      </font>
      <numFmt numFmtId="0" formatCode="General"/>
      <alignment horizontal="center" vertical="center" textRotation="0" indent="0" justifyLastLine="0" shrinkToFit="0" readingOrder="0"/>
    </dxf>
    <dxf>
      <font>
        <b/>
        <i val="0"/>
        <strike val="0"/>
        <outline val="0"/>
        <shadow val="0"/>
        <vertAlign val="baseline"/>
        <sz val="16"/>
        <color theme="1" tint="0.249977111117893"/>
        <name val="Century Gothic"/>
        <scheme val="none"/>
      </font>
      <numFmt numFmtId="0" formatCode="General"/>
      <alignment horizontal="right" vertical="center" textRotation="0" indent="1" justifyLastLine="0" shrinkToFit="0" readingOrder="0"/>
    </dxf>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numFmt numFmtId="0" formatCode="General"/>
      <alignment horizontal="center" vertical="center" textRotation="0" wrapText="0" indent="0" justifyLastLine="0" shrinkToFit="0" readingOrder="0"/>
    </dxf>
    <dxf>
      <font>
        <b/>
        <i val="0"/>
        <strike val="0"/>
        <outline val="0"/>
        <shadow val="0"/>
        <vertAlign val="baseline"/>
        <sz val="16"/>
        <color theme="1" tint="0.249977111117893"/>
        <name val="Century Gothic"/>
        <scheme val="none"/>
      </font>
      <alignment horizontal="left" vertical="center" textRotation="0" indent="1" justifyLastLine="0" shrinkToFit="0" readingOrder="0"/>
    </dxf>
    <dxf>
      <font>
        <b/>
        <i val="0"/>
        <strike val="0"/>
        <outline val="0"/>
        <shadow val="0"/>
        <vertAlign val="baseline"/>
        <sz val="16"/>
        <color theme="1" tint="0.249977111117893"/>
        <name val="Century Gothic"/>
        <scheme val="none"/>
      </font>
      <numFmt numFmtId="19" formatCode="dd/mm/yyyy"/>
      <alignment horizontal="left" vertical="center" textRotation="0" indent="1" justifyLastLine="0" shrinkToFit="0" readingOrder="0"/>
    </dxf>
    <dxf>
      <font>
        <strike val="0"/>
        <outline val="0"/>
        <shadow val="0"/>
        <vertAlign val="baseline"/>
        <color auto="1"/>
        <name val="Century Gothic"/>
        <scheme val="none"/>
      </font>
    </dxf>
    <dxf>
      <font>
        <b/>
        <i val="0"/>
        <strike val="0"/>
        <outline val="0"/>
        <shadow val="0"/>
        <vertAlign val="baseline"/>
        <sz val="16"/>
        <color theme="1" tint="0.249977111117893"/>
        <name val="Century Gothic"/>
        <scheme val="none"/>
      </font>
    </dxf>
    <dxf>
      <font>
        <strike val="0"/>
        <outline val="0"/>
        <shadow val="0"/>
        <u val="none"/>
        <vertAlign val="baseline"/>
        <sz val="12"/>
        <color theme="0"/>
        <name val="Century Gothic"/>
        <scheme val="none"/>
      </font>
      <fill>
        <patternFill patternType="solid">
          <fgColor indexed="64"/>
          <bgColor theme="1" tint="0.249977111117893"/>
        </patternFill>
      </fill>
    </dxf>
    <dxf>
      <font>
        <b/>
        <i val="0"/>
        <color theme="1" tint="0.34998626667073579"/>
      </font>
      <fill>
        <patternFill patternType="solid">
          <fgColor theme="0" tint="-0.14993743705557422"/>
          <bgColor theme="0" tint="-4.9989318521683403E-2"/>
        </patternFill>
      </fill>
      <border>
        <horizontal/>
      </border>
    </dxf>
    <dxf>
      <font>
        <b/>
        <i val="0"/>
        <color theme="0"/>
      </font>
      <fill>
        <patternFill patternType="solid">
          <fgColor theme="4"/>
          <bgColor theme="3" tint="0.24994659260841701"/>
        </patternFill>
      </fill>
      <border>
        <horizontal/>
      </border>
    </dxf>
    <dxf>
      <font>
        <b/>
        <i val="0"/>
        <color theme="1" tint="0.34998626667073579"/>
      </font>
      <fill>
        <patternFill patternType="solid">
          <bgColor theme="0"/>
        </patternFill>
      </fill>
      <border diagonalUp="0" diagonalDown="0">
        <left style="thin">
          <color theme="0" tint="-0.34998626667073579"/>
        </left>
        <right style="thin">
          <color theme="0" tint="-0.34998626667073579"/>
        </right>
        <top/>
        <bottom style="thin">
          <color theme="0" tint="-0.34998626667073579"/>
        </bottom>
        <vertical style="thin">
          <color theme="0" tint="-0.34998626667073579"/>
        </vertical>
        <horizontal/>
      </border>
    </dxf>
    <dxf>
      <font>
        <b/>
        <i val="0"/>
        <color theme="1" tint="0.34998626667073579"/>
      </font>
      <fill>
        <patternFill patternType="solid">
          <fgColor theme="0" tint="-0.14993743705557422"/>
          <bgColor theme="0" tint="-4.9989318521683403E-2"/>
        </patternFill>
      </fill>
      <border>
        <horizontal/>
      </border>
    </dxf>
    <dxf>
      <font>
        <b/>
        <i val="0"/>
        <color theme="0"/>
      </font>
      <fill>
        <patternFill patternType="solid">
          <fgColor theme="4"/>
          <bgColor theme="3" tint="0.24994659260841701"/>
        </patternFill>
      </fill>
      <border>
        <horizontal/>
      </border>
    </dxf>
    <dxf>
      <font>
        <b/>
        <i val="0"/>
        <color theme="1" tint="0.34998626667073579"/>
      </font>
      <fill>
        <patternFill patternType="solid">
          <bgColor theme="0"/>
        </patternFill>
      </fill>
      <border diagonalUp="0" diagonalDown="0">
        <left style="thin">
          <color theme="0" tint="-0.34998626667073579"/>
        </left>
        <right style="thin">
          <color theme="0" tint="-0.34998626667073579"/>
        </right>
        <top/>
        <bottom style="thin">
          <color theme="0" tint="-0.34998626667073579"/>
        </bottom>
        <vertical style="thin">
          <color theme="0" tint="-0.34998626667073579"/>
        </vertical>
        <horizontal/>
      </border>
    </dxf>
  </dxfs>
  <tableStyles count="2" defaultTableStyle="TableStyleMedium9" defaultPivotStyle="PivotStyleLight16">
    <tableStyle name="School Athletic Budget" pivot="0" count="3">
      <tableStyleElement type="wholeTable" dxfId="23"/>
      <tableStyleElement type="headerRow" dxfId="22"/>
      <tableStyleElement type="firstRowStripe" dxfId="21"/>
    </tableStyle>
    <tableStyle name="School Athletic Budget 2" pivot="0" count="3">
      <tableStyleElement type="wholeTable" dxfId="20"/>
      <tableStyleElement type="headerRow" dxfId="19"/>
      <tableStyleElement type="firstRowStripe" dxfId="18"/>
    </tableStyle>
  </tableStyles>
  <colors>
    <mruColors>
      <color rgb="FF99FF33"/>
      <color rgb="FF33CC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jpg"/><Relationship Id="rId2" Type="http://schemas.openxmlformats.org/officeDocument/2006/relationships/image" Target="../media/image6.png"/><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13252</xdr:rowOff>
    </xdr:from>
    <xdr:to>
      <xdr:col>4</xdr:col>
      <xdr:colOff>345751</xdr:colOff>
      <xdr:row>3</xdr:row>
      <xdr:rowOff>49333</xdr:rowOff>
    </xdr:to>
    <xdr:grpSp>
      <xdr:nvGrpSpPr>
        <xdr:cNvPr id="4" name="Header Artwork" descr="&quot;&quot;" title="Title Artwork">
          <a:extLst>
            <a:ext uri="{FF2B5EF4-FFF2-40B4-BE49-F238E27FC236}">
              <a16:creationId xmlns:a16="http://schemas.microsoft.com/office/drawing/2014/main" xmlns="" id="{F533A4B1-16A5-487E-BE02-EADBF5A399B6}"/>
            </a:ext>
          </a:extLst>
        </xdr:cNvPr>
        <xdr:cNvGrpSpPr>
          <a:grpSpLocks noChangeAspect="1"/>
        </xdr:cNvGrpSpPr>
      </xdr:nvGrpSpPr>
      <xdr:grpSpPr bwMode="auto">
        <a:xfrm>
          <a:off x="134938" y="187877"/>
          <a:ext cx="1972938" cy="385331"/>
          <a:chOff x="0" y="20"/>
          <a:chExt cx="154" cy="53"/>
        </a:xfrm>
        <a:solidFill>
          <a:srgbClr val="63F050"/>
        </a:solidFill>
      </xdr:grpSpPr>
      <xdr:sp macro="" textlink="">
        <xdr:nvSpPr>
          <xdr:cNvPr id="5" name="Freeform 5">
            <a:extLst>
              <a:ext uri="{FF2B5EF4-FFF2-40B4-BE49-F238E27FC236}">
                <a16:creationId xmlns:a16="http://schemas.microsoft.com/office/drawing/2014/main" xmlns="" id="{99481A55-86CB-41B8-A9D8-4060FEFD2F3A}"/>
              </a:ext>
            </a:extLst>
          </xdr:cNvPr>
          <xdr:cNvSpPr>
            <a:spLocks/>
          </xdr:cNvSpPr>
        </xdr:nvSpPr>
        <xdr:spPr bwMode="auto">
          <a:xfrm>
            <a:off x="0" y="20"/>
            <a:ext cx="46" cy="53"/>
          </a:xfrm>
          <a:custGeom>
            <a:avLst/>
            <a:gdLst>
              <a:gd name="T0" fmla="*/ 0 w 1022"/>
              <a:gd name="T1" fmla="*/ 0 h 1161"/>
              <a:gd name="T2" fmla="*/ 1022 w 1022"/>
              <a:gd name="T3" fmla="*/ 0 h 1161"/>
              <a:gd name="T4" fmla="*/ 570 w 1022"/>
              <a:gd name="T5" fmla="*/ 1161 h 1161"/>
              <a:gd name="T6" fmla="*/ 0 w 1022"/>
              <a:gd name="T7" fmla="*/ 1161 h 1161"/>
              <a:gd name="T8" fmla="*/ 0 w 1022"/>
              <a:gd name="T9" fmla="*/ 0 h 1161"/>
            </a:gdLst>
            <a:ahLst/>
            <a:cxnLst>
              <a:cxn ang="0">
                <a:pos x="T0" y="T1"/>
              </a:cxn>
              <a:cxn ang="0">
                <a:pos x="T2" y="T3"/>
              </a:cxn>
              <a:cxn ang="0">
                <a:pos x="T4" y="T5"/>
              </a:cxn>
              <a:cxn ang="0">
                <a:pos x="T6" y="T7"/>
              </a:cxn>
              <a:cxn ang="0">
                <a:pos x="T8" y="T9"/>
              </a:cxn>
            </a:cxnLst>
            <a:rect l="0" t="0" r="r" b="b"/>
            <a:pathLst>
              <a:path w="1022" h="1161">
                <a:moveTo>
                  <a:pt x="0" y="0"/>
                </a:moveTo>
                <a:lnTo>
                  <a:pt x="1022" y="0"/>
                </a:lnTo>
                <a:lnTo>
                  <a:pt x="570" y="1161"/>
                </a:lnTo>
                <a:lnTo>
                  <a:pt x="0" y="1161"/>
                </a:lnTo>
                <a:lnTo>
                  <a:pt x="0" y="0"/>
                </a:lnTo>
                <a:close/>
              </a:path>
            </a:pathLst>
          </a:custGeom>
          <a:grpFill/>
          <a:ln w="0">
            <a:noFill/>
            <a:prstDash val="solid"/>
            <a:round/>
            <a:headEnd/>
            <a:tailEnd/>
          </a:ln>
        </xdr:spPr>
        <xdr:txBody>
          <a:bodyPr/>
          <a:lstStyle/>
          <a:p>
            <a:endParaRPr lang="fr-FR"/>
          </a:p>
        </xdr:txBody>
      </xdr:sp>
      <xdr:sp macro="" textlink="">
        <xdr:nvSpPr>
          <xdr:cNvPr id="6" name="Freeform 6">
            <a:extLst>
              <a:ext uri="{FF2B5EF4-FFF2-40B4-BE49-F238E27FC236}">
                <a16:creationId xmlns:a16="http://schemas.microsoft.com/office/drawing/2014/main" xmlns="" id="{F9BF2E58-45C3-4848-B1AD-F3DB0FACC846}"/>
              </a:ext>
            </a:extLst>
          </xdr:cNvPr>
          <xdr:cNvSpPr>
            <a:spLocks/>
          </xdr:cNvSpPr>
        </xdr:nvSpPr>
        <xdr:spPr bwMode="auto">
          <a:xfrm>
            <a:off x="39" y="20"/>
            <a:ext cx="34" cy="53"/>
          </a:xfrm>
          <a:custGeom>
            <a:avLst/>
            <a:gdLst>
              <a:gd name="T0" fmla="*/ 452 w 748"/>
              <a:gd name="T1" fmla="*/ 0 h 1161"/>
              <a:gd name="T2" fmla="*/ 748 w 748"/>
              <a:gd name="T3" fmla="*/ 0 h 1161"/>
              <a:gd name="T4" fmla="*/ 296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6" y="1161"/>
                </a:lnTo>
                <a:lnTo>
                  <a:pt x="0" y="1161"/>
                </a:lnTo>
                <a:lnTo>
                  <a:pt x="452" y="0"/>
                </a:lnTo>
                <a:close/>
              </a:path>
            </a:pathLst>
          </a:custGeom>
          <a:grpFill/>
          <a:ln w="0">
            <a:noFill/>
            <a:prstDash val="solid"/>
            <a:round/>
            <a:headEnd/>
            <a:tailEnd/>
          </a:ln>
        </xdr:spPr>
      </xdr:sp>
      <xdr:sp macro="" textlink="">
        <xdr:nvSpPr>
          <xdr:cNvPr id="7" name="Freeform 7">
            <a:extLst>
              <a:ext uri="{FF2B5EF4-FFF2-40B4-BE49-F238E27FC236}">
                <a16:creationId xmlns:a16="http://schemas.microsoft.com/office/drawing/2014/main" xmlns="" id="{5362D0C4-46A3-4330-B5E2-B39C52E3E1AD}"/>
              </a:ext>
            </a:extLst>
          </xdr:cNvPr>
          <xdr:cNvSpPr>
            <a:spLocks/>
          </xdr:cNvSpPr>
        </xdr:nvSpPr>
        <xdr:spPr bwMode="auto">
          <a:xfrm>
            <a:off x="66"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8" name="Freeform 8">
            <a:extLst>
              <a:ext uri="{FF2B5EF4-FFF2-40B4-BE49-F238E27FC236}">
                <a16:creationId xmlns:a16="http://schemas.microsoft.com/office/drawing/2014/main" xmlns="" id="{B41FB90A-EAF2-4403-A9F9-8866F670C6A5}"/>
              </a:ext>
            </a:extLst>
          </xdr:cNvPr>
          <xdr:cNvSpPr>
            <a:spLocks/>
          </xdr:cNvSpPr>
        </xdr:nvSpPr>
        <xdr:spPr bwMode="auto">
          <a:xfrm>
            <a:off x="93"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9" name="Freeform 9">
            <a:extLst>
              <a:ext uri="{FF2B5EF4-FFF2-40B4-BE49-F238E27FC236}">
                <a16:creationId xmlns:a16="http://schemas.microsoft.com/office/drawing/2014/main" xmlns="" id="{806BDFBE-24A9-49E4-A057-A52F99C2A784}"/>
              </a:ext>
            </a:extLst>
          </xdr:cNvPr>
          <xdr:cNvSpPr>
            <a:spLocks/>
          </xdr:cNvSpPr>
        </xdr:nvSpPr>
        <xdr:spPr bwMode="auto">
          <a:xfrm>
            <a:off x="120" y="20"/>
            <a:ext cx="34" cy="53"/>
          </a:xfrm>
          <a:custGeom>
            <a:avLst/>
            <a:gdLst>
              <a:gd name="T0" fmla="*/ 452 w 748"/>
              <a:gd name="T1" fmla="*/ 0 h 1161"/>
              <a:gd name="T2" fmla="*/ 748 w 748"/>
              <a:gd name="T3" fmla="*/ 0 h 1161"/>
              <a:gd name="T4" fmla="*/ 297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7" y="1161"/>
                </a:lnTo>
                <a:lnTo>
                  <a:pt x="0" y="1161"/>
                </a:lnTo>
                <a:lnTo>
                  <a:pt x="452" y="0"/>
                </a:lnTo>
                <a:close/>
              </a:path>
            </a:pathLst>
          </a:custGeom>
          <a:grpFill/>
          <a:ln w="0">
            <a:noFill/>
            <a:prstDash val="solid"/>
            <a:round/>
            <a:headEnd/>
            <a:tailEnd/>
          </a:ln>
        </xdr:spPr>
      </xdr:sp>
    </xdr:grpSp>
    <xdr:clientData/>
  </xdr:twoCellAnchor>
  <xdr:twoCellAnchor editAs="oneCell">
    <xdr:from>
      <xdr:col>2</xdr:col>
      <xdr:colOff>7894</xdr:colOff>
      <xdr:row>4</xdr:row>
      <xdr:rowOff>33129</xdr:rowOff>
    </xdr:from>
    <xdr:to>
      <xdr:col>2</xdr:col>
      <xdr:colOff>513094</xdr:colOff>
      <xdr:row>16</xdr:row>
      <xdr:rowOff>126632</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208671" y="1392694"/>
          <a:ext cx="2180721" cy="5052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15</xdr:col>
          <xdr:colOff>14285</xdr:colOff>
          <xdr:row>6</xdr:row>
          <xdr:rowOff>23812</xdr:rowOff>
        </xdr:from>
        <xdr:to>
          <xdr:col>16</xdr:col>
          <xdr:colOff>420688</xdr:colOff>
          <xdr:row>13</xdr:row>
          <xdr:rowOff>119063</xdr:rowOff>
        </xdr:to>
        <xdr:pic>
          <xdr:nvPicPr>
            <xdr:cNvPr id="2" name="Image 1"/>
            <xdr:cNvPicPr>
              <a:picLocks noChangeAspect="1"/>
              <a:extLst>
                <a:ext uri="{84589F7E-364E-4C9E-8A38-B11213B215E9}">
                  <a14:cameraTool cellRange="photos" spid="_x0000_s1041"/>
                </a:ext>
              </a:extLst>
            </xdr:cNvPicPr>
          </xdr:nvPicPr>
          <xdr:blipFill>
            <a:blip xmlns:r="http://schemas.openxmlformats.org/officeDocument/2006/relationships" r:embed="rId2"/>
            <a:stretch>
              <a:fillRect/>
            </a:stretch>
          </xdr:blipFill>
          <xdr:spPr>
            <a:xfrm flipH="1">
              <a:off x="7888285" y="1071562"/>
              <a:ext cx="962028" cy="1317626"/>
            </a:xfrm>
            <a:prstGeom prst="rect">
              <a:avLst/>
            </a:prstGeom>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95250</xdr:rowOff>
    </xdr:from>
    <xdr:to>
      <xdr:col>1</xdr:col>
      <xdr:colOff>682850</xdr:colOff>
      <xdr:row>4</xdr:row>
      <xdr:rowOff>3401</xdr:rowOff>
    </xdr:to>
    <xdr:grpSp>
      <xdr:nvGrpSpPr>
        <xdr:cNvPr id="23" name="Header Artwork" descr="&quot;&quot;" title="Title Artwork">
          <a:extLst>
            <a:ext uri="{FF2B5EF4-FFF2-40B4-BE49-F238E27FC236}">
              <a16:creationId xmlns:a16="http://schemas.microsoft.com/office/drawing/2014/main" xmlns="" id="{81BED109-C236-42F7-BDC8-43FFD6B643C5}"/>
            </a:ext>
          </a:extLst>
        </xdr:cNvPr>
        <xdr:cNvGrpSpPr>
          <a:grpSpLocks noChangeAspect="1"/>
        </xdr:cNvGrpSpPr>
      </xdr:nvGrpSpPr>
      <xdr:grpSpPr bwMode="auto">
        <a:xfrm>
          <a:off x="0" y="412750"/>
          <a:ext cx="2397350" cy="463776"/>
          <a:chOff x="0" y="20"/>
          <a:chExt cx="154" cy="53"/>
        </a:xfrm>
        <a:solidFill>
          <a:srgbClr val="63F050"/>
        </a:solidFill>
      </xdr:grpSpPr>
      <xdr:sp macro="" textlink="">
        <xdr:nvSpPr>
          <xdr:cNvPr id="24" name="Freeform 5">
            <a:extLst>
              <a:ext uri="{FF2B5EF4-FFF2-40B4-BE49-F238E27FC236}">
                <a16:creationId xmlns:a16="http://schemas.microsoft.com/office/drawing/2014/main" xmlns="" id="{3C064C64-38FF-4BD0-94D7-9D2ABDB2BB93}"/>
              </a:ext>
            </a:extLst>
          </xdr:cNvPr>
          <xdr:cNvSpPr>
            <a:spLocks/>
          </xdr:cNvSpPr>
        </xdr:nvSpPr>
        <xdr:spPr bwMode="auto">
          <a:xfrm>
            <a:off x="0" y="20"/>
            <a:ext cx="46" cy="53"/>
          </a:xfrm>
          <a:custGeom>
            <a:avLst/>
            <a:gdLst>
              <a:gd name="T0" fmla="*/ 0 w 1022"/>
              <a:gd name="T1" fmla="*/ 0 h 1161"/>
              <a:gd name="T2" fmla="*/ 1022 w 1022"/>
              <a:gd name="T3" fmla="*/ 0 h 1161"/>
              <a:gd name="T4" fmla="*/ 570 w 1022"/>
              <a:gd name="T5" fmla="*/ 1161 h 1161"/>
              <a:gd name="T6" fmla="*/ 0 w 1022"/>
              <a:gd name="T7" fmla="*/ 1161 h 1161"/>
              <a:gd name="T8" fmla="*/ 0 w 1022"/>
              <a:gd name="T9" fmla="*/ 0 h 1161"/>
            </a:gdLst>
            <a:ahLst/>
            <a:cxnLst>
              <a:cxn ang="0">
                <a:pos x="T0" y="T1"/>
              </a:cxn>
              <a:cxn ang="0">
                <a:pos x="T2" y="T3"/>
              </a:cxn>
              <a:cxn ang="0">
                <a:pos x="T4" y="T5"/>
              </a:cxn>
              <a:cxn ang="0">
                <a:pos x="T6" y="T7"/>
              </a:cxn>
              <a:cxn ang="0">
                <a:pos x="T8" y="T9"/>
              </a:cxn>
            </a:cxnLst>
            <a:rect l="0" t="0" r="r" b="b"/>
            <a:pathLst>
              <a:path w="1022" h="1161">
                <a:moveTo>
                  <a:pt x="0" y="0"/>
                </a:moveTo>
                <a:lnTo>
                  <a:pt x="1022" y="0"/>
                </a:lnTo>
                <a:lnTo>
                  <a:pt x="570" y="1161"/>
                </a:lnTo>
                <a:lnTo>
                  <a:pt x="0" y="1161"/>
                </a:lnTo>
                <a:lnTo>
                  <a:pt x="0" y="0"/>
                </a:lnTo>
                <a:close/>
              </a:path>
            </a:pathLst>
          </a:custGeom>
          <a:grpFill/>
          <a:ln w="0">
            <a:noFill/>
            <a:prstDash val="solid"/>
            <a:round/>
            <a:headEnd/>
            <a:tailEnd/>
          </a:ln>
        </xdr:spPr>
      </xdr:sp>
      <xdr:sp macro="" textlink="">
        <xdr:nvSpPr>
          <xdr:cNvPr id="25" name="Freeform 6">
            <a:extLst>
              <a:ext uri="{FF2B5EF4-FFF2-40B4-BE49-F238E27FC236}">
                <a16:creationId xmlns:a16="http://schemas.microsoft.com/office/drawing/2014/main" xmlns="" id="{E5F133A9-90E8-451A-9A30-E84BD894DC74}"/>
              </a:ext>
            </a:extLst>
          </xdr:cNvPr>
          <xdr:cNvSpPr>
            <a:spLocks/>
          </xdr:cNvSpPr>
        </xdr:nvSpPr>
        <xdr:spPr bwMode="auto">
          <a:xfrm>
            <a:off x="39" y="20"/>
            <a:ext cx="34" cy="53"/>
          </a:xfrm>
          <a:custGeom>
            <a:avLst/>
            <a:gdLst>
              <a:gd name="T0" fmla="*/ 452 w 748"/>
              <a:gd name="T1" fmla="*/ 0 h 1161"/>
              <a:gd name="T2" fmla="*/ 748 w 748"/>
              <a:gd name="T3" fmla="*/ 0 h 1161"/>
              <a:gd name="T4" fmla="*/ 296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6" y="1161"/>
                </a:lnTo>
                <a:lnTo>
                  <a:pt x="0" y="1161"/>
                </a:lnTo>
                <a:lnTo>
                  <a:pt x="452" y="0"/>
                </a:lnTo>
                <a:close/>
              </a:path>
            </a:pathLst>
          </a:custGeom>
          <a:grpFill/>
          <a:ln w="0">
            <a:noFill/>
            <a:prstDash val="solid"/>
            <a:round/>
            <a:headEnd/>
            <a:tailEnd/>
          </a:ln>
        </xdr:spPr>
      </xdr:sp>
      <xdr:sp macro="" textlink="">
        <xdr:nvSpPr>
          <xdr:cNvPr id="26" name="Freeform 7">
            <a:extLst>
              <a:ext uri="{FF2B5EF4-FFF2-40B4-BE49-F238E27FC236}">
                <a16:creationId xmlns:a16="http://schemas.microsoft.com/office/drawing/2014/main" xmlns="" id="{E47EBF5E-DE17-4D43-8C32-C5BA5FBCCA94}"/>
              </a:ext>
            </a:extLst>
          </xdr:cNvPr>
          <xdr:cNvSpPr>
            <a:spLocks/>
          </xdr:cNvSpPr>
        </xdr:nvSpPr>
        <xdr:spPr bwMode="auto">
          <a:xfrm>
            <a:off x="66"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27" name="Freeform 8">
            <a:extLst>
              <a:ext uri="{FF2B5EF4-FFF2-40B4-BE49-F238E27FC236}">
                <a16:creationId xmlns:a16="http://schemas.microsoft.com/office/drawing/2014/main" xmlns="" id="{769FED94-56A4-4691-B25F-E201AC85F762}"/>
              </a:ext>
            </a:extLst>
          </xdr:cNvPr>
          <xdr:cNvSpPr>
            <a:spLocks/>
          </xdr:cNvSpPr>
        </xdr:nvSpPr>
        <xdr:spPr bwMode="auto">
          <a:xfrm>
            <a:off x="93"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28" name="Freeform 9">
            <a:extLst>
              <a:ext uri="{FF2B5EF4-FFF2-40B4-BE49-F238E27FC236}">
                <a16:creationId xmlns:a16="http://schemas.microsoft.com/office/drawing/2014/main" xmlns="" id="{C93247AE-D420-4DF9-8479-7F9AD77E30A6}"/>
              </a:ext>
            </a:extLst>
          </xdr:cNvPr>
          <xdr:cNvSpPr>
            <a:spLocks/>
          </xdr:cNvSpPr>
        </xdr:nvSpPr>
        <xdr:spPr bwMode="auto">
          <a:xfrm>
            <a:off x="120" y="20"/>
            <a:ext cx="34" cy="53"/>
          </a:xfrm>
          <a:custGeom>
            <a:avLst/>
            <a:gdLst>
              <a:gd name="T0" fmla="*/ 452 w 748"/>
              <a:gd name="T1" fmla="*/ 0 h 1161"/>
              <a:gd name="T2" fmla="*/ 748 w 748"/>
              <a:gd name="T3" fmla="*/ 0 h 1161"/>
              <a:gd name="T4" fmla="*/ 297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7" y="1161"/>
                </a:lnTo>
                <a:lnTo>
                  <a:pt x="0" y="1161"/>
                </a:lnTo>
                <a:lnTo>
                  <a:pt x="452" y="0"/>
                </a:lnTo>
                <a:close/>
              </a:path>
            </a:pathLst>
          </a:custGeom>
          <a:grpFill/>
          <a:ln w="0">
            <a:noFill/>
            <a:prstDash val="solid"/>
            <a:round/>
            <a:headEnd/>
            <a:tailEnd/>
          </a:ln>
        </xdr:spPr>
      </xdr:sp>
    </xdr:grpSp>
    <xdr:clientData/>
  </xdr:twoCellAnchor>
  <xdr:twoCellAnchor editAs="oneCell">
    <xdr:from>
      <xdr:col>5</xdr:col>
      <xdr:colOff>206829</xdr:colOff>
      <xdr:row>0</xdr:row>
      <xdr:rowOff>54429</xdr:rowOff>
    </xdr:from>
    <xdr:to>
      <xdr:col>5</xdr:col>
      <xdr:colOff>1229179</xdr:colOff>
      <xdr:row>4</xdr:row>
      <xdr:rowOff>133799</xdr:rowOff>
    </xdr:to>
    <xdr:pic>
      <xdr:nvPicPr>
        <xdr:cNvPr id="30" name="Image 29">
          <a:extLst>
            <a:ext uri="{FF2B5EF4-FFF2-40B4-BE49-F238E27FC236}">
              <a16:creationId xmlns:a16="http://schemas.microsoft.com/office/drawing/2014/main" xmlns="" id="{29011FBC-8B70-4946-944A-28907266E6B2}"/>
            </a:ext>
          </a:extLst>
        </xdr:cNvPr>
        <xdr:cNvPicPr>
          <a:picLocks noChangeAspect="1"/>
        </xdr:cNvPicPr>
      </xdr:nvPicPr>
      <xdr:blipFill>
        <a:blip xmlns:r="http://schemas.openxmlformats.org/officeDocument/2006/relationships" r:embed="rId1" cstate="print">
          <a:duotone>
            <a:prstClr val="black"/>
            <a:schemeClr val="tx2">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721929" y="54429"/>
          <a:ext cx="1022350" cy="9683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95250</xdr:rowOff>
    </xdr:from>
    <xdr:to>
      <xdr:col>1</xdr:col>
      <xdr:colOff>682850</xdr:colOff>
      <xdr:row>4</xdr:row>
      <xdr:rowOff>3401</xdr:rowOff>
    </xdr:to>
    <xdr:grpSp>
      <xdr:nvGrpSpPr>
        <xdr:cNvPr id="68" name="Header Artwork" descr="&quot;&quot;" title="Title Artwork">
          <a:extLst>
            <a:ext uri="{FF2B5EF4-FFF2-40B4-BE49-F238E27FC236}">
              <a16:creationId xmlns:a16="http://schemas.microsoft.com/office/drawing/2014/main" xmlns="" id="{0349A8C4-7F85-4572-8F6C-E2DB704CAC56}"/>
            </a:ext>
          </a:extLst>
        </xdr:cNvPr>
        <xdr:cNvGrpSpPr>
          <a:grpSpLocks noChangeAspect="1"/>
        </xdr:cNvGrpSpPr>
      </xdr:nvGrpSpPr>
      <xdr:grpSpPr bwMode="auto">
        <a:xfrm>
          <a:off x="0" y="412750"/>
          <a:ext cx="2175100" cy="463776"/>
          <a:chOff x="0" y="20"/>
          <a:chExt cx="154" cy="53"/>
        </a:xfrm>
        <a:solidFill>
          <a:srgbClr val="63F050"/>
        </a:solidFill>
      </xdr:grpSpPr>
      <xdr:sp macro="" textlink="">
        <xdr:nvSpPr>
          <xdr:cNvPr id="69" name="Freeform 5">
            <a:extLst>
              <a:ext uri="{FF2B5EF4-FFF2-40B4-BE49-F238E27FC236}">
                <a16:creationId xmlns:a16="http://schemas.microsoft.com/office/drawing/2014/main" xmlns="" id="{62C5C3F9-86A1-4482-AE35-7368170145A2}"/>
              </a:ext>
            </a:extLst>
          </xdr:cNvPr>
          <xdr:cNvSpPr>
            <a:spLocks/>
          </xdr:cNvSpPr>
        </xdr:nvSpPr>
        <xdr:spPr bwMode="auto">
          <a:xfrm>
            <a:off x="0" y="20"/>
            <a:ext cx="46" cy="53"/>
          </a:xfrm>
          <a:custGeom>
            <a:avLst/>
            <a:gdLst>
              <a:gd name="T0" fmla="*/ 0 w 1022"/>
              <a:gd name="T1" fmla="*/ 0 h 1161"/>
              <a:gd name="T2" fmla="*/ 1022 w 1022"/>
              <a:gd name="T3" fmla="*/ 0 h 1161"/>
              <a:gd name="T4" fmla="*/ 570 w 1022"/>
              <a:gd name="T5" fmla="*/ 1161 h 1161"/>
              <a:gd name="T6" fmla="*/ 0 w 1022"/>
              <a:gd name="T7" fmla="*/ 1161 h 1161"/>
              <a:gd name="T8" fmla="*/ 0 w 1022"/>
              <a:gd name="T9" fmla="*/ 0 h 1161"/>
            </a:gdLst>
            <a:ahLst/>
            <a:cxnLst>
              <a:cxn ang="0">
                <a:pos x="T0" y="T1"/>
              </a:cxn>
              <a:cxn ang="0">
                <a:pos x="T2" y="T3"/>
              </a:cxn>
              <a:cxn ang="0">
                <a:pos x="T4" y="T5"/>
              </a:cxn>
              <a:cxn ang="0">
                <a:pos x="T6" y="T7"/>
              </a:cxn>
              <a:cxn ang="0">
                <a:pos x="T8" y="T9"/>
              </a:cxn>
            </a:cxnLst>
            <a:rect l="0" t="0" r="r" b="b"/>
            <a:pathLst>
              <a:path w="1022" h="1161">
                <a:moveTo>
                  <a:pt x="0" y="0"/>
                </a:moveTo>
                <a:lnTo>
                  <a:pt x="1022" y="0"/>
                </a:lnTo>
                <a:lnTo>
                  <a:pt x="570" y="1161"/>
                </a:lnTo>
                <a:lnTo>
                  <a:pt x="0" y="1161"/>
                </a:lnTo>
                <a:lnTo>
                  <a:pt x="0" y="0"/>
                </a:lnTo>
                <a:close/>
              </a:path>
            </a:pathLst>
          </a:custGeom>
          <a:grpFill/>
          <a:ln w="0">
            <a:noFill/>
            <a:prstDash val="solid"/>
            <a:round/>
            <a:headEnd/>
            <a:tailEnd/>
          </a:ln>
        </xdr:spPr>
      </xdr:sp>
      <xdr:sp macro="" textlink="">
        <xdr:nvSpPr>
          <xdr:cNvPr id="70" name="Freeform 6">
            <a:extLst>
              <a:ext uri="{FF2B5EF4-FFF2-40B4-BE49-F238E27FC236}">
                <a16:creationId xmlns:a16="http://schemas.microsoft.com/office/drawing/2014/main" xmlns="" id="{15F36418-CC0F-4FE6-85A9-A19123B37BBF}"/>
              </a:ext>
            </a:extLst>
          </xdr:cNvPr>
          <xdr:cNvSpPr>
            <a:spLocks/>
          </xdr:cNvSpPr>
        </xdr:nvSpPr>
        <xdr:spPr bwMode="auto">
          <a:xfrm>
            <a:off x="39" y="20"/>
            <a:ext cx="34" cy="53"/>
          </a:xfrm>
          <a:custGeom>
            <a:avLst/>
            <a:gdLst>
              <a:gd name="T0" fmla="*/ 452 w 748"/>
              <a:gd name="T1" fmla="*/ 0 h 1161"/>
              <a:gd name="T2" fmla="*/ 748 w 748"/>
              <a:gd name="T3" fmla="*/ 0 h 1161"/>
              <a:gd name="T4" fmla="*/ 296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6" y="1161"/>
                </a:lnTo>
                <a:lnTo>
                  <a:pt x="0" y="1161"/>
                </a:lnTo>
                <a:lnTo>
                  <a:pt x="452" y="0"/>
                </a:lnTo>
                <a:close/>
              </a:path>
            </a:pathLst>
          </a:custGeom>
          <a:grpFill/>
          <a:ln w="0">
            <a:noFill/>
            <a:prstDash val="solid"/>
            <a:round/>
            <a:headEnd/>
            <a:tailEnd/>
          </a:ln>
        </xdr:spPr>
      </xdr:sp>
      <xdr:sp macro="" textlink="">
        <xdr:nvSpPr>
          <xdr:cNvPr id="71" name="Freeform 7">
            <a:extLst>
              <a:ext uri="{FF2B5EF4-FFF2-40B4-BE49-F238E27FC236}">
                <a16:creationId xmlns:a16="http://schemas.microsoft.com/office/drawing/2014/main" xmlns="" id="{0463BC09-3A52-417C-8BD9-B2D0BED64148}"/>
              </a:ext>
            </a:extLst>
          </xdr:cNvPr>
          <xdr:cNvSpPr>
            <a:spLocks/>
          </xdr:cNvSpPr>
        </xdr:nvSpPr>
        <xdr:spPr bwMode="auto">
          <a:xfrm>
            <a:off x="66"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72" name="Freeform 8">
            <a:extLst>
              <a:ext uri="{FF2B5EF4-FFF2-40B4-BE49-F238E27FC236}">
                <a16:creationId xmlns:a16="http://schemas.microsoft.com/office/drawing/2014/main" xmlns="" id="{A696A584-6511-4808-9F9B-AF4CB5C42A57}"/>
              </a:ext>
            </a:extLst>
          </xdr:cNvPr>
          <xdr:cNvSpPr>
            <a:spLocks/>
          </xdr:cNvSpPr>
        </xdr:nvSpPr>
        <xdr:spPr bwMode="auto">
          <a:xfrm>
            <a:off x="93" y="20"/>
            <a:ext cx="34" cy="53"/>
          </a:xfrm>
          <a:custGeom>
            <a:avLst/>
            <a:gdLst>
              <a:gd name="T0" fmla="*/ 453 w 749"/>
              <a:gd name="T1" fmla="*/ 0 h 1161"/>
              <a:gd name="T2" fmla="*/ 749 w 749"/>
              <a:gd name="T3" fmla="*/ 0 h 1161"/>
              <a:gd name="T4" fmla="*/ 297 w 749"/>
              <a:gd name="T5" fmla="*/ 1161 h 1161"/>
              <a:gd name="T6" fmla="*/ 0 w 749"/>
              <a:gd name="T7" fmla="*/ 1161 h 1161"/>
              <a:gd name="T8" fmla="*/ 453 w 749"/>
              <a:gd name="T9" fmla="*/ 0 h 1161"/>
            </a:gdLst>
            <a:ahLst/>
            <a:cxnLst>
              <a:cxn ang="0">
                <a:pos x="T0" y="T1"/>
              </a:cxn>
              <a:cxn ang="0">
                <a:pos x="T2" y="T3"/>
              </a:cxn>
              <a:cxn ang="0">
                <a:pos x="T4" y="T5"/>
              </a:cxn>
              <a:cxn ang="0">
                <a:pos x="T6" y="T7"/>
              </a:cxn>
              <a:cxn ang="0">
                <a:pos x="T8" y="T9"/>
              </a:cxn>
            </a:cxnLst>
            <a:rect l="0" t="0" r="r" b="b"/>
            <a:pathLst>
              <a:path w="749" h="1161">
                <a:moveTo>
                  <a:pt x="453" y="0"/>
                </a:moveTo>
                <a:lnTo>
                  <a:pt x="749" y="0"/>
                </a:lnTo>
                <a:lnTo>
                  <a:pt x="297" y="1161"/>
                </a:lnTo>
                <a:lnTo>
                  <a:pt x="0" y="1161"/>
                </a:lnTo>
                <a:lnTo>
                  <a:pt x="453" y="0"/>
                </a:lnTo>
                <a:close/>
              </a:path>
            </a:pathLst>
          </a:custGeom>
          <a:grpFill/>
          <a:ln w="0">
            <a:noFill/>
            <a:prstDash val="solid"/>
            <a:round/>
            <a:headEnd/>
            <a:tailEnd/>
          </a:ln>
        </xdr:spPr>
      </xdr:sp>
      <xdr:sp macro="" textlink="">
        <xdr:nvSpPr>
          <xdr:cNvPr id="73" name="Freeform 9">
            <a:extLst>
              <a:ext uri="{FF2B5EF4-FFF2-40B4-BE49-F238E27FC236}">
                <a16:creationId xmlns:a16="http://schemas.microsoft.com/office/drawing/2014/main" xmlns="" id="{F5F2313E-79E6-462A-BA41-1651FD02B02B}"/>
              </a:ext>
            </a:extLst>
          </xdr:cNvPr>
          <xdr:cNvSpPr>
            <a:spLocks/>
          </xdr:cNvSpPr>
        </xdr:nvSpPr>
        <xdr:spPr bwMode="auto">
          <a:xfrm>
            <a:off x="120" y="20"/>
            <a:ext cx="34" cy="53"/>
          </a:xfrm>
          <a:custGeom>
            <a:avLst/>
            <a:gdLst>
              <a:gd name="T0" fmla="*/ 452 w 748"/>
              <a:gd name="T1" fmla="*/ 0 h 1161"/>
              <a:gd name="T2" fmla="*/ 748 w 748"/>
              <a:gd name="T3" fmla="*/ 0 h 1161"/>
              <a:gd name="T4" fmla="*/ 297 w 748"/>
              <a:gd name="T5" fmla="*/ 1161 h 1161"/>
              <a:gd name="T6" fmla="*/ 0 w 748"/>
              <a:gd name="T7" fmla="*/ 1161 h 1161"/>
              <a:gd name="T8" fmla="*/ 452 w 748"/>
              <a:gd name="T9" fmla="*/ 0 h 1161"/>
            </a:gdLst>
            <a:ahLst/>
            <a:cxnLst>
              <a:cxn ang="0">
                <a:pos x="T0" y="T1"/>
              </a:cxn>
              <a:cxn ang="0">
                <a:pos x="T2" y="T3"/>
              </a:cxn>
              <a:cxn ang="0">
                <a:pos x="T4" y="T5"/>
              </a:cxn>
              <a:cxn ang="0">
                <a:pos x="T6" y="T7"/>
              </a:cxn>
              <a:cxn ang="0">
                <a:pos x="T8" y="T9"/>
              </a:cxn>
            </a:cxnLst>
            <a:rect l="0" t="0" r="r" b="b"/>
            <a:pathLst>
              <a:path w="748" h="1161">
                <a:moveTo>
                  <a:pt x="452" y="0"/>
                </a:moveTo>
                <a:lnTo>
                  <a:pt x="748" y="0"/>
                </a:lnTo>
                <a:lnTo>
                  <a:pt x="297" y="1161"/>
                </a:lnTo>
                <a:lnTo>
                  <a:pt x="0" y="1161"/>
                </a:lnTo>
                <a:lnTo>
                  <a:pt x="452" y="0"/>
                </a:lnTo>
                <a:close/>
              </a:path>
            </a:pathLst>
          </a:custGeom>
          <a:grpFill/>
          <a:ln w="0">
            <a:noFill/>
            <a:prstDash val="solid"/>
            <a:round/>
            <a:headEnd/>
            <a:tailEnd/>
          </a:ln>
        </xdr:spPr>
      </xdr:sp>
    </xdr:grpSp>
    <xdr:clientData/>
  </xdr:twoCellAnchor>
  <xdr:twoCellAnchor editAs="oneCell">
    <xdr:from>
      <xdr:col>5</xdr:col>
      <xdr:colOff>206829</xdr:colOff>
      <xdr:row>0</xdr:row>
      <xdr:rowOff>54429</xdr:rowOff>
    </xdr:from>
    <xdr:to>
      <xdr:col>5</xdr:col>
      <xdr:colOff>1229179</xdr:colOff>
      <xdr:row>4</xdr:row>
      <xdr:rowOff>143959</xdr:rowOff>
    </xdr:to>
    <xdr:pic>
      <xdr:nvPicPr>
        <xdr:cNvPr id="74" name="Image 73">
          <a:extLst>
            <a:ext uri="{FF2B5EF4-FFF2-40B4-BE49-F238E27FC236}">
              <a16:creationId xmlns:a16="http://schemas.microsoft.com/office/drawing/2014/main" xmlns="" id="{44BA6090-4C58-4E4A-9170-2DF6A1389C4C}"/>
            </a:ext>
          </a:extLst>
        </xdr:cNvPr>
        <xdr:cNvPicPr>
          <a:picLocks noChangeAspect="1"/>
        </xdr:cNvPicPr>
      </xdr:nvPicPr>
      <xdr:blipFill>
        <a:blip xmlns:r="http://schemas.openxmlformats.org/officeDocument/2006/relationships" r:embed="rId1" cstate="print">
          <a:duotone>
            <a:prstClr val="black"/>
            <a:schemeClr val="tx2">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721929" y="54429"/>
          <a:ext cx="1022350" cy="9785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57150</xdr:colOff>
      <xdr:row>2</xdr:row>
      <xdr:rowOff>123825</xdr:rowOff>
    </xdr:from>
    <xdr:to>
      <xdr:col>10</xdr:col>
      <xdr:colOff>1095299</xdr:colOff>
      <xdr:row>2</xdr:row>
      <xdr:rowOff>1161974</xdr:rowOff>
    </xdr:to>
    <xdr:pic>
      <xdr:nvPicPr>
        <xdr:cNvPr id="28" name="Image 27">
          <a:extLst>
            <a:ext uri="{FF2B5EF4-FFF2-40B4-BE49-F238E27FC236}">
              <a16:creationId xmlns:a16="http://schemas.microsoft.com/office/drawing/2014/main" xmlns="" id="{CA97A901-E449-4661-B43A-9739B031D8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2143125"/>
          <a:ext cx="1038149" cy="1038149"/>
        </a:xfrm>
        <a:prstGeom prst="rect">
          <a:avLst/>
        </a:prstGeom>
      </xdr:spPr>
    </xdr:pic>
    <xdr:clientData/>
  </xdr:twoCellAnchor>
  <xdr:twoCellAnchor editAs="oneCell">
    <xdr:from>
      <xdr:col>10</xdr:col>
      <xdr:colOff>54600</xdr:colOff>
      <xdr:row>3</xdr:row>
      <xdr:rowOff>28575</xdr:rowOff>
    </xdr:from>
    <xdr:to>
      <xdr:col>10</xdr:col>
      <xdr:colOff>1104899</xdr:colOff>
      <xdr:row>3</xdr:row>
      <xdr:rowOff>1366859</xdr:rowOff>
    </xdr:to>
    <xdr:pic>
      <xdr:nvPicPr>
        <xdr:cNvPr id="38" name="Image 37">
          <a:extLst>
            <a:ext uri="{FF2B5EF4-FFF2-40B4-BE49-F238E27FC236}">
              <a16:creationId xmlns:a16="http://schemas.microsoft.com/office/drawing/2014/main" xmlns="" id="{8102D87B-ACDB-4FAC-8A33-00CBC02112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9175" y="2981325"/>
          <a:ext cx="1050299" cy="1338284"/>
        </a:xfrm>
        <a:prstGeom prst="rect">
          <a:avLst/>
        </a:prstGeom>
      </xdr:spPr>
    </xdr:pic>
    <xdr:clientData/>
  </xdr:twoCellAnchor>
  <xdr:twoCellAnchor editAs="oneCell">
    <xdr:from>
      <xdr:col>10</xdr:col>
      <xdr:colOff>28575</xdr:colOff>
      <xdr:row>1</xdr:row>
      <xdr:rowOff>180975</xdr:rowOff>
    </xdr:from>
    <xdr:to>
      <xdr:col>10</xdr:col>
      <xdr:colOff>1133475</xdr:colOff>
      <xdr:row>1</xdr:row>
      <xdr:rowOff>1285875</xdr:rowOff>
    </xdr:to>
    <xdr:pic>
      <xdr:nvPicPr>
        <xdr:cNvPr id="7" name="Image 6">
          <a:extLst>
            <a:ext uri="{FF2B5EF4-FFF2-40B4-BE49-F238E27FC236}">
              <a16:creationId xmlns:a16="http://schemas.microsoft.com/office/drawing/2014/main" xmlns="" id="{6D529E26-4638-4F98-B13C-7E1A91C9A62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686800" y="352425"/>
          <a:ext cx="1104900" cy="1104900"/>
        </a:xfrm>
        <a:prstGeom prst="rect">
          <a:avLst/>
        </a:prstGeom>
      </xdr:spPr>
    </xdr:pic>
    <xdr:clientData/>
  </xdr:twoCellAnchor>
</xdr:wsDr>
</file>

<file path=xl/tables/table1.xml><?xml version="1.0" encoding="utf-8"?>
<table xmlns="http://schemas.openxmlformats.org/spreadsheetml/2006/main" id="9" name="BudgetTable" displayName="BudgetTable" ref="A6:F36" headerRowDxfId="17" dataDxfId="16" totalsRowDxfId="15">
  <autoFilter ref="A6:F36"/>
  <tableColumns count="6">
    <tableColumn id="1" name="NOM" totalsRowLabel="Total" dataDxfId="14"/>
    <tableColumn id="8" name="PRENOM" dataDxfId="13"/>
    <tableColumn id="2" name="PALIER" dataDxfId="12"/>
    <tableColumn id="3" name="VMA 2018" totalsRowFunction="sum" dataDxfId="11"/>
    <tableColumn id="4" name="VMA 2017" totalsRowFunction="sum" dataDxfId="10"/>
    <tableColumn id="6" name="FCMAX" dataDxfId="9"/>
  </tableColumns>
  <tableStyleInfo name="School Athletic Budget" showFirstColumn="0" showLastColumn="0" showRowStripes="1" showColumnStripes="0"/>
  <extLst>
    <ext xmlns:x14="http://schemas.microsoft.com/office/spreadsheetml/2009/9/main" uri="{504A1905-F514-4f6f-8877-14C23A59335A}">
      <x14:table altText="Élément budgété" altTextSummary="Liste des éléments de budget avec la date, le type d'élément, l'élément de dépense, le coût budgété, le coût réel et la différence entre le coût budgété et le coût réel."/>
    </ext>
  </extLst>
</table>
</file>

<file path=xl/tables/table2.xml><?xml version="1.0" encoding="utf-8"?>
<table xmlns="http://schemas.openxmlformats.org/spreadsheetml/2006/main" id="13" name="BudgetTable9" displayName="BudgetTable9" ref="A6:F32" headerRowDxfId="8" dataDxfId="7" totalsRowDxfId="6">
  <autoFilter ref="A6:F32"/>
  <tableColumns count="6">
    <tableColumn id="1" name="NOM" totalsRowLabel="Total" dataDxfId="5"/>
    <tableColumn id="8" name="PRENOM" dataDxfId="4"/>
    <tableColumn id="2" name="PALIER" dataDxfId="3"/>
    <tableColumn id="3" name="VMA 2018" totalsRowFunction="sum" dataDxfId="2"/>
    <tableColumn id="4" name="VMA 2017" totalsRowFunction="sum" dataDxfId="1"/>
    <tableColumn id="6" name="FCMAX" dataDxfId="0"/>
  </tableColumns>
  <tableStyleInfo name="School Athletic Budget" showFirstColumn="0" showLastColumn="0" showRowStripes="1" showColumnStripes="0"/>
  <extLst>
    <ext xmlns:x14="http://schemas.microsoft.com/office/spreadsheetml/2009/9/main" uri="{504A1905-F514-4f6f-8877-14C23A59335A}">
      <x14:table altText="Élément budgété" altTextSummary="Liste des éléments de budget avec la date, le type d'élément, l'élément de dépense, le coût budgété, le coût réel et la différence entre le coût budgété et le coût réel."/>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AD47"/>
  <sheetViews>
    <sheetView showGridLines="0" tabSelected="1" topLeftCell="C1" zoomScale="120" zoomScaleNormal="120" workbookViewId="0">
      <selection activeCell="T6" sqref="T6"/>
    </sheetView>
  </sheetViews>
  <sheetFormatPr baseColWidth="10" defaultColWidth="11.28515625" defaultRowHeight="13.5" customHeight="1" x14ac:dyDescent="0.2"/>
  <cols>
    <col min="1" max="1" width="2" style="39" customWidth="1"/>
    <col min="2" max="2" width="7.28515625" style="39" customWidth="1"/>
    <col min="3" max="4" width="8.5703125" style="39" customWidth="1"/>
    <col min="5" max="5" width="8.28515625" style="171" customWidth="1"/>
    <col min="6" max="15" width="8.28515625" style="39" customWidth="1"/>
    <col min="16" max="16" width="8.28515625" style="38" customWidth="1"/>
    <col min="17" max="17" width="6.42578125" style="38" customWidth="1"/>
    <col min="18" max="18" width="5.5703125" style="38" customWidth="1"/>
    <col min="19" max="19" width="5.85546875" style="38" customWidth="1"/>
    <col min="20" max="28" width="11.28515625" style="38" customWidth="1"/>
    <col min="29" max="16384" width="11.28515625" style="39"/>
  </cols>
  <sheetData>
    <row r="2" spans="1:30" ht="13.5" customHeight="1" x14ac:dyDescent="0.25">
      <c r="A2" s="34"/>
      <c r="B2" s="34"/>
      <c r="C2" s="35"/>
      <c r="D2" s="35"/>
      <c r="E2" s="36"/>
      <c r="F2" s="35"/>
      <c r="G2" s="35"/>
      <c r="H2" s="35"/>
      <c r="I2" s="35"/>
      <c r="J2" s="35"/>
      <c r="K2" s="35"/>
      <c r="L2" s="35"/>
      <c r="M2" s="35"/>
      <c r="N2" s="35"/>
      <c r="O2" s="35"/>
      <c r="P2" s="37"/>
      <c r="Q2" s="37"/>
      <c r="R2" s="37"/>
      <c r="S2" s="37"/>
      <c r="T2" s="37"/>
    </row>
    <row r="3" spans="1:30" ht="13.5" customHeight="1" x14ac:dyDescent="0.25">
      <c r="A3" s="40"/>
      <c r="B3" s="40"/>
      <c r="C3" s="35"/>
      <c r="D3" s="41"/>
      <c r="E3" s="35"/>
      <c r="F3" s="35"/>
      <c r="G3" s="42"/>
      <c r="H3" s="43"/>
      <c r="I3" s="35"/>
      <c r="J3" s="42" t="s">
        <v>28</v>
      </c>
      <c r="K3" s="44"/>
      <c r="L3" s="45" t="s">
        <v>0</v>
      </c>
      <c r="M3" s="45"/>
      <c r="N3" s="45"/>
      <c r="O3" s="45"/>
      <c r="P3" s="35"/>
      <c r="Q3" s="46"/>
      <c r="R3" s="37"/>
      <c r="S3" s="37"/>
      <c r="T3" s="37"/>
      <c r="U3" s="37"/>
      <c r="V3" s="37"/>
      <c r="AC3" s="38"/>
      <c r="AD3" s="38"/>
    </row>
    <row r="4" spans="1:30" s="51" customFormat="1" ht="13.5" customHeight="1" thickBot="1" x14ac:dyDescent="0.25">
      <c r="A4" s="47"/>
      <c r="B4" s="47"/>
      <c r="C4" s="48"/>
      <c r="D4" s="37"/>
      <c r="E4" s="49"/>
      <c r="F4" s="49"/>
      <c r="G4" s="50"/>
      <c r="H4" s="37"/>
      <c r="I4" s="37"/>
      <c r="J4" s="37"/>
      <c r="K4" s="37"/>
      <c r="L4" s="37"/>
      <c r="M4" s="37"/>
      <c r="N4" s="37"/>
      <c r="O4" s="37"/>
      <c r="P4" s="37"/>
      <c r="Q4" s="37"/>
      <c r="R4" s="48"/>
      <c r="S4" s="48"/>
      <c r="T4" s="48"/>
      <c r="U4" s="48"/>
      <c r="V4" s="48"/>
    </row>
    <row r="5" spans="1:30" s="60" customFormat="1" ht="13.5" customHeight="1" thickTop="1" x14ac:dyDescent="0.2">
      <c r="A5" s="52"/>
      <c r="B5" s="52"/>
      <c r="C5" s="53"/>
      <c r="D5" s="54" t="s">
        <v>1</v>
      </c>
      <c r="E5" s="55" t="s">
        <v>0</v>
      </c>
      <c r="F5" s="55">
        <v>100</v>
      </c>
      <c r="G5" s="56">
        <v>200</v>
      </c>
      <c r="H5" s="55">
        <v>300</v>
      </c>
      <c r="I5" s="55">
        <v>400</v>
      </c>
      <c r="J5" s="55">
        <v>500</v>
      </c>
      <c r="K5" s="55">
        <v>600</v>
      </c>
      <c r="L5" s="55">
        <v>800</v>
      </c>
      <c r="M5" s="57">
        <v>1000</v>
      </c>
      <c r="N5" s="173" t="s">
        <v>99</v>
      </c>
      <c r="O5" s="174"/>
      <c r="P5" s="174"/>
      <c r="Q5" s="175"/>
      <c r="R5" s="58"/>
      <c r="S5" s="58"/>
      <c r="T5" s="58"/>
      <c r="U5" s="58"/>
      <c r="V5" s="58"/>
      <c r="W5" s="59"/>
      <c r="X5" s="59"/>
      <c r="Y5" s="59"/>
      <c r="Z5" s="59"/>
      <c r="AA5" s="59"/>
      <c r="AB5" s="59"/>
      <c r="AC5" s="59"/>
      <c r="AD5" s="59"/>
    </row>
    <row r="6" spans="1:30" s="60" customFormat="1" ht="13.5" customHeight="1" x14ac:dyDescent="0.2">
      <c r="A6" s="52"/>
      <c r="B6" s="52"/>
      <c r="C6" s="53"/>
      <c r="D6" s="61">
        <v>50</v>
      </c>
      <c r="E6" s="62">
        <f>K3*0.5</f>
        <v>0</v>
      </c>
      <c r="F6" s="63" t="e">
        <f t="shared" ref="F6:F17" si="0">F$5/($E6*24000)</f>
        <v>#DIV/0!</v>
      </c>
      <c r="G6" s="64" t="e">
        <f t="shared" ref="G6:M6" si="1">G$5/($E6*24000)</f>
        <v>#DIV/0!</v>
      </c>
      <c r="H6" s="64" t="e">
        <f t="shared" si="1"/>
        <v>#DIV/0!</v>
      </c>
      <c r="I6" s="64" t="e">
        <f t="shared" si="1"/>
        <v>#DIV/0!</v>
      </c>
      <c r="J6" s="64" t="e">
        <f t="shared" si="1"/>
        <v>#DIV/0!</v>
      </c>
      <c r="K6" s="64" t="e">
        <f t="shared" si="1"/>
        <v>#DIV/0!</v>
      </c>
      <c r="L6" s="64" t="e">
        <f t="shared" si="1"/>
        <v>#DIV/0!</v>
      </c>
      <c r="M6" s="65" t="e">
        <f t="shared" si="1"/>
        <v>#DIV/0!</v>
      </c>
      <c r="N6" s="176"/>
      <c r="O6" s="177"/>
      <c r="P6" s="177"/>
      <c r="Q6" s="178"/>
      <c r="R6" s="58"/>
      <c r="S6" s="58"/>
      <c r="T6" s="58"/>
      <c r="U6" s="58"/>
      <c r="V6" s="58"/>
      <c r="W6" s="59"/>
      <c r="X6" s="59"/>
      <c r="Y6" s="59"/>
      <c r="Z6" s="59"/>
      <c r="AA6" s="59"/>
      <c r="AB6" s="59"/>
      <c r="AC6" s="59"/>
      <c r="AD6" s="59"/>
    </row>
    <row r="7" spans="1:30" s="60" customFormat="1" ht="13.5" customHeight="1" x14ac:dyDescent="0.2">
      <c r="A7" s="52"/>
      <c r="B7" s="52"/>
      <c r="C7" s="53"/>
      <c r="D7" s="61">
        <v>55</v>
      </c>
      <c r="E7" s="62">
        <f>K3*0.55</f>
        <v>0</v>
      </c>
      <c r="F7" s="63" t="e">
        <f t="shared" si="0"/>
        <v>#DIV/0!</v>
      </c>
      <c r="G7" s="64" t="e">
        <f t="shared" ref="G7:G17" si="2">G$5/($E7*24000)</f>
        <v>#DIV/0!</v>
      </c>
      <c r="H7" s="64" t="e">
        <f t="shared" ref="H7:M17" si="3">H$5/($E7*24000)</f>
        <v>#DIV/0!</v>
      </c>
      <c r="I7" s="64" t="e">
        <f t="shared" si="3"/>
        <v>#DIV/0!</v>
      </c>
      <c r="J7" s="64" t="e">
        <f t="shared" si="3"/>
        <v>#DIV/0!</v>
      </c>
      <c r="K7" s="64" t="e">
        <f t="shared" si="3"/>
        <v>#DIV/0!</v>
      </c>
      <c r="L7" s="66" t="e">
        <f t="shared" si="3"/>
        <v>#DIV/0!</v>
      </c>
      <c r="M7" s="67" t="e">
        <f t="shared" si="3"/>
        <v>#DIV/0!</v>
      </c>
      <c r="N7" s="68" t="s">
        <v>98</v>
      </c>
      <c r="O7" s="69"/>
      <c r="P7" s="179"/>
      <c r="Q7" s="180"/>
      <c r="R7" s="58"/>
      <c r="S7" s="58"/>
      <c r="T7" s="58"/>
      <c r="U7" s="58"/>
      <c r="V7" s="58"/>
      <c r="W7" s="59"/>
      <c r="X7" s="59"/>
      <c r="Y7" s="59"/>
      <c r="Z7" s="59"/>
      <c r="AA7" s="59"/>
      <c r="AB7" s="59"/>
      <c r="AC7" s="59"/>
      <c r="AD7" s="59"/>
    </row>
    <row r="8" spans="1:30" s="60" customFormat="1" ht="13.5" customHeight="1" x14ac:dyDescent="0.2">
      <c r="A8" s="52"/>
      <c r="B8" s="52"/>
      <c r="C8" s="53"/>
      <c r="D8" s="61">
        <v>60</v>
      </c>
      <c r="E8" s="62">
        <f>K3*0.6</f>
        <v>0</v>
      </c>
      <c r="F8" s="63" t="e">
        <f t="shared" si="0"/>
        <v>#DIV/0!</v>
      </c>
      <c r="G8" s="64" t="e">
        <f t="shared" si="2"/>
        <v>#DIV/0!</v>
      </c>
      <c r="H8" s="64" t="e">
        <f t="shared" si="3"/>
        <v>#DIV/0!</v>
      </c>
      <c r="I8" s="64" t="e">
        <f t="shared" si="3"/>
        <v>#DIV/0!</v>
      </c>
      <c r="J8" s="64" t="e">
        <f t="shared" si="3"/>
        <v>#DIV/0!</v>
      </c>
      <c r="K8" s="64" t="e">
        <f t="shared" si="3"/>
        <v>#DIV/0!</v>
      </c>
      <c r="L8" s="66" t="e">
        <f t="shared" si="3"/>
        <v>#DIV/0!</v>
      </c>
      <c r="M8" s="67" t="e">
        <f t="shared" si="3"/>
        <v>#DIV/0!</v>
      </c>
      <c r="N8" s="68" t="s">
        <v>38</v>
      </c>
      <c r="O8" s="69"/>
      <c r="P8" s="181"/>
      <c r="Q8" s="182"/>
      <c r="R8" s="58"/>
      <c r="S8" s="58"/>
      <c r="T8" s="58"/>
      <c r="U8" s="58"/>
      <c r="V8" s="58"/>
      <c r="W8" s="59"/>
      <c r="X8" s="59"/>
      <c r="Y8" s="59"/>
      <c r="Z8" s="59"/>
      <c r="AA8" s="59"/>
      <c r="AB8" s="59"/>
      <c r="AC8" s="59"/>
      <c r="AD8" s="59"/>
    </row>
    <row r="9" spans="1:30" s="60" customFormat="1" ht="13.5" customHeight="1" x14ac:dyDescent="0.2">
      <c r="A9" s="52"/>
      <c r="B9" s="52"/>
      <c r="C9" s="53"/>
      <c r="D9" s="61">
        <v>65</v>
      </c>
      <c r="E9" s="62">
        <f>K3*0.65</f>
        <v>0</v>
      </c>
      <c r="F9" s="63" t="e">
        <f t="shared" si="0"/>
        <v>#DIV/0!</v>
      </c>
      <c r="G9" s="64" t="e">
        <f t="shared" si="2"/>
        <v>#DIV/0!</v>
      </c>
      <c r="H9" s="64" t="e">
        <f t="shared" si="3"/>
        <v>#DIV/0!</v>
      </c>
      <c r="I9" s="64" t="e">
        <f t="shared" si="3"/>
        <v>#DIV/0!</v>
      </c>
      <c r="J9" s="64" t="e">
        <f t="shared" si="3"/>
        <v>#DIV/0!</v>
      </c>
      <c r="K9" s="64" t="e">
        <f t="shared" si="3"/>
        <v>#DIV/0!</v>
      </c>
      <c r="L9" s="66" t="e">
        <f t="shared" si="3"/>
        <v>#DIV/0!</v>
      </c>
      <c r="M9" s="67" t="e">
        <f t="shared" si="3"/>
        <v>#DIV/0!</v>
      </c>
      <c r="N9" s="70"/>
      <c r="O9" s="71"/>
      <c r="P9" s="181"/>
      <c r="Q9" s="182"/>
      <c r="R9" s="58"/>
      <c r="S9" s="58"/>
      <c r="T9" s="58"/>
      <c r="U9" s="58"/>
      <c r="V9" s="58"/>
      <c r="W9" s="59"/>
      <c r="X9" s="59"/>
      <c r="Y9" s="59"/>
      <c r="Z9" s="59"/>
      <c r="AA9" s="59"/>
      <c r="AB9" s="59"/>
      <c r="AC9" s="59"/>
      <c r="AD9" s="59"/>
    </row>
    <row r="10" spans="1:30" s="60" customFormat="1" ht="13.5" customHeight="1" x14ac:dyDescent="0.2">
      <c r="A10" s="52"/>
      <c r="B10" s="52"/>
      <c r="C10" s="53"/>
      <c r="D10" s="61">
        <v>70</v>
      </c>
      <c r="E10" s="62">
        <f>K3*0.7</f>
        <v>0</v>
      </c>
      <c r="F10" s="63" t="e">
        <f t="shared" si="0"/>
        <v>#DIV/0!</v>
      </c>
      <c r="G10" s="64" t="e">
        <f t="shared" si="2"/>
        <v>#DIV/0!</v>
      </c>
      <c r="H10" s="64" t="e">
        <f t="shared" si="3"/>
        <v>#DIV/0!</v>
      </c>
      <c r="I10" s="64" t="e">
        <f t="shared" si="3"/>
        <v>#DIV/0!</v>
      </c>
      <c r="J10" s="64" t="e">
        <f t="shared" si="3"/>
        <v>#DIV/0!</v>
      </c>
      <c r="K10" s="64" t="e">
        <f t="shared" si="3"/>
        <v>#DIV/0!</v>
      </c>
      <c r="L10" s="66" t="e">
        <f t="shared" si="3"/>
        <v>#DIV/0!</v>
      </c>
      <c r="M10" s="67" t="e">
        <f t="shared" si="3"/>
        <v>#DIV/0!</v>
      </c>
      <c r="N10" s="70"/>
      <c r="O10" s="71"/>
      <c r="P10" s="181"/>
      <c r="Q10" s="182"/>
      <c r="R10" s="58"/>
      <c r="S10" s="58"/>
      <c r="T10" s="58"/>
      <c r="U10" s="58"/>
      <c r="V10" s="58"/>
      <c r="W10" s="59"/>
      <c r="X10" s="59"/>
      <c r="Y10" s="59"/>
      <c r="Z10" s="59"/>
      <c r="AA10" s="59"/>
      <c r="AB10" s="59"/>
      <c r="AC10" s="59"/>
      <c r="AD10" s="59"/>
    </row>
    <row r="11" spans="1:30" s="60" customFormat="1" ht="13.5" customHeight="1" x14ac:dyDescent="0.2">
      <c r="A11" s="52"/>
      <c r="B11" s="52"/>
      <c r="C11" s="53"/>
      <c r="D11" s="61">
        <v>75</v>
      </c>
      <c r="E11" s="62">
        <f>K3*0.75</f>
        <v>0</v>
      </c>
      <c r="F11" s="63" t="e">
        <f t="shared" si="0"/>
        <v>#DIV/0!</v>
      </c>
      <c r="G11" s="64" t="e">
        <f t="shared" si="2"/>
        <v>#DIV/0!</v>
      </c>
      <c r="H11" s="64" t="e">
        <f t="shared" si="3"/>
        <v>#DIV/0!</v>
      </c>
      <c r="I11" s="64" t="e">
        <f t="shared" si="3"/>
        <v>#DIV/0!</v>
      </c>
      <c r="J11" s="64" t="e">
        <f t="shared" si="3"/>
        <v>#DIV/0!</v>
      </c>
      <c r="K11" s="64" t="e">
        <f t="shared" si="3"/>
        <v>#DIV/0!</v>
      </c>
      <c r="L11" s="66" t="e">
        <f t="shared" si="3"/>
        <v>#DIV/0!</v>
      </c>
      <c r="M11" s="67" t="e">
        <f t="shared" si="3"/>
        <v>#DIV/0!</v>
      </c>
      <c r="N11" s="70"/>
      <c r="O11" s="71"/>
      <c r="P11" s="181"/>
      <c r="Q11" s="182"/>
      <c r="R11" s="58"/>
      <c r="S11" s="58"/>
      <c r="T11" s="58"/>
      <c r="U11" s="58"/>
      <c r="V11" s="58"/>
      <c r="W11" s="59"/>
      <c r="X11" s="59"/>
      <c r="Y11" s="59"/>
      <c r="Z11" s="59"/>
      <c r="AA11" s="59"/>
      <c r="AB11" s="59"/>
      <c r="AC11" s="59"/>
      <c r="AD11" s="59"/>
    </row>
    <row r="12" spans="1:30" s="60" customFormat="1" ht="13.5" customHeight="1" thickBot="1" x14ac:dyDescent="0.25">
      <c r="A12" s="52"/>
      <c r="B12" s="52"/>
      <c r="C12" s="53"/>
      <c r="D12" s="61">
        <v>80</v>
      </c>
      <c r="E12" s="62">
        <f>K3*0.8</f>
        <v>0</v>
      </c>
      <c r="F12" s="63" t="e">
        <f t="shared" si="0"/>
        <v>#DIV/0!</v>
      </c>
      <c r="G12" s="64" t="e">
        <f t="shared" si="2"/>
        <v>#DIV/0!</v>
      </c>
      <c r="H12" s="64" t="e">
        <f t="shared" si="3"/>
        <v>#DIV/0!</v>
      </c>
      <c r="I12" s="64" t="e">
        <f t="shared" si="3"/>
        <v>#DIV/0!</v>
      </c>
      <c r="J12" s="64" t="e">
        <f t="shared" si="3"/>
        <v>#DIV/0!</v>
      </c>
      <c r="K12" s="64" t="e">
        <f t="shared" si="3"/>
        <v>#DIV/0!</v>
      </c>
      <c r="L12" s="72" t="e">
        <f t="shared" si="3"/>
        <v>#DIV/0!</v>
      </c>
      <c r="M12" s="67" t="e">
        <f t="shared" si="3"/>
        <v>#DIV/0!</v>
      </c>
      <c r="N12" s="70"/>
      <c r="O12" s="71"/>
      <c r="P12" s="181"/>
      <c r="Q12" s="182"/>
      <c r="R12" s="58"/>
      <c r="S12" s="58"/>
      <c r="T12" s="58"/>
      <c r="U12" s="58"/>
      <c r="V12" s="58"/>
      <c r="W12" s="59"/>
      <c r="X12" s="59"/>
      <c r="Y12" s="59"/>
      <c r="Z12" s="59"/>
      <c r="AA12" s="59"/>
      <c r="AB12" s="59"/>
      <c r="AC12" s="59"/>
      <c r="AD12" s="59"/>
    </row>
    <row r="13" spans="1:30" s="60" customFormat="1" ht="13.5" customHeight="1" thickBot="1" x14ac:dyDescent="0.25">
      <c r="A13" s="52"/>
      <c r="B13" s="52"/>
      <c r="C13" s="53"/>
      <c r="D13" s="61">
        <v>85</v>
      </c>
      <c r="E13" s="62">
        <f>K3*0.85</f>
        <v>0</v>
      </c>
      <c r="F13" s="63" t="e">
        <f t="shared" si="0"/>
        <v>#DIV/0!</v>
      </c>
      <c r="G13" s="64" t="e">
        <f t="shared" si="2"/>
        <v>#DIV/0!</v>
      </c>
      <c r="H13" s="64" t="e">
        <f t="shared" si="3"/>
        <v>#DIV/0!</v>
      </c>
      <c r="I13" s="64" t="e">
        <f t="shared" si="3"/>
        <v>#DIV/0!</v>
      </c>
      <c r="J13" s="73" t="e">
        <f t="shared" si="3"/>
        <v>#DIV/0!</v>
      </c>
      <c r="K13" s="72" t="e">
        <f t="shared" si="3"/>
        <v>#DIV/0!</v>
      </c>
      <c r="L13" s="74" t="e">
        <f t="shared" si="3"/>
        <v>#DIV/0!</v>
      </c>
      <c r="M13" s="75" t="e">
        <f t="shared" si="3"/>
        <v>#DIV/0!</v>
      </c>
      <c r="N13" s="70"/>
      <c r="O13" s="71"/>
      <c r="P13" s="181"/>
      <c r="Q13" s="182"/>
      <c r="R13" s="58"/>
      <c r="S13" s="58"/>
      <c r="T13" s="58"/>
      <c r="U13" s="58"/>
      <c r="V13" s="58"/>
      <c r="W13" s="59"/>
      <c r="X13" s="59"/>
      <c r="Y13" s="59"/>
      <c r="Z13" s="59"/>
      <c r="AA13" s="59"/>
      <c r="AB13" s="59"/>
      <c r="AC13" s="59"/>
      <c r="AD13" s="59"/>
    </row>
    <row r="14" spans="1:30" s="60" customFormat="1" ht="13.5" customHeight="1" thickBot="1" x14ac:dyDescent="0.25">
      <c r="A14" s="52"/>
      <c r="B14" s="52"/>
      <c r="C14" s="53"/>
      <c r="D14" s="76">
        <v>90</v>
      </c>
      <c r="E14" s="62">
        <f>K3*0.9</f>
        <v>0</v>
      </c>
      <c r="F14" s="63" t="e">
        <f t="shared" si="0"/>
        <v>#DIV/0!</v>
      </c>
      <c r="G14" s="64" t="e">
        <f t="shared" si="2"/>
        <v>#DIV/0!</v>
      </c>
      <c r="H14" s="73" t="e">
        <f t="shared" si="3"/>
        <v>#DIV/0!</v>
      </c>
      <c r="I14" s="73" t="e">
        <f t="shared" si="3"/>
        <v>#DIV/0!</v>
      </c>
      <c r="J14" s="77" t="e">
        <f t="shared" si="3"/>
        <v>#DIV/0!</v>
      </c>
      <c r="K14" s="74" t="e">
        <f t="shared" si="3"/>
        <v>#DIV/0!</v>
      </c>
      <c r="L14" s="78" t="e">
        <f t="shared" si="3"/>
        <v>#DIV/0!</v>
      </c>
      <c r="M14" s="75" t="e">
        <f t="shared" si="3"/>
        <v>#DIV/0!</v>
      </c>
      <c r="N14" s="79"/>
      <c r="O14" s="80"/>
      <c r="P14" s="183"/>
      <c r="Q14" s="184"/>
      <c r="R14" s="58"/>
      <c r="S14" s="58"/>
      <c r="T14" s="58"/>
      <c r="U14" s="58"/>
      <c r="V14" s="58"/>
      <c r="W14" s="59"/>
      <c r="X14" s="59"/>
      <c r="Y14" s="59"/>
      <c r="Z14" s="59"/>
      <c r="AA14" s="59"/>
      <c r="AB14" s="59"/>
      <c r="AC14" s="59"/>
      <c r="AD14" s="59"/>
    </row>
    <row r="15" spans="1:30" s="60" customFormat="1" ht="13.5" customHeight="1" thickBot="1" x14ac:dyDescent="0.25">
      <c r="A15" s="52"/>
      <c r="B15" s="52"/>
      <c r="C15" s="53"/>
      <c r="D15" s="76">
        <v>95</v>
      </c>
      <c r="E15" s="62">
        <f>K3*0.95</f>
        <v>0</v>
      </c>
      <c r="F15" s="81" t="e">
        <f t="shared" si="0"/>
        <v>#DIV/0!</v>
      </c>
      <c r="G15" s="73" t="e">
        <f t="shared" si="2"/>
        <v>#DIV/0!</v>
      </c>
      <c r="H15" s="82" t="e">
        <f t="shared" si="3"/>
        <v>#DIV/0!</v>
      </c>
      <c r="I15" s="77" t="e">
        <f t="shared" si="3"/>
        <v>#DIV/0!</v>
      </c>
      <c r="J15" s="83" t="e">
        <f t="shared" si="3"/>
        <v>#DIV/0!</v>
      </c>
      <c r="K15" s="83" t="e">
        <f t="shared" si="3"/>
        <v>#DIV/0!</v>
      </c>
      <c r="L15" s="66" t="e">
        <f t="shared" si="3"/>
        <v>#DIV/0!</v>
      </c>
      <c r="M15" s="67" t="e">
        <f t="shared" si="3"/>
        <v>#DIV/0!</v>
      </c>
      <c r="N15" s="71"/>
      <c r="O15" s="71"/>
      <c r="P15" s="71"/>
      <c r="Q15" s="84"/>
      <c r="R15" s="58"/>
      <c r="S15" s="58"/>
      <c r="T15" s="58"/>
      <c r="U15" s="58"/>
      <c r="V15" s="58"/>
      <c r="W15" s="59"/>
      <c r="X15" s="59"/>
      <c r="Y15" s="59"/>
      <c r="Z15" s="59"/>
      <c r="AA15" s="59"/>
      <c r="AB15" s="59"/>
      <c r="AC15" s="59"/>
      <c r="AD15" s="59"/>
    </row>
    <row r="16" spans="1:30" s="60" customFormat="1" ht="13.5" customHeight="1" thickBot="1" x14ac:dyDescent="0.25">
      <c r="A16" s="52"/>
      <c r="B16" s="52"/>
      <c r="C16" s="53"/>
      <c r="D16" s="76">
        <v>100</v>
      </c>
      <c r="E16" s="85">
        <f>K3</f>
        <v>0</v>
      </c>
      <c r="F16" s="82" t="e">
        <f t="shared" si="0"/>
        <v>#DIV/0!</v>
      </c>
      <c r="G16" s="82" t="e">
        <f t="shared" si="2"/>
        <v>#DIV/0!</v>
      </c>
      <c r="H16" s="86" t="e">
        <f t="shared" si="3"/>
        <v>#DIV/0!</v>
      </c>
      <c r="I16" s="83" t="e">
        <f t="shared" si="3"/>
        <v>#DIV/0!</v>
      </c>
      <c r="J16" s="64" t="e">
        <f t="shared" si="3"/>
        <v>#DIV/0!</v>
      </c>
      <c r="K16" s="64" t="e">
        <f t="shared" si="3"/>
        <v>#DIV/0!</v>
      </c>
      <c r="L16" s="66" t="e">
        <f t="shared" si="3"/>
        <v>#DIV/0!</v>
      </c>
      <c r="M16" s="67" t="e">
        <f t="shared" si="3"/>
        <v>#DIV/0!</v>
      </c>
      <c r="N16" s="71"/>
      <c r="O16" s="71"/>
      <c r="P16" s="71"/>
      <c r="Q16" s="84"/>
      <c r="R16" s="58"/>
      <c r="S16" s="58"/>
      <c r="T16" s="58"/>
      <c r="U16" s="58"/>
      <c r="V16" s="58"/>
      <c r="W16" s="59"/>
      <c r="X16" s="59"/>
      <c r="Y16" s="59"/>
      <c r="Z16" s="59"/>
      <c r="AA16" s="59"/>
      <c r="AB16" s="59"/>
      <c r="AC16" s="59"/>
      <c r="AD16" s="59"/>
    </row>
    <row r="17" spans="1:30" ht="13.5" customHeight="1" thickBot="1" x14ac:dyDescent="0.25">
      <c r="A17" s="40"/>
      <c r="B17" s="40"/>
      <c r="C17" s="35"/>
      <c r="D17" s="87">
        <v>105</v>
      </c>
      <c r="E17" s="88">
        <f>+K3*1.05</f>
        <v>0</v>
      </c>
      <c r="F17" s="86" t="e">
        <f t="shared" si="0"/>
        <v>#DIV/0!</v>
      </c>
      <c r="G17" s="89" t="e">
        <f t="shared" si="2"/>
        <v>#DIV/0!</v>
      </c>
      <c r="H17" s="90" t="e">
        <f t="shared" si="3"/>
        <v>#DIV/0!</v>
      </c>
      <c r="I17" s="90" t="e">
        <f t="shared" si="3"/>
        <v>#DIV/0!</v>
      </c>
      <c r="J17" s="90" t="e">
        <f t="shared" si="3"/>
        <v>#DIV/0!</v>
      </c>
      <c r="K17" s="90" t="e">
        <f t="shared" si="3"/>
        <v>#DIV/0!</v>
      </c>
      <c r="L17" s="91" t="e">
        <f t="shared" si="3"/>
        <v>#DIV/0!</v>
      </c>
      <c r="M17" s="92" t="e">
        <f t="shared" si="3"/>
        <v>#DIV/0!</v>
      </c>
      <c r="N17" s="172">
        <f ca="1">INDIRECT(VLOOKUP(VMA!N5,BDD!A2:K59,10,FALSE))</f>
        <v>0</v>
      </c>
      <c r="O17" s="71"/>
      <c r="P17" s="71"/>
      <c r="Q17" s="84"/>
      <c r="R17" s="37"/>
      <c r="S17" s="37"/>
      <c r="T17" s="37"/>
      <c r="U17" s="37"/>
      <c r="V17" s="37"/>
      <c r="AC17" s="38"/>
      <c r="AD17" s="38"/>
    </row>
    <row r="18" spans="1:30" ht="13.5" customHeight="1" thickTop="1" x14ac:dyDescent="0.2">
      <c r="A18" s="40"/>
      <c r="B18" s="40"/>
      <c r="C18" s="35"/>
      <c r="D18" s="37"/>
      <c r="E18" s="37"/>
      <c r="F18" s="37"/>
      <c r="G18" s="50"/>
      <c r="H18" s="37"/>
      <c r="I18" s="37"/>
      <c r="J18" s="37"/>
      <c r="K18" s="37"/>
      <c r="L18" s="37"/>
      <c r="M18" s="37"/>
      <c r="N18" s="37"/>
      <c r="O18" s="37"/>
      <c r="P18" s="37"/>
      <c r="Q18" s="37"/>
      <c r="R18" s="37"/>
      <c r="S18" s="37"/>
      <c r="T18" s="37"/>
      <c r="U18" s="37"/>
      <c r="V18" s="37"/>
      <c r="AC18" s="38"/>
      <c r="AD18" s="38"/>
    </row>
    <row r="19" spans="1:30" ht="13.5" customHeight="1" thickBot="1" x14ac:dyDescent="0.3">
      <c r="A19" s="35"/>
      <c r="B19" s="93" t="s">
        <v>2</v>
      </c>
      <c r="C19" s="94"/>
      <c r="D19" s="94"/>
      <c r="E19" s="95"/>
      <c r="F19" s="94"/>
      <c r="G19" s="94"/>
      <c r="H19" s="94"/>
      <c r="I19" s="94"/>
      <c r="J19" s="94"/>
      <c r="K19" s="94"/>
      <c r="L19" s="94"/>
      <c r="M19" s="94"/>
      <c r="N19" s="94"/>
      <c r="O19" s="94"/>
      <c r="P19" s="94"/>
      <c r="Q19" s="94"/>
      <c r="R19" s="94"/>
      <c r="S19" s="37"/>
      <c r="T19" s="37"/>
    </row>
    <row r="20" spans="1:30" ht="13.5" customHeight="1" thickTop="1" x14ac:dyDescent="0.25">
      <c r="A20" s="35"/>
      <c r="B20" s="96" t="s">
        <v>3</v>
      </c>
      <c r="C20" s="97"/>
      <c r="D20" s="97"/>
      <c r="E20" s="98"/>
      <c r="F20" s="99" t="s">
        <v>4</v>
      </c>
      <c r="G20" s="97"/>
      <c r="H20" s="97"/>
      <c r="I20" s="100" t="s">
        <v>5</v>
      </c>
      <c r="J20" s="97"/>
      <c r="K20" s="97"/>
      <c r="L20" s="97"/>
      <c r="M20" s="97"/>
      <c r="N20" s="101" t="s">
        <v>22</v>
      </c>
      <c r="O20" s="102">
        <f>E6</f>
        <v>0</v>
      </c>
      <c r="P20" s="103" t="s">
        <v>29</v>
      </c>
      <c r="Q20" s="102">
        <f>E8</f>
        <v>0</v>
      </c>
      <c r="R20" s="104" t="s">
        <v>30</v>
      </c>
      <c r="S20" s="105"/>
      <c r="T20" s="105"/>
      <c r="U20" s="105"/>
      <c r="V20" s="105"/>
      <c r="W20" s="105"/>
    </row>
    <row r="21" spans="1:30" ht="13.5" customHeight="1" x14ac:dyDescent="0.25">
      <c r="A21" s="35"/>
      <c r="B21" s="106" t="s">
        <v>31</v>
      </c>
      <c r="C21" s="94"/>
      <c r="D21" s="94"/>
      <c r="E21" s="95"/>
      <c r="F21" s="107" t="s">
        <v>6</v>
      </c>
      <c r="G21" s="94"/>
      <c r="H21" s="94"/>
      <c r="I21" s="94" t="s">
        <v>7</v>
      </c>
      <c r="J21" s="94"/>
      <c r="K21" s="94"/>
      <c r="L21" s="94"/>
      <c r="M21" s="94"/>
      <c r="N21" s="108" t="s">
        <v>22</v>
      </c>
      <c r="O21" s="109">
        <f>E8</f>
        <v>0</v>
      </c>
      <c r="P21" s="110" t="s">
        <v>29</v>
      </c>
      <c r="Q21" s="109">
        <f>E10</f>
        <v>0</v>
      </c>
      <c r="R21" s="111" t="s">
        <v>30</v>
      </c>
      <c r="S21" s="105"/>
      <c r="T21" s="105"/>
      <c r="U21" s="105"/>
      <c r="V21" s="105"/>
      <c r="W21" s="105"/>
    </row>
    <row r="22" spans="1:30" ht="13.5" customHeight="1" x14ac:dyDescent="0.25">
      <c r="A22" s="35"/>
      <c r="B22" s="112" t="s">
        <v>8</v>
      </c>
      <c r="C22" s="113"/>
      <c r="D22" s="113"/>
      <c r="E22" s="114"/>
      <c r="F22" s="115" t="s">
        <v>9</v>
      </c>
      <c r="G22" s="113"/>
      <c r="H22" s="113"/>
      <c r="I22" s="113" t="s">
        <v>10</v>
      </c>
      <c r="J22" s="113"/>
      <c r="K22" s="113"/>
      <c r="L22" s="113"/>
      <c r="M22" s="113"/>
      <c r="N22" s="116" t="s">
        <v>22</v>
      </c>
      <c r="O22" s="117">
        <f>E11</f>
        <v>0</v>
      </c>
      <c r="P22" s="118" t="s">
        <v>29</v>
      </c>
      <c r="Q22" s="117">
        <f>E13</f>
        <v>0</v>
      </c>
      <c r="R22" s="119" t="s">
        <v>30</v>
      </c>
      <c r="S22" s="105"/>
      <c r="T22" s="105"/>
      <c r="U22" s="105"/>
      <c r="V22" s="105"/>
      <c r="W22" s="105"/>
    </row>
    <row r="23" spans="1:30" ht="13.5" customHeight="1" x14ac:dyDescent="0.2">
      <c r="A23" s="35"/>
      <c r="B23" s="120" t="s">
        <v>11</v>
      </c>
      <c r="C23" s="121"/>
      <c r="D23" s="121"/>
      <c r="E23" s="122"/>
      <c r="F23" s="123" t="s">
        <v>12</v>
      </c>
      <c r="G23" s="121"/>
      <c r="H23" s="121"/>
      <c r="I23" s="121" t="s">
        <v>13</v>
      </c>
      <c r="J23" s="121"/>
      <c r="K23" s="121"/>
      <c r="L23" s="121"/>
      <c r="M23" s="121"/>
      <c r="N23" s="124" t="s">
        <v>22</v>
      </c>
      <c r="O23" s="125">
        <f>E14</f>
        <v>0</v>
      </c>
      <c r="P23" s="124" t="s">
        <v>29</v>
      </c>
      <c r="Q23" s="125">
        <f>E15</f>
        <v>0</v>
      </c>
      <c r="R23" s="126" t="s">
        <v>30</v>
      </c>
      <c r="S23" s="105"/>
      <c r="T23" s="105"/>
      <c r="U23" s="105"/>
      <c r="V23" s="105"/>
      <c r="W23" s="105"/>
    </row>
    <row r="24" spans="1:30" ht="13.5" customHeight="1" x14ac:dyDescent="0.2">
      <c r="A24" s="35"/>
      <c r="B24" s="127" t="s">
        <v>14</v>
      </c>
      <c r="C24" s="128"/>
      <c r="D24" s="128"/>
      <c r="E24" s="129"/>
      <c r="F24" s="130" t="s">
        <v>15</v>
      </c>
      <c r="G24" s="128"/>
      <c r="H24" s="128"/>
      <c r="I24" s="128" t="s">
        <v>16</v>
      </c>
      <c r="J24" s="128"/>
      <c r="K24" s="128"/>
      <c r="L24" s="128"/>
      <c r="M24" s="128"/>
      <c r="N24" s="131" t="s">
        <v>22</v>
      </c>
      <c r="O24" s="132">
        <f>E16</f>
        <v>0</v>
      </c>
      <c r="P24" s="131" t="s">
        <v>29</v>
      </c>
      <c r="Q24" s="132">
        <f>E17</f>
        <v>0</v>
      </c>
      <c r="R24" s="133" t="s">
        <v>30</v>
      </c>
      <c r="S24" s="105"/>
      <c r="T24" s="105"/>
      <c r="U24" s="105"/>
      <c r="V24" s="105"/>
      <c r="W24" s="105"/>
    </row>
    <row r="25" spans="1:30" ht="13.5" customHeight="1" x14ac:dyDescent="0.25">
      <c r="A25" s="35"/>
      <c r="B25" s="106" t="s">
        <v>17</v>
      </c>
      <c r="C25" s="94"/>
      <c r="D25" s="94"/>
      <c r="E25" s="95"/>
      <c r="F25" s="134">
        <v>1</v>
      </c>
      <c r="G25" s="94"/>
      <c r="H25" s="94"/>
      <c r="I25" s="94" t="s">
        <v>18</v>
      </c>
      <c r="J25" s="94"/>
      <c r="K25" s="94"/>
      <c r="L25" s="135"/>
      <c r="M25" s="135"/>
      <c r="N25" s="94"/>
      <c r="O25" s="136">
        <f>E16/0.12</f>
        <v>0</v>
      </c>
      <c r="P25" s="137" t="s">
        <v>19</v>
      </c>
      <c r="Q25" s="135"/>
      <c r="R25" s="111"/>
      <c r="S25" s="105"/>
      <c r="T25" s="105"/>
      <c r="U25" s="105"/>
      <c r="V25" s="105"/>
      <c r="W25" s="105"/>
    </row>
    <row r="26" spans="1:30" ht="13.5" customHeight="1" x14ac:dyDescent="0.25">
      <c r="A26" s="35"/>
      <c r="B26" s="106" t="s">
        <v>17</v>
      </c>
      <c r="C26" s="94"/>
      <c r="D26" s="94"/>
      <c r="E26" s="95"/>
      <c r="F26" s="134">
        <v>1.05</v>
      </c>
      <c r="G26" s="94"/>
      <c r="H26" s="94"/>
      <c r="I26" s="94" t="s">
        <v>18</v>
      </c>
      <c r="J26" s="94"/>
      <c r="K26" s="94"/>
      <c r="L26" s="135"/>
      <c r="M26" s="135"/>
      <c r="N26" s="94"/>
      <c r="O26" s="136">
        <f>E17/0.12</f>
        <v>0</v>
      </c>
      <c r="P26" s="137" t="s">
        <v>19</v>
      </c>
      <c r="Q26" s="135"/>
      <c r="R26" s="111"/>
      <c r="S26" s="105"/>
      <c r="T26" s="105"/>
      <c r="U26" s="105"/>
      <c r="V26" s="105"/>
      <c r="W26" s="105"/>
    </row>
    <row r="27" spans="1:30" ht="13.5" customHeight="1" thickBot="1" x14ac:dyDescent="0.3">
      <c r="A27" s="35"/>
      <c r="B27" s="138" t="s">
        <v>20</v>
      </c>
      <c r="C27" s="139"/>
      <c r="D27" s="139"/>
      <c r="E27" s="140"/>
      <c r="F27" s="141">
        <v>1</v>
      </c>
      <c r="G27" s="139"/>
      <c r="H27" s="139"/>
      <c r="I27" s="139" t="s">
        <v>18</v>
      </c>
      <c r="J27" s="139"/>
      <c r="K27" s="139"/>
      <c r="L27" s="139"/>
      <c r="M27" s="139"/>
      <c r="N27" s="139"/>
      <c r="O27" s="142">
        <f>3*E16/0.24</f>
        <v>0</v>
      </c>
      <c r="P27" s="143" t="s">
        <v>19</v>
      </c>
      <c r="Q27" s="144"/>
      <c r="R27" s="145"/>
      <c r="S27" s="105"/>
      <c r="T27" s="105"/>
      <c r="U27" s="105"/>
      <c r="V27" s="105"/>
      <c r="W27" s="105"/>
    </row>
    <row r="28" spans="1:30" ht="13.5" customHeight="1" thickTop="1" thickBot="1" x14ac:dyDescent="0.25">
      <c r="A28" s="35"/>
      <c r="B28" s="146"/>
      <c r="C28" s="35"/>
      <c r="D28" s="35"/>
      <c r="E28" s="36"/>
      <c r="F28" s="35"/>
      <c r="G28" s="35"/>
      <c r="H28" s="35"/>
      <c r="I28" s="35"/>
      <c r="J28" s="35"/>
      <c r="K28" s="35"/>
      <c r="L28" s="35"/>
      <c r="M28" s="35"/>
      <c r="N28" s="35"/>
      <c r="O28" s="35"/>
      <c r="P28" s="37"/>
      <c r="Q28" s="37"/>
      <c r="R28" s="37"/>
      <c r="S28" s="105"/>
      <c r="T28" s="105"/>
      <c r="U28" s="105"/>
      <c r="V28" s="105"/>
      <c r="W28" s="105"/>
    </row>
    <row r="29" spans="1:30" ht="13.5" customHeight="1" thickTop="1" x14ac:dyDescent="0.2">
      <c r="A29" s="35"/>
      <c r="B29" s="147" t="s">
        <v>24</v>
      </c>
      <c r="C29" s="148"/>
      <c r="D29" s="148"/>
      <c r="E29" s="149"/>
      <c r="F29" s="148"/>
      <c r="G29" s="148"/>
      <c r="H29" s="148"/>
      <c r="I29" s="148"/>
      <c r="J29" s="148"/>
      <c r="K29" s="148"/>
      <c r="L29" s="148"/>
      <c r="M29" s="148"/>
      <c r="N29" s="148"/>
      <c r="O29" s="148"/>
      <c r="P29" s="148"/>
      <c r="Q29" s="148"/>
      <c r="R29" s="104"/>
      <c r="S29" s="105"/>
      <c r="T29" s="105"/>
      <c r="U29" s="105"/>
      <c r="V29" s="105"/>
      <c r="W29" s="105"/>
      <c r="AB29" s="39"/>
    </row>
    <row r="30" spans="1:30" ht="13.5" customHeight="1" x14ac:dyDescent="0.25">
      <c r="A30" s="35"/>
      <c r="B30" s="150"/>
      <c r="C30" s="151"/>
      <c r="D30" s="151"/>
      <c r="E30" s="152" t="s">
        <v>21</v>
      </c>
      <c r="F30" s="153" t="s">
        <v>22</v>
      </c>
      <c r="G30" s="154" t="e">
        <f>5*M15</f>
        <v>#DIV/0!</v>
      </c>
      <c r="H30" s="155" t="s">
        <v>23</v>
      </c>
      <c r="I30" s="154" t="e">
        <f>5*M14</f>
        <v>#DIV/0!</v>
      </c>
      <c r="J30" s="151"/>
      <c r="K30" s="151"/>
      <c r="L30" s="151"/>
      <c r="M30" s="151"/>
      <c r="N30" s="151"/>
      <c r="O30" s="151"/>
      <c r="P30" s="151"/>
      <c r="Q30" s="151"/>
      <c r="R30" s="156"/>
      <c r="S30" s="105"/>
      <c r="T30" s="105"/>
      <c r="U30" s="105"/>
      <c r="V30" s="105"/>
      <c r="W30" s="105"/>
      <c r="AB30" s="39"/>
    </row>
    <row r="31" spans="1:30" ht="13.5" customHeight="1" x14ac:dyDescent="0.25">
      <c r="A31" s="35"/>
      <c r="B31" s="106"/>
      <c r="C31" s="94"/>
      <c r="D31" s="94"/>
      <c r="E31" s="157" t="s">
        <v>25</v>
      </c>
      <c r="F31" s="108" t="s">
        <v>22</v>
      </c>
      <c r="G31" s="158" t="e">
        <f>10*M14</f>
        <v>#DIV/0!</v>
      </c>
      <c r="H31" s="110" t="s">
        <v>23</v>
      </c>
      <c r="I31" s="158" t="e">
        <f>10*M13</f>
        <v>#DIV/0!</v>
      </c>
      <c r="J31" s="94"/>
      <c r="K31" s="94"/>
      <c r="L31" s="94"/>
      <c r="M31" s="94"/>
      <c r="N31" s="157"/>
      <c r="O31" s="159"/>
      <c r="P31" s="94"/>
      <c r="Q31" s="94"/>
      <c r="R31" s="160"/>
      <c r="S31" s="105"/>
      <c r="T31" s="105"/>
      <c r="U31" s="105"/>
      <c r="V31" s="105"/>
      <c r="W31" s="105"/>
      <c r="AB31" s="39"/>
    </row>
    <row r="32" spans="1:30" ht="13.5" customHeight="1" x14ac:dyDescent="0.25">
      <c r="A32" s="35"/>
      <c r="B32" s="150"/>
      <c r="C32" s="151"/>
      <c r="D32" s="151"/>
      <c r="E32" s="161" t="s">
        <v>26</v>
      </c>
      <c r="F32" s="153" t="s">
        <v>22</v>
      </c>
      <c r="G32" s="154" t="e">
        <f>21.2*M13</f>
        <v>#DIV/0!</v>
      </c>
      <c r="H32" s="155" t="s">
        <v>23</v>
      </c>
      <c r="I32" s="154" t="e">
        <f>21.2*M12</f>
        <v>#DIV/0!</v>
      </c>
      <c r="J32" s="151"/>
      <c r="K32" s="151"/>
      <c r="L32" s="151"/>
      <c r="M32" s="151"/>
      <c r="N32" s="161"/>
      <c r="O32" s="162"/>
      <c r="P32" s="151"/>
      <c r="Q32" s="151"/>
      <c r="R32" s="156"/>
      <c r="S32" s="105"/>
      <c r="T32" s="105"/>
      <c r="U32" s="105"/>
      <c r="V32" s="105"/>
      <c r="W32" s="105"/>
      <c r="AB32" s="39"/>
    </row>
    <row r="33" spans="1:28" ht="13.5" customHeight="1" thickBot="1" x14ac:dyDescent="0.3">
      <c r="A33" s="35"/>
      <c r="B33" s="163"/>
      <c r="C33" s="164"/>
      <c r="D33" s="164"/>
      <c r="E33" s="165" t="s">
        <v>27</v>
      </c>
      <c r="F33" s="166" t="s">
        <v>22</v>
      </c>
      <c r="G33" s="167" t="e">
        <f>42.2*M13</f>
        <v>#DIV/0!</v>
      </c>
      <c r="H33" s="168" t="s">
        <v>23</v>
      </c>
      <c r="I33" s="167" t="e">
        <f>42.2*M11</f>
        <v>#DIV/0!</v>
      </c>
      <c r="J33" s="164"/>
      <c r="K33" s="164"/>
      <c r="L33" s="164"/>
      <c r="M33" s="164"/>
      <c r="N33" s="165"/>
      <c r="O33" s="169"/>
      <c r="P33" s="164"/>
      <c r="Q33" s="164"/>
      <c r="R33" s="170"/>
      <c r="S33" s="105"/>
      <c r="T33" s="105"/>
      <c r="U33" s="105"/>
      <c r="V33" s="105"/>
      <c r="W33" s="105"/>
      <c r="AB33" s="39"/>
    </row>
    <row r="34" spans="1:28" ht="13.5" customHeight="1" thickTop="1" x14ac:dyDescent="0.2">
      <c r="A34" s="35"/>
      <c r="B34" s="35"/>
      <c r="C34" s="35"/>
      <c r="D34" s="35"/>
      <c r="E34" s="36"/>
      <c r="F34" s="35"/>
      <c r="G34" s="35"/>
      <c r="H34" s="35"/>
      <c r="I34" s="35"/>
      <c r="J34" s="35"/>
      <c r="K34" s="35"/>
      <c r="L34" s="35"/>
      <c r="M34" s="35"/>
      <c r="N34" s="35"/>
      <c r="O34" s="35"/>
      <c r="P34" s="37"/>
      <c r="Q34" s="37"/>
      <c r="R34" s="37"/>
      <c r="S34" s="105"/>
      <c r="T34" s="105"/>
      <c r="U34" s="105"/>
      <c r="V34" s="105"/>
      <c r="W34" s="105"/>
    </row>
    <row r="35" spans="1:28" ht="13.5" customHeight="1" x14ac:dyDescent="0.2">
      <c r="A35" s="35"/>
      <c r="B35" s="35"/>
      <c r="C35" s="35"/>
      <c r="D35" s="35"/>
      <c r="E35" s="36"/>
      <c r="F35" s="35"/>
      <c r="G35" s="35"/>
      <c r="H35" s="35"/>
      <c r="I35" s="35"/>
      <c r="J35" s="35"/>
      <c r="K35" s="35"/>
      <c r="L35" s="35"/>
      <c r="M35" s="35"/>
      <c r="N35" s="35"/>
      <c r="O35" s="35"/>
      <c r="P35" s="37"/>
      <c r="Q35" s="37"/>
      <c r="R35" s="37"/>
      <c r="S35" s="105"/>
      <c r="T35" s="105"/>
      <c r="U35" s="105"/>
      <c r="V35" s="105"/>
      <c r="W35" s="105"/>
    </row>
    <row r="36" spans="1:28" ht="13.5" customHeight="1" x14ac:dyDescent="0.2">
      <c r="A36" s="35"/>
      <c r="B36" s="35"/>
      <c r="C36" s="35"/>
      <c r="D36" s="35"/>
      <c r="E36" s="36"/>
      <c r="F36" s="35"/>
      <c r="G36" s="35"/>
      <c r="H36" s="35"/>
      <c r="I36" s="35"/>
      <c r="J36" s="35"/>
      <c r="K36" s="35"/>
      <c r="L36" s="35"/>
      <c r="M36" s="35"/>
      <c r="N36" s="35"/>
      <c r="O36" s="35"/>
      <c r="P36" s="37"/>
      <c r="Q36" s="37"/>
      <c r="R36" s="37"/>
      <c r="S36" s="105"/>
      <c r="T36" s="105"/>
      <c r="U36" s="105"/>
      <c r="V36" s="105"/>
      <c r="W36" s="105"/>
    </row>
    <row r="37" spans="1:28" ht="13.5" customHeight="1" x14ac:dyDescent="0.2">
      <c r="A37" s="35"/>
      <c r="B37" s="35"/>
      <c r="C37" s="35"/>
      <c r="D37" s="35"/>
      <c r="E37" s="36"/>
      <c r="F37" s="35"/>
      <c r="G37" s="35"/>
      <c r="H37" s="35"/>
      <c r="I37" s="35"/>
      <c r="J37" s="35"/>
      <c r="K37" s="35"/>
      <c r="L37" s="35"/>
      <c r="M37" s="35"/>
      <c r="N37" s="35"/>
      <c r="O37" s="35"/>
      <c r="P37" s="37"/>
      <c r="Q37" s="37"/>
      <c r="R37" s="37"/>
      <c r="S37" s="105"/>
      <c r="T37" s="105"/>
      <c r="U37" s="105"/>
      <c r="V37" s="105"/>
      <c r="W37" s="105"/>
    </row>
    <row r="38" spans="1:28" ht="13.5" customHeight="1" x14ac:dyDescent="0.2">
      <c r="A38" s="35"/>
      <c r="B38" s="35"/>
      <c r="C38" s="35"/>
      <c r="D38" s="35"/>
      <c r="E38" s="36"/>
      <c r="F38" s="35"/>
      <c r="G38" s="35"/>
      <c r="H38" s="35"/>
      <c r="I38" s="35"/>
      <c r="J38" s="35"/>
      <c r="K38" s="35"/>
      <c r="L38" s="35"/>
      <c r="M38" s="35"/>
      <c r="N38" s="35"/>
      <c r="O38" s="35"/>
      <c r="P38" s="37"/>
      <c r="Q38" s="37"/>
      <c r="R38" s="37"/>
      <c r="S38" s="105"/>
      <c r="T38" s="105"/>
      <c r="U38" s="105"/>
      <c r="V38" s="105"/>
      <c r="W38" s="105"/>
    </row>
    <row r="39" spans="1:28" ht="13.5" customHeight="1" x14ac:dyDescent="0.2">
      <c r="A39" s="35"/>
      <c r="B39" s="35"/>
      <c r="C39" s="35"/>
      <c r="D39" s="35"/>
      <c r="E39" s="36"/>
      <c r="F39" s="35"/>
      <c r="G39" s="35"/>
      <c r="H39" s="35"/>
      <c r="I39" s="35"/>
      <c r="J39" s="35"/>
      <c r="K39" s="35"/>
      <c r="L39" s="35"/>
      <c r="M39" s="35"/>
      <c r="N39" s="35"/>
      <c r="O39" s="35"/>
      <c r="P39" s="37"/>
      <c r="Q39" s="37"/>
      <c r="R39" s="37"/>
      <c r="S39" s="105"/>
      <c r="T39" s="105"/>
      <c r="U39" s="105"/>
      <c r="V39" s="105"/>
      <c r="W39" s="105"/>
    </row>
    <row r="40" spans="1:28" ht="13.5" customHeight="1" x14ac:dyDescent="0.2">
      <c r="A40" s="35"/>
      <c r="B40" s="35"/>
      <c r="C40" s="35"/>
      <c r="D40" s="35"/>
      <c r="E40" s="36"/>
      <c r="F40" s="35"/>
      <c r="G40" s="35"/>
      <c r="H40" s="35"/>
      <c r="I40" s="35"/>
      <c r="J40" s="35"/>
      <c r="K40" s="35"/>
      <c r="L40" s="35"/>
      <c r="M40" s="35"/>
      <c r="N40" s="35"/>
      <c r="O40" s="35"/>
      <c r="P40" s="37"/>
      <c r="Q40" s="37"/>
      <c r="R40" s="37"/>
      <c r="S40" s="105"/>
      <c r="T40" s="105"/>
      <c r="U40" s="105"/>
      <c r="V40" s="105"/>
      <c r="W40" s="105"/>
    </row>
    <row r="41" spans="1:28" ht="13.5" customHeight="1" x14ac:dyDescent="0.2">
      <c r="A41" s="35"/>
      <c r="B41" s="35"/>
      <c r="C41" s="35"/>
      <c r="D41" s="35"/>
      <c r="E41" s="36"/>
      <c r="F41" s="35"/>
      <c r="G41" s="35"/>
      <c r="H41" s="35"/>
      <c r="I41" s="35"/>
      <c r="J41" s="35"/>
      <c r="K41" s="35"/>
      <c r="L41" s="35"/>
      <c r="M41" s="35"/>
      <c r="N41" s="35"/>
      <c r="O41" s="35"/>
      <c r="P41" s="37"/>
      <c r="Q41" s="37"/>
      <c r="R41" s="37"/>
      <c r="S41" s="105"/>
      <c r="T41" s="105"/>
      <c r="U41" s="105"/>
      <c r="V41" s="105"/>
      <c r="W41" s="105"/>
    </row>
    <row r="42" spans="1:28" ht="13.5" customHeight="1" x14ac:dyDescent="0.2">
      <c r="A42" s="35"/>
      <c r="B42" s="35"/>
      <c r="C42" s="35"/>
      <c r="D42" s="35"/>
      <c r="E42" s="36"/>
      <c r="F42" s="35"/>
      <c r="G42" s="35"/>
      <c r="H42" s="35"/>
      <c r="I42" s="35"/>
      <c r="J42" s="35"/>
      <c r="K42" s="35"/>
      <c r="L42" s="35"/>
      <c r="M42" s="35"/>
      <c r="N42" s="35"/>
      <c r="O42" s="35"/>
      <c r="P42" s="37"/>
      <c r="Q42" s="37"/>
      <c r="R42" s="37"/>
      <c r="S42" s="105"/>
      <c r="T42" s="105"/>
      <c r="U42" s="105"/>
      <c r="V42" s="105"/>
      <c r="W42" s="105"/>
    </row>
    <row r="43" spans="1:28" ht="13.5" customHeight="1" x14ac:dyDescent="0.2">
      <c r="A43" s="35"/>
      <c r="B43" s="35"/>
      <c r="C43" s="35"/>
      <c r="D43" s="35"/>
      <c r="E43" s="36"/>
      <c r="F43" s="35"/>
      <c r="G43" s="35"/>
      <c r="H43" s="35"/>
      <c r="I43" s="35"/>
      <c r="J43" s="35"/>
      <c r="K43" s="35"/>
      <c r="L43" s="35"/>
      <c r="M43" s="35"/>
      <c r="N43" s="35"/>
      <c r="O43" s="35"/>
      <c r="P43" s="37"/>
      <c r="Q43" s="37"/>
      <c r="R43" s="37"/>
      <c r="S43" s="105"/>
      <c r="T43" s="105"/>
      <c r="U43" s="105"/>
      <c r="V43" s="105"/>
      <c r="W43" s="105"/>
    </row>
    <row r="44" spans="1:28" ht="13.5" customHeight="1" x14ac:dyDescent="0.2">
      <c r="A44" s="35"/>
      <c r="B44" s="35"/>
      <c r="C44" s="35"/>
      <c r="D44" s="35"/>
      <c r="E44" s="36"/>
      <c r="F44" s="35"/>
      <c r="G44" s="35"/>
      <c r="H44" s="35"/>
      <c r="I44" s="35"/>
      <c r="J44" s="35"/>
      <c r="K44" s="35"/>
      <c r="L44" s="35"/>
      <c r="M44" s="35"/>
      <c r="N44" s="35"/>
      <c r="O44" s="35"/>
      <c r="P44" s="37"/>
      <c r="Q44" s="37"/>
      <c r="R44" s="37"/>
      <c r="S44" s="105"/>
      <c r="T44" s="105"/>
      <c r="U44" s="105"/>
      <c r="V44" s="105"/>
      <c r="W44" s="105"/>
    </row>
    <row r="45" spans="1:28" ht="13.5" customHeight="1" x14ac:dyDescent="0.2">
      <c r="A45" s="35"/>
      <c r="B45" s="35"/>
      <c r="C45" s="35"/>
      <c r="D45" s="35"/>
      <c r="E45" s="36"/>
      <c r="F45" s="35"/>
      <c r="G45" s="35"/>
      <c r="H45" s="35"/>
      <c r="I45" s="35"/>
      <c r="J45" s="35"/>
      <c r="K45" s="35"/>
      <c r="L45" s="35"/>
      <c r="M45" s="35"/>
      <c r="N45" s="35"/>
      <c r="O45" s="35"/>
      <c r="P45" s="37"/>
      <c r="Q45" s="37"/>
      <c r="R45" s="37"/>
      <c r="S45" s="105"/>
      <c r="T45" s="105"/>
      <c r="U45" s="105"/>
      <c r="V45" s="105"/>
      <c r="W45" s="105"/>
    </row>
    <row r="46" spans="1:28" ht="13.5" customHeight="1" x14ac:dyDescent="0.2">
      <c r="A46" s="35"/>
      <c r="B46" s="35"/>
      <c r="C46" s="35"/>
      <c r="D46" s="35"/>
      <c r="E46" s="36"/>
      <c r="F46" s="35"/>
      <c r="G46" s="35"/>
      <c r="H46" s="35"/>
      <c r="I46" s="35"/>
      <c r="J46" s="35"/>
      <c r="K46" s="35"/>
      <c r="L46" s="35"/>
      <c r="M46" s="35"/>
      <c r="N46" s="35"/>
      <c r="O46" s="35"/>
      <c r="P46" s="37"/>
      <c r="Q46" s="37"/>
      <c r="R46" s="37"/>
      <c r="S46" s="37"/>
      <c r="T46" s="37"/>
    </row>
    <row r="47" spans="1:28" ht="13.5" customHeight="1" x14ac:dyDescent="0.2">
      <c r="A47" s="35"/>
      <c r="B47" s="35"/>
      <c r="C47" s="35"/>
      <c r="D47" s="35"/>
      <c r="E47" s="36"/>
      <c r="F47" s="35"/>
      <c r="G47" s="35"/>
      <c r="H47" s="35"/>
      <c r="I47" s="35"/>
      <c r="J47" s="35"/>
      <c r="K47" s="35"/>
      <c r="L47" s="35"/>
      <c r="M47" s="35"/>
      <c r="N47" s="35"/>
      <c r="O47" s="35"/>
      <c r="P47" s="37"/>
      <c r="Q47" s="37"/>
      <c r="R47" s="37"/>
      <c r="S47" s="37"/>
      <c r="T47" s="37"/>
    </row>
  </sheetData>
  <sheetProtection insertColumns="0" insertRows="0" deleteColumns="0" deleteRows="0" selectLockedCells="1" selectUnlockedCells="1"/>
  <mergeCells count="2">
    <mergeCell ref="N5:Q6"/>
    <mergeCell ref="P7:Q14"/>
  </mergeCells>
  <phoneticPr fontId="0" type="noConversion"/>
  <pageMargins left="0.78740157499999996" right="0.5" top="0.76" bottom="0.984251969" header="0.4921259845" footer="0.4921259845"/>
  <pageSetup paperSize="9" scale="71" orientation="landscape" horizontalDpi="4294967293" r:id="rId1"/>
  <headerFooter alignWithMargins="0">
    <oddFooter>&amp;C&amp;"Comic Sans MS,Normal"&amp;18Stadium Montigny Athletic Club</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BDD!$A$2:$A$59</xm:f>
          </x14:formula1>
          <xm:sqref>N5:Q6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36"/>
  <sheetViews>
    <sheetView showGridLines="0" topLeftCell="A4" zoomScale="60" zoomScaleNormal="60" workbookViewId="0">
      <selection activeCell="G12" sqref="G12"/>
    </sheetView>
  </sheetViews>
  <sheetFormatPr baseColWidth="10" defaultRowHeight="12.75" x14ac:dyDescent="0.2"/>
  <cols>
    <col min="1" max="1" width="25.7109375" bestFit="1" customWidth="1"/>
    <col min="2" max="2" width="16.85546875" bestFit="1" customWidth="1"/>
    <col min="3" max="3" width="15.7109375" customWidth="1"/>
    <col min="4" max="5" width="18.28515625" bestFit="1" customWidth="1"/>
    <col min="6" max="6" width="20.42578125" customWidth="1"/>
  </cols>
  <sheetData>
    <row r="2" spans="1:6" x14ac:dyDescent="0.2">
      <c r="A2" s="1"/>
      <c r="B2" s="1"/>
      <c r="C2" s="1"/>
      <c r="D2" s="1"/>
      <c r="E2" s="1"/>
      <c r="F2" s="185"/>
    </row>
    <row r="3" spans="1:6" ht="29.25" x14ac:dyDescent="0.2">
      <c r="A3" s="1"/>
      <c r="B3" s="1"/>
      <c r="C3" s="2" t="s">
        <v>32</v>
      </c>
      <c r="D3" s="1"/>
      <c r="E3" s="1"/>
      <c r="F3" s="185"/>
    </row>
    <row r="4" spans="1:6" ht="15" x14ac:dyDescent="0.2">
      <c r="A4" s="1"/>
      <c r="B4" s="1"/>
      <c r="C4" s="3" t="s">
        <v>97</v>
      </c>
      <c r="D4" s="1"/>
      <c r="E4" s="1"/>
      <c r="F4" s="185"/>
    </row>
    <row r="5" spans="1:6" x14ac:dyDescent="0.2">
      <c r="A5" s="1"/>
      <c r="B5" s="1"/>
      <c r="C5" s="1"/>
      <c r="D5" s="1"/>
      <c r="E5" s="1"/>
      <c r="F5" s="185"/>
    </row>
    <row r="6" spans="1:6" ht="17.25" x14ac:dyDescent="0.2">
      <c r="A6" s="25" t="s">
        <v>33</v>
      </c>
      <c r="B6" s="26" t="s">
        <v>34</v>
      </c>
      <c r="C6" s="27" t="s">
        <v>35</v>
      </c>
      <c r="D6" s="28" t="s">
        <v>36</v>
      </c>
      <c r="E6" s="29" t="s">
        <v>37</v>
      </c>
      <c r="F6" s="30" t="s">
        <v>38</v>
      </c>
    </row>
    <row r="7" spans="1:6" ht="20.25" x14ac:dyDescent="0.3">
      <c r="A7" s="4" t="s">
        <v>39</v>
      </c>
      <c r="B7" s="4" t="s">
        <v>40</v>
      </c>
      <c r="C7" s="5"/>
      <c r="D7" s="5"/>
      <c r="E7" s="6">
        <v>13.5</v>
      </c>
      <c r="F7" s="5"/>
    </row>
    <row r="8" spans="1:6" ht="20.25" x14ac:dyDescent="0.3">
      <c r="A8" s="7" t="s">
        <v>41</v>
      </c>
      <c r="B8" s="7" t="s">
        <v>42</v>
      </c>
      <c r="C8" s="8">
        <v>12</v>
      </c>
      <c r="D8" s="8">
        <v>14</v>
      </c>
      <c r="E8" s="8">
        <v>13.5</v>
      </c>
      <c r="F8" s="9"/>
    </row>
    <row r="9" spans="1:6" ht="20.25" x14ac:dyDescent="0.3">
      <c r="A9" s="4" t="s">
        <v>43</v>
      </c>
      <c r="B9" s="4" t="s">
        <v>44</v>
      </c>
      <c r="C9" s="6">
        <v>9</v>
      </c>
      <c r="D9" s="6">
        <v>12.5</v>
      </c>
      <c r="E9" s="6">
        <v>11.5</v>
      </c>
      <c r="F9" s="5"/>
    </row>
    <row r="10" spans="1:6" ht="20.25" x14ac:dyDescent="0.3">
      <c r="A10" s="7" t="s">
        <v>45</v>
      </c>
      <c r="B10" s="7" t="s">
        <v>42</v>
      </c>
      <c r="C10" s="8">
        <v>16</v>
      </c>
      <c r="D10" s="8">
        <v>16</v>
      </c>
      <c r="E10" s="8"/>
      <c r="F10" s="8">
        <v>162</v>
      </c>
    </row>
    <row r="11" spans="1:6" ht="20.25" x14ac:dyDescent="0.3">
      <c r="A11" s="4" t="s">
        <v>46</v>
      </c>
      <c r="B11" s="10" t="s">
        <v>47</v>
      </c>
      <c r="C11" s="6">
        <v>10</v>
      </c>
      <c r="D11" s="6">
        <v>13</v>
      </c>
      <c r="E11" s="6">
        <v>12.5</v>
      </c>
      <c r="F11" s="6">
        <v>195</v>
      </c>
    </row>
    <row r="12" spans="1:6" ht="20.25" x14ac:dyDescent="0.3">
      <c r="A12" s="7" t="s">
        <v>48</v>
      </c>
      <c r="B12" s="11" t="s">
        <v>49</v>
      </c>
      <c r="C12" s="8">
        <v>19</v>
      </c>
      <c r="D12" s="8">
        <v>17.5</v>
      </c>
      <c r="E12" s="8">
        <v>17.5</v>
      </c>
      <c r="F12" s="8"/>
    </row>
    <row r="13" spans="1:6" ht="20.25" x14ac:dyDescent="0.3">
      <c r="A13" s="4" t="s">
        <v>50</v>
      </c>
      <c r="B13" s="10" t="s">
        <v>51</v>
      </c>
      <c r="C13" s="6">
        <v>12</v>
      </c>
      <c r="D13" s="6">
        <v>14</v>
      </c>
      <c r="E13" s="6"/>
      <c r="F13" s="6">
        <v>184</v>
      </c>
    </row>
    <row r="14" spans="1:6" ht="20.25" x14ac:dyDescent="0.3">
      <c r="A14" s="7" t="s">
        <v>52</v>
      </c>
      <c r="B14" s="11" t="s">
        <v>53</v>
      </c>
      <c r="C14" s="8">
        <v>11</v>
      </c>
      <c r="D14" s="8">
        <v>13.5</v>
      </c>
      <c r="E14" s="8"/>
      <c r="F14" s="8"/>
    </row>
    <row r="15" spans="1:6" ht="20.25" x14ac:dyDescent="0.3">
      <c r="A15" s="4" t="s">
        <v>54</v>
      </c>
      <c r="B15" s="10" t="s">
        <v>55</v>
      </c>
      <c r="C15" s="6"/>
      <c r="D15" s="6"/>
      <c r="E15" s="6">
        <v>14</v>
      </c>
      <c r="F15" s="6"/>
    </row>
    <row r="16" spans="1:6" ht="20.25" x14ac:dyDescent="0.3">
      <c r="A16" s="7" t="s">
        <v>56</v>
      </c>
      <c r="B16" s="11" t="s">
        <v>57</v>
      </c>
      <c r="C16" s="8">
        <v>15</v>
      </c>
      <c r="D16" s="8">
        <v>15.5</v>
      </c>
      <c r="E16" s="8">
        <v>15</v>
      </c>
      <c r="F16" s="8">
        <v>185</v>
      </c>
    </row>
    <row r="17" spans="1:6" ht="20.25" x14ac:dyDescent="0.3">
      <c r="A17" s="4" t="s">
        <v>58</v>
      </c>
      <c r="B17" s="10" t="s">
        <v>59</v>
      </c>
      <c r="C17" s="6">
        <v>11</v>
      </c>
      <c r="D17" s="6">
        <v>13.5</v>
      </c>
      <c r="E17" s="6">
        <v>13.5</v>
      </c>
      <c r="F17" s="6"/>
    </row>
    <row r="18" spans="1:6" ht="20.25" x14ac:dyDescent="0.3">
      <c r="A18" s="7" t="s">
        <v>60</v>
      </c>
      <c r="B18" s="11" t="s">
        <v>61</v>
      </c>
      <c r="C18" s="8">
        <v>13</v>
      </c>
      <c r="D18" s="8">
        <v>14.5</v>
      </c>
      <c r="E18" s="8">
        <v>15</v>
      </c>
      <c r="F18" s="8"/>
    </row>
    <row r="19" spans="1:6" ht="20.25" x14ac:dyDescent="0.3">
      <c r="A19" s="4" t="s">
        <v>62</v>
      </c>
      <c r="B19" s="10" t="s">
        <v>63</v>
      </c>
      <c r="C19" s="6"/>
      <c r="D19" s="6"/>
      <c r="E19" s="6">
        <v>14</v>
      </c>
      <c r="F19" s="6"/>
    </row>
    <row r="20" spans="1:6" ht="20.25" x14ac:dyDescent="0.3">
      <c r="A20" s="7" t="s">
        <v>64</v>
      </c>
      <c r="B20" s="11" t="s">
        <v>65</v>
      </c>
      <c r="C20" s="8">
        <v>12</v>
      </c>
      <c r="D20" s="8">
        <v>14</v>
      </c>
      <c r="E20" s="8"/>
      <c r="F20" s="8"/>
    </row>
    <row r="21" spans="1:6" ht="20.25" x14ac:dyDescent="0.3">
      <c r="A21" s="4" t="s">
        <v>66</v>
      </c>
      <c r="B21" s="10" t="s">
        <v>67</v>
      </c>
      <c r="C21" s="6"/>
      <c r="D21" s="6"/>
      <c r="E21" s="6"/>
      <c r="F21" s="6"/>
    </row>
    <row r="22" spans="1:6" ht="20.25" x14ac:dyDescent="0.3">
      <c r="A22" s="7" t="s">
        <v>68</v>
      </c>
      <c r="B22" s="11" t="s">
        <v>69</v>
      </c>
      <c r="C22" s="12"/>
      <c r="D22" s="12"/>
      <c r="E22" s="12"/>
      <c r="F22" s="12"/>
    </row>
    <row r="23" spans="1:6" ht="20.25" x14ac:dyDescent="0.3">
      <c r="A23" s="4" t="s">
        <v>70</v>
      </c>
      <c r="B23" s="10" t="s">
        <v>71</v>
      </c>
      <c r="C23" s="6"/>
      <c r="D23" s="6"/>
      <c r="E23" s="6"/>
      <c r="F23" s="6"/>
    </row>
    <row r="24" spans="1:6" ht="20.25" x14ac:dyDescent="0.3">
      <c r="A24" s="7" t="s">
        <v>72</v>
      </c>
      <c r="B24" s="11" t="s">
        <v>73</v>
      </c>
      <c r="C24" s="8">
        <v>5</v>
      </c>
      <c r="D24" s="8">
        <v>10.5</v>
      </c>
      <c r="E24" s="8"/>
      <c r="F24" s="8"/>
    </row>
    <row r="25" spans="1:6" ht="20.25" x14ac:dyDescent="0.3">
      <c r="A25" s="4" t="s">
        <v>74</v>
      </c>
      <c r="B25" s="10" t="s">
        <v>75</v>
      </c>
      <c r="C25" s="6"/>
      <c r="D25" s="6"/>
      <c r="E25" s="6"/>
      <c r="F25" s="6"/>
    </row>
    <row r="26" spans="1:6" ht="20.25" x14ac:dyDescent="0.3">
      <c r="A26" s="7" t="s">
        <v>76</v>
      </c>
      <c r="B26" s="11" t="s">
        <v>77</v>
      </c>
      <c r="C26" s="8"/>
      <c r="D26" s="8"/>
      <c r="E26" s="8"/>
      <c r="F26" s="8"/>
    </row>
    <row r="27" spans="1:6" ht="20.25" x14ac:dyDescent="0.3">
      <c r="A27" s="4" t="s">
        <v>78</v>
      </c>
      <c r="B27" s="10" t="s">
        <v>79</v>
      </c>
      <c r="C27" s="6"/>
      <c r="D27" s="6"/>
      <c r="E27" s="6">
        <v>14</v>
      </c>
      <c r="F27" s="6"/>
    </row>
    <row r="28" spans="1:6" ht="20.25" x14ac:dyDescent="0.3">
      <c r="A28" s="13" t="s">
        <v>80</v>
      </c>
      <c r="B28" s="13" t="s">
        <v>81</v>
      </c>
      <c r="C28" s="8"/>
      <c r="D28" s="8"/>
      <c r="E28" s="8">
        <v>11.5</v>
      </c>
      <c r="F28" s="8"/>
    </row>
    <row r="29" spans="1:6" ht="20.25" x14ac:dyDescent="0.3">
      <c r="A29" s="4" t="s">
        <v>82</v>
      </c>
      <c r="B29" s="10" t="s">
        <v>83</v>
      </c>
      <c r="C29" s="6">
        <v>9</v>
      </c>
      <c r="D29" s="6">
        <v>12.5</v>
      </c>
      <c r="E29" s="6">
        <v>12.5</v>
      </c>
      <c r="F29" s="6"/>
    </row>
    <row r="30" spans="1:6" ht="20.25" x14ac:dyDescent="0.3">
      <c r="A30" s="7" t="s">
        <v>84</v>
      </c>
      <c r="B30" s="11" t="s">
        <v>85</v>
      </c>
      <c r="C30" s="8">
        <v>6</v>
      </c>
      <c r="D30" s="8">
        <v>11</v>
      </c>
      <c r="E30" s="8">
        <v>13</v>
      </c>
      <c r="F30" s="8">
        <v>172</v>
      </c>
    </row>
    <row r="31" spans="1:6" ht="20.25" x14ac:dyDescent="0.3">
      <c r="A31" s="4" t="s">
        <v>86</v>
      </c>
      <c r="B31" s="10" t="s">
        <v>53</v>
      </c>
      <c r="C31" s="6"/>
      <c r="D31" s="6"/>
      <c r="E31" s="6"/>
      <c r="F31" s="6"/>
    </row>
    <row r="32" spans="1:6" ht="20.25" x14ac:dyDescent="0.3">
      <c r="A32" s="7" t="s">
        <v>87</v>
      </c>
      <c r="B32" s="11" t="s">
        <v>88</v>
      </c>
      <c r="C32" s="8"/>
      <c r="D32" s="8"/>
      <c r="E32" s="8">
        <v>13.5</v>
      </c>
      <c r="F32" s="8"/>
    </row>
    <row r="33" spans="1:6" ht="20.25" x14ac:dyDescent="0.3">
      <c r="A33" s="4" t="s">
        <v>89</v>
      </c>
      <c r="B33" s="10" t="s">
        <v>90</v>
      </c>
      <c r="C33" s="6">
        <v>10</v>
      </c>
      <c r="D33" s="6">
        <v>13</v>
      </c>
      <c r="E33" s="6">
        <v>13</v>
      </c>
      <c r="F33" s="6">
        <v>171</v>
      </c>
    </row>
    <row r="34" spans="1:6" ht="20.25" x14ac:dyDescent="0.3">
      <c r="A34" s="7" t="s">
        <v>91</v>
      </c>
      <c r="B34" s="11" t="s">
        <v>92</v>
      </c>
      <c r="C34" s="8">
        <v>11</v>
      </c>
      <c r="D34" s="8">
        <v>13.5</v>
      </c>
      <c r="E34" s="8">
        <v>13</v>
      </c>
      <c r="F34" s="8"/>
    </row>
    <row r="35" spans="1:6" ht="20.25" x14ac:dyDescent="0.2">
      <c r="A35" s="4" t="s">
        <v>93</v>
      </c>
      <c r="B35" s="10" t="s">
        <v>94</v>
      </c>
      <c r="C35" s="14">
        <v>9</v>
      </c>
      <c r="D35" s="14">
        <v>12.5</v>
      </c>
      <c r="E35" s="14">
        <v>12.5</v>
      </c>
      <c r="F35" s="14">
        <v>170</v>
      </c>
    </row>
    <row r="36" spans="1:6" ht="20.25" x14ac:dyDescent="0.2">
      <c r="A36" s="7" t="s">
        <v>95</v>
      </c>
      <c r="B36" s="11" t="s">
        <v>96</v>
      </c>
      <c r="C36" s="15">
        <v>12</v>
      </c>
      <c r="D36" s="15">
        <v>14</v>
      </c>
      <c r="E36" s="16">
        <v>14</v>
      </c>
      <c r="F36" s="15"/>
    </row>
  </sheetData>
  <mergeCells count="1">
    <mergeCell ref="F2:F5"/>
  </mergeCells>
  <dataValidations count="2">
    <dataValidation type="list" allowBlank="1" showInputMessage="1" sqref="B7:B36">
      <formula1>"Dépense,Recette"</formula1>
    </dataValidation>
    <dataValidation type="list" allowBlank="1" showInputMessage="1" sqref="C7:C36">
      <formula1>INDIRECT($C7&amp;"List")</formula1>
    </dataValidation>
  </dataValidations>
  <pageMargins left="0.7" right="0.7" top="0.75" bottom="0.75" header="0.3" footer="0.3"/>
  <pageSetup paperSize="9" scale="77"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
  <sheetViews>
    <sheetView showGridLines="0" zoomScale="60" zoomScaleNormal="60" workbookViewId="0">
      <selection activeCell="Q19" sqref="Q19"/>
    </sheetView>
  </sheetViews>
  <sheetFormatPr baseColWidth="10" defaultColWidth="9.140625" defaultRowHeight="18.75" customHeight="1" x14ac:dyDescent="0.2"/>
  <cols>
    <col min="1" max="1" width="22.28515625" style="17" bestFit="1" customWidth="1"/>
    <col min="2" max="2" width="17.7109375" style="17" bestFit="1" customWidth="1"/>
    <col min="3" max="3" width="15.7109375" style="17" customWidth="1"/>
    <col min="4" max="4" width="17.85546875" style="17" customWidth="1"/>
    <col min="5" max="5" width="17.5703125" style="17" customWidth="1"/>
    <col min="6" max="6" width="20.42578125" style="17" customWidth="1"/>
    <col min="7" max="7" width="19.140625" style="17" bestFit="1" customWidth="1"/>
    <col min="8" max="16384" width="9.140625" style="17"/>
  </cols>
  <sheetData>
    <row r="1" spans="1:6" ht="13.15" customHeight="1" x14ac:dyDescent="0.2">
      <c r="A1"/>
      <c r="B1"/>
      <c r="C1"/>
      <c r="D1"/>
      <c r="E1"/>
      <c r="F1"/>
    </row>
    <row r="2" spans="1:6" ht="13.15" customHeight="1" x14ac:dyDescent="0.2">
      <c r="A2" s="1"/>
      <c r="B2" s="1"/>
      <c r="C2" s="1"/>
      <c r="D2" s="1"/>
      <c r="E2" s="1"/>
      <c r="F2" s="185"/>
    </row>
    <row r="3" spans="1:6" ht="29.45" customHeight="1" x14ac:dyDescent="0.2">
      <c r="A3" s="1"/>
      <c r="B3" s="1"/>
      <c r="C3" s="2" t="s">
        <v>32</v>
      </c>
      <c r="D3" s="1"/>
      <c r="E3" s="1"/>
      <c r="F3" s="185"/>
    </row>
    <row r="4" spans="1:6" ht="15" customHeight="1" x14ac:dyDescent="0.2">
      <c r="A4" s="1"/>
      <c r="B4" s="1"/>
      <c r="C4" s="3" t="s">
        <v>97</v>
      </c>
      <c r="D4" s="1"/>
      <c r="E4" s="1"/>
      <c r="F4" s="185"/>
    </row>
    <row r="5" spans="1:6" ht="13.15" customHeight="1" x14ac:dyDescent="0.2">
      <c r="A5" s="1"/>
      <c r="B5" s="1"/>
      <c r="C5" s="1"/>
      <c r="D5" s="1"/>
      <c r="E5" s="1"/>
      <c r="F5" s="185"/>
    </row>
    <row r="6" spans="1:6" ht="15" customHeight="1" x14ac:dyDescent="0.2">
      <c r="A6" s="25" t="s">
        <v>33</v>
      </c>
      <c r="B6" s="26" t="s">
        <v>34</v>
      </c>
      <c r="C6" s="27" t="s">
        <v>35</v>
      </c>
      <c r="D6" s="28" t="s">
        <v>36</v>
      </c>
      <c r="E6" s="29" t="s">
        <v>37</v>
      </c>
      <c r="F6" s="30" t="s">
        <v>38</v>
      </c>
    </row>
    <row r="7" spans="1:6" ht="19.5" x14ac:dyDescent="0.2">
      <c r="A7" s="18" t="s">
        <v>99</v>
      </c>
      <c r="B7" s="18" t="s">
        <v>100</v>
      </c>
      <c r="C7" s="19">
        <v>15</v>
      </c>
      <c r="D7" s="19">
        <v>15.5</v>
      </c>
      <c r="E7" s="20"/>
      <c r="F7" s="20"/>
    </row>
    <row r="8" spans="1:6" ht="19.5" x14ac:dyDescent="0.2">
      <c r="A8" s="21" t="s">
        <v>101</v>
      </c>
      <c r="B8" s="21" t="s">
        <v>102</v>
      </c>
      <c r="C8" s="22">
        <v>17</v>
      </c>
      <c r="D8" s="22">
        <v>16.5</v>
      </c>
      <c r="E8" s="22">
        <v>16</v>
      </c>
      <c r="F8" s="22">
        <v>188</v>
      </c>
    </row>
    <row r="9" spans="1:6" ht="19.5" x14ac:dyDescent="0.2">
      <c r="A9" s="18" t="s">
        <v>103</v>
      </c>
      <c r="B9" s="18" t="s">
        <v>104</v>
      </c>
      <c r="C9" s="19"/>
      <c r="D9" s="19"/>
      <c r="E9" s="19">
        <v>19.5</v>
      </c>
      <c r="F9" s="20"/>
    </row>
    <row r="10" spans="1:6" ht="19.5" x14ac:dyDescent="0.2">
      <c r="A10" s="21" t="s">
        <v>105</v>
      </c>
      <c r="B10" s="21" t="s">
        <v>106</v>
      </c>
      <c r="C10" s="22">
        <v>21</v>
      </c>
      <c r="D10" s="22"/>
      <c r="E10" s="22">
        <v>18</v>
      </c>
      <c r="F10" s="22">
        <v>200</v>
      </c>
    </row>
    <row r="11" spans="1:6" ht="19.5" x14ac:dyDescent="0.2">
      <c r="A11" s="18" t="s">
        <v>107</v>
      </c>
      <c r="B11" s="18" t="s">
        <v>108</v>
      </c>
      <c r="C11" s="19">
        <v>18</v>
      </c>
      <c r="D11" s="19">
        <v>17</v>
      </c>
      <c r="E11" s="19"/>
      <c r="F11" s="19"/>
    </row>
    <row r="12" spans="1:6" ht="19.5" x14ac:dyDescent="0.2">
      <c r="A12" s="21" t="s">
        <v>109</v>
      </c>
      <c r="B12" s="21" t="s">
        <v>110</v>
      </c>
      <c r="C12" s="22"/>
      <c r="D12" s="22"/>
      <c r="E12" s="22">
        <v>16</v>
      </c>
      <c r="F12" s="22"/>
    </row>
    <row r="13" spans="1:6" ht="19.5" x14ac:dyDescent="0.2">
      <c r="A13" s="18" t="s">
        <v>50</v>
      </c>
      <c r="B13" s="18" t="s">
        <v>111</v>
      </c>
      <c r="C13" s="19">
        <v>20</v>
      </c>
      <c r="D13" s="19">
        <v>18</v>
      </c>
      <c r="E13" s="19">
        <v>17</v>
      </c>
      <c r="F13" s="19"/>
    </row>
    <row r="14" spans="1:6" ht="19.5" x14ac:dyDescent="0.2">
      <c r="A14" s="21" t="s">
        <v>112</v>
      </c>
      <c r="B14" s="21" t="s">
        <v>113</v>
      </c>
      <c r="C14" s="22">
        <v>15</v>
      </c>
      <c r="D14" s="22">
        <v>15.5</v>
      </c>
      <c r="E14" s="22">
        <v>15</v>
      </c>
      <c r="F14" s="22"/>
    </row>
    <row r="15" spans="1:6" ht="19.5" x14ac:dyDescent="0.2">
      <c r="A15" s="18" t="s">
        <v>114</v>
      </c>
      <c r="B15" s="18" t="s">
        <v>115</v>
      </c>
      <c r="C15" s="19"/>
      <c r="D15" s="19"/>
      <c r="E15" s="19"/>
      <c r="F15" s="19"/>
    </row>
    <row r="16" spans="1:6" ht="19.5" x14ac:dyDescent="0.2">
      <c r="A16" s="21" t="s">
        <v>116</v>
      </c>
      <c r="B16" s="21" t="s">
        <v>117</v>
      </c>
      <c r="C16" s="22"/>
      <c r="D16" s="22"/>
      <c r="E16" s="22">
        <v>18.5</v>
      </c>
      <c r="F16" s="22"/>
    </row>
    <row r="17" spans="1:6" ht="19.5" x14ac:dyDescent="0.2">
      <c r="A17" s="18" t="s">
        <v>118</v>
      </c>
      <c r="B17" s="18" t="s">
        <v>119</v>
      </c>
      <c r="C17" s="19"/>
      <c r="D17" s="19"/>
      <c r="E17" s="19">
        <v>14</v>
      </c>
      <c r="F17" s="19"/>
    </row>
    <row r="18" spans="1:6" ht="19.5" x14ac:dyDescent="0.2">
      <c r="A18" s="21" t="s">
        <v>120</v>
      </c>
      <c r="B18" s="21" t="s">
        <v>121</v>
      </c>
      <c r="C18" s="22"/>
      <c r="D18" s="22"/>
      <c r="E18" s="22"/>
      <c r="F18" s="22"/>
    </row>
    <row r="19" spans="1:6" ht="19.5" x14ac:dyDescent="0.2">
      <c r="A19" s="18" t="s">
        <v>122</v>
      </c>
      <c r="B19" s="18" t="s">
        <v>123</v>
      </c>
      <c r="C19" s="19"/>
      <c r="D19" s="19"/>
      <c r="E19" s="19">
        <v>19.5</v>
      </c>
      <c r="F19" s="19"/>
    </row>
    <row r="20" spans="1:6" ht="19.5" x14ac:dyDescent="0.2">
      <c r="A20" s="21" t="s">
        <v>124</v>
      </c>
      <c r="B20" s="21" t="s">
        <v>125</v>
      </c>
      <c r="C20" s="22"/>
      <c r="D20" s="22"/>
      <c r="E20" s="22">
        <v>19.5</v>
      </c>
      <c r="F20" s="22"/>
    </row>
    <row r="21" spans="1:6" ht="19.5" x14ac:dyDescent="0.2">
      <c r="A21" s="18" t="s">
        <v>126</v>
      </c>
      <c r="B21" s="18" t="s">
        <v>127</v>
      </c>
      <c r="C21" s="19">
        <v>21</v>
      </c>
      <c r="D21" s="19">
        <v>18.5</v>
      </c>
      <c r="E21" s="19">
        <v>18.5</v>
      </c>
      <c r="F21" s="19">
        <v>175</v>
      </c>
    </row>
    <row r="22" spans="1:6" ht="19.5" x14ac:dyDescent="0.2">
      <c r="A22" s="21" t="s">
        <v>68</v>
      </c>
      <c r="B22" s="21" t="s">
        <v>128</v>
      </c>
      <c r="C22" s="23">
        <v>18</v>
      </c>
      <c r="D22" s="23">
        <v>17</v>
      </c>
      <c r="E22" s="23">
        <v>16</v>
      </c>
      <c r="F22" s="23">
        <v>197</v>
      </c>
    </row>
    <row r="23" spans="1:6" ht="19.5" x14ac:dyDescent="0.2">
      <c r="A23" s="18" t="s">
        <v>129</v>
      </c>
      <c r="B23" s="18" t="s">
        <v>130</v>
      </c>
      <c r="C23" s="19">
        <v>10</v>
      </c>
      <c r="D23" s="19">
        <v>13</v>
      </c>
      <c r="E23" s="19">
        <v>13</v>
      </c>
      <c r="F23" s="19">
        <v>160</v>
      </c>
    </row>
    <row r="24" spans="1:6" ht="19.5" x14ac:dyDescent="0.2">
      <c r="A24" s="21" t="s">
        <v>131</v>
      </c>
      <c r="B24" s="21" t="s">
        <v>132</v>
      </c>
      <c r="C24" s="22">
        <v>21</v>
      </c>
      <c r="D24" s="22">
        <v>18.5</v>
      </c>
      <c r="E24" s="22">
        <v>18.5</v>
      </c>
      <c r="F24" s="22"/>
    </row>
    <row r="25" spans="1:6" ht="19.5" x14ac:dyDescent="0.2">
      <c r="A25" s="18" t="s">
        <v>74</v>
      </c>
      <c r="B25" s="18" t="s">
        <v>133</v>
      </c>
      <c r="C25" s="19"/>
      <c r="D25" s="19"/>
      <c r="E25" s="19">
        <v>16.5</v>
      </c>
      <c r="F25" s="19"/>
    </row>
    <row r="26" spans="1:6" ht="19.5" x14ac:dyDescent="0.2">
      <c r="A26" s="21" t="s">
        <v>134</v>
      </c>
      <c r="B26" s="21" t="s">
        <v>135</v>
      </c>
      <c r="C26" s="22">
        <v>15</v>
      </c>
      <c r="D26" s="22">
        <v>15.5</v>
      </c>
      <c r="E26" s="22"/>
      <c r="F26" s="22">
        <v>178</v>
      </c>
    </row>
    <row r="27" spans="1:6" ht="19.5" x14ac:dyDescent="0.2">
      <c r="A27" s="18" t="s">
        <v>136</v>
      </c>
      <c r="B27" s="18" t="s">
        <v>137</v>
      </c>
      <c r="C27" s="19">
        <v>22</v>
      </c>
      <c r="D27" s="19">
        <v>19</v>
      </c>
      <c r="E27" s="19">
        <v>18</v>
      </c>
      <c r="F27" s="19">
        <v>185</v>
      </c>
    </row>
    <row r="28" spans="1:6" ht="19.5" x14ac:dyDescent="0.2">
      <c r="A28" s="21" t="s">
        <v>138</v>
      </c>
      <c r="B28" s="21" t="s">
        <v>139</v>
      </c>
      <c r="C28" s="22">
        <v>21</v>
      </c>
      <c r="D28" s="22">
        <v>18.5</v>
      </c>
      <c r="E28" s="22">
        <v>17.5</v>
      </c>
      <c r="F28" s="22">
        <v>158</v>
      </c>
    </row>
    <row r="29" spans="1:6" ht="19.5" x14ac:dyDescent="0.2">
      <c r="A29" s="18" t="s">
        <v>140</v>
      </c>
      <c r="B29" s="18" t="s">
        <v>108</v>
      </c>
      <c r="C29" s="20"/>
      <c r="D29" s="20"/>
      <c r="E29" s="19">
        <v>18</v>
      </c>
      <c r="F29" s="20"/>
    </row>
    <row r="30" spans="1:6" ht="19.5" x14ac:dyDescent="0.2">
      <c r="A30" s="21" t="s">
        <v>141</v>
      </c>
      <c r="B30" s="21" t="s">
        <v>142</v>
      </c>
      <c r="C30" s="24"/>
      <c r="D30" s="24"/>
      <c r="E30" s="22">
        <v>17.5</v>
      </c>
      <c r="F30" s="24"/>
    </row>
    <row r="31" spans="1:6" ht="19.5" x14ac:dyDescent="0.2">
      <c r="A31" s="18" t="s">
        <v>93</v>
      </c>
      <c r="B31" s="18" t="s">
        <v>111</v>
      </c>
      <c r="C31" s="20"/>
      <c r="D31" s="20"/>
      <c r="E31" s="19">
        <v>14.5</v>
      </c>
      <c r="F31" s="20"/>
    </row>
    <row r="32" spans="1:6" ht="19.5" x14ac:dyDescent="0.2">
      <c r="A32" s="21" t="s">
        <v>143</v>
      </c>
      <c r="B32" s="21" t="s">
        <v>144</v>
      </c>
      <c r="C32" s="23">
        <v>16</v>
      </c>
      <c r="D32" s="23">
        <v>16</v>
      </c>
      <c r="E32" s="22">
        <v>15</v>
      </c>
      <c r="F32" s="23"/>
    </row>
  </sheetData>
  <mergeCells count="1">
    <mergeCell ref="F2:F5"/>
  </mergeCells>
  <dataValidations count="2">
    <dataValidation type="list" allowBlank="1" showInputMessage="1" sqref="C7:C32">
      <formula1>INDIRECT($B7&amp;"List")</formula1>
    </dataValidation>
    <dataValidation type="list" allowBlank="1" showInputMessage="1" sqref="B7:B32">
      <formula1>"Dépense,Recette"</formula1>
    </dataValidation>
  </dataValidations>
  <pageMargins left="0.7" right="0.7" top="0.75" bottom="0.75" header="0.3" footer="0.3"/>
  <pageSetup paperSize="9" scale="8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zoomScale="50" zoomScaleNormal="50" workbookViewId="0">
      <selection activeCell="J2" sqref="J2"/>
    </sheetView>
  </sheetViews>
  <sheetFormatPr baseColWidth="10" defaultColWidth="11.5703125" defaultRowHeight="13.5" x14ac:dyDescent="0.25"/>
  <cols>
    <col min="1" max="2" width="11.5703125" style="33"/>
    <col min="3" max="3" width="20.140625" style="33" bestFit="1" customWidth="1"/>
    <col min="4" max="9" width="11.5703125" style="33"/>
    <col min="10" max="10" width="13.85546875" style="33" bestFit="1" customWidth="1"/>
    <col min="11" max="11" width="16.7109375" style="33" customWidth="1"/>
    <col min="12" max="16384" width="11.5703125" style="33"/>
  </cols>
  <sheetData>
    <row r="1" spans="1:11" x14ac:dyDescent="0.25">
      <c r="A1" s="33" t="s">
        <v>33</v>
      </c>
      <c r="B1" s="33" t="s">
        <v>34</v>
      </c>
      <c r="C1" s="33" t="s">
        <v>145</v>
      </c>
      <c r="D1" s="33" t="s">
        <v>146</v>
      </c>
      <c r="E1" s="33" t="s">
        <v>147</v>
      </c>
      <c r="F1" s="33" t="s">
        <v>98</v>
      </c>
      <c r="G1" s="33" t="s">
        <v>152</v>
      </c>
      <c r="H1" s="33" t="s">
        <v>153</v>
      </c>
      <c r="I1" s="33" t="s">
        <v>38</v>
      </c>
      <c r="J1" s="33" t="s">
        <v>148</v>
      </c>
      <c r="K1" s="33" t="s">
        <v>151</v>
      </c>
    </row>
    <row r="2" spans="1:11" ht="109.9" customHeight="1" x14ac:dyDescent="0.25">
      <c r="A2" s="33" t="s">
        <v>99</v>
      </c>
      <c r="B2" s="33" t="s">
        <v>154</v>
      </c>
      <c r="C2" s="33" t="s">
        <v>155</v>
      </c>
      <c r="D2" s="33" t="s">
        <v>156</v>
      </c>
      <c r="E2" s="33" t="s">
        <v>156</v>
      </c>
      <c r="F2" s="33" t="s">
        <v>154</v>
      </c>
      <c r="G2" s="33" t="s">
        <v>155</v>
      </c>
      <c r="H2" s="33" t="s">
        <v>157</v>
      </c>
      <c r="I2" s="33" t="s">
        <v>155</v>
      </c>
      <c r="J2" s="33" t="str">
        <f>"BDD!"&amp;ADDRESS(ROW(J2),COLUMN(K2))</f>
        <v>BDD!$K$2</v>
      </c>
      <c r="K2" s="31"/>
    </row>
    <row r="3" spans="1:11" ht="109.9" customHeight="1" x14ac:dyDescent="0.25">
      <c r="A3" s="33" t="s">
        <v>150</v>
      </c>
      <c r="B3" s="33" t="s">
        <v>154</v>
      </c>
      <c r="C3" s="33" t="s">
        <v>155</v>
      </c>
      <c r="D3" s="33" t="s">
        <v>156</v>
      </c>
      <c r="E3" s="33" t="s">
        <v>156</v>
      </c>
      <c r="F3" s="33" t="s">
        <v>154</v>
      </c>
      <c r="G3" s="33" t="s">
        <v>155</v>
      </c>
      <c r="H3" s="33" t="s">
        <v>157</v>
      </c>
      <c r="I3" s="33" t="s">
        <v>155</v>
      </c>
      <c r="J3" s="33" t="str">
        <f t="shared" ref="J3:J59" si="0">"BDD!"&amp;ADDRESS(ROW(J3),COLUMN(K3))</f>
        <v>BDD!$K$3</v>
      </c>
      <c r="K3" s="31"/>
    </row>
    <row r="4" spans="1:11" ht="109.9" customHeight="1" x14ac:dyDescent="0.25">
      <c r="A4" s="33" t="s">
        <v>149</v>
      </c>
      <c r="J4" s="33" t="str">
        <f t="shared" si="0"/>
        <v>BDD!$K$4</v>
      </c>
      <c r="K4" s="31"/>
    </row>
    <row r="5" spans="1:11" ht="109.9" customHeight="1" x14ac:dyDescent="0.25">
      <c r="J5" s="33" t="str">
        <f t="shared" si="0"/>
        <v>BDD!$K$5</v>
      </c>
      <c r="K5" s="31"/>
    </row>
    <row r="6" spans="1:11" ht="109.9" customHeight="1" x14ac:dyDescent="0.25">
      <c r="J6" s="33" t="str">
        <f t="shared" si="0"/>
        <v>BDD!$K$6</v>
      </c>
      <c r="K6" s="31"/>
    </row>
    <row r="7" spans="1:11" ht="109.9" customHeight="1" x14ac:dyDescent="0.25">
      <c r="J7" s="33" t="str">
        <f t="shared" si="0"/>
        <v>BDD!$K$7</v>
      </c>
      <c r="K7" s="31"/>
    </row>
    <row r="8" spans="1:11" ht="109.9" customHeight="1" x14ac:dyDescent="0.25">
      <c r="J8" s="33" t="str">
        <f t="shared" si="0"/>
        <v>BDD!$K$8</v>
      </c>
      <c r="K8" s="31"/>
    </row>
    <row r="9" spans="1:11" ht="109.9" customHeight="1" x14ac:dyDescent="0.25">
      <c r="J9" s="33" t="str">
        <f t="shared" si="0"/>
        <v>BDD!$K$9</v>
      </c>
      <c r="K9" s="32"/>
    </row>
    <row r="10" spans="1:11" ht="109.9" customHeight="1" x14ac:dyDescent="0.25">
      <c r="J10" s="33" t="str">
        <f t="shared" si="0"/>
        <v>BDD!$K$10</v>
      </c>
      <c r="K10" s="32"/>
    </row>
    <row r="11" spans="1:11" ht="109.9" customHeight="1" x14ac:dyDescent="0.25">
      <c r="J11" s="33" t="str">
        <f t="shared" si="0"/>
        <v>BDD!$K$11</v>
      </c>
      <c r="K11" s="32"/>
    </row>
    <row r="12" spans="1:11" ht="109.9" customHeight="1" x14ac:dyDescent="0.25">
      <c r="J12" s="33" t="str">
        <f t="shared" si="0"/>
        <v>BDD!$K$12</v>
      </c>
      <c r="K12" s="32"/>
    </row>
    <row r="13" spans="1:11" ht="109.9" customHeight="1" x14ac:dyDescent="0.25">
      <c r="J13" s="33" t="str">
        <f t="shared" si="0"/>
        <v>BDD!$K$13</v>
      </c>
      <c r="K13" s="32"/>
    </row>
    <row r="14" spans="1:11" ht="109.9" customHeight="1" x14ac:dyDescent="0.25">
      <c r="J14" s="33" t="str">
        <f t="shared" si="0"/>
        <v>BDD!$K$14</v>
      </c>
      <c r="K14" s="31"/>
    </row>
    <row r="15" spans="1:11" ht="109.9" customHeight="1" x14ac:dyDescent="0.25">
      <c r="J15" s="33" t="str">
        <f t="shared" si="0"/>
        <v>BDD!$K$15</v>
      </c>
      <c r="K15" s="31"/>
    </row>
    <row r="16" spans="1:11" ht="109.9" customHeight="1" x14ac:dyDescent="0.25">
      <c r="J16" s="33" t="str">
        <f t="shared" si="0"/>
        <v>BDD!$K$16</v>
      </c>
    </row>
    <row r="17" spans="10:11" ht="109.9" customHeight="1" x14ac:dyDescent="0.25">
      <c r="J17" s="33" t="str">
        <f t="shared" si="0"/>
        <v>BDD!$K$17</v>
      </c>
    </row>
    <row r="18" spans="10:11" ht="109.9" customHeight="1" x14ac:dyDescent="0.25">
      <c r="J18" s="33" t="str">
        <f t="shared" si="0"/>
        <v>BDD!$K$18</v>
      </c>
    </row>
    <row r="19" spans="10:11" ht="109.9" customHeight="1" x14ac:dyDescent="0.25">
      <c r="J19" s="33" t="str">
        <f t="shared" si="0"/>
        <v>BDD!$K$19</v>
      </c>
    </row>
    <row r="20" spans="10:11" ht="109.9" customHeight="1" x14ac:dyDescent="0.25">
      <c r="J20" s="33" t="str">
        <f t="shared" si="0"/>
        <v>BDD!$K$20</v>
      </c>
    </row>
    <row r="21" spans="10:11" ht="109.9" customHeight="1" x14ac:dyDescent="0.25">
      <c r="J21" s="33" t="str">
        <f t="shared" si="0"/>
        <v>BDD!$K$21</v>
      </c>
    </row>
    <row r="22" spans="10:11" ht="109.9" customHeight="1" x14ac:dyDescent="0.25">
      <c r="J22" s="33" t="str">
        <f t="shared" si="0"/>
        <v>BDD!$K$22</v>
      </c>
    </row>
    <row r="23" spans="10:11" ht="109.9" customHeight="1" x14ac:dyDescent="0.25">
      <c r="J23" s="33" t="str">
        <f t="shared" si="0"/>
        <v>BDD!$K$23</v>
      </c>
    </row>
    <row r="24" spans="10:11" ht="109.9" customHeight="1" x14ac:dyDescent="0.25">
      <c r="J24" s="33" t="str">
        <f t="shared" si="0"/>
        <v>BDD!$K$24</v>
      </c>
    </row>
    <row r="25" spans="10:11" ht="109.9" customHeight="1" x14ac:dyDescent="0.25">
      <c r="J25" s="33" t="str">
        <f t="shared" si="0"/>
        <v>BDD!$K$25</v>
      </c>
    </row>
    <row r="26" spans="10:11" ht="109.9" customHeight="1" x14ac:dyDescent="0.25">
      <c r="J26" s="33" t="str">
        <f t="shared" si="0"/>
        <v>BDD!$K$26</v>
      </c>
      <c r="K26" s="31"/>
    </row>
    <row r="27" spans="10:11" ht="109.9" customHeight="1" x14ac:dyDescent="0.25">
      <c r="J27" s="33" t="str">
        <f t="shared" si="0"/>
        <v>BDD!$K$27</v>
      </c>
      <c r="K27" s="31"/>
    </row>
    <row r="28" spans="10:11" ht="109.9" customHeight="1" x14ac:dyDescent="0.25">
      <c r="J28" s="33" t="str">
        <f t="shared" si="0"/>
        <v>BDD!$K$28</v>
      </c>
    </row>
    <row r="29" spans="10:11" ht="109.9" customHeight="1" x14ac:dyDescent="0.25">
      <c r="J29" s="33" t="str">
        <f t="shared" si="0"/>
        <v>BDD!$K$29</v>
      </c>
    </row>
    <row r="30" spans="10:11" ht="109.9" customHeight="1" x14ac:dyDescent="0.25">
      <c r="J30" s="33" t="str">
        <f t="shared" si="0"/>
        <v>BDD!$K$30</v>
      </c>
    </row>
    <row r="31" spans="10:11" ht="109.9" customHeight="1" x14ac:dyDescent="0.25">
      <c r="J31" s="33" t="str">
        <f t="shared" si="0"/>
        <v>BDD!$K$31</v>
      </c>
    </row>
    <row r="32" spans="10:11" ht="109.9" customHeight="1" x14ac:dyDescent="0.25">
      <c r="J32" s="33" t="str">
        <f t="shared" si="0"/>
        <v>BDD!$K$32</v>
      </c>
    </row>
    <row r="33" spans="10:10" ht="109.9" customHeight="1" x14ac:dyDescent="0.25">
      <c r="J33" s="33" t="str">
        <f t="shared" si="0"/>
        <v>BDD!$K$33</v>
      </c>
    </row>
    <row r="34" spans="10:10" ht="109.9" customHeight="1" x14ac:dyDescent="0.25">
      <c r="J34" s="33" t="str">
        <f t="shared" si="0"/>
        <v>BDD!$K$34</v>
      </c>
    </row>
    <row r="35" spans="10:10" ht="109.9" customHeight="1" x14ac:dyDescent="0.25">
      <c r="J35" s="33" t="str">
        <f t="shared" si="0"/>
        <v>BDD!$K$35</v>
      </c>
    </row>
    <row r="36" spans="10:10" ht="109.9" customHeight="1" x14ac:dyDescent="0.25">
      <c r="J36" s="33" t="str">
        <f t="shared" si="0"/>
        <v>BDD!$K$36</v>
      </c>
    </row>
    <row r="37" spans="10:10" ht="109.9" customHeight="1" x14ac:dyDescent="0.25">
      <c r="J37" s="33" t="str">
        <f t="shared" si="0"/>
        <v>BDD!$K$37</v>
      </c>
    </row>
    <row r="38" spans="10:10" ht="109.9" customHeight="1" x14ac:dyDescent="0.25">
      <c r="J38" s="33" t="str">
        <f t="shared" si="0"/>
        <v>BDD!$K$38</v>
      </c>
    </row>
    <row r="39" spans="10:10" ht="109.9" customHeight="1" x14ac:dyDescent="0.25">
      <c r="J39" s="33" t="str">
        <f t="shared" si="0"/>
        <v>BDD!$K$39</v>
      </c>
    </row>
    <row r="40" spans="10:10" ht="109.9" customHeight="1" x14ac:dyDescent="0.25">
      <c r="J40" s="33" t="str">
        <f t="shared" si="0"/>
        <v>BDD!$K$40</v>
      </c>
    </row>
    <row r="41" spans="10:10" ht="109.9" customHeight="1" x14ac:dyDescent="0.25">
      <c r="J41" s="33" t="str">
        <f t="shared" si="0"/>
        <v>BDD!$K$41</v>
      </c>
    </row>
    <row r="42" spans="10:10" ht="109.9" customHeight="1" x14ac:dyDescent="0.25">
      <c r="J42" s="33" t="str">
        <f t="shared" si="0"/>
        <v>BDD!$K$42</v>
      </c>
    </row>
    <row r="43" spans="10:10" ht="109.9" customHeight="1" x14ac:dyDescent="0.25">
      <c r="J43" s="33" t="str">
        <f t="shared" si="0"/>
        <v>BDD!$K$43</v>
      </c>
    </row>
    <row r="44" spans="10:10" ht="109.9" customHeight="1" x14ac:dyDescent="0.25">
      <c r="J44" s="33" t="str">
        <f t="shared" si="0"/>
        <v>BDD!$K$44</v>
      </c>
    </row>
    <row r="45" spans="10:10" ht="109.9" customHeight="1" x14ac:dyDescent="0.25">
      <c r="J45" s="33" t="str">
        <f t="shared" si="0"/>
        <v>BDD!$K$45</v>
      </c>
    </row>
    <row r="46" spans="10:10" ht="109.9" customHeight="1" x14ac:dyDescent="0.25">
      <c r="J46" s="33" t="str">
        <f t="shared" si="0"/>
        <v>BDD!$K$46</v>
      </c>
    </row>
    <row r="47" spans="10:10" ht="109.9" customHeight="1" x14ac:dyDescent="0.25">
      <c r="J47" s="33" t="str">
        <f t="shared" si="0"/>
        <v>BDD!$K$47</v>
      </c>
    </row>
    <row r="48" spans="10:10" ht="109.9" customHeight="1" x14ac:dyDescent="0.25">
      <c r="J48" s="33" t="str">
        <f t="shared" si="0"/>
        <v>BDD!$K$48</v>
      </c>
    </row>
    <row r="49" spans="10:10" ht="109.9" customHeight="1" x14ac:dyDescent="0.25">
      <c r="J49" s="33" t="str">
        <f t="shared" si="0"/>
        <v>BDD!$K$49</v>
      </c>
    </row>
    <row r="50" spans="10:10" ht="109.9" customHeight="1" x14ac:dyDescent="0.25">
      <c r="J50" s="33" t="str">
        <f t="shared" si="0"/>
        <v>BDD!$K$50</v>
      </c>
    </row>
    <row r="51" spans="10:10" ht="109.9" customHeight="1" x14ac:dyDescent="0.25">
      <c r="J51" s="33" t="str">
        <f t="shared" si="0"/>
        <v>BDD!$K$51</v>
      </c>
    </row>
    <row r="52" spans="10:10" ht="109.9" customHeight="1" x14ac:dyDescent="0.25">
      <c r="J52" s="33" t="str">
        <f t="shared" si="0"/>
        <v>BDD!$K$52</v>
      </c>
    </row>
    <row r="53" spans="10:10" ht="109.9" customHeight="1" x14ac:dyDescent="0.25">
      <c r="J53" s="33" t="str">
        <f t="shared" si="0"/>
        <v>BDD!$K$53</v>
      </c>
    </row>
    <row r="54" spans="10:10" ht="109.9" customHeight="1" x14ac:dyDescent="0.25">
      <c r="J54" s="33" t="str">
        <f t="shared" si="0"/>
        <v>BDD!$K$54</v>
      </c>
    </row>
    <row r="55" spans="10:10" ht="109.9" customHeight="1" x14ac:dyDescent="0.25">
      <c r="J55" s="33" t="str">
        <f t="shared" si="0"/>
        <v>BDD!$K$55</v>
      </c>
    </row>
    <row r="56" spans="10:10" ht="109.9" customHeight="1" x14ac:dyDescent="0.25">
      <c r="J56" s="33" t="str">
        <f t="shared" si="0"/>
        <v>BDD!$K$56</v>
      </c>
    </row>
    <row r="57" spans="10:10" ht="109.9" customHeight="1" x14ac:dyDescent="0.25">
      <c r="J57" s="33" t="str">
        <f t="shared" si="0"/>
        <v>BDD!$K$57</v>
      </c>
    </row>
    <row r="58" spans="10:10" ht="109.9" customHeight="1" x14ac:dyDescent="0.25">
      <c r="J58" s="33" t="str">
        <f t="shared" si="0"/>
        <v>BDD!$K$58</v>
      </c>
    </row>
    <row r="59" spans="10:10" ht="109.9" customHeight="1" x14ac:dyDescent="0.25">
      <c r="J59" s="33" t="str">
        <f t="shared" si="0"/>
        <v>BDD!$K$59</v>
      </c>
    </row>
    <row r="60" spans="10:10" ht="109.9" customHeight="1" x14ac:dyDescent="0.25"/>
    <row r="61" spans="10:10" ht="109.9" customHeight="1" x14ac:dyDescent="0.25"/>
    <row r="62" spans="10:10" ht="109.9" customHeight="1" x14ac:dyDescent="0.25"/>
    <row r="63" spans="10:10" ht="109.9" customHeight="1" x14ac:dyDescent="0.25"/>
    <row r="64" spans="10:10" ht="109.9" customHeight="1" x14ac:dyDescent="0.25"/>
    <row r="65" ht="109.9" customHeight="1" x14ac:dyDescent="0.25"/>
    <row r="66" ht="109.9" customHeight="1" x14ac:dyDescent="0.25"/>
    <row r="67" ht="109.9" customHeight="1" x14ac:dyDescent="0.25"/>
    <row r="68" ht="109.9" customHeight="1" x14ac:dyDescent="0.25"/>
    <row r="69" ht="109.9" customHeight="1" x14ac:dyDescent="0.25"/>
    <row r="70" ht="109.9" customHeight="1" x14ac:dyDescent="0.25"/>
    <row r="71" ht="109.9" customHeight="1" x14ac:dyDescent="0.25"/>
    <row r="72" ht="109.9" customHeight="1" x14ac:dyDescent="0.25"/>
    <row r="73" ht="109.9" customHeight="1" x14ac:dyDescent="0.25"/>
    <row r="74" ht="109.9" customHeight="1" x14ac:dyDescent="0.25"/>
    <row r="75" ht="109.9" customHeight="1" x14ac:dyDescent="0.25"/>
    <row r="76" ht="109.9" customHeight="1" x14ac:dyDescent="0.25"/>
    <row r="77" ht="109.9" customHeight="1" x14ac:dyDescent="0.25"/>
    <row r="78" ht="109.9" customHeight="1" x14ac:dyDescent="0.25"/>
    <row r="79" ht="109.9" customHeight="1" x14ac:dyDescent="0.25"/>
    <row r="80" ht="109.9" customHeight="1" x14ac:dyDescent="0.25"/>
    <row r="81" ht="109.9" customHeight="1" x14ac:dyDescent="0.25"/>
    <row r="82" ht="109.9" customHeight="1" x14ac:dyDescent="0.25"/>
    <row r="83" ht="109.9" customHeight="1" x14ac:dyDescent="0.25"/>
    <row r="84" ht="109.9" customHeight="1" x14ac:dyDescent="0.25"/>
    <row r="85" ht="109.9" customHeight="1" x14ac:dyDescent="0.25"/>
    <row r="86" ht="109.9" customHeight="1" x14ac:dyDescent="0.25"/>
    <row r="87" ht="109.9" customHeight="1" x14ac:dyDescent="0.25"/>
    <row r="88" ht="109.9" customHeight="1" x14ac:dyDescent="0.25"/>
    <row r="89" ht="109.9" customHeight="1" x14ac:dyDescent="0.25"/>
    <row r="90" ht="109.9" customHeight="1" x14ac:dyDescent="0.25"/>
    <row r="91" ht="109.9" customHeight="1" x14ac:dyDescent="0.25"/>
    <row r="92" ht="109.9" customHeight="1" x14ac:dyDescent="0.25"/>
    <row r="93" ht="109.9" customHeight="1" x14ac:dyDescent="0.25"/>
    <row r="94" ht="109.9" customHeight="1" x14ac:dyDescent="0.25"/>
    <row r="95" ht="109.9" customHeight="1" x14ac:dyDescent="0.25"/>
    <row r="96" ht="109.9" customHeight="1" x14ac:dyDescent="0.25"/>
    <row r="97" ht="109.9" customHeight="1" x14ac:dyDescent="0.25"/>
    <row r="98" ht="109.9" customHeight="1" x14ac:dyDescent="0.25"/>
    <row r="99" ht="109.9" customHeight="1" x14ac:dyDescent="0.25"/>
    <row r="100" ht="109.9" customHeight="1" x14ac:dyDescent="0.25"/>
  </sheetData>
  <pageMargins left="0.7" right="0.7" top="0.75" bottom="0.75" header="0.3" footer="0.3"/>
  <pageSetup paperSize="9"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VMA</vt:lpstr>
      <vt:lpstr>VMA Girls</vt:lpstr>
      <vt:lpstr>VMA Boys</vt:lpstr>
      <vt:lpstr>BDD</vt:lpstr>
    </vt:vector>
  </TitlesOfParts>
  <Company>EB</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dc:creator>
  <cp:lastModifiedBy>Michel</cp:lastModifiedBy>
  <cp:lastPrinted>2017-10-17T13:01:13Z</cp:lastPrinted>
  <dcterms:created xsi:type="dcterms:W3CDTF">2003-11-27T20:45:21Z</dcterms:created>
  <dcterms:modified xsi:type="dcterms:W3CDTF">2017-10-19T16:04:53Z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