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95" windowWidth="20115" windowHeight="7875" firstSheet="2" activeTab="3"/>
  </bookViews>
  <sheets>
    <sheet name="Tableau Handicap" sheetId="20" r:id="rId1"/>
    <sheet name="inscriptions" sheetId="2" r:id="rId2"/>
    <sheet name="4J - Groupe 1" sheetId="3" r:id="rId3"/>
    <sheet name="Groupe 1 matchs" sheetId="4" r:id="rId4"/>
    <sheet name="4J - Groupe 2" sheetId="8" r:id="rId5"/>
    <sheet name="Groupe 2 matchs" sheetId="9" r:id="rId6"/>
    <sheet name="4J - Groupe 3" sheetId="10" r:id="rId7"/>
    <sheet name="Groupe 3 matchs" sheetId="11" r:id="rId8"/>
    <sheet name="5J - Groupe" sheetId="21" r:id="rId9"/>
    <sheet name="Groupe x matchs" sheetId="22" r:id="rId10"/>
    <sheet name="5J - Groupe Bis" sheetId="17" r:id="rId11"/>
    <sheet name="Groupe x matchs Bis" sheetId="18" r:id="rId12"/>
    <sheet name="Classement général" sheetId="14" r:id="rId13"/>
    <sheet name="Arbre" sheetId="15" r:id="rId14"/>
    <sheet name="Feuil4" sheetId="19" r:id="rId15"/>
  </sheets>
  <externalReferences>
    <externalReference r:id="rId16"/>
  </externalReferences>
  <definedNames>
    <definedName name="Class" localSheetId="8">'Tableau Handicap'!$A$2:$A$19</definedName>
    <definedName name="Class">'Tableau Handicap'!$A$2:$A$19</definedName>
    <definedName name="Classements" localSheetId="8">'Tableau Handicap'!$B$1:$S$1</definedName>
    <definedName name="Classements">'Tableau Handicap'!$B$1:$S$1</definedName>
    <definedName name="handicap" localSheetId="8">'Tableau Handicap'!$B$2:$S$19</definedName>
    <definedName name="handicap">'Tableau Handicap'!$B$2:$S$19</definedName>
    <definedName name="Joueurs">'4J - Groupe 1'!$C$6:$C$9</definedName>
    <definedName name="joueursx" localSheetId="10">'5J - Groupe Bis'!$C$6:$C$10</definedName>
    <definedName name="joueursx">'[1]5J - Groupe 1'!$C$6:$C$10</definedName>
    <definedName name="Noms" localSheetId="8">inscriptions!$B$4:$B$45</definedName>
    <definedName name="Noms">inscriptions!$B$4:$B$45</definedName>
    <definedName name="players">'4J - Groupe 2'!$C$6:$C$9</definedName>
    <definedName name="spelers">'4J - Groupe 3'!$C$6:$C$9</definedName>
  </definedNames>
  <calcPr calcId="145621"/>
</workbook>
</file>

<file path=xl/calcChain.xml><?xml version="1.0" encoding="utf-8"?>
<calcChain xmlns="http://schemas.openxmlformats.org/spreadsheetml/2006/main">
  <c r="D3" i="4" l="1"/>
  <c r="H33" i="22"/>
  <c r="H32" i="22"/>
  <c r="I34" i="22" s="1"/>
  <c r="K30" i="22"/>
  <c r="H26" i="22"/>
  <c r="I27" i="22" s="1"/>
  <c r="H25" i="22"/>
  <c r="K23" i="22"/>
  <c r="I16" i="22"/>
  <c r="I15" i="22"/>
  <c r="L13" i="22"/>
  <c r="I10" i="22"/>
  <c r="I9" i="22"/>
  <c r="L7" i="22"/>
  <c r="I4" i="22"/>
  <c r="J5" i="22" s="1"/>
  <c r="I3" i="22"/>
  <c r="L1" i="22"/>
  <c r="A33" i="22"/>
  <c r="A32" i="22"/>
  <c r="D30" i="22"/>
  <c r="A26" i="22"/>
  <c r="A25" i="22"/>
  <c r="D23" i="22"/>
  <c r="A16" i="22"/>
  <c r="A15" i="22"/>
  <c r="D13" i="22"/>
  <c r="A10" i="22"/>
  <c r="A9" i="22"/>
  <c r="D7" i="22"/>
  <c r="D1" i="22"/>
  <c r="A4" i="22"/>
  <c r="A3" i="22"/>
  <c r="B34" i="22"/>
  <c r="B27" i="22"/>
  <c r="J17" i="22"/>
  <c r="B17" i="22"/>
  <c r="J11" i="22"/>
  <c r="B5" i="22"/>
  <c r="B11" i="22" l="1"/>
  <c r="K40" i="21"/>
  <c r="J40" i="21"/>
  <c r="K38" i="21"/>
  <c r="J38" i="21"/>
  <c r="K36" i="21"/>
  <c r="H6" i="21" s="1"/>
  <c r="J36" i="21"/>
  <c r="K34" i="21"/>
  <c r="J34" i="21"/>
  <c r="K25" i="21"/>
  <c r="H9" i="21" s="1"/>
  <c r="J25" i="21"/>
  <c r="K23" i="21"/>
  <c r="J23" i="21"/>
  <c r="K21" i="21"/>
  <c r="H7" i="21" s="1"/>
  <c r="J21" i="21"/>
  <c r="K19" i="21"/>
  <c r="F6" i="21" s="1"/>
  <c r="J19" i="21"/>
  <c r="E6" i="21" s="1"/>
  <c r="K17" i="21"/>
  <c r="F9" i="21" s="1"/>
  <c r="J17" i="21"/>
  <c r="K15" i="21"/>
  <c r="F10" i="21" s="1"/>
  <c r="J15" i="21"/>
  <c r="F7" i="21" s="1"/>
  <c r="O10" i="21"/>
  <c r="J10" i="21"/>
  <c r="I10" i="21"/>
  <c r="H10" i="21"/>
  <c r="G10" i="21"/>
  <c r="D10" i="21"/>
  <c r="O9" i="21"/>
  <c r="J9" i="21"/>
  <c r="I9" i="21"/>
  <c r="G9" i="21"/>
  <c r="D9" i="21"/>
  <c r="O8" i="21"/>
  <c r="J8" i="21"/>
  <c r="I8" i="21"/>
  <c r="G8" i="21"/>
  <c r="D8" i="21"/>
  <c r="O7" i="21"/>
  <c r="J7" i="21"/>
  <c r="I7" i="21"/>
  <c r="G7" i="21"/>
  <c r="D7" i="21"/>
  <c r="O6" i="21"/>
  <c r="J6" i="21"/>
  <c r="I6" i="21"/>
  <c r="G6" i="21"/>
  <c r="D6" i="21"/>
  <c r="H8" i="21" l="1"/>
  <c r="E7" i="21"/>
  <c r="E8" i="21"/>
  <c r="E9" i="21"/>
  <c r="E10" i="21"/>
  <c r="F8" i="21"/>
  <c r="B6" i="14"/>
  <c r="E10" i="15" l="1"/>
  <c r="H33" i="18" l="1"/>
  <c r="H32" i="18"/>
  <c r="K30" i="18"/>
  <c r="A33" i="18"/>
  <c r="A32" i="18"/>
  <c r="D30" i="18"/>
  <c r="H26" i="18"/>
  <c r="H25" i="18"/>
  <c r="I27" i="18" s="1"/>
  <c r="K23" i="18"/>
  <c r="A26" i="18"/>
  <c r="B27" i="18" s="1"/>
  <c r="A25" i="18"/>
  <c r="D23" i="18"/>
  <c r="I16" i="18"/>
  <c r="J17" i="18" s="1"/>
  <c r="I15" i="18"/>
  <c r="L13" i="18"/>
  <c r="I10" i="18"/>
  <c r="I9" i="18"/>
  <c r="J11" i="18" s="1"/>
  <c r="L7" i="18"/>
  <c r="I4" i="18"/>
  <c r="I3" i="18"/>
  <c r="L1" i="18"/>
  <c r="A16" i="18"/>
  <c r="A15" i="18"/>
  <c r="B17" i="18" s="1"/>
  <c r="D13" i="18"/>
  <c r="A10" i="18"/>
  <c r="A9" i="18"/>
  <c r="B11" i="18" s="1"/>
  <c r="D7" i="18"/>
  <c r="A4" i="18"/>
  <c r="A3" i="18"/>
  <c r="B5" i="18" s="1"/>
  <c r="D1" i="18"/>
  <c r="J5" i="18"/>
  <c r="K40" i="17"/>
  <c r="J40" i="17"/>
  <c r="K38" i="17"/>
  <c r="J38" i="17"/>
  <c r="K36" i="17"/>
  <c r="J36" i="17"/>
  <c r="K34" i="17"/>
  <c r="J34" i="17"/>
  <c r="K25" i="17"/>
  <c r="J25" i="17"/>
  <c r="K23" i="17"/>
  <c r="J23" i="17"/>
  <c r="F8" i="17" s="1"/>
  <c r="K21" i="17"/>
  <c r="J21" i="17"/>
  <c r="K19" i="17"/>
  <c r="J19" i="17"/>
  <c r="G10" i="17" s="1"/>
  <c r="K17" i="17"/>
  <c r="J17" i="17"/>
  <c r="K15" i="17"/>
  <c r="J15" i="17"/>
  <c r="G7" i="17" s="1"/>
  <c r="O10" i="17"/>
  <c r="J10" i="17"/>
  <c r="I10" i="17"/>
  <c r="D10" i="17"/>
  <c r="O9" i="17"/>
  <c r="J9" i="17"/>
  <c r="I9" i="17"/>
  <c r="H9" i="17"/>
  <c r="G9" i="17"/>
  <c r="F9" i="17"/>
  <c r="E9" i="17"/>
  <c r="D9" i="17"/>
  <c r="O8" i="17"/>
  <c r="J8" i="17"/>
  <c r="I8" i="17"/>
  <c r="H8" i="17"/>
  <c r="G8" i="17"/>
  <c r="D8" i="17"/>
  <c r="O7" i="17"/>
  <c r="J7" i="17"/>
  <c r="I7" i="17"/>
  <c r="H7" i="17"/>
  <c r="D7" i="17"/>
  <c r="O6" i="17"/>
  <c r="J6" i="17"/>
  <c r="I6" i="17"/>
  <c r="H6" i="17"/>
  <c r="G6" i="17"/>
  <c r="D6" i="17"/>
  <c r="B34" i="18" l="1"/>
  <c r="I34" i="18"/>
  <c r="E7" i="17"/>
  <c r="E8" i="17"/>
  <c r="E10" i="17"/>
  <c r="H10" i="17"/>
  <c r="E6" i="17"/>
  <c r="F6" i="17"/>
  <c r="F7" i="17"/>
  <c r="F10" i="17"/>
  <c r="E25" i="15"/>
  <c r="H18" i="15" s="1"/>
  <c r="B29" i="15"/>
  <c r="B26" i="19" s="1"/>
  <c r="B27" i="19" s="1"/>
  <c r="B15" i="15"/>
  <c r="B12" i="19" s="1"/>
  <c r="B11" i="14"/>
  <c r="B21" i="15" s="1"/>
  <c r="B10" i="14"/>
  <c r="B14" i="15" s="1"/>
  <c r="B11" i="19" s="1"/>
  <c r="B13" i="19" s="1"/>
  <c r="B9" i="14"/>
  <c r="B7" i="15" s="1"/>
  <c r="B8" i="14"/>
  <c r="B20" i="15" s="1"/>
  <c r="B18" i="19" s="1"/>
  <c r="B7" i="14"/>
  <c r="B28" i="15" s="1"/>
  <c r="B25" i="19" s="1"/>
  <c r="B6" i="15"/>
  <c r="B4" i="19" s="1"/>
  <c r="O9" i="10"/>
  <c r="O8" i="10"/>
  <c r="O7" i="10"/>
  <c r="O6" i="10"/>
  <c r="O9" i="8"/>
  <c r="O8" i="8"/>
  <c r="O7" i="8"/>
  <c r="O6" i="8"/>
  <c r="O8" i="3"/>
  <c r="O7" i="3"/>
  <c r="O6" i="3"/>
  <c r="O5" i="3"/>
  <c r="D7" i="3"/>
  <c r="J15" i="3"/>
  <c r="E11" i="15" l="1"/>
  <c r="H17" i="15" s="1"/>
  <c r="B19" i="19"/>
  <c r="B20" i="19" s="1"/>
  <c r="E24" i="15"/>
  <c r="B5" i="19"/>
  <c r="B6" i="19"/>
  <c r="H18" i="11" l="1"/>
  <c r="H17" i="11"/>
  <c r="K15" i="11"/>
  <c r="H12" i="11"/>
  <c r="H11" i="11"/>
  <c r="K9" i="11"/>
  <c r="H6" i="11"/>
  <c r="H5" i="11"/>
  <c r="K3" i="11"/>
  <c r="D15" i="11"/>
  <c r="D9" i="11"/>
  <c r="A18" i="11"/>
  <c r="A17" i="11"/>
  <c r="A12" i="11"/>
  <c r="A11" i="11"/>
  <c r="A6" i="11"/>
  <c r="A5" i="11"/>
  <c r="B7" i="11" s="1"/>
  <c r="D3" i="11"/>
  <c r="B13" i="11"/>
  <c r="I7" i="11"/>
  <c r="K25" i="10"/>
  <c r="J25" i="10"/>
  <c r="K23" i="10"/>
  <c r="J23" i="10"/>
  <c r="K21" i="10"/>
  <c r="J21" i="10"/>
  <c r="K19" i="10"/>
  <c r="J19" i="10"/>
  <c r="K17" i="10"/>
  <c r="J17" i="10"/>
  <c r="K15" i="10"/>
  <c r="J15" i="10"/>
  <c r="J9" i="10"/>
  <c r="I9" i="10"/>
  <c r="D9" i="10"/>
  <c r="J8" i="10"/>
  <c r="I8" i="10"/>
  <c r="D8" i="10"/>
  <c r="J7" i="10"/>
  <c r="I7" i="10"/>
  <c r="D7" i="10"/>
  <c r="J6" i="10"/>
  <c r="I6" i="10"/>
  <c r="D6" i="10"/>
  <c r="K15" i="9"/>
  <c r="H18" i="9"/>
  <c r="H17" i="9"/>
  <c r="H12" i="9"/>
  <c r="H11" i="9"/>
  <c r="K9" i="9"/>
  <c r="H6" i="9"/>
  <c r="H5" i="9"/>
  <c r="K3" i="9"/>
  <c r="D15" i="9"/>
  <c r="A18" i="9"/>
  <c r="A17" i="9"/>
  <c r="D9" i="9"/>
  <c r="A12" i="9"/>
  <c r="A11" i="9"/>
  <c r="D3" i="9"/>
  <c r="A6" i="9"/>
  <c r="A5" i="9"/>
  <c r="H9" i="10" l="1"/>
  <c r="H6" i="10"/>
  <c r="E9" i="10"/>
  <c r="F9" i="10"/>
  <c r="G8" i="10"/>
  <c r="G6" i="10"/>
  <c r="E8" i="10"/>
  <c r="E7" i="10"/>
  <c r="G7" i="10"/>
  <c r="H7" i="10"/>
  <c r="F7" i="10"/>
  <c r="F6" i="10"/>
  <c r="E6" i="10"/>
  <c r="B19" i="11"/>
  <c r="I19" i="11"/>
  <c r="I13" i="11"/>
  <c r="G9" i="10"/>
  <c r="F8" i="10"/>
  <c r="H8" i="10"/>
  <c r="B7" i="9"/>
  <c r="I19" i="9"/>
  <c r="B19" i="9"/>
  <c r="I13" i="9"/>
  <c r="B13" i="9"/>
  <c r="I7" i="9"/>
  <c r="K25" i="8"/>
  <c r="J25" i="8"/>
  <c r="K23" i="8"/>
  <c r="J23" i="8"/>
  <c r="K21" i="8"/>
  <c r="J21" i="8"/>
  <c r="K19" i="8"/>
  <c r="J19" i="8"/>
  <c r="K17" i="8"/>
  <c r="J17" i="8"/>
  <c r="K15" i="8"/>
  <c r="J15" i="8"/>
  <c r="J9" i="8"/>
  <c r="I9" i="8"/>
  <c r="D9" i="8"/>
  <c r="J8" i="8"/>
  <c r="I8" i="8"/>
  <c r="D8" i="8"/>
  <c r="J7" i="8"/>
  <c r="I7" i="8"/>
  <c r="D7" i="8"/>
  <c r="J6" i="8"/>
  <c r="I6" i="8"/>
  <c r="D6" i="8"/>
  <c r="D9" i="3"/>
  <c r="D8" i="3"/>
  <c r="D6" i="3"/>
  <c r="G7" i="8" l="1"/>
  <c r="H7" i="8"/>
  <c r="G9" i="8"/>
  <c r="E7" i="8"/>
  <c r="F6" i="8"/>
  <c r="H6" i="8"/>
  <c r="F8" i="8"/>
  <c r="H8" i="8"/>
  <c r="E9" i="8"/>
  <c r="F9" i="8"/>
  <c r="E6" i="8"/>
  <c r="F7" i="8"/>
  <c r="G8" i="8"/>
  <c r="H9" i="8"/>
  <c r="G6" i="8"/>
  <c r="E8" i="8"/>
  <c r="K15" i="4"/>
  <c r="H18" i="4"/>
  <c r="H17" i="4"/>
  <c r="K9" i="4"/>
  <c r="H12" i="4"/>
  <c r="H11" i="4"/>
  <c r="K3" i="4"/>
  <c r="H6" i="4"/>
  <c r="H5" i="4"/>
  <c r="D15" i="4"/>
  <c r="A18" i="4"/>
  <c r="A17" i="4"/>
  <c r="D9" i="4"/>
  <c r="A12" i="4"/>
  <c r="A11" i="4"/>
  <c r="A6" i="4"/>
  <c r="A5" i="4"/>
  <c r="I13" i="4" l="1"/>
  <c r="B19" i="4"/>
  <c r="I7" i="4"/>
  <c r="B13" i="4"/>
  <c r="I19" i="4"/>
  <c r="B7" i="4"/>
  <c r="J9" i="3"/>
  <c r="J8" i="3"/>
  <c r="J7" i="3"/>
  <c r="J6" i="3"/>
  <c r="I9" i="3"/>
  <c r="I8" i="3"/>
  <c r="I7" i="3"/>
  <c r="I6" i="3"/>
  <c r="J17" i="3"/>
  <c r="K25" i="3"/>
  <c r="K23" i="3"/>
  <c r="K21" i="3"/>
  <c r="K19" i="3"/>
  <c r="K17" i="3"/>
  <c r="K15" i="3"/>
  <c r="J25" i="3"/>
  <c r="J21" i="3"/>
  <c r="J23" i="3"/>
  <c r="J19" i="3"/>
  <c r="L8" i="3" l="1"/>
  <c r="L7" i="3"/>
  <c r="L9" i="3"/>
  <c r="E8" i="3"/>
  <c r="F8" i="3"/>
  <c r="F9" i="3"/>
  <c r="F7" i="3"/>
  <c r="F6" i="3"/>
  <c r="E9" i="3"/>
  <c r="E7" i="3"/>
  <c r="E6" i="3"/>
  <c r="G6" i="3"/>
  <c r="H9" i="3"/>
  <c r="G9" i="3"/>
  <c r="G7" i="3"/>
  <c r="H8" i="3"/>
  <c r="G8" i="3"/>
  <c r="H6" i="3"/>
  <c r="H7" i="3"/>
</calcChain>
</file>

<file path=xl/sharedStrings.xml><?xml version="1.0" encoding="utf-8"?>
<sst xmlns="http://schemas.openxmlformats.org/spreadsheetml/2006/main" count="661" uniqueCount="112">
  <si>
    <t>Cl.</t>
  </si>
  <si>
    <t>A</t>
  </si>
  <si>
    <t>B0</t>
  </si>
  <si>
    <t>B2</t>
  </si>
  <si>
    <t>B4</t>
  </si>
  <si>
    <t>B6</t>
  </si>
  <si>
    <t>C0</t>
  </si>
  <si>
    <t>C2</t>
  </si>
  <si>
    <t>C4</t>
  </si>
  <si>
    <t>C6</t>
  </si>
  <si>
    <t>D0</t>
  </si>
  <si>
    <t>D2</t>
  </si>
  <si>
    <t>D4</t>
  </si>
  <si>
    <t>D6</t>
  </si>
  <si>
    <t>E0</t>
  </si>
  <si>
    <t>E2</t>
  </si>
  <si>
    <t>E4</t>
  </si>
  <si>
    <t>E6</t>
  </si>
  <si>
    <t>NC</t>
  </si>
  <si>
    <t>Liste des inscrits</t>
  </si>
  <si>
    <t>Classement</t>
  </si>
  <si>
    <t>Indice</t>
  </si>
  <si>
    <t>Nom + prénom</t>
  </si>
  <si>
    <t>N°</t>
  </si>
  <si>
    <t>Joueurs</t>
  </si>
  <si>
    <t>Clas.</t>
  </si>
  <si>
    <t>W</t>
  </si>
  <si>
    <t>L</t>
  </si>
  <si>
    <t>Set +</t>
  </si>
  <si>
    <t>Set -</t>
  </si>
  <si>
    <t>Pnt +</t>
  </si>
  <si>
    <t>Pnt -</t>
  </si>
  <si>
    <t>Rank</t>
  </si>
  <si>
    <t>Match</t>
  </si>
  <si>
    <t>1er set</t>
  </si>
  <si>
    <t>2ème set</t>
  </si>
  <si>
    <t>3ème set</t>
  </si>
  <si>
    <t>Score</t>
  </si>
  <si>
    <r>
      <t xml:space="preserve">Joueur 1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2</t>
    </r>
  </si>
  <si>
    <r>
      <t xml:space="preserve">Joueur 3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4</t>
    </r>
  </si>
  <si>
    <r>
      <t xml:space="preserve">Joueur 2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3</t>
    </r>
  </si>
  <si>
    <r>
      <t xml:space="preserve">Joueur 4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1</t>
    </r>
  </si>
  <si>
    <r>
      <t xml:space="preserve">Joueur 1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3</t>
    </r>
  </si>
  <si>
    <r>
      <t xml:space="preserve">Joueur 2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4</t>
    </r>
  </si>
  <si>
    <t>Arbitre:</t>
  </si>
  <si>
    <t>Set 1</t>
  </si>
  <si>
    <t>Set 2</t>
  </si>
  <si>
    <t>Set 3</t>
  </si>
  <si>
    <t>Noms</t>
  </si>
  <si>
    <t>Nom du gagnant:</t>
  </si>
  <si>
    <t>Handicap</t>
  </si>
  <si>
    <t>Groupe 1: Feuille de groupe ( 4 joueurs )</t>
  </si>
  <si>
    <t>Groupe 2: Feuille de groupe ( 4 joueurs )</t>
  </si>
  <si>
    <t>G2</t>
  </si>
  <si>
    <t>N°1</t>
  </si>
  <si>
    <t>N°2</t>
  </si>
  <si>
    <t>N°3</t>
  </si>
  <si>
    <t>N°4</t>
  </si>
  <si>
    <t>N°5</t>
  </si>
  <si>
    <t>N°6</t>
  </si>
  <si>
    <t>G1</t>
  </si>
  <si>
    <t>G3</t>
  </si>
  <si>
    <r>
      <t xml:space="preserve">Joueur 2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5</t>
    </r>
  </si>
  <si>
    <r>
      <t xml:space="preserve">Joueur 5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1</t>
    </r>
  </si>
  <si>
    <r>
      <t xml:space="preserve">Joueur 4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5</t>
    </r>
  </si>
  <si>
    <r>
      <t xml:space="preserve">Joueur 1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4</t>
    </r>
  </si>
  <si>
    <r>
      <t xml:space="preserve">Joueur 3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5</t>
    </r>
  </si>
  <si>
    <t>G</t>
  </si>
  <si>
    <t>N°7</t>
  </si>
  <si>
    <t>N°8</t>
  </si>
  <si>
    <t>N°9</t>
  </si>
  <si>
    <t>N°10</t>
  </si>
  <si>
    <r>
      <t xml:space="preserve">Groupe </t>
    </r>
    <r>
      <rPr>
        <b/>
        <sz val="11"/>
        <color rgb="FFFF0000"/>
        <rFont val="Calibri"/>
        <family val="2"/>
        <scheme val="minor"/>
      </rPr>
      <t>x</t>
    </r>
    <r>
      <rPr>
        <b/>
        <sz val="11"/>
        <color theme="1"/>
        <rFont val="Calibri"/>
        <family val="2"/>
        <scheme val="minor"/>
      </rPr>
      <t xml:space="preserve"> : Feuille de groupe ( 5 joueurs )</t>
    </r>
  </si>
  <si>
    <t>Nicolas Fosseur</t>
  </si>
  <si>
    <t>David Caussin</t>
  </si>
  <si>
    <t>Muriel Delprat</t>
  </si>
  <si>
    <t>Bastien Dewez</t>
  </si>
  <si>
    <t>Thomas Lecoil</t>
  </si>
  <si>
    <t>Mathieu Lecoil</t>
  </si>
  <si>
    <t>1/4 de finale</t>
  </si>
  <si>
    <t>Classement Groupe 1</t>
  </si>
  <si>
    <t>Classement groupe 2</t>
  </si>
  <si>
    <t>Classement Groupe 3</t>
  </si>
  <si>
    <t>Groupe 3: Feuille de groupe ( 4 joueurs )</t>
  </si>
  <si>
    <t>Classement Groupe X</t>
  </si>
  <si>
    <t>1/2 finale</t>
  </si>
  <si>
    <t>Finale</t>
  </si>
  <si>
    <t>Extra</t>
  </si>
  <si>
    <t>Lionel Calomme</t>
  </si>
  <si>
    <t>Baptiste Defrent</t>
  </si>
  <si>
    <t>Match 1</t>
  </si>
  <si>
    <t>Handicap:</t>
  </si>
  <si>
    <t>Nom du gagnant</t>
  </si>
  <si>
    <t>Set 4</t>
  </si>
  <si>
    <t>Set 5</t>
  </si>
  <si>
    <t>Match 2</t>
  </si>
  <si>
    <t>Match 3</t>
  </si>
  <si>
    <t>Match 4</t>
  </si>
  <si>
    <t>Christian Ferrière</t>
  </si>
  <si>
    <t>Romain Delestenne</t>
  </si>
  <si>
    <t>Josuha Capuzzo</t>
  </si>
  <si>
    <t>Thibaut Leers</t>
  </si>
  <si>
    <t>Massimo D'aulisa</t>
  </si>
  <si>
    <t>Jonckers Romain</t>
  </si>
  <si>
    <t>Jonas Primen</t>
  </si>
  <si>
    <t>Nelson Mukendi</t>
  </si>
  <si>
    <t>Jean Mukendi</t>
  </si>
  <si>
    <t>Yohan</t>
  </si>
  <si>
    <t>Dominico</t>
  </si>
  <si>
    <t>Philippe Mathieux</t>
  </si>
  <si>
    <t>Cédric Neumann</t>
  </si>
  <si>
    <t>Gery Derreveaux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</si>
</sst>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DashDot">
        <color indexed="64"/>
      </left>
      <right/>
      <top style="medium">
        <color indexed="64"/>
      </top>
      <bottom/>
      <diagonal/>
    </border>
    <border>
      <left style="mediumDashDot">
        <color indexed="64"/>
      </left>
      <right/>
      <top/>
      <bottom/>
      <diagonal/>
    </border>
    <border>
      <left style="mediumDashDot">
        <color indexed="64"/>
      </left>
      <right/>
      <top/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DashDot">
        <color indexed="64"/>
      </left>
      <right style="mediumDashDot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/>
      <top style="medium">
        <color indexed="64"/>
      </top>
      <bottom style="medium">
        <color indexed="64"/>
      </bottom>
      <diagonal/>
    </border>
    <border>
      <left style="mediumDashDot">
        <color indexed="64"/>
      </left>
      <right style="mediumDashDot">
        <color indexed="64"/>
      </right>
      <top style="hair">
        <color indexed="64"/>
      </top>
      <bottom style="thin">
        <color indexed="64"/>
      </bottom>
      <diagonal/>
    </border>
    <border>
      <left style="mediumDashDot">
        <color indexed="64"/>
      </left>
      <right/>
      <top style="hair">
        <color indexed="64"/>
      </top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dotted">
        <color auto="1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ck">
        <color auto="1"/>
      </top>
      <bottom/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ck">
        <color auto="1"/>
      </bottom>
      <diagonal/>
    </border>
    <border>
      <left/>
      <right style="thin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mediumDashed">
        <color auto="1"/>
      </left>
      <right style="mediumDashed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Border="1"/>
    <xf numFmtId="0" fontId="0" fillId="0" borderId="7" xfId="0" applyBorder="1"/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8" xfId="0" applyBorder="1"/>
    <xf numFmtId="0" fontId="2" fillId="0" borderId="20" xfId="0" applyFont="1" applyBorder="1" applyAlignment="1">
      <alignment horizontal="center" vertical="center"/>
    </xf>
    <xf numFmtId="0" fontId="0" fillId="0" borderId="21" xfId="0" applyBorder="1"/>
    <xf numFmtId="0" fontId="2" fillId="0" borderId="23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1" fillId="2" borderId="0" xfId="0" applyFont="1" applyFill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0" xfId="0" applyBorder="1"/>
    <xf numFmtId="0" fontId="0" fillId="0" borderId="41" xfId="0" applyBorder="1"/>
    <xf numFmtId="0" fontId="2" fillId="0" borderId="40" xfId="0" applyFon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2" xfId="0" applyBorder="1"/>
    <xf numFmtId="0" fontId="2" fillId="0" borderId="43" xfId="0" applyFon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43" xfId="0" applyBorder="1" applyAlignment="1">
      <alignment horizontal="center"/>
    </xf>
    <xf numFmtId="0" fontId="2" fillId="0" borderId="4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3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Handicap"/>
      <sheetName val="inscriptions"/>
      <sheetName val="5J - Groupe 1"/>
      <sheetName val="Groupe 1 matchs"/>
      <sheetName val="A"/>
      <sheetName val="Groupe x matchs"/>
    </sheetNames>
    <sheetDataSet>
      <sheetData sheetId="0" refreshError="1"/>
      <sheetData sheetId="1" refreshError="1"/>
      <sheetData sheetId="2" refreshError="1">
        <row r="6">
          <cell r="C6" t="str">
            <v>Romain Delestenne</v>
          </cell>
        </row>
        <row r="7">
          <cell r="C7" t="str">
            <v>Bastien Dewez</v>
          </cell>
        </row>
        <row r="8">
          <cell r="C8" t="str">
            <v>Mathieu Lecoil</v>
          </cell>
        </row>
        <row r="9">
          <cell r="C9" t="str">
            <v>Nelson Mukendi</v>
          </cell>
        </row>
        <row r="10">
          <cell r="C10" t="str">
            <v>Jonas Primen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workbookViewId="0">
      <selection activeCell="P13" sqref="P13"/>
    </sheetView>
  </sheetViews>
  <sheetFormatPr baseColWidth="10" defaultRowHeight="15" x14ac:dyDescent="0.25"/>
  <cols>
    <col min="1" max="21" width="5.7109375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21"/>
    </row>
    <row r="2" spans="1:20" x14ac:dyDescent="0.25">
      <c r="A2" t="s">
        <v>1</v>
      </c>
      <c r="B2" s="22">
        <v>0</v>
      </c>
      <c r="C2" s="2">
        <v>1</v>
      </c>
      <c r="D2" s="2">
        <v>2</v>
      </c>
      <c r="E2" s="2">
        <v>2</v>
      </c>
      <c r="F2" s="2">
        <v>3</v>
      </c>
      <c r="G2" s="2">
        <v>3</v>
      </c>
      <c r="H2" s="2">
        <v>4</v>
      </c>
      <c r="I2" s="2">
        <v>4</v>
      </c>
      <c r="J2" s="2">
        <v>5</v>
      </c>
      <c r="K2" s="2">
        <v>5</v>
      </c>
      <c r="L2" s="2">
        <v>6</v>
      </c>
      <c r="M2" s="2">
        <v>6</v>
      </c>
      <c r="N2" s="2">
        <v>7</v>
      </c>
      <c r="O2" s="2">
        <v>7</v>
      </c>
      <c r="P2" s="2">
        <v>8</v>
      </c>
      <c r="Q2" s="2">
        <v>8</v>
      </c>
      <c r="R2" s="2">
        <v>8</v>
      </c>
      <c r="S2" s="2">
        <v>8</v>
      </c>
      <c r="T2" s="22"/>
    </row>
    <row r="3" spans="1:20" x14ac:dyDescent="0.25">
      <c r="A3" t="s">
        <v>2</v>
      </c>
      <c r="B3" s="2">
        <v>1</v>
      </c>
      <c r="C3" s="22">
        <v>0</v>
      </c>
      <c r="D3" s="2">
        <v>1</v>
      </c>
      <c r="E3" s="2">
        <v>2</v>
      </c>
      <c r="F3" s="2">
        <v>2</v>
      </c>
      <c r="G3" s="2">
        <v>3</v>
      </c>
      <c r="H3" s="2">
        <v>3</v>
      </c>
      <c r="I3" s="2">
        <v>4</v>
      </c>
      <c r="J3" s="2">
        <v>4</v>
      </c>
      <c r="K3" s="2">
        <v>5</v>
      </c>
      <c r="L3" s="2">
        <v>5</v>
      </c>
      <c r="M3" s="2">
        <v>6</v>
      </c>
      <c r="N3" s="2">
        <v>6</v>
      </c>
      <c r="O3" s="2">
        <v>7</v>
      </c>
      <c r="P3" s="2">
        <v>7</v>
      </c>
      <c r="Q3" s="2">
        <v>8</v>
      </c>
      <c r="R3" s="2">
        <v>8</v>
      </c>
      <c r="S3" s="2">
        <v>8</v>
      </c>
      <c r="T3" s="22"/>
    </row>
    <row r="4" spans="1:20" x14ac:dyDescent="0.25">
      <c r="A4" t="s">
        <v>3</v>
      </c>
      <c r="B4" s="2">
        <v>2</v>
      </c>
      <c r="C4" s="2">
        <v>1</v>
      </c>
      <c r="D4" s="22">
        <v>0</v>
      </c>
      <c r="E4" s="2">
        <v>1</v>
      </c>
      <c r="F4" s="2">
        <v>2</v>
      </c>
      <c r="G4" s="2">
        <v>2</v>
      </c>
      <c r="H4" s="2">
        <v>3</v>
      </c>
      <c r="I4" s="2">
        <v>3</v>
      </c>
      <c r="J4" s="2">
        <v>4</v>
      </c>
      <c r="K4" s="2">
        <v>4</v>
      </c>
      <c r="L4" s="2">
        <v>5</v>
      </c>
      <c r="M4" s="2">
        <v>5</v>
      </c>
      <c r="N4" s="2">
        <v>6</v>
      </c>
      <c r="O4" s="2">
        <v>6</v>
      </c>
      <c r="P4" s="2">
        <v>7</v>
      </c>
      <c r="Q4" s="2">
        <v>7</v>
      </c>
      <c r="R4" s="2">
        <v>8</v>
      </c>
      <c r="S4" s="2">
        <v>8</v>
      </c>
      <c r="T4" s="22"/>
    </row>
    <row r="5" spans="1:20" x14ac:dyDescent="0.25">
      <c r="A5" t="s">
        <v>4</v>
      </c>
      <c r="B5" s="2">
        <v>2</v>
      </c>
      <c r="C5" s="2">
        <v>2</v>
      </c>
      <c r="D5" s="2">
        <v>1</v>
      </c>
      <c r="E5" s="22">
        <v>0</v>
      </c>
      <c r="F5" s="2">
        <v>1</v>
      </c>
      <c r="G5" s="2">
        <v>2</v>
      </c>
      <c r="H5" s="2">
        <v>2</v>
      </c>
      <c r="I5" s="2">
        <v>3</v>
      </c>
      <c r="J5" s="2">
        <v>3</v>
      </c>
      <c r="K5" s="2">
        <v>4</v>
      </c>
      <c r="L5" s="2">
        <v>4</v>
      </c>
      <c r="M5" s="2">
        <v>5</v>
      </c>
      <c r="N5" s="2">
        <v>5</v>
      </c>
      <c r="O5" s="2">
        <v>6</v>
      </c>
      <c r="P5" s="2">
        <v>6</v>
      </c>
      <c r="Q5" s="2">
        <v>7</v>
      </c>
      <c r="R5" s="2">
        <v>7</v>
      </c>
      <c r="S5" s="2">
        <v>8</v>
      </c>
      <c r="T5" s="22"/>
    </row>
    <row r="6" spans="1:20" x14ac:dyDescent="0.25">
      <c r="A6" t="s">
        <v>5</v>
      </c>
      <c r="B6" s="2">
        <v>3</v>
      </c>
      <c r="C6" s="2">
        <v>2</v>
      </c>
      <c r="D6" s="2">
        <v>2</v>
      </c>
      <c r="E6" s="2">
        <v>1</v>
      </c>
      <c r="F6" s="22">
        <v>0</v>
      </c>
      <c r="G6" s="2">
        <v>1</v>
      </c>
      <c r="H6" s="2">
        <v>2</v>
      </c>
      <c r="I6" s="2">
        <v>2</v>
      </c>
      <c r="J6" s="2">
        <v>3</v>
      </c>
      <c r="K6" s="2">
        <v>3</v>
      </c>
      <c r="L6" s="2">
        <v>4</v>
      </c>
      <c r="M6" s="2">
        <v>4</v>
      </c>
      <c r="N6" s="2">
        <v>5</v>
      </c>
      <c r="O6" s="2">
        <v>5</v>
      </c>
      <c r="P6" s="2">
        <v>6</v>
      </c>
      <c r="Q6" s="2">
        <v>7</v>
      </c>
      <c r="R6" s="2">
        <v>7</v>
      </c>
      <c r="S6" s="2">
        <v>7</v>
      </c>
      <c r="T6" s="22"/>
    </row>
    <row r="7" spans="1:20" x14ac:dyDescent="0.25">
      <c r="A7" t="s">
        <v>6</v>
      </c>
      <c r="B7" s="2">
        <v>3</v>
      </c>
      <c r="C7" s="2">
        <v>3</v>
      </c>
      <c r="D7" s="2">
        <v>2</v>
      </c>
      <c r="E7" s="2">
        <v>2</v>
      </c>
      <c r="F7" s="2">
        <v>1</v>
      </c>
      <c r="G7" s="22">
        <v>0</v>
      </c>
      <c r="H7" s="2">
        <v>1</v>
      </c>
      <c r="I7" s="2">
        <v>2</v>
      </c>
      <c r="J7" s="2">
        <v>2</v>
      </c>
      <c r="K7" s="2">
        <v>3</v>
      </c>
      <c r="L7" s="2">
        <v>3</v>
      </c>
      <c r="M7" s="2">
        <v>4</v>
      </c>
      <c r="N7" s="2">
        <v>4</v>
      </c>
      <c r="O7" s="2">
        <v>5</v>
      </c>
      <c r="P7" s="2">
        <v>5</v>
      </c>
      <c r="Q7" s="2">
        <v>6</v>
      </c>
      <c r="R7" s="2">
        <v>6</v>
      </c>
      <c r="S7" s="2">
        <v>7</v>
      </c>
      <c r="T7" s="22"/>
    </row>
    <row r="8" spans="1:20" x14ac:dyDescent="0.25">
      <c r="A8" t="s">
        <v>7</v>
      </c>
      <c r="B8" s="2">
        <v>4</v>
      </c>
      <c r="C8" s="2">
        <v>3</v>
      </c>
      <c r="D8" s="2">
        <v>3</v>
      </c>
      <c r="E8" s="2">
        <v>2</v>
      </c>
      <c r="F8" s="2">
        <v>2</v>
      </c>
      <c r="G8" s="2">
        <v>1</v>
      </c>
      <c r="H8" s="22">
        <v>0</v>
      </c>
      <c r="I8" s="2">
        <v>1</v>
      </c>
      <c r="J8" s="2">
        <v>2</v>
      </c>
      <c r="K8" s="2">
        <v>2</v>
      </c>
      <c r="L8" s="2">
        <v>3</v>
      </c>
      <c r="M8" s="2">
        <v>3</v>
      </c>
      <c r="N8" s="2">
        <v>4</v>
      </c>
      <c r="O8" s="2">
        <v>4</v>
      </c>
      <c r="P8" s="2">
        <v>5</v>
      </c>
      <c r="Q8" s="2">
        <v>5</v>
      </c>
      <c r="R8" s="2">
        <v>6</v>
      </c>
      <c r="S8" s="2">
        <v>6</v>
      </c>
      <c r="T8" s="22"/>
    </row>
    <row r="9" spans="1:20" x14ac:dyDescent="0.25">
      <c r="A9" t="s">
        <v>8</v>
      </c>
      <c r="B9" s="2">
        <v>4</v>
      </c>
      <c r="C9" s="2">
        <v>4</v>
      </c>
      <c r="D9" s="2">
        <v>3</v>
      </c>
      <c r="E9" s="2">
        <v>3</v>
      </c>
      <c r="F9" s="2">
        <v>2</v>
      </c>
      <c r="G9" s="2">
        <v>2</v>
      </c>
      <c r="H9" s="2">
        <v>1</v>
      </c>
      <c r="I9" s="22">
        <v>0</v>
      </c>
      <c r="J9" s="2">
        <v>1</v>
      </c>
      <c r="K9" s="2">
        <v>2</v>
      </c>
      <c r="L9" s="2">
        <v>2</v>
      </c>
      <c r="M9" s="2">
        <v>3</v>
      </c>
      <c r="N9" s="2">
        <v>3</v>
      </c>
      <c r="O9" s="2">
        <v>4</v>
      </c>
      <c r="P9" s="2">
        <v>4</v>
      </c>
      <c r="Q9" s="2">
        <v>5</v>
      </c>
      <c r="R9" s="2">
        <v>5</v>
      </c>
      <c r="S9" s="2">
        <v>6</v>
      </c>
      <c r="T9" s="22"/>
    </row>
    <row r="10" spans="1:20" x14ac:dyDescent="0.25">
      <c r="A10" t="s">
        <v>9</v>
      </c>
      <c r="B10" s="2">
        <v>5</v>
      </c>
      <c r="C10" s="2">
        <v>4</v>
      </c>
      <c r="D10" s="2">
        <v>4</v>
      </c>
      <c r="E10" s="2">
        <v>3</v>
      </c>
      <c r="F10" s="2">
        <v>3</v>
      </c>
      <c r="G10" s="2">
        <v>2</v>
      </c>
      <c r="H10" s="2">
        <v>2</v>
      </c>
      <c r="I10" s="2">
        <v>1</v>
      </c>
      <c r="J10" s="22">
        <v>0</v>
      </c>
      <c r="K10" s="2">
        <v>1</v>
      </c>
      <c r="L10" s="2">
        <v>2</v>
      </c>
      <c r="M10" s="2">
        <v>2</v>
      </c>
      <c r="N10" s="2">
        <v>3</v>
      </c>
      <c r="O10" s="2">
        <v>3</v>
      </c>
      <c r="P10" s="2">
        <v>4</v>
      </c>
      <c r="Q10" s="2">
        <v>4</v>
      </c>
      <c r="R10" s="2">
        <v>5</v>
      </c>
      <c r="S10" s="2">
        <v>5</v>
      </c>
      <c r="T10" s="22"/>
    </row>
    <row r="11" spans="1:20" x14ac:dyDescent="0.25">
      <c r="A11" t="s">
        <v>10</v>
      </c>
      <c r="B11" s="2">
        <v>5</v>
      </c>
      <c r="C11" s="2">
        <v>5</v>
      </c>
      <c r="D11" s="2">
        <v>4</v>
      </c>
      <c r="E11" s="2">
        <v>4</v>
      </c>
      <c r="F11" s="2">
        <v>3</v>
      </c>
      <c r="G11" s="2">
        <v>3</v>
      </c>
      <c r="H11" s="2">
        <v>2</v>
      </c>
      <c r="I11" s="2">
        <v>2</v>
      </c>
      <c r="J11" s="2">
        <v>1</v>
      </c>
      <c r="K11" s="22">
        <v>0</v>
      </c>
      <c r="L11" s="2">
        <v>1</v>
      </c>
      <c r="M11" s="2">
        <v>2</v>
      </c>
      <c r="N11" s="2">
        <v>2</v>
      </c>
      <c r="O11" s="2">
        <v>3</v>
      </c>
      <c r="P11" s="2">
        <v>3</v>
      </c>
      <c r="Q11" s="2">
        <v>4</v>
      </c>
      <c r="R11" s="2">
        <v>4</v>
      </c>
      <c r="S11" s="2">
        <v>5</v>
      </c>
      <c r="T11" s="22"/>
    </row>
    <row r="12" spans="1:20" x14ac:dyDescent="0.25">
      <c r="A12" t="s">
        <v>11</v>
      </c>
      <c r="B12" s="2">
        <v>6</v>
      </c>
      <c r="C12" s="2">
        <v>5</v>
      </c>
      <c r="D12" s="2">
        <v>5</v>
      </c>
      <c r="E12" s="2">
        <v>4</v>
      </c>
      <c r="F12" s="2">
        <v>4</v>
      </c>
      <c r="G12" s="2">
        <v>3</v>
      </c>
      <c r="H12" s="2">
        <v>3</v>
      </c>
      <c r="I12" s="2">
        <v>2</v>
      </c>
      <c r="J12" s="2">
        <v>2</v>
      </c>
      <c r="K12" s="2">
        <v>1</v>
      </c>
      <c r="L12" s="33">
        <v>0</v>
      </c>
      <c r="M12" s="2">
        <v>1</v>
      </c>
      <c r="N12" s="2">
        <v>2</v>
      </c>
      <c r="O12" s="2">
        <v>2</v>
      </c>
      <c r="P12" s="2">
        <v>3</v>
      </c>
      <c r="Q12" s="2">
        <v>3</v>
      </c>
      <c r="R12" s="2">
        <v>4</v>
      </c>
      <c r="S12" s="2">
        <v>4</v>
      </c>
      <c r="T12" s="22"/>
    </row>
    <row r="13" spans="1:20" x14ac:dyDescent="0.25">
      <c r="A13" t="s">
        <v>12</v>
      </c>
      <c r="B13" s="2">
        <v>6</v>
      </c>
      <c r="C13" s="2">
        <v>6</v>
      </c>
      <c r="D13" s="2">
        <v>5</v>
      </c>
      <c r="E13" s="2">
        <v>5</v>
      </c>
      <c r="F13" s="2">
        <v>4</v>
      </c>
      <c r="G13" s="2">
        <v>4</v>
      </c>
      <c r="H13" s="2">
        <v>3</v>
      </c>
      <c r="I13" s="2">
        <v>3</v>
      </c>
      <c r="J13" s="2">
        <v>2</v>
      </c>
      <c r="K13" s="2">
        <v>2</v>
      </c>
      <c r="L13" s="2">
        <v>1</v>
      </c>
      <c r="M13" s="22">
        <v>0</v>
      </c>
      <c r="N13" s="2">
        <v>1</v>
      </c>
      <c r="O13" s="2">
        <v>2</v>
      </c>
      <c r="P13" s="2">
        <v>2</v>
      </c>
      <c r="Q13" s="2">
        <v>3</v>
      </c>
      <c r="R13" s="2">
        <v>3</v>
      </c>
      <c r="S13" s="2">
        <v>4</v>
      </c>
      <c r="T13" s="22"/>
    </row>
    <row r="14" spans="1:20" x14ac:dyDescent="0.25">
      <c r="A14" t="s">
        <v>13</v>
      </c>
      <c r="B14" s="2">
        <v>7</v>
      </c>
      <c r="C14" s="2">
        <v>6</v>
      </c>
      <c r="D14" s="2">
        <v>6</v>
      </c>
      <c r="E14" s="2">
        <v>5</v>
      </c>
      <c r="F14" s="2">
        <v>5</v>
      </c>
      <c r="G14" s="2">
        <v>4</v>
      </c>
      <c r="H14" s="2">
        <v>4</v>
      </c>
      <c r="I14" s="2">
        <v>3</v>
      </c>
      <c r="J14" s="2">
        <v>3</v>
      </c>
      <c r="K14" s="2">
        <v>2</v>
      </c>
      <c r="L14" s="2">
        <v>2</v>
      </c>
      <c r="M14" s="2">
        <v>1</v>
      </c>
      <c r="N14" s="22">
        <v>0</v>
      </c>
      <c r="O14" s="2">
        <v>1</v>
      </c>
      <c r="P14" s="2">
        <v>2</v>
      </c>
      <c r="Q14" s="2">
        <v>2</v>
      </c>
      <c r="R14" s="2">
        <v>3</v>
      </c>
      <c r="S14" s="2">
        <v>3</v>
      </c>
      <c r="T14" s="22"/>
    </row>
    <row r="15" spans="1:20" x14ac:dyDescent="0.25">
      <c r="A15" t="s">
        <v>14</v>
      </c>
      <c r="B15" s="2">
        <v>7</v>
      </c>
      <c r="C15" s="2">
        <v>7</v>
      </c>
      <c r="D15" s="2">
        <v>6</v>
      </c>
      <c r="E15" s="2">
        <v>6</v>
      </c>
      <c r="F15" s="2">
        <v>5</v>
      </c>
      <c r="G15" s="2">
        <v>5</v>
      </c>
      <c r="H15" s="2">
        <v>4</v>
      </c>
      <c r="I15" s="2">
        <v>4</v>
      </c>
      <c r="J15" s="2">
        <v>3</v>
      </c>
      <c r="K15" s="2">
        <v>3</v>
      </c>
      <c r="L15" s="2">
        <v>2</v>
      </c>
      <c r="M15" s="2">
        <v>2</v>
      </c>
      <c r="N15" s="2">
        <v>1</v>
      </c>
      <c r="O15" s="22">
        <v>0</v>
      </c>
      <c r="P15" s="2">
        <v>1</v>
      </c>
      <c r="Q15" s="2">
        <v>2</v>
      </c>
      <c r="R15" s="2">
        <v>2</v>
      </c>
      <c r="S15" s="2">
        <v>3</v>
      </c>
      <c r="T15" s="22"/>
    </row>
    <row r="16" spans="1:20" x14ac:dyDescent="0.25">
      <c r="A16" t="s">
        <v>15</v>
      </c>
      <c r="B16" s="2">
        <v>8</v>
      </c>
      <c r="C16" s="2">
        <v>7</v>
      </c>
      <c r="D16" s="2">
        <v>7</v>
      </c>
      <c r="E16" s="2">
        <v>6</v>
      </c>
      <c r="F16" s="2">
        <v>6</v>
      </c>
      <c r="G16" s="2">
        <v>5</v>
      </c>
      <c r="H16" s="2">
        <v>5</v>
      </c>
      <c r="I16" s="2">
        <v>4</v>
      </c>
      <c r="J16" s="2">
        <v>4</v>
      </c>
      <c r="K16" s="2">
        <v>3</v>
      </c>
      <c r="L16" s="2">
        <v>3</v>
      </c>
      <c r="M16" s="2">
        <v>2</v>
      </c>
      <c r="N16" s="2">
        <v>2</v>
      </c>
      <c r="O16" s="2">
        <v>1</v>
      </c>
      <c r="P16" s="22">
        <v>0</v>
      </c>
      <c r="Q16" s="2">
        <v>1</v>
      </c>
      <c r="R16" s="2">
        <v>2</v>
      </c>
      <c r="S16" s="2">
        <v>2</v>
      </c>
      <c r="T16" s="22"/>
    </row>
    <row r="17" spans="1:20" x14ac:dyDescent="0.25">
      <c r="A17" t="s">
        <v>16</v>
      </c>
      <c r="B17" s="2">
        <v>8</v>
      </c>
      <c r="C17" s="2">
        <v>8</v>
      </c>
      <c r="D17" s="2">
        <v>7</v>
      </c>
      <c r="E17" s="2">
        <v>7</v>
      </c>
      <c r="F17" s="2">
        <v>6</v>
      </c>
      <c r="G17" s="2">
        <v>6</v>
      </c>
      <c r="H17" s="2">
        <v>5</v>
      </c>
      <c r="I17" s="2">
        <v>5</v>
      </c>
      <c r="J17" s="2">
        <v>4</v>
      </c>
      <c r="K17" s="2">
        <v>4</v>
      </c>
      <c r="L17" s="2">
        <v>3</v>
      </c>
      <c r="M17" s="2">
        <v>3</v>
      </c>
      <c r="N17" s="2">
        <v>2</v>
      </c>
      <c r="O17" s="2">
        <v>2</v>
      </c>
      <c r="P17" s="2">
        <v>1</v>
      </c>
      <c r="Q17" s="22">
        <v>0</v>
      </c>
      <c r="R17" s="2">
        <v>1</v>
      </c>
      <c r="S17" s="2">
        <v>2</v>
      </c>
      <c r="T17" s="22"/>
    </row>
    <row r="18" spans="1:20" x14ac:dyDescent="0.25">
      <c r="A18" t="s">
        <v>17</v>
      </c>
      <c r="B18" s="2">
        <v>8</v>
      </c>
      <c r="C18" s="2">
        <v>8</v>
      </c>
      <c r="D18" s="2">
        <v>8</v>
      </c>
      <c r="E18" s="2">
        <v>7</v>
      </c>
      <c r="F18" s="2">
        <v>7</v>
      </c>
      <c r="G18" s="2">
        <v>6</v>
      </c>
      <c r="H18" s="2">
        <v>6</v>
      </c>
      <c r="I18" s="2">
        <v>5</v>
      </c>
      <c r="J18" s="2">
        <v>5</v>
      </c>
      <c r="K18" s="2">
        <v>4</v>
      </c>
      <c r="L18" s="2">
        <v>4</v>
      </c>
      <c r="M18" s="2">
        <v>3</v>
      </c>
      <c r="N18" s="2">
        <v>3</v>
      </c>
      <c r="O18" s="2">
        <v>2</v>
      </c>
      <c r="P18" s="2">
        <v>2</v>
      </c>
      <c r="Q18" s="2">
        <v>1</v>
      </c>
      <c r="R18" s="22">
        <v>0</v>
      </c>
      <c r="S18" s="2">
        <v>1</v>
      </c>
      <c r="T18" s="22"/>
    </row>
    <row r="19" spans="1:20" x14ac:dyDescent="0.25">
      <c r="A19" t="s">
        <v>18</v>
      </c>
      <c r="B19" s="2">
        <v>8</v>
      </c>
      <c r="C19" s="2">
        <v>8</v>
      </c>
      <c r="D19" s="2">
        <v>8</v>
      </c>
      <c r="E19" s="2">
        <v>8</v>
      </c>
      <c r="F19" s="2">
        <v>7</v>
      </c>
      <c r="G19" s="2">
        <v>7</v>
      </c>
      <c r="H19" s="2">
        <v>6</v>
      </c>
      <c r="I19" s="2">
        <v>6</v>
      </c>
      <c r="J19" s="2">
        <v>5</v>
      </c>
      <c r="K19" s="2">
        <v>5</v>
      </c>
      <c r="L19" s="2">
        <v>4</v>
      </c>
      <c r="M19" s="2">
        <v>4</v>
      </c>
      <c r="N19" s="2">
        <v>3</v>
      </c>
      <c r="O19" s="2">
        <v>3</v>
      </c>
      <c r="P19" s="2">
        <v>2</v>
      </c>
      <c r="Q19" s="2">
        <v>2</v>
      </c>
      <c r="R19" s="2">
        <v>1</v>
      </c>
      <c r="S19" s="22">
        <v>0</v>
      </c>
      <c r="T19" s="22"/>
    </row>
    <row r="20" spans="1:20" x14ac:dyDescent="0.25">
      <c r="A20" s="21"/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</row>
  </sheetData>
  <dataValidations count="1">
    <dataValidation type="list" allowBlank="1" showInputMessage="1" showErrorMessage="1" sqref="J17">
      <formula1>"!$B$2:$S$19"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5"/>
  <sheetViews>
    <sheetView topLeftCell="A12" workbookViewId="0">
      <selection activeCell="E21" sqref="E21"/>
    </sheetView>
  </sheetViews>
  <sheetFormatPr baseColWidth="10" defaultRowHeight="15" x14ac:dyDescent="0.25"/>
  <cols>
    <col min="1" max="1" width="7.7109375" customWidth="1"/>
    <col min="2" max="2" width="22.42578125" customWidth="1"/>
    <col min="3" max="3" width="15.7109375" customWidth="1"/>
  </cols>
  <sheetData>
    <row r="1" spans="1:6" ht="24.95" customHeight="1" thickBot="1" x14ac:dyDescent="0.3">
      <c r="C1" s="82" t="s">
        <v>19</v>
      </c>
      <c r="D1" s="83"/>
      <c r="E1" s="83"/>
      <c r="F1" s="84"/>
    </row>
    <row r="3" spans="1:6" x14ac:dyDescent="0.25">
      <c r="A3" s="3" t="s">
        <v>23</v>
      </c>
      <c r="B3" s="3" t="s">
        <v>22</v>
      </c>
      <c r="C3" s="3" t="s">
        <v>20</v>
      </c>
      <c r="D3" s="3" t="s">
        <v>21</v>
      </c>
    </row>
    <row r="4" spans="1:6" x14ac:dyDescent="0.25">
      <c r="A4" s="3">
        <v>1</v>
      </c>
      <c r="B4" s="2" t="s">
        <v>73</v>
      </c>
      <c r="C4" s="2" t="s">
        <v>16</v>
      </c>
      <c r="E4">
        <v>1</v>
      </c>
    </row>
    <row r="5" spans="1:6" x14ac:dyDescent="0.25">
      <c r="A5" s="3">
        <v>2</v>
      </c>
      <c r="B5" s="2" t="s">
        <v>99</v>
      </c>
      <c r="C5" s="2" t="s">
        <v>5</v>
      </c>
      <c r="E5">
        <v>2</v>
      </c>
    </row>
    <row r="6" spans="1:6" x14ac:dyDescent="0.25">
      <c r="A6" s="3">
        <v>3</v>
      </c>
      <c r="B6" s="2" t="s">
        <v>100</v>
      </c>
      <c r="C6" s="2" t="s">
        <v>3</v>
      </c>
      <c r="E6">
        <v>3</v>
      </c>
    </row>
    <row r="7" spans="1:6" x14ac:dyDescent="0.25">
      <c r="A7" s="3">
        <v>4</v>
      </c>
      <c r="B7" s="2" t="s">
        <v>76</v>
      </c>
      <c r="C7" s="2" t="s">
        <v>14</v>
      </c>
      <c r="E7">
        <v>4</v>
      </c>
    </row>
    <row r="8" spans="1:6" x14ac:dyDescent="0.25">
      <c r="A8" s="3">
        <v>5</v>
      </c>
      <c r="B8" s="2" t="s">
        <v>77</v>
      </c>
      <c r="C8" s="2" t="s">
        <v>15</v>
      </c>
      <c r="E8">
        <v>5</v>
      </c>
    </row>
    <row r="9" spans="1:6" x14ac:dyDescent="0.25">
      <c r="A9" s="3">
        <v>6</v>
      </c>
      <c r="B9" s="2" t="s">
        <v>101</v>
      </c>
      <c r="C9" s="2" t="s">
        <v>5</v>
      </c>
      <c r="E9">
        <v>6</v>
      </c>
    </row>
    <row r="10" spans="1:6" x14ac:dyDescent="0.25">
      <c r="A10" s="3">
        <v>7</v>
      </c>
      <c r="B10" s="2" t="s">
        <v>102</v>
      </c>
      <c r="C10" s="2" t="s">
        <v>18</v>
      </c>
      <c r="E10">
        <v>7</v>
      </c>
    </row>
    <row r="11" spans="1:6" x14ac:dyDescent="0.25">
      <c r="A11" s="3">
        <v>8</v>
      </c>
      <c r="B11" s="2" t="s">
        <v>78</v>
      </c>
      <c r="C11" s="2" t="s">
        <v>16</v>
      </c>
      <c r="E11">
        <v>8</v>
      </c>
    </row>
    <row r="12" spans="1:6" x14ac:dyDescent="0.25">
      <c r="A12" s="3">
        <v>9</v>
      </c>
      <c r="B12" s="2" t="s">
        <v>103</v>
      </c>
      <c r="C12" s="2" t="s">
        <v>18</v>
      </c>
      <c r="E12">
        <v>9</v>
      </c>
    </row>
    <row r="13" spans="1:6" x14ac:dyDescent="0.25">
      <c r="A13" s="3">
        <v>10</v>
      </c>
      <c r="B13" s="2" t="s">
        <v>105</v>
      </c>
      <c r="C13" s="2" t="s">
        <v>15</v>
      </c>
      <c r="E13">
        <v>10</v>
      </c>
    </row>
    <row r="14" spans="1:6" x14ac:dyDescent="0.25">
      <c r="A14" s="3">
        <v>11</v>
      </c>
      <c r="B14" s="2" t="s">
        <v>104</v>
      </c>
      <c r="C14" s="2" t="s">
        <v>12</v>
      </c>
      <c r="E14">
        <v>11</v>
      </c>
    </row>
    <row r="15" spans="1:6" x14ac:dyDescent="0.25">
      <c r="A15" s="3">
        <v>12</v>
      </c>
      <c r="B15" s="2" t="s">
        <v>98</v>
      </c>
      <c r="C15" s="2" t="s">
        <v>13</v>
      </c>
      <c r="E15">
        <v>12</v>
      </c>
    </row>
    <row r="16" spans="1:6" x14ac:dyDescent="0.25">
      <c r="A16" s="3">
        <v>13</v>
      </c>
      <c r="B16" s="2" t="s">
        <v>106</v>
      </c>
      <c r="C16" s="2" t="s">
        <v>18</v>
      </c>
      <c r="E16">
        <v>13</v>
      </c>
    </row>
    <row r="17" spans="1:5" x14ac:dyDescent="0.25">
      <c r="A17" s="3">
        <v>14</v>
      </c>
      <c r="B17" s="2" t="s">
        <v>107</v>
      </c>
      <c r="C17" s="2" t="s">
        <v>18</v>
      </c>
      <c r="E17">
        <v>14</v>
      </c>
    </row>
    <row r="18" spans="1:5" x14ac:dyDescent="0.25">
      <c r="A18" s="3">
        <v>15</v>
      </c>
      <c r="B18" s="2" t="s">
        <v>108</v>
      </c>
      <c r="C18" s="2" t="s">
        <v>18</v>
      </c>
    </row>
    <row r="19" spans="1:5" x14ac:dyDescent="0.25">
      <c r="A19" s="3">
        <v>16</v>
      </c>
      <c r="B19" s="2" t="s">
        <v>109</v>
      </c>
      <c r="C19" s="2" t="s">
        <v>18</v>
      </c>
    </row>
    <row r="20" spans="1:5" x14ac:dyDescent="0.25">
      <c r="A20" s="3">
        <v>17</v>
      </c>
      <c r="B20" s="2" t="s">
        <v>75</v>
      </c>
      <c r="C20" s="2" t="s">
        <v>16</v>
      </c>
    </row>
    <row r="21" spans="1:5" x14ac:dyDescent="0.25">
      <c r="A21" s="3">
        <v>18</v>
      </c>
      <c r="B21" s="2" t="s">
        <v>110</v>
      </c>
      <c r="C21" s="2" t="s">
        <v>8</v>
      </c>
    </row>
    <row r="22" spans="1:5" x14ac:dyDescent="0.25">
      <c r="A22" s="3">
        <v>19</v>
      </c>
      <c r="B22" s="2" t="s">
        <v>111</v>
      </c>
      <c r="C22" s="2" t="s">
        <v>14</v>
      </c>
    </row>
    <row r="23" spans="1:5" x14ac:dyDescent="0.25">
      <c r="A23" s="3">
        <v>20</v>
      </c>
      <c r="B23" s="2" t="s">
        <v>89</v>
      </c>
      <c r="C23" s="2" t="s">
        <v>11</v>
      </c>
    </row>
    <row r="24" spans="1:5" x14ac:dyDescent="0.25">
      <c r="A24" s="3">
        <v>21</v>
      </c>
    </row>
    <row r="25" spans="1:5" x14ac:dyDescent="0.25">
      <c r="A25" s="3">
        <v>22</v>
      </c>
    </row>
    <row r="26" spans="1:5" x14ac:dyDescent="0.25">
      <c r="A26" s="3">
        <v>23</v>
      </c>
    </row>
    <row r="27" spans="1:5" x14ac:dyDescent="0.25">
      <c r="A27" s="3">
        <v>24</v>
      </c>
    </row>
    <row r="28" spans="1:5" x14ac:dyDescent="0.25">
      <c r="A28" s="3">
        <v>25</v>
      </c>
    </row>
    <row r="29" spans="1:5" x14ac:dyDescent="0.25">
      <c r="A29" s="3">
        <v>26</v>
      </c>
    </row>
    <row r="30" spans="1:5" x14ac:dyDescent="0.25">
      <c r="A30" s="3">
        <v>27</v>
      </c>
    </row>
    <row r="31" spans="1:5" x14ac:dyDescent="0.25">
      <c r="A31" s="3">
        <v>28</v>
      </c>
    </row>
    <row r="32" spans="1:5" x14ac:dyDescent="0.25">
      <c r="A32" s="3">
        <v>29</v>
      </c>
    </row>
    <row r="33" spans="1:1" x14ac:dyDescent="0.25">
      <c r="A33" s="3">
        <v>30</v>
      </c>
    </row>
    <row r="34" spans="1:1" x14ac:dyDescent="0.25">
      <c r="A34" s="3">
        <v>31</v>
      </c>
    </row>
    <row r="35" spans="1:1" x14ac:dyDescent="0.25">
      <c r="A35" s="3">
        <v>32</v>
      </c>
    </row>
    <row r="36" spans="1:1" x14ac:dyDescent="0.25">
      <c r="A36" s="3">
        <v>33</v>
      </c>
    </row>
    <row r="37" spans="1:1" x14ac:dyDescent="0.25">
      <c r="A37" s="3">
        <v>34</v>
      </c>
    </row>
    <row r="38" spans="1:1" x14ac:dyDescent="0.25">
      <c r="A38" s="3">
        <v>35</v>
      </c>
    </row>
    <row r="39" spans="1:1" x14ac:dyDescent="0.25">
      <c r="A39" s="3">
        <v>36</v>
      </c>
    </row>
    <row r="40" spans="1:1" x14ac:dyDescent="0.25">
      <c r="A40" s="3">
        <v>37</v>
      </c>
    </row>
    <row r="41" spans="1:1" x14ac:dyDescent="0.25">
      <c r="A41" s="3">
        <v>38</v>
      </c>
    </row>
    <row r="42" spans="1:1" x14ac:dyDescent="0.25">
      <c r="A42" s="3">
        <v>39</v>
      </c>
    </row>
    <row r="43" spans="1:1" x14ac:dyDescent="0.25">
      <c r="A43" s="3">
        <v>40</v>
      </c>
    </row>
    <row r="44" spans="1:1" x14ac:dyDescent="0.25">
      <c r="A44" s="3">
        <v>41</v>
      </c>
    </row>
    <row r="45" spans="1:1" x14ac:dyDescent="0.25">
      <c r="A45" s="3">
        <v>42</v>
      </c>
    </row>
  </sheetData>
  <mergeCells count="1">
    <mergeCell ref="C1:F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O25"/>
  <sheetViews>
    <sheetView topLeftCell="B1" zoomScaleNormal="100" workbookViewId="0">
      <selection activeCell="C12" sqref="C12"/>
    </sheetView>
  </sheetViews>
  <sheetFormatPr baseColWidth="10" defaultRowHeight="15" x14ac:dyDescent="0.25"/>
  <cols>
    <col min="1" max="1" width="6.140625" customWidth="1"/>
    <col min="2" max="2" width="7.42578125" customWidth="1"/>
    <col min="3" max="3" width="30.7109375" customWidth="1"/>
    <col min="4" max="4" width="8.42578125" customWidth="1"/>
    <col min="5" max="11" width="8.7109375" customWidth="1"/>
    <col min="14" max="14" width="23" customWidth="1"/>
  </cols>
  <sheetData>
    <row r="1" spans="2:15" ht="15.75" thickBot="1" x14ac:dyDescent="0.3"/>
    <row r="2" spans="2:15" x14ac:dyDescent="0.25">
      <c r="C2" s="85" t="s">
        <v>51</v>
      </c>
      <c r="D2" s="86"/>
      <c r="E2" s="86"/>
      <c r="F2" s="86"/>
      <c r="G2" s="87"/>
    </row>
    <row r="3" spans="2:15" ht="15.75" thickBot="1" x14ac:dyDescent="0.3">
      <c r="C3" s="88"/>
      <c r="D3" s="89"/>
      <c r="E3" s="89"/>
      <c r="F3" s="89"/>
      <c r="G3" s="90"/>
      <c r="N3" t="s">
        <v>80</v>
      </c>
    </row>
    <row r="4" spans="2:15" ht="15.75" thickBot="1" x14ac:dyDescent="0.3"/>
    <row r="5" spans="2:15" ht="21" customHeight="1" thickTop="1" thickBot="1" x14ac:dyDescent="0.3">
      <c r="B5" s="10" t="s">
        <v>23</v>
      </c>
      <c r="C5" s="11" t="s">
        <v>24</v>
      </c>
      <c r="D5" s="11" t="s">
        <v>25</v>
      </c>
      <c r="E5" s="11" t="s">
        <v>26</v>
      </c>
      <c r="F5" s="11" t="s">
        <v>27</v>
      </c>
      <c r="G5" s="11" t="s">
        <v>28</v>
      </c>
      <c r="H5" s="11" t="s">
        <v>29</v>
      </c>
      <c r="I5" s="11" t="s">
        <v>30</v>
      </c>
      <c r="J5" s="11" t="s">
        <v>31</v>
      </c>
      <c r="K5" s="12" t="s">
        <v>32</v>
      </c>
      <c r="N5" s="52" t="s">
        <v>89</v>
      </c>
      <c r="O5" s="53" t="str">
        <f>VLOOKUP(N5,inscriptions!B4:C45,2,0)</f>
        <v>D2</v>
      </c>
    </row>
    <row r="6" spans="2:15" ht="21" customHeight="1" thickTop="1" thickBot="1" x14ac:dyDescent="0.3">
      <c r="B6" s="20">
        <v>1</v>
      </c>
      <c r="C6" s="39"/>
      <c r="D6" s="39" t="e">
        <f>VLOOKUP(C6,inscriptions!B4:C45,2,0)</f>
        <v>#N/A</v>
      </c>
      <c r="E6" s="39">
        <f>SUM(IF(J15&gt;K15,1,0)+IF(K21&gt;J21,1,0)+IF(J23&gt;K23,1,0))</f>
        <v>0</v>
      </c>
      <c r="F6" s="39">
        <f>SUM(IF(J15&lt;K15,1,0)+IF(K21&lt;J21,1,0)+IF(J23&lt;K23,1,0))</f>
        <v>0</v>
      </c>
      <c r="G6" s="39">
        <f>SUM(J15,K21,J23)</f>
        <v>0</v>
      </c>
      <c r="H6" s="39">
        <f>SUM(K15,J21,K23)</f>
        <v>0</v>
      </c>
      <c r="I6" s="39">
        <f>SUM(D15,F15,H15,E21,G21,I21,D23,F23,H23)</f>
        <v>0</v>
      </c>
      <c r="J6" s="39">
        <f>SUM(E15,G15,I15,D21,F21,H21,E23,G23,I23)</f>
        <v>0</v>
      </c>
      <c r="K6" s="44"/>
      <c r="N6" s="52" t="s">
        <v>73</v>
      </c>
      <c r="O6" s="54" t="str">
        <f>VLOOKUP(N6,inscriptions!B4:C45,2,0)</f>
        <v>E4</v>
      </c>
    </row>
    <row r="7" spans="2:15" ht="21" customHeight="1" thickTop="1" thickBot="1" x14ac:dyDescent="0.3">
      <c r="B7" s="20">
        <v>2</v>
      </c>
      <c r="C7" s="39"/>
      <c r="D7" s="39" t="e">
        <f>VLOOKUP(C7,inscriptions!B4:C45,2,0)</f>
        <v>#N/A</v>
      </c>
      <c r="E7" s="39">
        <f>SUM(IF(K15&gt;J15,1,0)+IF(J19&gt;K19,1,0)+IF(J25&gt;K25,1,0))</f>
        <v>0</v>
      </c>
      <c r="F7" s="39">
        <f>SUM(IF(K15&lt;J15,1,0)+IF(J19&lt;K19,1,0)+IF(J25&lt;K25,1,0))</f>
        <v>0</v>
      </c>
      <c r="G7" s="39">
        <f>SUM(K15,J19,J25)</f>
        <v>0</v>
      </c>
      <c r="H7" s="39">
        <f>SUM(J15,K19,K25)</f>
        <v>0</v>
      </c>
      <c r="I7" s="39">
        <f>SUM(E15,G15,I15,D19,F19,H19,D25,F25,H25)</f>
        <v>0</v>
      </c>
      <c r="J7" s="39">
        <f>SUM(D15,F15,H15,E19,G19,I19,E25,G25,I25)</f>
        <v>0</v>
      </c>
      <c r="K7" s="44"/>
      <c r="L7">
        <f>(I7-J7)</f>
        <v>0</v>
      </c>
      <c r="N7" s="52" t="s">
        <v>78</v>
      </c>
      <c r="O7" s="54" t="str">
        <f>VLOOKUP(N7,inscriptions!B4:C45,2,0)</f>
        <v>E4</v>
      </c>
    </row>
    <row r="8" spans="2:15" ht="21" customHeight="1" thickTop="1" thickBot="1" x14ac:dyDescent="0.3">
      <c r="B8" s="20">
        <v>3</v>
      </c>
      <c r="C8" s="39"/>
      <c r="D8" s="39" t="e">
        <f>VLOOKUP(C8,inscriptions!B4:C45,2,0)</f>
        <v>#N/A</v>
      </c>
      <c r="E8" s="39">
        <f>SUM(IF(J17&gt;K17,1,0)+IF(K19&gt;J19,1,0)+IF(K23&gt;J23,1,0))</f>
        <v>0</v>
      </c>
      <c r="F8" s="39">
        <f>SUM(IF(J17&lt;K17,1,0)+IF(K19&lt;J19,1,0)+IF(K23&lt;J23,1,0))</f>
        <v>0</v>
      </c>
      <c r="G8" s="39">
        <f>SUM(J17,K19,K23)</f>
        <v>0</v>
      </c>
      <c r="H8" s="39">
        <f>SUM(K17,J19,J23)</f>
        <v>0</v>
      </c>
      <c r="I8" s="39">
        <f>SUM(D17,F17,H17,E19,G19,I19,E23,G23,I23)</f>
        <v>0</v>
      </c>
      <c r="J8" s="39">
        <f>SUM(E17,G17,I17,D19,F19,H19,D23,F23,H23)</f>
        <v>0</v>
      </c>
      <c r="K8" s="44"/>
      <c r="L8">
        <f>(I8-J8)</f>
        <v>0</v>
      </c>
      <c r="N8" s="52" t="s">
        <v>74</v>
      </c>
      <c r="O8" s="55" t="e">
        <f>VLOOKUP(N8,inscriptions!B4:C45,2,0)</f>
        <v>#N/A</v>
      </c>
    </row>
    <row r="9" spans="2:15" ht="21" customHeight="1" thickTop="1" thickBot="1" x14ac:dyDescent="0.3">
      <c r="B9" s="4">
        <v>4</v>
      </c>
      <c r="C9" s="7"/>
      <c r="D9" s="7" t="e">
        <f>VLOOKUP(C9,inscriptions!B4:C45,2,0)</f>
        <v>#N/A</v>
      </c>
      <c r="E9" s="7">
        <f>SUM(IF(K17&gt;J17,1,0)+IF(J21&gt;K21,1,0)+IF(K25&gt;J25,1,0))</f>
        <v>0</v>
      </c>
      <c r="F9" s="7">
        <f>SUM(IF(K17&lt;J17,1,0)+IF(J21&lt;K21,1,0)+IF(K25&lt;J25,1,0))</f>
        <v>0</v>
      </c>
      <c r="G9" s="7">
        <f>SUM(K17,J21,K25)</f>
        <v>0</v>
      </c>
      <c r="H9" s="7">
        <f>SUM(J17,K21,J25)</f>
        <v>0</v>
      </c>
      <c r="I9" s="7">
        <f>SUM(E17,G17,I17,D21,F21,H21,E25,G25,I25)</f>
        <v>0</v>
      </c>
      <c r="J9" s="7">
        <f>SUM(D17,F17,H17,E21,G21,I21,D25,F25,H25)</f>
        <v>0</v>
      </c>
      <c r="K9" s="45"/>
      <c r="L9">
        <f>(I9-J9)</f>
        <v>0</v>
      </c>
    </row>
    <row r="12" spans="2:15" ht="15.75" thickBot="1" x14ac:dyDescent="0.3"/>
    <row r="13" spans="2:15" ht="21" customHeight="1" thickTop="1" thickBot="1" x14ac:dyDescent="0.3">
      <c r="B13" s="17" t="s">
        <v>33</v>
      </c>
      <c r="D13" s="91" t="s">
        <v>34</v>
      </c>
      <c r="E13" s="91"/>
      <c r="F13" s="91" t="s">
        <v>35</v>
      </c>
      <c r="G13" s="91"/>
      <c r="H13" s="91" t="s">
        <v>36</v>
      </c>
      <c r="I13" s="91"/>
      <c r="J13" s="91" t="s">
        <v>37</v>
      </c>
      <c r="K13" s="91"/>
    </row>
    <row r="14" spans="2:15" ht="15.75" thickTop="1" x14ac:dyDescent="0.25">
      <c r="D14" s="1"/>
      <c r="E14" s="1"/>
      <c r="F14" s="1"/>
      <c r="G14" s="1"/>
      <c r="H14" s="1"/>
      <c r="I14" s="1"/>
      <c r="J14" s="1"/>
      <c r="K14" s="1"/>
    </row>
    <row r="15" spans="2:15" ht="21" customHeight="1" x14ac:dyDescent="0.25">
      <c r="B15" s="3">
        <v>1</v>
      </c>
      <c r="C15" s="2" t="s">
        <v>38</v>
      </c>
      <c r="D15" s="18"/>
      <c r="E15" s="19"/>
      <c r="F15" s="18"/>
      <c r="G15" s="19"/>
      <c r="H15" s="18"/>
      <c r="I15" s="19"/>
      <c r="J15" s="18">
        <f>SUM(IF(D15&gt;E15,1,0)+IF(F15&gt;G15,1,0)+IF(H15&gt;I15,1,0))</f>
        <v>0</v>
      </c>
      <c r="K15" s="19">
        <f>SUM(IF(E15&gt;D15,1,0)+IF(G15&gt;F15,1,0)+IF(I15&gt;H15,1,0))</f>
        <v>0</v>
      </c>
    </row>
    <row r="16" spans="2:15" x14ac:dyDescent="0.25">
      <c r="B16" s="16"/>
    </row>
    <row r="17" spans="2:11" ht="21" customHeight="1" x14ac:dyDescent="0.25">
      <c r="B17" s="3">
        <v>2</v>
      </c>
      <c r="C17" s="2" t="s">
        <v>39</v>
      </c>
      <c r="D17" s="18"/>
      <c r="E17" s="19"/>
      <c r="F17" s="18"/>
      <c r="G17" s="19"/>
      <c r="H17" s="18"/>
      <c r="I17" s="19"/>
      <c r="J17" s="18">
        <f>SUM(IF(D17&gt;E17,1,0)+IF(F17&gt;G17,1,0)+IF(H17&gt;I17,1,0))</f>
        <v>0</v>
      </c>
      <c r="K17" s="19">
        <f>SUM(IF(E17&gt;D17,1,0)+IF(G17&gt;F17,1,0)+IF(I17&gt;H17,1,0))</f>
        <v>0</v>
      </c>
    </row>
    <row r="18" spans="2:11" x14ac:dyDescent="0.25">
      <c r="B18" s="16"/>
    </row>
    <row r="19" spans="2:11" ht="21" customHeight="1" x14ac:dyDescent="0.25">
      <c r="B19" s="3">
        <v>3</v>
      </c>
      <c r="C19" s="2" t="s">
        <v>40</v>
      </c>
      <c r="D19" s="18"/>
      <c r="E19" s="19"/>
      <c r="F19" s="18"/>
      <c r="G19" s="19"/>
      <c r="H19" s="18"/>
      <c r="I19" s="19"/>
      <c r="J19" s="18">
        <f>SUM(IF(D19&gt;E19,1,0)+IF(F19&gt;G19,1,0)+IF(H19&gt;I19,1,0))</f>
        <v>0</v>
      </c>
      <c r="K19" s="19">
        <f>SUM(IF(E19&gt;D19,1,0)+IF(G19&gt;F19,1,0)+IF(I19&gt;H19,1,0))</f>
        <v>0</v>
      </c>
    </row>
    <row r="20" spans="2:11" x14ac:dyDescent="0.25">
      <c r="B20" s="16"/>
    </row>
    <row r="21" spans="2:11" ht="21" customHeight="1" x14ac:dyDescent="0.25">
      <c r="B21" s="3">
        <v>4</v>
      </c>
      <c r="C21" s="2" t="s">
        <v>41</v>
      </c>
      <c r="D21" s="18"/>
      <c r="E21" s="19"/>
      <c r="F21" s="18"/>
      <c r="G21" s="19"/>
      <c r="H21" s="18"/>
      <c r="I21" s="19"/>
      <c r="J21" s="18">
        <f>SUM(IF(D21&gt;E21,1,0)+IF(F21&gt;G21,1,0)+IF(H21&gt;I21,1,0))</f>
        <v>0</v>
      </c>
      <c r="K21" s="19">
        <f>SUM(IF(E21&gt;D21,1,0)+IF(G21&gt;F21,1,0)+IF(I21&gt;H21,1,0))</f>
        <v>0</v>
      </c>
    </row>
    <row r="22" spans="2:11" x14ac:dyDescent="0.25">
      <c r="B22" s="16"/>
    </row>
    <row r="23" spans="2:11" ht="21" customHeight="1" x14ac:dyDescent="0.25">
      <c r="B23" s="3">
        <v>5</v>
      </c>
      <c r="C23" s="2" t="s">
        <v>42</v>
      </c>
      <c r="D23" s="18"/>
      <c r="E23" s="19"/>
      <c r="F23" s="18"/>
      <c r="G23" s="19"/>
      <c r="H23" s="18"/>
      <c r="I23" s="19"/>
      <c r="J23" s="18">
        <f>SUM(IF(D23&gt;E23,1,0)+IF(F23&gt;G23,1,0)+IF(H23&gt;I23,1,0))</f>
        <v>0</v>
      </c>
      <c r="K23" s="19">
        <f>SUM(IF(E23&gt;D23,1,0)+IF(G23&gt;F23,1,0)+IF(I23&gt;H23,1,0))</f>
        <v>0</v>
      </c>
    </row>
    <row r="24" spans="2:11" x14ac:dyDescent="0.25">
      <c r="B24" s="16"/>
    </row>
    <row r="25" spans="2:11" ht="21" customHeight="1" x14ac:dyDescent="0.25">
      <c r="B25" s="3">
        <v>6</v>
      </c>
      <c r="C25" s="2" t="s">
        <v>43</v>
      </c>
      <c r="D25" s="18"/>
      <c r="E25" s="19"/>
      <c r="F25" s="18"/>
      <c r="G25" s="19"/>
      <c r="H25" s="18"/>
      <c r="I25" s="19"/>
      <c r="J25" s="18">
        <f>SUM(IF(D25&gt;E25,1,0)+IF(F25&gt;G25,1,0)+IF(H25&gt;I25,1,0))</f>
        <v>0</v>
      </c>
      <c r="K25" s="19">
        <f>SUM(IF(E25&gt;D25,1,0)+IF(G25&gt;F25,1,0)+IF(I25&gt;H25,1,0))</f>
        <v>0</v>
      </c>
    </row>
  </sheetData>
  <mergeCells count="5">
    <mergeCell ref="C2:G3"/>
    <mergeCell ref="D13:E13"/>
    <mergeCell ref="F13:G13"/>
    <mergeCell ref="H13:I13"/>
    <mergeCell ref="J13:K13"/>
  </mergeCells>
  <dataValidations count="3">
    <dataValidation type="list" allowBlank="1" showInputMessage="1" showErrorMessage="1" sqref="C6:C9">
      <formula1>Noms</formula1>
    </dataValidation>
    <dataValidation allowBlank="1" showDropDown="1" showInputMessage="1" showErrorMessage="1" sqref="D6:D9"/>
    <dataValidation type="list" allowBlank="1" showInputMessage="1" showErrorMessage="1" sqref="N5:N8">
      <formula1>Joueurs</formula1>
    </dataValidation>
  </dataValidation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M23"/>
  <sheetViews>
    <sheetView tabSelected="1" view="pageLayout" zoomScaleNormal="100" workbookViewId="0">
      <selection activeCell="D3" sqref="D3:F3"/>
    </sheetView>
  </sheetViews>
  <sheetFormatPr baseColWidth="10" defaultRowHeight="15" x14ac:dyDescent="0.25"/>
  <cols>
    <col min="1" max="13" width="9.28515625" customWidth="1"/>
  </cols>
  <sheetData>
    <row r="2" spans="1:13" ht="15.75" thickBot="1" x14ac:dyDescent="0.3"/>
    <row r="3" spans="1:13" ht="24.95" customHeight="1" thickBot="1" x14ac:dyDescent="0.3">
      <c r="A3" s="27" t="s">
        <v>60</v>
      </c>
      <c r="B3" s="12" t="s">
        <v>54</v>
      </c>
      <c r="C3" s="10" t="s">
        <v>44</v>
      </c>
      <c r="D3" s="92">
        <f>'4J - Groupe 1'!C9</f>
        <v>0</v>
      </c>
      <c r="E3" s="93"/>
      <c r="F3" s="94"/>
      <c r="H3" s="27" t="s">
        <v>60</v>
      </c>
      <c r="I3" s="12" t="s">
        <v>57</v>
      </c>
      <c r="J3" s="10" t="s">
        <v>44</v>
      </c>
      <c r="K3" s="92">
        <f>'4J - Groupe 1'!C8</f>
        <v>0</v>
      </c>
      <c r="L3" s="93"/>
      <c r="M3" s="94"/>
    </row>
    <row r="4" spans="1:13" ht="24.95" customHeight="1" x14ac:dyDescent="0.25">
      <c r="A4" s="95" t="s">
        <v>48</v>
      </c>
      <c r="B4" s="86"/>
      <c r="C4" s="25" t="s">
        <v>45</v>
      </c>
      <c r="D4" s="25" t="s">
        <v>46</v>
      </c>
      <c r="E4" s="23" t="s">
        <v>47</v>
      </c>
      <c r="F4" s="25" t="s">
        <v>37</v>
      </c>
      <c r="H4" s="95" t="s">
        <v>48</v>
      </c>
      <c r="I4" s="86"/>
      <c r="J4" s="25" t="s">
        <v>45</v>
      </c>
      <c r="K4" s="25" t="s">
        <v>46</v>
      </c>
      <c r="L4" s="23" t="s">
        <v>47</v>
      </c>
      <c r="M4" s="25" t="s">
        <v>37</v>
      </c>
    </row>
    <row r="5" spans="1:13" ht="24.95" customHeight="1" x14ac:dyDescent="0.25">
      <c r="A5" s="96">
        <f>'4J - Groupe 1'!C6</f>
        <v>0</v>
      </c>
      <c r="B5" s="97"/>
      <c r="C5" s="26"/>
      <c r="D5" s="26"/>
      <c r="E5" s="24"/>
      <c r="F5" s="26"/>
      <c r="H5" s="96">
        <f>'4J - Groupe 1'!C9</f>
        <v>0</v>
      </c>
      <c r="I5" s="97"/>
      <c r="J5" s="26"/>
      <c r="K5" s="26"/>
      <c r="L5" s="24"/>
      <c r="M5" s="26"/>
    </row>
    <row r="6" spans="1:13" ht="24.95" customHeight="1" x14ac:dyDescent="0.25">
      <c r="A6" s="98">
        <f>'4J - Groupe 1'!C7</f>
        <v>0</v>
      </c>
      <c r="B6" s="99"/>
      <c r="C6" s="31"/>
      <c r="D6" s="31"/>
      <c r="E6" s="32"/>
      <c r="F6" s="31"/>
      <c r="H6" s="98">
        <f>'4J - Groupe 1'!C6</f>
        <v>0</v>
      </c>
      <c r="I6" s="99"/>
      <c r="J6" s="31"/>
      <c r="K6" s="31"/>
      <c r="L6" s="32"/>
      <c r="M6" s="31"/>
    </row>
    <row r="7" spans="1:13" ht="24.95" customHeight="1" x14ac:dyDescent="0.25">
      <c r="A7" s="29" t="s">
        <v>50</v>
      </c>
      <c r="B7" s="40" t="e">
        <f>INDEX(handicap,MATCH(VLOOKUP(A5,inscriptions!$B$4:$C$45,2,0),Class,0),MATCH(VLOOKUP(A6,inscriptions!$B$4:$C$45,2,0),Classements,0))</f>
        <v>#N/A</v>
      </c>
      <c r="C7" s="100" t="s">
        <v>49</v>
      </c>
      <c r="D7" s="101"/>
      <c r="E7" s="102"/>
      <c r="F7" s="103"/>
      <c r="H7" s="29" t="s">
        <v>50</v>
      </c>
      <c r="I7" s="43" t="e">
        <f>INDEX(handicap,MATCH(VLOOKUP(H5,inscriptions!$B$4:$C$45,2,0),Class,0),MATCH(VLOOKUP(H6,inscriptions!$B$4:$C$45,2,0),Classements,0))</f>
        <v>#N/A</v>
      </c>
      <c r="J7" s="100" t="s">
        <v>49</v>
      </c>
      <c r="K7" s="101"/>
      <c r="L7" s="102"/>
      <c r="M7" s="103"/>
    </row>
    <row r="8" spans="1:13" ht="24.95" customHeight="1" thickBot="1" x14ac:dyDescent="0.3"/>
    <row r="9" spans="1:13" ht="24.95" customHeight="1" thickBot="1" x14ac:dyDescent="0.3">
      <c r="A9" s="27" t="s">
        <v>60</v>
      </c>
      <c r="B9" s="12" t="s">
        <v>55</v>
      </c>
      <c r="C9" s="10" t="s">
        <v>44</v>
      </c>
      <c r="D9" s="92">
        <f>'4J - Groupe 1'!C7</f>
        <v>0</v>
      </c>
      <c r="E9" s="93"/>
      <c r="F9" s="94"/>
      <c r="H9" s="27" t="s">
        <v>60</v>
      </c>
      <c r="I9" s="12" t="s">
        <v>58</v>
      </c>
      <c r="J9" s="10" t="s">
        <v>44</v>
      </c>
      <c r="K9" s="92">
        <f>'4J - Groupe 1'!C7</f>
        <v>0</v>
      </c>
      <c r="L9" s="93"/>
      <c r="M9" s="94"/>
    </row>
    <row r="10" spans="1:13" ht="24.95" customHeight="1" x14ac:dyDescent="0.25">
      <c r="A10" s="95" t="s">
        <v>48</v>
      </c>
      <c r="B10" s="86"/>
      <c r="C10" s="25" t="s">
        <v>45</v>
      </c>
      <c r="D10" s="25" t="s">
        <v>46</v>
      </c>
      <c r="E10" s="23" t="s">
        <v>47</v>
      </c>
      <c r="F10" s="25" t="s">
        <v>37</v>
      </c>
      <c r="H10" s="95" t="s">
        <v>48</v>
      </c>
      <c r="I10" s="86"/>
      <c r="J10" s="25" t="s">
        <v>45</v>
      </c>
      <c r="K10" s="25" t="s">
        <v>46</v>
      </c>
      <c r="L10" s="23" t="s">
        <v>47</v>
      </c>
      <c r="M10" s="25" t="s">
        <v>37</v>
      </c>
    </row>
    <row r="11" spans="1:13" ht="24.95" customHeight="1" x14ac:dyDescent="0.25">
      <c r="A11" s="104">
        <f>'4J - Groupe 1'!C8</f>
        <v>0</v>
      </c>
      <c r="B11" s="105"/>
      <c r="C11" s="26"/>
      <c r="D11" s="26"/>
      <c r="E11" s="24"/>
      <c r="F11" s="26"/>
      <c r="G11" s="16"/>
      <c r="H11" s="96">
        <f>'4J - Groupe 1'!C6</f>
        <v>0</v>
      </c>
      <c r="I11" s="97"/>
      <c r="J11" s="26"/>
      <c r="K11" s="26"/>
      <c r="L11" s="24"/>
      <c r="M11" s="26"/>
    </row>
    <row r="12" spans="1:13" ht="24.95" customHeight="1" x14ac:dyDescent="0.25">
      <c r="A12" s="106">
        <f>'4J - Groupe 1'!C9</f>
        <v>0</v>
      </c>
      <c r="B12" s="107"/>
      <c r="C12" s="31"/>
      <c r="D12" s="31"/>
      <c r="E12" s="32"/>
      <c r="F12" s="31"/>
      <c r="H12" s="98">
        <f>'4J - Groupe 1'!C8</f>
        <v>0</v>
      </c>
      <c r="I12" s="99"/>
      <c r="J12" s="31"/>
      <c r="K12" s="31"/>
      <c r="L12" s="32"/>
      <c r="M12" s="31"/>
    </row>
    <row r="13" spans="1:13" ht="24.95" customHeight="1" x14ac:dyDescent="0.25">
      <c r="A13" s="41" t="s">
        <v>50</v>
      </c>
      <c r="B13" s="42" t="e">
        <f>INDEX(handicap,MATCH(VLOOKUP(A11,inscriptions!$B$4:$C$45,2,0),Class,0),MATCH(VLOOKUP(A12,inscriptions!$B$4:$C$45,2,0),Classements,0))</f>
        <v>#N/A</v>
      </c>
      <c r="C13" s="100" t="s">
        <v>49</v>
      </c>
      <c r="D13" s="101"/>
      <c r="E13" s="102"/>
      <c r="F13" s="103"/>
      <c r="H13" s="29" t="s">
        <v>50</v>
      </c>
      <c r="I13" s="43" t="e">
        <f>INDEX(handicap,MATCH(VLOOKUP(H11,inscriptions!$B$4:$C$45,2,0),Class,0),MATCH(VLOOKUP(H12,inscriptions!$B$4:$C$45,2,0),Classements,0))</f>
        <v>#N/A</v>
      </c>
      <c r="J13" s="100" t="s">
        <v>49</v>
      </c>
      <c r="K13" s="101"/>
      <c r="L13" s="102"/>
      <c r="M13" s="103"/>
    </row>
    <row r="14" spans="1:13" ht="24.95" customHeight="1" thickBot="1" x14ac:dyDescent="0.3"/>
    <row r="15" spans="1:13" ht="24.95" customHeight="1" thickBot="1" x14ac:dyDescent="0.3">
      <c r="A15" s="27" t="s">
        <v>60</v>
      </c>
      <c r="B15" s="12" t="s">
        <v>56</v>
      </c>
      <c r="C15" s="10" t="s">
        <v>44</v>
      </c>
      <c r="D15" s="92">
        <f>'4J - Groupe 1'!C6</f>
        <v>0</v>
      </c>
      <c r="E15" s="93"/>
      <c r="F15" s="94"/>
      <c r="H15" s="27" t="s">
        <v>60</v>
      </c>
      <c r="I15" s="12" t="s">
        <v>59</v>
      </c>
      <c r="J15" s="10" t="s">
        <v>44</v>
      </c>
      <c r="K15" s="92">
        <f>'4J - Groupe 1'!C6</f>
        <v>0</v>
      </c>
      <c r="L15" s="93"/>
      <c r="M15" s="94"/>
    </row>
    <row r="16" spans="1:13" ht="24.95" customHeight="1" x14ac:dyDescent="0.25">
      <c r="A16" s="95" t="s">
        <v>48</v>
      </c>
      <c r="B16" s="86"/>
      <c r="C16" s="25" t="s">
        <v>45</v>
      </c>
      <c r="D16" s="25" t="s">
        <v>46</v>
      </c>
      <c r="E16" s="23" t="s">
        <v>47</v>
      </c>
      <c r="F16" s="25" t="s">
        <v>37</v>
      </c>
      <c r="H16" s="95" t="s">
        <v>48</v>
      </c>
      <c r="I16" s="86"/>
      <c r="J16" s="25" t="s">
        <v>45</v>
      </c>
      <c r="K16" s="25" t="s">
        <v>46</v>
      </c>
      <c r="L16" s="23" t="s">
        <v>47</v>
      </c>
      <c r="M16" s="25" t="s">
        <v>37</v>
      </c>
    </row>
    <row r="17" spans="1:13" ht="24.95" customHeight="1" x14ac:dyDescent="0.25">
      <c r="A17" s="96">
        <f>'4J - Groupe 1'!C7</f>
        <v>0</v>
      </c>
      <c r="B17" s="97"/>
      <c r="C17" s="26"/>
      <c r="D17" s="26"/>
      <c r="E17" s="24"/>
      <c r="F17" s="26"/>
      <c r="H17" s="96">
        <f>'4J - Groupe 1'!C7</f>
        <v>0</v>
      </c>
      <c r="I17" s="97"/>
      <c r="J17" s="26"/>
      <c r="K17" s="26"/>
      <c r="L17" s="24"/>
      <c r="M17" s="26"/>
    </row>
    <row r="18" spans="1:13" ht="24.95" customHeight="1" x14ac:dyDescent="0.25">
      <c r="A18" s="98">
        <f>'4J - Groupe 1'!C8</f>
        <v>0</v>
      </c>
      <c r="B18" s="99"/>
      <c r="C18" s="31"/>
      <c r="D18" s="31"/>
      <c r="E18" s="32"/>
      <c r="F18" s="31"/>
      <c r="H18" s="98">
        <f>'4J - Groupe 1'!C9</f>
        <v>0</v>
      </c>
      <c r="I18" s="99"/>
      <c r="J18" s="31"/>
      <c r="K18" s="31"/>
      <c r="L18" s="32"/>
      <c r="M18" s="31"/>
    </row>
    <row r="19" spans="1:13" ht="24.95" customHeight="1" x14ac:dyDescent="0.25">
      <c r="A19" s="29" t="s">
        <v>50</v>
      </c>
      <c r="B19" s="43" t="e">
        <f>INDEX(handicap,MATCH(VLOOKUP(A17,inscriptions!$B$4:$C$45,2,0),Class,0),MATCH(VLOOKUP(A18,inscriptions!$B$4:$C$45,2,0),Classements,0))</f>
        <v>#N/A</v>
      </c>
      <c r="C19" s="100" t="s">
        <v>49</v>
      </c>
      <c r="D19" s="101"/>
      <c r="E19" s="102"/>
      <c r="F19" s="103"/>
      <c r="H19" s="29" t="s">
        <v>50</v>
      </c>
      <c r="I19" s="43" t="e">
        <f>INDEX(handicap,MATCH(VLOOKUP(H17,inscriptions!$B$4:$C$45,2,0),Class,0),MATCH(VLOOKUP(H18,inscriptions!$B$4:$C$45,2,0),Classements,0))</f>
        <v>#N/A</v>
      </c>
      <c r="J19" s="100" t="s">
        <v>49</v>
      </c>
      <c r="K19" s="101"/>
      <c r="L19" s="102"/>
      <c r="M19" s="103"/>
    </row>
    <row r="20" spans="1:13" ht="24.95" customHeight="1" x14ac:dyDescent="0.25"/>
    <row r="21" spans="1:13" ht="24.95" customHeight="1" x14ac:dyDescent="0.25"/>
    <row r="22" spans="1:13" ht="24.95" customHeight="1" x14ac:dyDescent="0.25"/>
    <row r="23" spans="1:13" ht="24.95" customHeight="1" x14ac:dyDescent="0.25"/>
  </sheetData>
  <mergeCells count="36">
    <mergeCell ref="K15:M15"/>
    <mergeCell ref="H16:I16"/>
    <mergeCell ref="H17:I17"/>
    <mergeCell ref="H18:I18"/>
    <mergeCell ref="J19:K19"/>
    <mergeCell ref="L19:M19"/>
    <mergeCell ref="K9:M9"/>
    <mergeCell ref="H10:I10"/>
    <mergeCell ref="H11:I11"/>
    <mergeCell ref="H12:I12"/>
    <mergeCell ref="J13:K13"/>
    <mergeCell ref="L13:M13"/>
    <mergeCell ref="K3:M3"/>
    <mergeCell ref="H4:I4"/>
    <mergeCell ref="H5:I5"/>
    <mergeCell ref="H6:I6"/>
    <mergeCell ref="J7:K7"/>
    <mergeCell ref="L7:M7"/>
    <mergeCell ref="D15:F15"/>
    <mergeCell ref="A16:B16"/>
    <mergeCell ref="A17:B17"/>
    <mergeCell ref="A18:B18"/>
    <mergeCell ref="C19:D19"/>
    <mergeCell ref="E19:F19"/>
    <mergeCell ref="D9:F9"/>
    <mergeCell ref="A10:B10"/>
    <mergeCell ref="A11:B11"/>
    <mergeCell ref="A12:B12"/>
    <mergeCell ref="C13:D13"/>
    <mergeCell ref="E13:F13"/>
    <mergeCell ref="D3:F3"/>
    <mergeCell ref="A4:B4"/>
    <mergeCell ref="A5:B5"/>
    <mergeCell ref="A6:B6"/>
    <mergeCell ref="C7:D7"/>
    <mergeCell ref="E7:F7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O25"/>
  <sheetViews>
    <sheetView topLeftCell="B1" zoomScaleNormal="100" workbookViewId="0">
      <selection activeCell="F11" sqref="F11"/>
    </sheetView>
  </sheetViews>
  <sheetFormatPr baseColWidth="10" defaultRowHeight="15" x14ac:dyDescent="0.25"/>
  <cols>
    <col min="1" max="1" width="6.140625" customWidth="1"/>
    <col min="2" max="2" width="7.42578125" customWidth="1"/>
    <col min="3" max="3" width="30.7109375" customWidth="1"/>
    <col min="4" max="4" width="8.42578125" customWidth="1"/>
    <col min="5" max="11" width="8.7109375" customWidth="1"/>
    <col min="14" max="14" width="22.85546875" customWidth="1"/>
  </cols>
  <sheetData>
    <row r="1" spans="2:15" ht="15.75" thickBot="1" x14ac:dyDescent="0.3"/>
    <row r="2" spans="2:15" x14ac:dyDescent="0.25">
      <c r="C2" s="85" t="s">
        <v>52</v>
      </c>
      <c r="D2" s="86"/>
      <c r="E2" s="86"/>
      <c r="F2" s="86"/>
      <c r="G2" s="87"/>
    </row>
    <row r="3" spans="2:15" ht="15.75" thickBot="1" x14ac:dyDescent="0.3">
      <c r="C3" s="88"/>
      <c r="D3" s="89"/>
      <c r="E3" s="89"/>
      <c r="F3" s="89"/>
      <c r="G3" s="90"/>
    </row>
    <row r="4" spans="2:15" ht="15.75" thickBot="1" x14ac:dyDescent="0.3">
      <c r="N4" t="s">
        <v>81</v>
      </c>
    </row>
    <row r="5" spans="2:15" ht="21" customHeight="1" thickBot="1" x14ac:dyDescent="0.3">
      <c r="B5" s="13" t="s">
        <v>23</v>
      </c>
      <c r="C5" s="14" t="s">
        <v>24</v>
      </c>
      <c r="D5" s="14" t="s">
        <v>25</v>
      </c>
      <c r="E5" s="14" t="s">
        <v>26</v>
      </c>
      <c r="F5" s="14" t="s">
        <v>27</v>
      </c>
      <c r="G5" s="14" t="s">
        <v>28</v>
      </c>
      <c r="H5" s="14" t="s">
        <v>29</v>
      </c>
      <c r="I5" s="14" t="s">
        <v>30</v>
      </c>
      <c r="J5" s="14" t="s">
        <v>31</v>
      </c>
      <c r="K5" s="15" t="s">
        <v>32</v>
      </c>
    </row>
    <row r="6" spans="2:15" ht="21" customHeight="1" thickTop="1" thickBot="1" x14ac:dyDescent="0.3">
      <c r="B6" s="20">
        <v>1</v>
      </c>
      <c r="C6" s="30"/>
      <c r="D6" s="30" t="e">
        <f>VLOOKUP(C6,inscriptions!B4:C45,2,0)</f>
        <v>#N/A</v>
      </c>
      <c r="E6" s="5">
        <f>SUM(IF(J15&gt;K15,1,0)+IF(K21&gt;J21,1,0)+IF(J23&gt;K23,1,0))</f>
        <v>0</v>
      </c>
      <c r="F6" s="5">
        <f>SUM(IF(J15&lt;K15,1,0)+IF(K21&lt;J21,1,0)+IF(J23&lt;K23,1,0))</f>
        <v>0</v>
      </c>
      <c r="G6" s="30">
        <f>SUM(J15,K21,J23)</f>
        <v>0</v>
      </c>
      <c r="H6" s="5">
        <f>SUM(K15,J21,K23)</f>
        <v>0</v>
      </c>
      <c r="I6" s="5">
        <f>SUM(D15,F15,H15,E21,G21,I21,D23,F23,H23)</f>
        <v>0</v>
      </c>
      <c r="J6" s="5">
        <f>SUM(E15,G15,I15,D21,F21,H21,E23,G23,I23)</f>
        <v>0</v>
      </c>
      <c r="K6" s="6"/>
      <c r="N6" s="52" t="s">
        <v>77</v>
      </c>
      <c r="O6" s="52" t="str">
        <f>VLOOKUP(N6,inscriptions!B4:C45,2,0)</f>
        <v>E2</v>
      </c>
    </row>
    <row r="7" spans="2:15" ht="21" customHeight="1" thickTop="1" thickBot="1" x14ac:dyDescent="0.3">
      <c r="B7" s="20">
        <v>2</v>
      </c>
      <c r="C7" s="30"/>
      <c r="D7" s="30" t="e">
        <f>VLOOKUP(C7,inscriptions!B4:C45,2,0)</f>
        <v>#N/A</v>
      </c>
      <c r="E7" s="5">
        <f>SUM(IF(K15&gt;J15,1,0)+IF(J19&gt;K19,1,0)+IF(J25&gt;K25,1,0))</f>
        <v>0</v>
      </c>
      <c r="F7" s="5">
        <f>SUM(IF(K15&lt;J15,1,0)+IF(J19&lt;K19,1,0)+IF(J25&lt;K25,1,0))</f>
        <v>0</v>
      </c>
      <c r="G7" s="30">
        <f>SUM(K15,J19,J25)</f>
        <v>0</v>
      </c>
      <c r="H7" s="5">
        <f>SUM(J15,K19,K25)</f>
        <v>0</v>
      </c>
      <c r="I7" s="5">
        <f>SUM(E15,G15,I15,D19,F19,H19,D25,F25,H25)</f>
        <v>0</v>
      </c>
      <c r="J7" s="5">
        <f>SUM(D15,F15,H15,E19,G19,I19,E25,G25,I25)</f>
        <v>0</v>
      </c>
      <c r="K7" s="6"/>
      <c r="N7" s="52" t="s">
        <v>98</v>
      </c>
      <c r="O7" s="52" t="str">
        <f>VLOOKUP(N7,inscriptions!B4:C45,2,0)</f>
        <v>D6</v>
      </c>
    </row>
    <row r="8" spans="2:15" ht="21" customHeight="1" thickTop="1" thickBot="1" x14ac:dyDescent="0.3">
      <c r="B8" s="20">
        <v>3</v>
      </c>
      <c r="C8" s="30"/>
      <c r="D8" s="30" t="e">
        <f>VLOOKUP(C8,inscriptions!B4:C45,2,0)</f>
        <v>#N/A</v>
      </c>
      <c r="E8" s="5">
        <f>SUM(IF(J17&gt;K17,1,0)+IF(K19&gt;J19,1,0)+IF(K23&gt;J23,1,0))</f>
        <v>0</v>
      </c>
      <c r="F8" s="5">
        <f>SUM(IF(J17&lt;K17,1,0)+IF(K19&lt;J19,1,0)+IF(K23&lt;J23,1,0))</f>
        <v>0</v>
      </c>
      <c r="G8" s="30">
        <f>SUM(J17,K19,K23)</f>
        <v>0</v>
      </c>
      <c r="H8" s="5">
        <f>SUM(K17,J19,J23)</f>
        <v>0</v>
      </c>
      <c r="I8" s="5">
        <f>SUM(D17,F17,H17,E19,G19,I19,E23,G23,I23)</f>
        <v>0</v>
      </c>
      <c r="J8" s="5">
        <f>SUM(E17,G17,I17,D19,F19,H19,D23,F23,H23)</f>
        <v>0</v>
      </c>
      <c r="K8" s="6"/>
      <c r="N8" s="52" t="s">
        <v>88</v>
      </c>
      <c r="O8" s="52" t="e">
        <f>VLOOKUP(N8,inscriptions!B4:C45,2,0)</f>
        <v>#N/A</v>
      </c>
    </row>
    <row r="9" spans="2:15" ht="21" customHeight="1" thickTop="1" thickBot="1" x14ac:dyDescent="0.3">
      <c r="B9" s="4">
        <v>4</v>
      </c>
      <c r="C9" s="7"/>
      <c r="D9" s="7" t="e">
        <f>VLOOKUP(C9,inscriptions!B4:C45,2,0)</f>
        <v>#N/A</v>
      </c>
      <c r="E9" s="8">
        <f>SUM(IF(K17&gt;J17,1,0)+IF(J21&gt;K21,1,0)+IF(K25&gt;J25,1,0))</f>
        <v>0</v>
      </c>
      <c r="F9" s="8">
        <f>SUM(IF(K17&lt;J17,1,0)+IF(J21&lt;K21,1,0)+IF(K25&lt;J25,1,0))</f>
        <v>0</v>
      </c>
      <c r="G9" s="7">
        <f>SUM(K17,J21,K25)</f>
        <v>0</v>
      </c>
      <c r="H9" s="8">
        <f>SUM(J17,K21,J25)</f>
        <v>0</v>
      </c>
      <c r="I9" s="8">
        <f>SUM(E17,G17,I17,D21,F21,H21,E25,G25,I25)</f>
        <v>0</v>
      </c>
      <c r="J9" s="8">
        <f>SUM(D17,F17,H17,E21,G21,I21,D25,F25,H25)</f>
        <v>0</v>
      </c>
      <c r="K9" s="9"/>
      <c r="N9" s="52" t="s">
        <v>75</v>
      </c>
      <c r="O9" s="52" t="str">
        <f>VLOOKUP(N9,inscriptions!B4:C45,2,0)</f>
        <v>E4</v>
      </c>
    </row>
    <row r="12" spans="2:15" ht="15.75" thickBot="1" x14ac:dyDescent="0.3"/>
    <row r="13" spans="2:15" ht="21" customHeight="1" thickTop="1" thickBot="1" x14ac:dyDescent="0.3">
      <c r="B13" s="17" t="s">
        <v>33</v>
      </c>
      <c r="D13" s="91" t="s">
        <v>34</v>
      </c>
      <c r="E13" s="91"/>
      <c r="F13" s="91" t="s">
        <v>35</v>
      </c>
      <c r="G13" s="91"/>
      <c r="H13" s="91" t="s">
        <v>36</v>
      </c>
      <c r="I13" s="91"/>
      <c r="J13" s="91" t="s">
        <v>37</v>
      </c>
      <c r="K13" s="91"/>
    </row>
    <row r="14" spans="2:15" ht="15.75" thickTop="1" x14ac:dyDescent="0.25">
      <c r="D14" s="1"/>
      <c r="E14" s="1"/>
      <c r="F14" s="1"/>
      <c r="G14" s="1"/>
      <c r="H14" s="1"/>
      <c r="I14" s="1"/>
      <c r="J14" s="1"/>
      <c r="K14" s="1"/>
    </row>
    <row r="15" spans="2:15" ht="21" customHeight="1" x14ac:dyDescent="0.25">
      <c r="B15" s="3">
        <v>1</v>
      </c>
      <c r="C15" s="2" t="s">
        <v>38</v>
      </c>
      <c r="D15" s="18"/>
      <c r="E15" s="19"/>
      <c r="F15" s="18"/>
      <c r="G15" s="19"/>
      <c r="H15" s="18"/>
      <c r="I15" s="19"/>
      <c r="J15" s="18">
        <f>SUM(IF(D15&gt;E15,1,0)+IF(F15&gt;G15,1,0)+IF(H15&gt;I15,1,0))</f>
        <v>0</v>
      </c>
      <c r="K15" s="19">
        <f>SUM(IF(E15&gt;D15,1,0)+IF(G15&gt;F15,1,0)+IF(I15&gt;H15,1,0))</f>
        <v>0</v>
      </c>
    </row>
    <row r="16" spans="2:15" x14ac:dyDescent="0.25">
      <c r="B16" s="16"/>
    </row>
    <row r="17" spans="2:11" ht="21" customHeight="1" x14ac:dyDescent="0.25">
      <c r="B17" s="3">
        <v>2</v>
      </c>
      <c r="C17" s="2" t="s">
        <v>39</v>
      </c>
      <c r="D17" s="18"/>
      <c r="E17" s="19"/>
      <c r="F17" s="18"/>
      <c r="G17" s="19"/>
      <c r="H17" s="18"/>
      <c r="I17" s="19"/>
      <c r="J17" s="18">
        <f>SUM(IF(D17&gt;E17,1,0)+IF(F17&gt;G17,1,0)+IF(H17&gt;I17,1,0))</f>
        <v>0</v>
      </c>
      <c r="K17" s="19">
        <f>SUM(IF(E17&gt;D17,1,0)+IF(G17&gt;F17,1,0)+IF(I17&gt;H17,1,0))</f>
        <v>0</v>
      </c>
    </row>
    <row r="18" spans="2:11" x14ac:dyDescent="0.25">
      <c r="B18" s="16"/>
    </row>
    <row r="19" spans="2:11" ht="21" customHeight="1" x14ac:dyDescent="0.25">
      <c r="B19" s="3">
        <v>3</v>
      </c>
      <c r="C19" s="2" t="s">
        <v>40</v>
      </c>
      <c r="D19" s="18"/>
      <c r="E19" s="19"/>
      <c r="F19" s="18"/>
      <c r="G19" s="19"/>
      <c r="H19" s="18"/>
      <c r="I19" s="19"/>
      <c r="J19" s="18">
        <f>SUM(IF(D19&gt;E19,1,0)+IF(F19&gt;G19,1,0)+IF(H19&gt;I19,1,0))</f>
        <v>0</v>
      </c>
      <c r="K19" s="19">
        <f>SUM(IF(E19&gt;D19,1,0)+IF(G19&gt;F19,1,0)+IF(I19&gt;H19,1,0))</f>
        <v>0</v>
      </c>
    </row>
    <row r="20" spans="2:11" x14ac:dyDescent="0.25">
      <c r="B20" s="16"/>
    </row>
    <row r="21" spans="2:11" ht="21" customHeight="1" x14ac:dyDescent="0.25">
      <c r="B21" s="3">
        <v>4</v>
      </c>
      <c r="C21" s="2" t="s">
        <v>41</v>
      </c>
      <c r="D21" s="18"/>
      <c r="E21" s="19"/>
      <c r="F21" s="18"/>
      <c r="G21" s="19"/>
      <c r="H21" s="18"/>
      <c r="I21" s="19"/>
      <c r="J21" s="18">
        <f>SUM(IF(D21&gt;E21,1,0)+IF(F21&gt;G21,1,0)+IF(H21&gt;I21,1,0))</f>
        <v>0</v>
      </c>
      <c r="K21" s="19">
        <f>SUM(IF(E21&gt;D21,1,0)+IF(G21&gt;F21,1,0)+IF(I21&gt;H21,1,0))</f>
        <v>0</v>
      </c>
    </row>
    <row r="22" spans="2:11" x14ac:dyDescent="0.25">
      <c r="B22" s="16"/>
    </row>
    <row r="23" spans="2:11" ht="21" customHeight="1" x14ac:dyDescent="0.25">
      <c r="B23" s="3">
        <v>5</v>
      </c>
      <c r="C23" s="2" t="s">
        <v>42</v>
      </c>
      <c r="D23" s="18"/>
      <c r="E23" s="19"/>
      <c r="F23" s="18"/>
      <c r="G23" s="19"/>
      <c r="H23" s="18"/>
      <c r="I23" s="19"/>
      <c r="J23" s="18">
        <f>SUM(IF(D23&gt;E23,1,0)+IF(F23&gt;G23,1,0)+IF(H23&gt;I23,1,0))</f>
        <v>0</v>
      </c>
      <c r="K23" s="19">
        <f>SUM(IF(E23&gt;D23,1,0)+IF(G23&gt;F23,1,0)+IF(I23&gt;H23,1,0))</f>
        <v>0</v>
      </c>
    </row>
    <row r="24" spans="2:11" x14ac:dyDescent="0.25">
      <c r="B24" s="16"/>
    </row>
    <row r="25" spans="2:11" ht="21" customHeight="1" x14ac:dyDescent="0.25">
      <c r="B25" s="3">
        <v>6</v>
      </c>
      <c r="C25" s="2" t="s">
        <v>43</v>
      </c>
      <c r="D25" s="18"/>
      <c r="E25" s="19"/>
      <c r="F25" s="18"/>
      <c r="G25" s="19"/>
      <c r="H25" s="18"/>
      <c r="I25" s="19"/>
      <c r="J25" s="18">
        <f>SUM(IF(D25&gt;E25,1,0)+IF(F25&gt;G25,1,0)+IF(H25&gt;I25,1,0))</f>
        <v>0</v>
      </c>
      <c r="K25" s="19">
        <f>SUM(IF(E25&gt;D25,1,0)+IF(G25&gt;F25,1,0)+IF(I25&gt;H25,1,0))</f>
        <v>0</v>
      </c>
    </row>
  </sheetData>
  <mergeCells count="5">
    <mergeCell ref="C2:G3"/>
    <mergeCell ref="D13:E13"/>
    <mergeCell ref="F13:G13"/>
    <mergeCell ref="H13:I13"/>
    <mergeCell ref="J13:K13"/>
  </mergeCells>
  <dataValidations count="3">
    <dataValidation allowBlank="1" showDropDown="1" showInputMessage="1" showErrorMessage="1" sqref="D6:D9"/>
    <dataValidation type="list" allowBlank="1" showInputMessage="1" showErrorMessage="1" sqref="C6:C9">
      <formula1>Noms</formula1>
    </dataValidation>
    <dataValidation type="list" allowBlank="1" showInputMessage="1" showErrorMessage="1" sqref="N6:N9">
      <formula1>players</formula1>
    </dataValidation>
  </dataValidations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M23"/>
  <sheetViews>
    <sheetView topLeftCell="A4" zoomScaleNormal="100" workbookViewId="0">
      <selection activeCell="D3" sqref="D3:F3"/>
    </sheetView>
  </sheetViews>
  <sheetFormatPr baseColWidth="10" defaultRowHeight="15" x14ac:dyDescent="0.25"/>
  <cols>
    <col min="1" max="13" width="9.28515625" customWidth="1"/>
  </cols>
  <sheetData>
    <row r="2" spans="1:13" ht="15.75" thickBot="1" x14ac:dyDescent="0.3"/>
    <row r="3" spans="1:13" ht="24.95" customHeight="1" thickBot="1" x14ac:dyDescent="0.3">
      <c r="A3" s="27" t="s">
        <v>53</v>
      </c>
      <c r="B3" s="15" t="s">
        <v>54</v>
      </c>
      <c r="C3" s="13" t="s">
        <v>44</v>
      </c>
      <c r="D3" s="92">
        <f>'4J - Groupe 2'!C9</f>
        <v>0</v>
      </c>
      <c r="E3" s="93"/>
      <c r="F3" s="94"/>
      <c r="H3" s="27" t="s">
        <v>53</v>
      </c>
      <c r="I3" s="15" t="s">
        <v>57</v>
      </c>
      <c r="J3" s="13" t="s">
        <v>44</v>
      </c>
      <c r="K3" s="92">
        <f>'4J - Groupe 2'!C8</f>
        <v>0</v>
      </c>
      <c r="L3" s="93"/>
      <c r="M3" s="94"/>
    </row>
    <row r="4" spans="1:13" ht="24.95" customHeight="1" x14ac:dyDescent="0.25">
      <c r="A4" s="95" t="s">
        <v>48</v>
      </c>
      <c r="B4" s="86"/>
      <c r="C4" s="25" t="s">
        <v>45</v>
      </c>
      <c r="D4" s="25" t="s">
        <v>46</v>
      </c>
      <c r="E4" s="28" t="s">
        <v>47</v>
      </c>
      <c r="F4" s="25" t="s">
        <v>37</v>
      </c>
      <c r="H4" s="95" t="s">
        <v>48</v>
      </c>
      <c r="I4" s="86"/>
      <c r="J4" s="25" t="s">
        <v>45</v>
      </c>
      <c r="K4" s="25" t="s">
        <v>46</v>
      </c>
      <c r="L4" s="28" t="s">
        <v>47</v>
      </c>
      <c r="M4" s="25" t="s">
        <v>37</v>
      </c>
    </row>
    <row r="5" spans="1:13" ht="24.95" customHeight="1" x14ac:dyDescent="0.25">
      <c r="A5" s="96">
        <f>'4J - Groupe 2'!C6</f>
        <v>0</v>
      </c>
      <c r="B5" s="97"/>
      <c r="C5" s="26"/>
      <c r="D5" s="26"/>
      <c r="E5" s="24"/>
      <c r="F5" s="26"/>
      <c r="H5" s="96">
        <f>'4J - Groupe 2'!C9</f>
        <v>0</v>
      </c>
      <c r="I5" s="97"/>
      <c r="J5" s="26"/>
      <c r="K5" s="26"/>
      <c r="L5" s="24"/>
      <c r="M5" s="26"/>
    </row>
    <row r="6" spans="1:13" ht="24.95" customHeight="1" x14ac:dyDescent="0.25">
      <c r="A6" s="98">
        <f>'4J - Groupe 2'!C7</f>
        <v>0</v>
      </c>
      <c r="B6" s="99"/>
      <c r="C6" s="31"/>
      <c r="D6" s="31"/>
      <c r="E6" s="32"/>
      <c r="F6" s="31"/>
      <c r="H6" s="98">
        <f>'4J - Groupe 2'!C6</f>
        <v>0</v>
      </c>
      <c r="I6" s="99"/>
      <c r="J6" s="31"/>
      <c r="K6" s="31"/>
      <c r="L6" s="32"/>
      <c r="M6" s="31"/>
    </row>
    <row r="7" spans="1:13" ht="24.95" customHeight="1" x14ac:dyDescent="0.25">
      <c r="A7" s="29" t="s">
        <v>50</v>
      </c>
      <c r="B7" s="40" t="e">
        <f>INDEX(handicap,MATCH(VLOOKUP(A5,inscriptions!$B$4:$C$45,2,0),Class,0),MATCH(VLOOKUP(A6,inscriptions!$B$4:$C$45,2,0),Classements,0))</f>
        <v>#N/A</v>
      </c>
      <c r="C7" s="100" t="s">
        <v>49</v>
      </c>
      <c r="D7" s="101"/>
      <c r="E7" s="102"/>
      <c r="F7" s="103"/>
      <c r="H7" s="29" t="s">
        <v>50</v>
      </c>
      <c r="I7" s="43" t="e">
        <f>INDEX(handicap,MATCH(VLOOKUP(H5,inscriptions!$B$4:$C$45,2,0),Class,0),MATCH(VLOOKUP(H6,inscriptions!$B$4:$C$45,2,0),Classements,0))</f>
        <v>#N/A</v>
      </c>
      <c r="J7" s="100" t="s">
        <v>49</v>
      </c>
      <c r="K7" s="101"/>
      <c r="L7" s="102"/>
      <c r="M7" s="103"/>
    </row>
    <row r="8" spans="1:13" ht="24.95" customHeight="1" thickBot="1" x14ac:dyDescent="0.3"/>
    <row r="9" spans="1:13" ht="24.95" customHeight="1" thickBot="1" x14ac:dyDescent="0.3">
      <c r="A9" s="27" t="s">
        <v>53</v>
      </c>
      <c r="B9" s="15" t="s">
        <v>55</v>
      </c>
      <c r="C9" s="13" t="s">
        <v>44</v>
      </c>
      <c r="D9" s="92">
        <f>'4J - Groupe 2'!C7</f>
        <v>0</v>
      </c>
      <c r="E9" s="93"/>
      <c r="F9" s="94"/>
      <c r="H9" s="27" t="s">
        <v>53</v>
      </c>
      <c r="I9" s="15" t="s">
        <v>58</v>
      </c>
      <c r="J9" s="13" t="s">
        <v>44</v>
      </c>
      <c r="K9" s="92">
        <f>'4J - Groupe 2'!C7</f>
        <v>0</v>
      </c>
      <c r="L9" s="93"/>
      <c r="M9" s="94"/>
    </row>
    <row r="10" spans="1:13" ht="24.95" customHeight="1" x14ac:dyDescent="0.25">
      <c r="A10" s="95" t="s">
        <v>48</v>
      </c>
      <c r="B10" s="86"/>
      <c r="C10" s="25" t="s">
        <v>45</v>
      </c>
      <c r="D10" s="25" t="s">
        <v>46</v>
      </c>
      <c r="E10" s="28" t="s">
        <v>47</v>
      </c>
      <c r="F10" s="25" t="s">
        <v>37</v>
      </c>
      <c r="H10" s="95" t="s">
        <v>48</v>
      </c>
      <c r="I10" s="86"/>
      <c r="J10" s="25" t="s">
        <v>45</v>
      </c>
      <c r="K10" s="25" t="s">
        <v>46</v>
      </c>
      <c r="L10" s="28" t="s">
        <v>47</v>
      </c>
      <c r="M10" s="25" t="s">
        <v>37</v>
      </c>
    </row>
    <row r="11" spans="1:13" ht="24.95" customHeight="1" x14ac:dyDescent="0.25">
      <c r="A11" s="104">
        <f>'4J - Groupe 2'!C8</f>
        <v>0</v>
      </c>
      <c r="B11" s="105"/>
      <c r="C11" s="26"/>
      <c r="D11" s="26"/>
      <c r="E11" s="24"/>
      <c r="F11" s="26"/>
      <c r="G11" s="16"/>
      <c r="H11" s="96">
        <f>'4J - Groupe 2'!C6</f>
        <v>0</v>
      </c>
      <c r="I11" s="97"/>
      <c r="J11" s="26"/>
      <c r="K11" s="26"/>
      <c r="L11" s="24"/>
      <c r="M11" s="26"/>
    </row>
    <row r="12" spans="1:13" ht="24.95" customHeight="1" x14ac:dyDescent="0.25">
      <c r="A12" s="106">
        <f>'4J - Groupe 2'!C9</f>
        <v>0</v>
      </c>
      <c r="B12" s="107"/>
      <c r="C12" s="31"/>
      <c r="D12" s="31"/>
      <c r="E12" s="32"/>
      <c r="F12" s="31"/>
      <c r="H12" s="98">
        <f>'4J - Groupe 2'!C8</f>
        <v>0</v>
      </c>
      <c r="I12" s="99"/>
      <c r="J12" s="31"/>
      <c r="K12" s="31"/>
      <c r="L12" s="32"/>
      <c r="M12" s="31"/>
    </row>
    <row r="13" spans="1:13" ht="24.95" customHeight="1" x14ac:dyDescent="0.25">
      <c r="A13" s="41" t="s">
        <v>50</v>
      </c>
      <c r="B13" s="42" t="e">
        <f>INDEX(handicap,MATCH(VLOOKUP(A11,inscriptions!$B$4:$C$45,2,0),Class,0),MATCH(VLOOKUP(A12,inscriptions!$B$4:$C$45,2,0),Classements,0))</f>
        <v>#N/A</v>
      </c>
      <c r="C13" s="100" t="s">
        <v>49</v>
      </c>
      <c r="D13" s="101"/>
      <c r="E13" s="102"/>
      <c r="F13" s="103"/>
      <c r="H13" s="29" t="s">
        <v>50</v>
      </c>
      <c r="I13" s="43" t="e">
        <f>INDEX(handicap,MATCH(VLOOKUP(H11,inscriptions!$B$4:$C$45,2,0),Class,0),MATCH(VLOOKUP(H12,inscriptions!$B$4:$C$45,2,0),Classements,0))</f>
        <v>#N/A</v>
      </c>
      <c r="J13" s="100" t="s">
        <v>49</v>
      </c>
      <c r="K13" s="101"/>
      <c r="L13" s="102"/>
      <c r="M13" s="103"/>
    </row>
    <row r="14" spans="1:13" ht="24.95" customHeight="1" thickBot="1" x14ac:dyDescent="0.3"/>
    <row r="15" spans="1:13" ht="24.95" customHeight="1" thickBot="1" x14ac:dyDescent="0.3">
      <c r="A15" s="27" t="s">
        <v>53</v>
      </c>
      <c r="B15" s="15" t="s">
        <v>56</v>
      </c>
      <c r="C15" s="13" t="s">
        <v>44</v>
      </c>
      <c r="D15" s="92">
        <f>'4J - Groupe 2'!C6</f>
        <v>0</v>
      </c>
      <c r="E15" s="93"/>
      <c r="F15" s="94"/>
      <c r="H15" s="27" t="s">
        <v>53</v>
      </c>
      <c r="I15" s="15" t="s">
        <v>59</v>
      </c>
      <c r="J15" s="13" t="s">
        <v>44</v>
      </c>
      <c r="K15" s="92">
        <f>'4J - Groupe 2'!C6</f>
        <v>0</v>
      </c>
      <c r="L15" s="93"/>
      <c r="M15" s="94"/>
    </row>
    <row r="16" spans="1:13" ht="24.95" customHeight="1" x14ac:dyDescent="0.25">
      <c r="A16" s="95" t="s">
        <v>48</v>
      </c>
      <c r="B16" s="86"/>
      <c r="C16" s="25" t="s">
        <v>45</v>
      </c>
      <c r="D16" s="25" t="s">
        <v>46</v>
      </c>
      <c r="E16" s="28" t="s">
        <v>47</v>
      </c>
      <c r="F16" s="25" t="s">
        <v>37</v>
      </c>
      <c r="H16" s="95" t="s">
        <v>48</v>
      </c>
      <c r="I16" s="86"/>
      <c r="J16" s="25" t="s">
        <v>45</v>
      </c>
      <c r="K16" s="25" t="s">
        <v>46</v>
      </c>
      <c r="L16" s="28" t="s">
        <v>47</v>
      </c>
      <c r="M16" s="25" t="s">
        <v>37</v>
      </c>
    </row>
    <row r="17" spans="1:13" ht="24.95" customHeight="1" x14ac:dyDescent="0.25">
      <c r="A17" s="96">
        <f>'4J - Groupe 2'!C7</f>
        <v>0</v>
      </c>
      <c r="B17" s="97"/>
      <c r="C17" s="26"/>
      <c r="D17" s="26"/>
      <c r="E17" s="24"/>
      <c r="F17" s="26"/>
      <c r="H17" s="96">
        <f>'4J - Groupe 2'!C7</f>
        <v>0</v>
      </c>
      <c r="I17" s="97"/>
      <c r="J17" s="26"/>
      <c r="K17" s="26"/>
      <c r="L17" s="24"/>
      <c r="M17" s="26"/>
    </row>
    <row r="18" spans="1:13" ht="24.95" customHeight="1" x14ac:dyDescent="0.25">
      <c r="A18" s="98">
        <f>'4J - Groupe 2'!C8</f>
        <v>0</v>
      </c>
      <c r="B18" s="99"/>
      <c r="C18" s="31"/>
      <c r="D18" s="31"/>
      <c r="E18" s="32"/>
      <c r="F18" s="31"/>
      <c r="H18" s="98">
        <f>'4J - Groupe 2'!C9</f>
        <v>0</v>
      </c>
      <c r="I18" s="99"/>
      <c r="J18" s="31"/>
      <c r="K18" s="31"/>
      <c r="L18" s="32"/>
      <c r="M18" s="31"/>
    </row>
    <row r="19" spans="1:13" ht="24.95" customHeight="1" x14ac:dyDescent="0.25">
      <c r="A19" s="29" t="s">
        <v>50</v>
      </c>
      <c r="B19" s="43" t="e">
        <f>INDEX(handicap,MATCH(VLOOKUP(A17,inscriptions!$B$4:$C$45,2,0),Class,0),MATCH(VLOOKUP(A18,inscriptions!$B$4:$C$45,2,0),Classements,0))</f>
        <v>#N/A</v>
      </c>
      <c r="C19" s="100" t="s">
        <v>49</v>
      </c>
      <c r="D19" s="101"/>
      <c r="E19" s="102"/>
      <c r="F19" s="103"/>
      <c r="H19" s="29" t="s">
        <v>50</v>
      </c>
      <c r="I19" s="43" t="e">
        <f>INDEX(handicap,MATCH(VLOOKUP(H17,inscriptions!$B$4:$C$45,2,0),Class,0),MATCH(VLOOKUP(H18,inscriptions!$B$4:$C$45,2,0),Classements,0))</f>
        <v>#N/A</v>
      </c>
      <c r="J19" s="100" t="s">
        <v>49</v>
      </c>
      <c r="K19" s="101"/>
      <c r="L19" s="102"/>
      <c r="M19" s="103"/>
    </row>
    <row r="20" spans="1:13" ht="24.95" customHeight="1" x14ac:dyDescent="0.25"/>
    <row r="21" spans="1:13" ht="24.95" customHeight="1" x14ac:dyDescent="0.25"/>
    <row r="22" spans="1:13" ht="24.95" customHeight="1" x14ac:dyDescent="0.25"/>
    <row r="23" spans="1:13" ht="24.95" customHeight="1" x14ac:dyDescent="0.25"/>
  </sheetData>
  <mergeCells count="36">
    <mergeCell ref="L7:M7"/>
    <mergeCell ref="D3:F3"/>
    <mergeCell ref="K3:M3"/>
    <mergeCell ref="A4:B4"/>
    <mergeCell ref="H4:I4"/>
    <mergeCell ref="A5:B5"/>
    <mergeCell ref="H5:I5"/>
    <mergeCell ref="A6:B6"/>
    <mergeCell ref="H6:I6"/>
    <mergeCell ref="C7:D7"/>
    <mergeCell ref="E7:F7"/>
    <mergeCell ref="J7:K7"/>
    <mergeCell ref="L13:M13"/>
    <mergeCell ref="D9:F9"/>
    <mergeCell ref="K9:M9"/>
    <mergeCell ref="A10:B10"/>
    <mergeCell ref="H10:I10"/>
    <mergeCell ref="A11:B11"/>
    <mergeCell ref="H11:I11"/>
    <mergeCell ref="A12:B12"/>
    <mergeCell ref="H12:I12"/>
    <mergeCell ref="C13:D13"/>
    <mergeCell ref="E13:F13"/>
    <mergeCell ref="J13:K13"/>
    <mergeCell ref="L19:M19"/>
    <mergeCell ref="D15:F15"/>
    <mergeCell ref="K15:M15"/>
    <mergeCell ref="A16:B16"/>
    <mergeCell ref="H16:I16"/>
    <mergeCell ref="A17:B17"/>
    <mergeCell ref="H17:I17"/>
    <mergeCell ref="A18:B18"/>
    <mergeCell ref="H18:I18"/>
    <mergeCell ref="C19:D19"/>
    <mergeCell ref="E19:F19"/>
    <mergeCell ref="J19:K19"/>
  </mergeCells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O25"/>
  <sheetViews>
    <sheetView zoomScaleNormal="100" workbookViewId="0">
      <selection activeCell="N10" sqref="N10"/>
    </sheetView>
  </sheetViews>
  <sheetFormatPr baseColWidth="10" defaultRowHeight="15" x14ac:dyDescent="0.25"/>
  <cols>
    <col min="1" max="1" width="6.140625" customWidth="1"/>
    <col min="2" max="2" width="7.42578125" customWidth="1"/>
    <col min="3" max="3" width="30.7109375" customWidth="1"/>
    <col min="4" max="4" width="8.42578125" customWidth="1"/>
    <col min="5" max="11" width="8.7109375" customWidth="1"/>
    <col min="14" max="14" width="22.85546875" customWidth="1"/>
  </cols>
  <sheetData>
    <row r="1" spans="2:15" ht="15.75" thickBot="1" x14ac:dyDescent="0.3"/>
    <row r="2" spans="2:15" x14ac:dyDescent="0.25">
      <c r="C2" s="85" t="s">
        <v>83</v>
      </c>
      <c r="D2" s="86"/>
      <c r="E2" s="86"/>
      <c r="F2" s="86"/>
      <c r="G2" s="87"/>
    </row>
    <row r="3" spans="2:15" ht="15.75" thickBot="1" x14ac:dyDescent="0.3">
      <c r="C3" s="88"/>
      <c r="D3" s="89"/>
      <c r="E3" s="89"/>
      <c r="F3" s="89"/>
      <c r="G3" s="90"/>
    </row>
    <row r="4" spans="2:15" ht="15.75" thickBot="1" x14ac:dyDescent="0.3">
      <c r="N4" t="s">
        <v>82</v>
      </c>
    </row>
    <row r="5" spans="2:15" ht="21" customHeight="1" thickBot="1" x14ac:dyDescent="0.3">
      <c r="B5" s="34" t="s">
        <v>23</v>
      </c>
      <c r="C5" s="35" t="s">
        <v>24</v>
      </c>
      <c r="D5" s="35" t="s">
        <v>25</v>
      </c>
      <c r="E5" s="35" t="s">
        <v>26</v>
      </c>
      <c r="F5" s="35" t="s">
        <v>27</v>
      </c>
      <c r="G5" s="35" t="s">
        <v>28</v>
      </c>
      <c r="H5" s="35" t="s">
        <v>29</v>
      </c>
      <c r="I5" s="35" t="s">
        <v>30</v>
      </c>
      <c r="J5" s="35" t="s">
        <v>31</v>
      </c>
      <c r="K5" s="36" t="s">
        <v>32</v>
      </c>
    </row>
    <row r="6" spans="2:15" ht="21" customHeight="1" thickTop="1" thickBot="1" x14ac:dyDescent="0.3">
      <c r="B6" s="20">
        <v>1</v>
      </c>
      <c r="C6" s="39"/>
      <c r="D6" s="39" t="e">
        <f>VLOOKUP(C6,inscriptions!B4:C45,2,0)</f>
        <v>#N/A</v>
      </c>
      <c r="E6" s="39">
        <f>SUM(IF(J15&gt;K15,1,0)+IF(K21&gt;J21,1,0)+IF(J23&gt;K23,1,0))</f>
        <v>0</v>
      </c>
      <c r="F6" s="39">
        <f>SUM(IF(J15&lt;K15,1,0)+IF(K21&lt;J21,1,0)+IF(J23&lt;K23,1,0))</f>
        <v>0</v>
      </c>
      <c r="G6" s="39">
        <f>SUM(J15,K21,J23)</f>
        <v>0</v>
      </c>
      <c r="H6" s="39">
        <f>SUM(K15,J21,K23)</f>
        <v>0</v>
      </c>
      <c r="I6" s="39">
        <f>SUM(D15,F15,H15,E21,G21,I21,D23,F23,H23)</f>
        <v>0</v>
      </c>
      <c r="J6" s="39">
        <f>SUM(E15,G15,I15,D21,F21,H21,E23,G23,I23)</f>
        <v>0</v>
      </c>
      <c r="K6" s="44"/>
      <c r="N6" s="52"/>
      <c r="O6" s="52" t="e">
        <f>VLOOKUP(N6,inscriptions!B4:C45,2,0)</f>
        <v>#N/A</v>
      </c>
    </row>
    <row r="7" spans="2:15" ht="21" customHeight="1" thickTop="1" thickBot="1" x14ac:dyDescent="0.3">
      <c r="B7" s="20">
        <v>2</v>
      </c>
      <c r="C7" s="39"/>
      <c r="D7" s="39" t="e">
        <f>VLOOKUP(C7,inscriptions!B4:C45,2,0)</f>
        <v>#N/A</v>
      </c>
      <c r="E7" s="39">
        <f>SUM(IF(K15&gt;J15,1,0)+IF(J19&gt;K19,1,0)+IF(J25&gt;K25,1,0))</f>
        <v>0</v>
      </c>
      <c r="F7" s="39">
        <f>SUM(IF(K15&lt;J15,1,0)+IF(J19&lt;K19,1,0)+IF(J25&lt;K25,1,0))</f>
        <v>0</v>
      </c>
      <c r="G7" s="39">
        <f>SUM(K15,J19,J25)</f>
        <v>0</v>
      </c>
      <c r="H7" s="39">
        <f>SUM(J15,K19,K25)</f>
        <v>0</v>
      </c>
      <c r="I7" s="39">
        <f>SUM(E15,G15,I15,D19,F19,H19,D25,F25,H25)</f>
        <v>0</v>
      </c>
      <c r="J7" s="39">
        <f>SUM(D15,F15,H15,E19,G19,I19,E25,G25,I25)</f>
        <v>0</v>
      </c>
      <c r="K7" s="44"/>
      <c r="N7" s="52"/>
      <c r="O7" s="52" t="e">
        <f>VLOOKUP(N7,inscriptions!B4:C45,2,0)</f>
        <v>#N/A</v>
      </c>
    </row>
    <row r="8" spans="2:15" ht="21" customHeight="1" thickTop="1" thickBot="1" x14ac:dyDescent="0.3">
      <c r="B8" s="20">
        <v>3</v>
      </c>
      <c r="C8" s="39"/>
      <c r="D8" s="39" t="e">
        <f>VLOOKUP(C8,inscriptions!B4:C45,2,0)</f>
        <v>#N/A</v>
      </c>
      <c r="E8" s="39">
        <f>SUM(IF(J17&gt;K17,1,0)+IF(K19&gt;J19,1,0)+IF(K23&gt;J23,1,0))</f>
        <v>0</v>
      </c>
      <c r="F8" s="39">
        <f>SUM(IF(J17&lt;K17,1,0)+IF(K19&lt;J19,1,0)+IF(K23&lt;J23,1,0))</f>
        <v>0</v>
      </c>
      <c r="G8" s="39">
        <f>SUM(J17,K19,K23)</f>
        <v>0</v>
      </c>
      <c r="H8" s="39">
        <f>SUM(K17,J19,J23)</f>
        <v>0</v>
      </c>
      <c r="I8" s="39">
        <f>SUM(D17,F17,H17,E19,G19,I19,E23,G23,I23)</f>
        <v>0</v>
      </c>
      <c r="J8" s="39">
        <f>SUM(E17,G17,I17,D19,F19,H19,D23,F23,H23)</f>
        <v>0</v>
      </c>
      <c r="K8" s="44"/>
      <c r="N8" s="52"/>
      <c r="O8" s="52" t="e">
        <f>VLOOKUP(N8,inscriptions!B4:C45,2,0)</f>
        <v>#N/A</v>
      </c>
    </row>
    <row r="9" spans="2:15" ht="21" customHeight="1" thickTop="1" thickBot="1" x14ac:dyDescent="0.3">
      <c r="B9" s="37">
        <v>4</v>
      </c>
      <c r="C9" s="7"/>
      <c r="D9" s="7" t="e">
        <f>VLOOKUP(C9,inscriptions!B4:C45,2,0)</f>
        <v>#N/A</v>
      </c>
      <c r="E9" s="7">
        <f>SUM(IF(K17&gt;J17,1,0)+IF(J21&gt;K21,1,0)+IF(K25&gt;J25,1,0))</f>
        <v>0</v>
      </c>
      <c r="F9" s="7">
        <f>SUM(IF(K17&lt;J17,1,0)+IF(J21&lt;K21,1,0)+IF(K25&lt;J25,1,0))</f>
        <v>0</v>
      </c>
      <c r="G9" s="7">
        <f>SUM(K17,J21,K25)</f>
        <v>0</v>
      </c>
      <c r="H9" s="7">
        <f>SUM(J17,K21,J25)</f>
        <v>0</v>
      </c>
      <c r="I9" s="7">
        <f>SUM(E17,G17,I17,D21,F21,H21,E25,G25,I25)</f>
        <v>0</v>
      </c>
      <c r="J9" s="7">
        <f>SUM(D17,F17,H17,E21,G21,I21,D25,F25,H25)</f>
        <v>0</v>
      </c>
      <c r="K9" s="45"/>
      <c r="N9" s="52"/>
      <c r="O9" s="52" t="e">
        <f>VLOOKUP(N9,inscriptions!B4:C45,2,0)</f>
        <v>#N/A</v>
      </c>
    </row>
    <row r="12" spans="2:15" ht="15.75" thickBot="1" x14ac:dyDescent="0.3"/>
    <row r="13" spans="2:15" ht="21" customHeight="1" thickTop="1" thickBot="1" x14ac:dyDescent="0.3">
      <c r="B13" s="17" t="s">
        <v>33</v>
      </c>
      <c r="D13" s="91" t="s">
        <v>34</v>
      </c>
      <c r="E13" s="91"/>
      <c r="F13" s="91" t="s">
        <v>35</v>
      </c>
      <c r="G13" s="91"/>
      <c r="H13" s="91" t="s">
        <v>36</v>
      </c>
      <c r="I13" s="91"/>
      <c r="J13" s="91" t="s">
        <v>37</v>
      </c>
      <c r="K13" s="91"/>
    </row>
    <row r="14" spans="2:15" ht="15.75" thickTop="1" x14ac:dyDescent="0.25">
      <c r="D14" s="1"/>
      <c r="E14" s="1"/>
      <c r="F14" s="1"/>
      <c r="G14" s="1"/>
      <c r="H14" s="1"/>
      <c r="I14" s="1"/>
      <c r="J14" s="1"/>
      <c r="K14" s="1"/>
    </row>
    <row r="15" spans="2:15" ht="21" customHeight="1" x14ac:dyDescent="0.25">
      <c r="B15" s="3">
        <v>1</v>
      </c>
      <c r="C15" s="2" t="s">
        <v>38</v>
      </c>
      <c r="D15" s="18"/>
      <c r="E15" s="19"/>
      <c r="F15" s="18"/>
      <c r="G15" s="19"/>
      <c r="H15" s="18"/>
      <c r="I15" s="19"/>
      <c r="J15" s="18">
        <f>SUM(IF(D15&gt;E15,1,0)+IF(F15&gt;G15,1,0)+IF(H15&gt;I15,1,0))</f>
        <v>0</v>
      </c>
      <c r="K15" s="19">
        <f>SUM(IF(E15&gt;D15,1,0)+IF(G15&gt;F15,1,0)+IF(I15&gt;H15,1,0))</f>
        <v>0</v>
      </c>
    </row>
    <row r="16" spans="2:15" x14ac:dyDescent="0.25">
      <c r="B16" s="16"/>
    </row>
    <row r="17" spans="2:11" ht="21" customHeight="1" x14ac:dyDescent="0.25">
      <c r="B17" s="3">
        <v>2</v>
      </c>
      <c r="C17" s="2" t="s">
        <v>39</v>
      </c>
      <c r="D17" s="18"/>
      <c r="E17" s="19"/>
      <c r="F17" s="18"/>
      <c r="G17" s="19"/>
      <c r="H17" s="18"/>
      <c r="I17" s="19"/>
      <c r="J17" s="18">
        <f>SUM(IF(D17&gt;E17,1,0)+IF(F17&gt;G17,1,0)+IF(H17&gt;I17,1,0))</f>
        <v>0</v>
      </c>
      <c r="K17" s="19">
        <f>SUM(IF(E17&gt;D17,1,0)+IF(G17&gt;F17,1,0)+IF(I17&gt;H17,1,0))</f>
        <v>0</v>
      </c>
    </row>
    <row r="18" spans="2:11" x14ac:dyDescent="0.25">
      <c r="B18" s="16"/>
    </row>
    <row r="19" spans="2:11" ht="21" customHeight="1" x14ac:dyDescent="0.25">
      <c r="B19" s="3">
        <v>3</v>
      </c>
      <c r="C19" s="2" t="s">
        <v>40</v>
      </c>
      <c r="D19" s="18"/>
      <c r="E19" s="19"/>
      <c r="F19" s="18"/>
      <c r="G19" s="19"/>
      <c r="H19" s="18"/>
      <c r="I19" s="19"/>
      <c r="J19" s="18">
        <f>SUM(IF(D19&gt;E19,1,0)+IF(F19&gt;G19,1,0)+IF(H19&gt;I19,1,0))</f>
        <v>0</v>
      </c>
      <c r="K19" s="19">
        <f>SUM(IF(E19&gt;D19,1,0)+IF(G19&gt;F19,1,0)+IF(I19&gt;H19,1,0))</f>
        <v>0</v>
      </c>
    </row>
    <row r="20" spans="2:11" x14ac:dyDescent="0.25">
      <c r="B20" s="16"/>
    </row>
    <row r="21" spans="2:11" ht="21" customHeight="1" x14ac:dyDescent="0.25">
      <c r="B21" s="3">
        <v>4</v>
      </c>
      <c r="C21" s="2" t="s">
        <v>41</v>
      </c>
      <c r="D21" s="18"/>
      <c r="E21" s="19"/>
      <c r="F21" s="18"/>
      <c r="G21" s="19"/>
      <c r="H21" s="18"/>
      <c r="I21" s="19"/>
      <c r="J21" s="18">
        <f>SUM(IF(D21&gt;E21,1,0)+IF(F21&gt;G21,1,0)+IF(H21&gt;I21,1,0))</f>
        <v>0</v>
      </c>
      <c r="K21" s="19">
        <f>SUM(IF(E21&gt;D21,1,0)+IF(G21&gt;F21,1,0)+IF(I21&gt;H21,1,0))</f>
        <v>0</v>
      </c>
    </row>
    <row r="22" spans="2:11" x14ac:dyDescent="0.25">
      <c r="B22" s="16"/>
    </row>
    <row r="23" spans="2:11" ht="21" customHeight="1" x14ac:dyDescent="0.25">
      <c r="B23" s="3">
        <v>5</v>
      </c>
      <c r="C23" s="2" t="s">
        <v>42</v>
      </c>
      <c r="D23" s="18"/>
      <c r="E23" s="19"/>
      <c r="F23" s="18"/>
      <c r="G23" s="19"/>
      <c r="H23" s="18"/>
      <c r="I23" s="19"/>
      <c r="J23" s="18">
        <f>SUM(IF(D23&gt;E23,1,0)+IF(F23&gt;G23,1,0)+IF(H23&gt;I23,1,0))</f>
        <v>0</v>
      </c>
      <c r="K23" s="19">
        <f>SUM(IF(E23&gt;D23,1,0)+IF(G23&gt;F23,1,0)+IF(I23&gt;H23,1,0))</f>
        <v>0</v>
      </c>
    </row>
    <row r="24" spans="2:11" x14ac:dyDescent="0.25">
      <c r="B24" s="16"/>
    </row>
    <row r="25" spans="2:11" ht="21" customHeight="1" x14ac:dyDescent="0.25">
      <c r="B25" s="3">
        <v>6</v>
      </c>
      <c r="C25" s="2" t="s">
        <v>43</v>
      </c>
      <c r="D25" s="18"/>
      <c r="E25" s="19"/>
      <c r="F25" s="18"/>
      <c r="G25" s="19"/>
      <c r="H25" s="18"/>
      <c r="I25" s="19"/>
      <c r="J25" s="18">
        <f>SUM(IF(D25&gt;E25,1,0)+IF(F25&gt;G25,1,0)+IF(H25&gt;I25,1,0))</f>
        <v>0</v>
      </c>
      <c r="K25" s="19">
        <f>SUM(IF(E25&gt;D25,1,0)+IF(G25&gt;F25,1,0)+IF(I25&gt;H25,1,0))</f>
        <v>0</v>
      </c>
    </row>
  </sheetData>
  <mergeCells count="5">
    <mergeCell ref="C2:G3"/>
    <mergeCell ref="D13:E13"/>
    <mergeCell ref="F13:G13"/>
    <mergeCell ref="H13:I13"/>
    <mergeCell ref="J13:K13"/>
  </mergeCells>
  <dataValidations count="3">
    <dataValidation type="list" allowBlank="1" showInputMessage="1" showErrorMessage="1" sqref="C6:C9">
      <formula1>Noms</formula1>
    </dataValidation>
    <dataValidation allowBlank="1" showDropDown="1" showInputMessage="1" showErrorMessage="1" sqref="D6:D9"/>
    <dataValidation type="list" allowBlank="1" showInputMessage="1" showErrorMessage="1" sqref="N6:N9">
      <formula1>spelers</formula1>
    </dataValidation>
  </dataValidations>
  <pageMargins left="0.7" right="0.7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M23"/>
  <sheetViews>
    <sheetView zoomScaleNormal="100" workbookViewId="0">
      <selection activeCell="A6" sqref="A6:B6"/>
    </sheetView>
  </sheetViews>
  <sheetFormatPr baseColWidth="10" defaultRowHeight="15" x14ac:dyDescent="0.25"/>
  <cols>
    <col min="1" max="13" width="9.28515625" customWidth="1"/>
  </cols>
  <sheetData>
    <row r="2" spans="1:13" ht="15.75" thickBot="1" x14ac:dyDescent="0.3"/>
    <row r="3" spans="1:13" ht="24.95" customHeight="1" thickBot="1" x14ac:dyDescent="0.3">
      <c r="A3" s="27" t="s">
        <v>61</v>
      </c>
      <c r="B3" s="36" t="s">
        <v>54</v>
      </c>
      <c r="C3" s="34" t="s">
        <v>44</v>
      </c>
      <c r="D3" s="92">
        <f>'4J - Groupe 3'!C9</f>
        <v>0</v>
      </c>
      <c r="E3" s="93"/>
      <c r="F3" s="94"/>
      <c r="H3" s="27" t="s">
        <v>61</v>
      </c>
      <c r="I3" s="36" t="s">
        <v>57</v>
      </c>
      <c r="J3" s="34" t="s">
        <v>44</v>
      </c>
      <c r="K3" s="92">
        <f>'4J - Groupe 3'!C8</f>
        <v>0</v>
      </c>
      <c r="L3" s="93"/>
      <c r="M3" s="94"/>
    </row>
    <row r="4" spans="1:13" ht="24.95" customHeight="1" x14ac:dyDescent="0.25">
      <c r="A4" s="95" t="s">
        <v>48</v>
      </c>
      <c r="B4" s="86"/>
      <c r="C4" s="25" t="s">
        <v>45</v>
      </c>
      <c r="D4" s="25" t="s">
        <v>46</v>
      </c>
      <c r="E4" s="38" t="s">
        <v>47</v>
      </c>
      <c r="F4" s="25" t="s">
        <v>37</v>
      </c>
      <c r="H4" s="95" t="s">
        <v>48</v>
      </c>
      <c r="I4" s="86"/>
      <c r="J4" s="25" t="s">
        <v>45</v>
      </c>
      <c r="K4" s="25" t="s">
        <v>46</v>
      </c>
      <c r="L4" s="38" t="s">
        <v>47</v>
      </c>
      <c r="M4" s="25" t="s">
        <v>37</v>
      </c>
    </row>
    <row r="5" spans="1:13" ht="24.95" customHeight="1" x14ac:dyDescent="0.25">
      <c r="A5" s="96">
        <f>'4J - Groupe 3'!C6</f>
        <v>0</v>
      </c>
      <c r="B5" s="97"/>
      <c r="C5" s="26"/>
      <c r="D5" s="26"/>
      <c r="E5" s="24"/>
      <c r="F5" s="26"/>
      <c r="H5" s="96">
        <f>'4J - Groupe 3'!C9</f>
        <v>0</v>
      </c>
      <c r="I5" s="97"/>
      <c r="J5" s="26"/>
      <c r="K5" s="26"/>
      <c r="L5" s="24"/>
      <c r="M5" s="26"/>
    </row>
    <row r="6" spans="1:13" ht="24.95" customHeight="1" x14ac:dyDescent="0.25">
      <c r="A6" s="98">
        <f>'4J - Groupe 3'!C7</f>
        <v>0</v>
      </c>
      <c r="B6" s="99"/>
      <c r="C6" s="31"/>
      <c r="D6" s="31"/>
      <c r="E6" s="32"/>
      <c r="F6" s="31"/>
      <c r="H6" s="98">
        <f>'4J - Groupe 3'!C6</f>
        <v>0</v>
      </c>
      <c r="I6" s="99"/>
      <c r="J6" s="31"/>
      <c r="K6" s="31"/>
      <c r="L6" s="32"/>
      <c r="M6" s="31"/>
    </row>
    <row r="7" spans="1:13" ht="24.95" customHeight="1" x14ac:dyDescent="0.25">
      <c r="A7" s="29" t="s">
        <v>50</v>
      </c>
      <c r="B7" s="40" t="e">
        <f>INDEX(handicap,MATCH(VLOOKUP(A5,inscriptions!$B$4:$C$45,2,0),Class,0),MATCH(VLOOKUP(A6,inscriptions!$B$4:$C$45,2,0),Classements,0))</f>
        <v>#N/A</v>
      </c>
      <c r="C7" s="100" t="s">
        <v>49</v>
      </c>
      <c r="D7" s="101"/>
      <c r="E7" s="102"/>
      <c r="F7" s="103"/>
      <c r="H7" s="29" t="s">
        <v>50</v>
      </c>
      <c r="I7" s="43" t="e">
        <f>INDEX(handicap,MATCH(VLOOKUP(H5,inscriptions!$B$4:$C$45,2,0),Class,0),MATCH(VLOOKUP(H6,inscriptions!$B$4:$C$45,2,0),Classements,0))</f>
        <v>#N/A</v>
      </c>
      <c r="J7" s="100" t="s">
        <v>49</v>
      </c>
      <c r="K7" s="101"/>
      <c r="L7" s="102"/>
      <c r="M7" s="103"/>
    </row>
    <row r="8" spans="1:13" ht="24.95" customHeight="1" thickBot="1" x14ac:dyDescent="0.3"/>
    <row r="9" spans="1:13" ht="24.95" customHeight="1" thickBot="1" x14ac:dyDescent="0.3">
      <c r="A9" s="27" t="s">
        <v>61</v>
      </c>
      <c r="B9" s="36" t="s">
        <v>55</v>
      </c>
      <c r="C9" s="34" t="s">
        <v>44</v>
      </c>
      <c r="D9" s="92">
        <f>'4J - Groupe 3'!C7</f>
        <v>0</v>
      </c>
      <c r="E9" s="93"/>
      <c r="F9" s="94"/>
      <c r="H9" s="27" t="s">
        <v>61</v>
      </c>
      <c r="I9" s="36" t="s">
        <v>58</v>
      </c>
      <c r="J9" s="34" t="s">
        <v>44</v>
      </c>
      <c r="K9" s="92">
        <f>'4J - Groupe 3'!C7</f>
        <v>0</v>
      </c>
      <c r="L9" s="93"/>
      <c r="M9" s="94"/>
    </row>
    <row r="10" spans="1:13" ht="24.95" customHeight="1" x14ac:dyDescent="0.25">
      <c r="A10" s="95" t="s">
        <v>48</v>
      </c>
      <c r="B10" s="86"/>
      <c r="C10" s="25" t="s">
        <v>45</v>
      </c>
      <c r="D10" s="25" t="s">
        <v>46</v>
      </c>
      <c r="E10" s="38" t="s">
        <v>47</v>
      </c>
      <c r="F10" s="25" t="s">
        <v>37</v>
      </c>
      <c r="H10" s="95" t="s">
        <v>48</v>
      </c>
      <c r="I10" s="86"/>
      <c r="J10" s="25" t="s">
        <v>45</v>
      </c>
      <c r="K10" s="25" t="s">
        <v>46</v>
      </c>
      <c r="L10" s="38" t="s">
        <v>47</v>
      </c>
      <c r="M10" s="25" t="s">
        <v>37</v>
      </c>
    </row>
    <row r="11" spans="1:13" ht="24.95" customHeight="1" x14ac:dyDescent="0.25">
      <c r="A11" s="104">
        <f>'4J - Groupe 3'!C8</f>
        <v>0</v>
      </c>
      <c r="B11" s="105"/>
      <c r="C11" s="26"/>
      <c r="D11" s="26"/>
      <c r="E11" s="24"/>
      <c r="F11" s="26"/>
      <c r="G11" s="16"/>
      <c r="H11" s="96">
        <f>'4J - Groupe 3'!C6</f>
        <v>0</v>
      </c>
      <c r="I11" s="97"/>
      <c r="J11" s="26"/>
      <c r="K11" s="26"/>
      <c r="L11" s="24"/>
      <c r="M11" s="26"/>
    </row>
    <row r="12" spans="1:13" ht="24.95" customHeight="1" x14ac:dyDescent="0.25">
      <c r="A12" s="106">
        <f>'4J - Groupe 3'!C9</f>
        <v>0</v>
      </c>
      <c r="B12" s="107"/>
      <c r="C12" s="31"/>
      <c r="D12" s="31"/>
      <c r="E12" s="32"/>
      <c r="F12" s="31"/>
      <c r="H12" s="98">
        <f>'4J - Groupe 3'!C8</f>
        <v>0</v>
      </c>
      <c r="I12" s="99"/>
      <c r="J12" s="31"/>
      <c r="K12" s="31"/>
      <c r="L12" s="32"/>
      <c r="M12" s="31"/>
    </row>
    <row r="13" spans="1:13" ht="24.95" customHeight="1" x14ac:dyDescent="0.25">
      <c r="A13" s="41" t="s">
        <v>50</v>
      </c>
      <c r="B13" s="42" t="e">
        <f>INDEX(handicap,MATCH(VLOOKUP(A11,inscriptions!$B$4:$C$45,2,0),Class,0),MATCH(VLOOKUP(A12,inscriptions!$B$4:$C$45,2,0),Classements,0))</f>
        <v>#N/A</v>
      </c>
      <c r="C13" s="100" t="s">
        <v>49</v>
      </c>
      <c r="D13" s="101"/>
      <c r="E13" s="102"/>
      <c r="F13" s="103"/>
      <c r="H13" s="29" t="s">
        <v>50</v>
      </c>
      <c r="I13" s="43" t="e">
        <f>INDEX(handicap,MATCH(VLOOKUP(H11,inscriptions!$B$4:$C$45,2,0),Class,0),MATCH(VLOOKUP(H12,inscriptions!$B$4:$C$45,2,0),Classements,0))</f>
        <v>#N/A</v>
      </c>
      <c r="J13" s="100" t="s">
        <v>49</v>
      </c>
      <c r="K13" s="101"/>
      <c r="L13" s="102"/>
      <c r="M13" s="103"/>
    </row>
    <row r="14" spans="1:13" ht="24.95" customHeight="1" thickBot="1" x14ac:dyDescent="0.3"/>
    <row r="15" spans="1:13" ht="24.95" customHeight="1" thickBot="1" x14ac:dyDescent="0.3">
      <c r="A15" s="27" t="s">
        <v>61</v>
      </c>
      <c r="B15" s="36" t="s">
        <v>56</v>
      </c>
      <c r="C15" s="34" t="s">
        <v>44</v>
      </c>
      <c r="D15" s="92">
        <f>'4J - Groupe 3'!C6</f>
        <v>0</v>
      </c>
      <c r="E15" s="93"/>
      <c r="F15" s="94"/>
      <c r="H15" s="27" t="s">
        <v>61</v>
      </c>
      <c r="I15" s="36" t="s">
        <v>59</v>
      </c>
      <c r="J15" s="34" t="s">
        <v>44</v>
      </c>
      <c r="K15" s="92">
        <f>'4J - Groupe 3'!C6</f>
        <v>0</v>
      </c>
      <c r="L15" s="93"/>
      <c r="M15" s="94"/>
    </row>
    <row r="16" spans="1:13" ht="24.95" customHeight="1" x14ac:dyDescent="0.25">
      <c r="A16" s="95" t="s">
        <v>48</v>
      </c>
      <c r="B16" s="86"/>
      <c r="C16" s="25" t="s">
        <v>45</v>
      </c>
      <c r="D16" s="25" t="s">
        <v>46</v>
      </c>
      <c r="E16" s="38" t="s">
        <v>47</v>
      </c>
      <c r="F16" s="25" t="s">
        <v>37</v>
      </c>
      <c r="H16" s="95" t="s">
        <v>48</v>
      </c>
      <c r="I16" s="86"/>
      <c r="J16" s="25" t="s">
        <v>45</v>
      </c>
      <c r="K16" s="25" t="s">
        <v>46</v>
      </c>
      <c r="L16" s="38" t="s">
        <v>47</v>
      </c>
      <c r="M16" s="25" t="s">
        <v>37</v>
      </c>
    </row>
    <row r="17" spans="1:13" ht="24.95" customHeight="1" x14ac:dyDescent="0.25">
      <c r="A17" s="96">
        <f>'4J - Groupe 3'!C7</f>
        <v>0</v>
      </c>
      <c r="B17" s="97"/>
      <c r="C17" s="26"/>
      <c r="D17" s="26"/>
      <c r="E17" s="24"/>
      <c r="F17" s="26"/>
      <c r="H17" s="96">
        <f>'4J - Groupe 3'!C7</f>
        <v>0</v>
      </c>
      <c r="I17" s="97"/>
      <c r="J17" s="26"/>
      <c r="K17" s="26"/>
      <c r="L17" s="24"/>
      <c r="M17" s="26"/>
    </row>
    <row r="18" spans="1:13" ht="24.95" customHeight="1" x14ac:dyDescent="0.25">
      <c r="A18" s="98">
        <f>'4J - Groupe 3'!C8</f>
        <v>0</v>
      </c>
      <c r="B18" s="99"/>
      <c r="C18" s="31"/>
      <c r="D18" s="31"/>
      <c r="E18" s="32"/>
      <c r="F18" s="31"/>
      <c r="H18" s="98">
        <f>'4J - Groupe 3'!C9</f>
        <v>0</v>
      </c>
      <c r="I18" s="99"/>
      <c r="J18" s="31"/>
      <c r="K18" s="31"/>
      <c r="L18" s="32"/>
      <c r="M18" s="31"/>
    </row>
    <row r="19" spans="1:13" ht="24.95" customHeight="1" x14ac:dyDescent="0.25">
      <c r="A19" s="29" t="s">
        <v>50</v>
      </c>
      <c r="B19" s="43" t="e">
        <f>INDEX(handicap,MATCH(VLOOKUP(A17,inscriptions!$B$4:$C$45,2,0),Class,0),MATCH(VLOOKUP(A18,inscriptions!$B$4:$C$45,2,0),Classements,0))</f>
        <v>#N/A</v>
      </c>
      <c r="C19" s="100" t="s">
        <v>49</v>
      </c>
      <c r="D19" s="101"/>
      <c r="E19" s="102"/>
      <c r="F19" s="103"/>
      <c r="H19" s="29" t="s">
        <v>50</v>
      </c>
      <c r="I19" s="43" t="e">
        <f>INDEX(handicap,MATCH(VLOOKUP(H17,inscriptions!$B$4:$C$45,2,0),Class,0),MATCH(VLOOKUP(H18,inscriptions!$B$4:$C$45,2,0),Classements,0))</f>
        <v>#N/A</v>
      </c>
      <c r="J19" s="100" t="s">
        <v>49</v>
      </c>
      <c r="K19" s="101"/>
      <c r="L19" s="102"/>
      <c r="M19" s="103"/>
    </row>
    <row r="20" spans="1:13" ht="24.95" customHeight="1" x14ac:dyDescent="0.25"/>
    <row r="21" spans="1:13" ht="24.95" customHeight="1" x14ac:dyDescent="0.25"/>
    <row r="22" spans="1:13" ht="24.95" customHeight="1" x14ac:dyDescent="0.25"/>
    <row r="23" spans="1:13" ht="24.95" customHeight="1" x14ac:dyDescent="0.25"/>
  </sheetData>
  <mergeCells count="36">
    <mergeCell ref="L19:M19"/>
    <mergeCell ref="D15:F15"/>
    <mergeCell ref="K15:M15"/>
    <mergeCell ref="A16:B16"/>
    <mergeCell ref="H16:I16"/>
    <mergeCell ref="A17:B17"/>
    <mergeCell ref="H17:I17"/>
    <mergeCell ref="A18:B18"/>
    <mergeCell ref="H18:I18"/>
    <mergeCell ref="C19:D19"/>
    <mergeCell ref="E19:F19"/>
    <mergeCell ref="J19:K19"/>
    <mergeCell ref="L13:M13"/>
    <mergeCell ref="D9:F9"/>
    <mergeCell ref="K9:M9"/>
    <mergeCell ref="A10:B10"/>
    <mergeCell ref="H10:I10"/>
    <mergeCell ref="A11:B11"/>
    <mergeCell ref="H11:I11"/>
    <mergeCell ref="A12:B12"/>
    <mergeCell ref="H12:I12"/>
    <mergeCell ref="C13:D13"/>
    <mergeCell ref="E13:F13"/>
    <mergeCell ref="J13:K13"/>
    <mergeCell ref="L7:M7"/>
    <mergeCell ref="D3:F3"/>
    <mergeCell ref="K3:M3"/>
    <mergeCell ref="A4:B4"/>
    <mergeCell ref="H4:I4"/>
    <mergeCell ref="A5:B5"/>
    <mergeCell ref="H5:I5"/>
    <mergeCell ref="A6:B6"/>
    <mergeCell ref="H6:I6"/>
    <mergeCell ref="C7:D7"/>
    <mergeCell ref="E7:F7"/>
    <mergeCell ref="J7:K7"/>
  </mergeCells>
  <pageMargins left="0.7" right="0.7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48"/>
  <sheetViews>
    <sheetView view="pageLayout" topLeftCell="A3" zoomScaleNormal="100" workbookViewId="0">
      <selection activeCell="C6" sqref="C6"/>
    </sheetView>
  </sheetViews>
  <sheetFormatPr baseColWidth="10" defaultRowHeight="15" x14ac:dyDescent="0.25"/>
  <cols>
    <col min="1" max="1" width="6.140625" customWidth="1"/>
    <col min="2" max="2" width="7.42578125" customWidth="1"/>
    <col min="3" max="3" width="30.7109375" customWidth="1"/>
    <col min="4" max="4" width="8.42578125" customWidth="1"/>
    <col min="5" max="11" width="8.7109375" customWidth="1"/>
    <col min="14" max="14" width="22.85546875" customWidth="1"/>
  </cols>
  <sheetData>
    <row r="1" spans="2:15" ht="15.75" thickBot="1" x14ac:dyDescent="0.3"/>
    <row r="2" spans="2:15" x14ac:dyDescent="0.25">
      <c r="C2" s="85" t="s">
        <v>72</v>
      </c>
      <c r="D2" s="86"/>
      <c r="E2" s="86"/>
      <c r="F2" s="86"/>
      <c r="G2" s="87"/>
    </row>
    <row r="3" spans="2:15" ht="15.75" thickBot="1" x14ac:dyDescent="0.3">
      <c r="C3" s="88"/>
      <c r="D3" s="89"/>
      <c r="E3" s="89"/>
      <c r="F3" s="89"/>
      <c r="G3" s="90"/>
    </row>
    <row r="4" spans="2:15" ht="15.75" thickBot="1" x14ac:dyDescent="0.3">
      <c r="N4" s="2" t="s">
        <v>84</v>
      </c>
    </row>
    <row r="5" spans="2:15" ht="21" customHeight="1" thickBot="1" x14ac:dyDescent="0.3">
      <c r="B5" s="74" t="s">
        <v>23</v>
      </c>
      <c r="C5" s="75" t="s">
        <v>24</v>
      </c>
      <c r="D5" s="75" t="s">
        <v>25</v>
      </c>
      <c r="E5" s="75" t="s">
        <v>26</v>
      </c>
      <c r="F5" s="75" t="s">
        <v>27</v>
      </c>
      <c r="G5" s="75" t="s">
        <v>28</v>
      </c>
      <c r="H5" s="75" t="s">
        <v>29</v>
      </c>
      <c r="I5" s="75" t="s">
        <v>30</v>
      </c>
      <c r="J5" s="75" t="s">
        <v>31</v>
      </c>
      <c r="K5" s="76" t="s">
        <v>32</v>
      </c>
    </row>
    <row r="6" spans="2:15" ht="21" customHeight="1" thickTop="1" thickBot="1" x14ac:dyDescent="0.3">
      <c r="B6" s="20">
        <v>1</v>
      </c>
      <c r="C6" s="78"/>
      <c r="D6" s="78" t="e">
        <f>VLOOKUP(C6,inscriptions!B4:C45,2,0)</f>
        <v>#N/A</v>
      </c>
      <c r="E6" s="78">
        <f>SUM(IF(K19&gt;J19,1,0)+IF(J23&gt;K23,1,0)+IF(J36&gt;K36,1,0)+IF(J40&gt;K40,1,0))</f>
        <v>0</v>
      </c>
      <c r="F6" s="78">
        <f>SUM(IF(K19&lt;J19,1,0)+IF(J23&lt;K23,1,0)+IF(J36&lt;K36,1,0)+IF(J40&lt;K40,1,0))</f>
        <v>0</v>
      </c>
      <c r="G6" s="78">
        <f>SUM(K19,J23,J36,J40)</f>
        <v>0</v>
      </c>
      <c r="H6" s="78">
        <f>SUM(J19,K23,K36,K40)</f>
        <v>0</v>
      </c>
      <c r="I6" s="78">
        <f>SUM(E19,G19,I19,D23,F23,H23,D36,F36,H36,D40,F40,H40)</f>
        <v>0</v>
      </c>
      <c r="J6" s="78">
        <f>SUM(D19,F19,H19,E23,G23,I23,E36,G36,I36,E40,G40,I40)</f>
        <v>0</v>
      </c>
      <c r="K6" s="44"/>
      <c r="N6" s="52"/>
      <c r="O6" s="52" t="e">
        <f>VLOOKUP(N6,inscriptions!B4:C45,2,0)</f>
        <v>#N/A</v>
      </c>
    </row>
    <row r="7" spans="2:15" ht="21" customHeight="1" thickTop="1" thickBot="1" x14ac:dyDescent="0.3">
      <c r="B7" s="20">
        <v>2</v>
      </c>
      <c r="C7" s="78"/>
      <c r="D7" s="78" t="e">
        <f>VLOOKUP(C7,inscriptions!B4:C45,2,0)</f>
        <v>#N/A</v>
      </c>
      <c r="E7" s="78">
        <f>SUM(IF(J15&gt;K15,1,0)+IF(J21&gt;K21,1,0)+IF(J34&gt;K34,1,0)+IF(K40&gt;J40,1,0))</f>
        <v>0</v>
      </c>
      <c r="F7" s="78">
        <f>SUM(IF(J15&lt;K15,1,0)+IF(J21&lt;K21,1,0)+IF(J34&lt;K34,1,0)+IF(K40&lt;J40,1,0))</f>
        <v>0</v>
      </c>
      <c r="G7" s="78">
        <f>SUM(J15,J21,J34,K40)</f>
        <v>0</v>
      </c>
      <c r="H7" s="78">
        <f>SUM(K15,K21,K34,J40)</f>
        <v>0</v>
      </c>
      <c r="I7" s="78">
        <f>SUM(D15,F15,H15,D21,F21,H21,D34,F34,H34,E40,G40,I40)</f>
        <v>0</v>
      </c>
      <c r="J7" s="78">
        <f>SUM(E15,G15,I15,E21,G21,I21,E34,G34,I34,D40,F40,H40)</f>
        <v>0</v>
      </c>
      <c r="K7" s="44"/>
      <c r="N7" s="52"/>
      <c r="O7" s="52" t="e">
        <f>VLOOKUP(N7,inscriptions!B4:C45,2,0)</f>
        <v>#N/A</v>
      </c>
    </row>
    <row r="8" spans="2:15" ht="21" customHeight="1" thickTop="1" thickBot="1" x14ac:dyDescent="0.3">
      <c r="B8" s="20">
        <v>3</v>
      </c>
      <c r="C8" s="78"/>
      <c r="D8" s="78" t="e">
        <f>VLOOKUP(C8,inscriptions!B4:C45,2,0)</f>
        <v>#N/A</v>
      </c>
      <c r="E8" s="78">
        <f>SUM(IF(J17&gt;K17,1,0)+IF(K23&gt;J23,1,0)+IF(K34&gt;J34,1,0)+IF(J38&gt;K38,1,0))</f>
        <v>0</v>
      </c>
      <c r="F8" s="78">
        <f>SUM(IF(J17&lt;K17,1,0)+IF(K23&lt;J23,1,0)+IF(K34&lt;J34,1,0)+IF(J38&lt;K38,1,0))</f>
        <v>0</v>
      </c>
      <c r="G8" s="78">
        <f>SUM(J17,K23,K34,J38)</f>
        <v>0</v>
      </c>
      <c r="H8" s="78">
        <f>SUM(K38,J34,J23,K17)</f>
        <v>0</v>
      </c>
      <c r="I8" s="78">
        <f>SUM(D17,F17,H17,E23,G23,I23,E34,G34,I34,D38,F38,H38)</f>
        <v>0</v>
      </c>
      <c r="J8" s="78">
        <f>SUM(E17,G17,I17,D23,F23,H23,D34,F34,H34,E38,G38,I38)</f>
        <v>0</v>
      </c>
      <c r="K8" s="44"/>
      <c r="N8" s="52"/>
      <c r="O8" s="52" t="e">
        <f>VLOOKUP(N8,inscriptions!B4:C45,2,0)</f>
        <v>#N/A</v>
      </c>
    </row>
    <row r="9" spans="2:15" ht="21" customHeight="1" thickTop="1" thickBot="1" x14ac:dyDescent="0.3">
      <c r="B9" s="20">
        <v>4</v>
      </c>
      <c r="C9" s="78"/>
      <c r="D9" s="78" t="e">
        <f>VLOOKUP(C9,inscriptions!B4:C45,2,0)</f>
        <v>#N/A</v>
      </c>
      <c r="E9" s="78">
        <f>SUM(IF(K17&gt;J17,1,0)+IF(K21&gt;J21,1,0)+IF(J25&gt;K25,1,0)+IF(K36&gt;J36,1,0))</f>
        <v>0</v>
      </c>
      <c r="F9" s="78">
        <f>SUM(IF(K17&lt;J17,1,0)+IF(K21&lt;J21,1,0)+IF(J25&lt;K25,1,0)+IF(K36&lt;J36,1,0))</f>
        <v>0</v>
      </c>
      <c r="G9" s="78">
        <f>SUM(K17,K21,J25,K36)</f>
        <v>0</v>
      </c>
      <c r="H9" s="78">
        <f>SUM(J17,J21,K25,J36)</f>
        <v>0</v>
      </c>
      <c r="I9" s="78">
        <f>SUM(E17,G17,I17,E21,G21,I21,D25,F25,H25,E36,G36,I36)</f>
        <v>0</v>
      </c>
      <c r="J9" s="78">
        <f>SUM(D17,F17,H17,D21,F21,H21,E25,G25,I25,D36,F36,H36)</f>
        <v>0</v>
      </c>
      <c r="K9" s="44"/>
      <c r="N9" s="52"/>
      <c r="O9" s="52" t="e">
        <f>VLOOKUP(N9,inscriptions!B4:C45,2,0)</f>
        <v>#N/A</v>
      </c>
    </row>
    <row r="10" spans="2:15" ht="21" customHeight="1" thickTop="1" thickBot="1" x14ac:dyDescent="0.3">
      <c r="B10" s="77">
        <v>5</v>
      </c>
      <c r="C10" s="7"/>
      <c r="D10" s="7" t="e">
        <f>VLOOKUP(C10,inscriptions!B4:C45,2,0)</f>
        <v>#N/A</v>
      </c>
      <c r="E10" s="7">
        <f>SUM(IF(K15&gt;J15,1,0)+IF(J19&gt;K19,1,0)+IF(K25&gt;J25,1,0)+IF(K38&gt;J38,1,0))</f>
        <v>0</v>
      </c>
      <c r="F10" s="7">
        <f>SUM(IF(K15&lt;J15,1,0)+IF(J19&lt;K19,1,0)+IF(K25&lt;J25,1,0)+IF(K38&lt;J38,1,0))</f>
        <v>0</v>
      </c>
      <c r="G10" s="7">
        <f>SUM(J19,K25,K15,K38)</f>
        <v>0</v>
      </c>
      <c r="H10" s="7">
        <f>SUM(J15,K19,J25,J38)</f>
        <v>0</v>
      </c>
      <c r="I10" s="7">
        <f>SUM(E15,G15,I15,D19,F19,H19,E25,G25,I25,E38,G38,I38)</f>
        <v>0</v>
      </c>
      <c r="J10" s="7">
        <f>SUM(D15,F15,H15,E19,G19,I19,D25,F25,H25,D38,F38,H38)</f>
        <v>0</v>
      </c>
      <c r="K10" s="45"/>
      <c r="N10" s="52"/>
      <c r="O10" s="52" t="e">
        <f>VLOOKUP(N10,inscriptions!B4:C45,2,0)</f>
        <v>#N/A</v>
      </c>
    </row>
    <row r="12" spans="2:15" ht="15.75" thickBot="1" x14ac:dyDescent="0.3"/>
    <row r="13" spans="2:15" ht="21" customHeight="1" thickTop="1" thickBot="1" x14ac:dyDescent="0.3">
      <c r="B13" s="17" t="s">
        <v>33</v>
      </c>
      <c r="D13" s="91" t="s">
        <v>34</v>
      </c>
      <c r="E13" s="91"/>
      <c r="F13" s="91" t="s">
        <v>35</v>
      </c>
      <c r="G13" s="91"/>
      <c r="H13" s="91" t="s">
        <v>36</v>
      </c>
      <c r="I13" s="91"/>
      <c r="J13" s="91" t="s">
        <v>37</v>
      </c>
      <c r="K13" s="91"/>
    </row>
    <row r="14" spans="2:15" ht="15.75" thickTop="1" x14ac:dyDescent="0.25">
      <c r="D14" s="1"/>
      <c r="E14" s="1"/>
      <c r="F14" s="1"/>
      <c r="G14" s="1"/>
      <c r="H14" s="1"/>
      <c r="I14" s="1"/>
      <c r="J14" s="1"/>
      <c r="K14" s="1"/>
    </row>
    <row r="15" spans="2:15" ht="21" customHeight="1" x14ac:dyDescent="0.25">
      <c r="B15" s="3">
        <v>1</v>
      </c>
      <c r="C15" s="2" t="s">
        <v>62</v>
      </c>
      <c r="D15" s="18"/>
      <c r="E15" s="19"/>
      <c r="F15" s="18"/>
      <c r="G15" s="19"/>
      <c r="H15" s="18"/>
      <c r="I15" s="19"/>
      <c r="J15" s="18">
        <f>SUM(IF(D15&gt;E15,1,0)+IF(F15&gt;G15,1,0)+IF(H15&gt;I15,1,0))</f>
        <v>0</v>
      </c>
      <c r="K15" s="19">
        <f>SUM(IF(E15&gt;D15,1,0)+IF(G15&gt;F15,1,0)+IF(I15&gt;H15,1,0))</f>
        <v>0</v>
      </c>
    </row>
    <row r="16" spans="2:15" x14ac:dyDescent="0.25">
      <c r="B16" s="16"/>
    </row>
    <row r="17" spans="2:11" ht="21" customHeight="1" x14ac:dyDescent="0.25">
      <c r="B17" s="3">
        <v>2</v>
      </c>
      <c r="C17" s="2" t="s">
        <v>39</v>
      </c>
      <c r="D17" s="18"/>
      <c r="E17" s="19"/>
      <c r="F17" s="18"/>
      <c r="G17" s="19"/>
      <c r="H17" s="18"/>
      <c r="I17" s="19"/>
      <c r="J17" s="18">
        <f>SUM(IF(D17&gt;E17,1,0)+IF(F17&gt;G17,1,0)+IF(H17&gt;I17,1,0))</f>
        <v>0</v>
      </c>
      <c r="K17" s="19">
        <f>SUM(IF(E17&gt;D17,1,0)+IF(G17&gt;F17,1,0)+IF(I17&gt;H17,1,0))</f>
        <v>0</v>
      </c>
    </row>
    <row r="18" spans="2:11" x14ac:dyDescent="0.25">
      <c r="B18" s="16"/>
    </row>
    <row r="19" spans="2:11" ht="21" customHeight="1" x14ac:dyDescent="0.25">
      <c r="B19" s="3">
        <v>3</v>
      </c>
      <c r="C19" s="2" t="s">
        <v>63</v>
      </c>
      <c r="D19" s="18"/>
      <c r="E19" s="19"/>
      <c r="F19" s="18"/>
      <c r="G19" s="19"/>
      <c r="H19" s="18"/>
      <c r="I19" s="19"/>
      <c r="J19" s="18">
        <f>SUM(IF(D19&gt;E19,1,0)+IF(F19&gt;G19,1,0)+IF(H19&gt;I19,1,0))</f>
        <v>0</v>
      </c>
      <c r="K19" s="19">
        <f>SUM(IF(E19&gt;D19,1,0)+IF(G19&gt;F19,1,0)+IF(I19&gt;H19,1,0))</f>
        <v>0</v>
      </c>
    </row>
    <row r="20" spans="2:11" x14ac:dyDescent="0.25">
      <c r="B20" s="16"/>
    </row>
    <row r="21" spans="2:11" ht="21" customHeight="1" x14ac:dyDescent="0.25">
      <c r="B21" s="3">
        <v>4</v>
      </c>
      <c r="C21" s="2" t="s">
        <v>43</v>
      </c>
      <c r="D21" s="18"/>
      <c r="E21" s="19"/>
      <c r="F21" s="18"/>
      <c r="G21" s="19"/>
      <c r="H21" s="18"/>
      <c r="I21" s="19"/>
      <c r="J21" s="18">
        <f>SUM(IF(D21&gt;E21,1,0)+IF(F21&gt;G21,1,0)+IF(H21&gt;I21,1,0))</f>
        <v>0</v>
      </c>
      <c r="K21" s="19">
        <f>SUM(IF(E21&gt;D21,1,0)+IF(G21&gt;F21,1,0)+IF(I21&gt;H21,1,0))</f>
        <v>0</v>
      </c>
    </row>
    <row r="22" spans="2:11" x14ac:dyDescent="0.25">
      <c r="B22" s="16"/>
    </row>
    <row r="23" spans="2:11" ht="21" customHeight="1" x14ac:dyDescent="0.25">
      <c r="B23" s="3">
        <v>5</v>
      </c>
      <c r="C23" s="2" t="s">
        <v>42</v>
      </c>
      <c r="D23" s="18"/>
      <c r="E23" s="19"/>
      <c r="F23" s="18"/>
      <c r="G23" s="19"/>
      <c r="H23" s="18"/>
      <c r="I23" s="19"/>
      <c r="J23" s="18">
        <f>SUM(IF(D23&gt;E23,1,0)+IF(F23&gt;G23,1,0)+IF(H23&gt;I23,1,0))</f>
        <v>0</v>
      </c>
      <c r="K23" s="19">
        <f>SUM(IF(E23&gt;D23,1,0)+IF(G23&gt;F23,1,0)+IF(I23&gt;H23,1,0))</f>
        <v>0</v>
      </c>
    </row>
    <row r="24" spans="2:11" x14ac:dyDescent="0.25">
      <c r="B24" s="16"/>
    </row>
    <row r="25" spans="2:11" ht="21" customHeight="1" x14ac:dyDescent="0.25">
      <c r="B25" s="3">
        <v>6</v>
      </c>
      <c r="C25" s="2" t="s">
        <v>64</v>
      </c>
      <c r="D25" s="18"/>
      <c r="E25" s="19"/>
      <c r="F25" s="18"/>
      <c r="G25" s="19"/>
      <c r="H25" s="18"/>
      <c r="I25" s="19"/>
      <c r="J25" s="18">
        <f>SUM(IF(D25&gt;E25,1,0)+IF(F25&gt;G25,1,0)+IF(H25&gt;I25,1,0))</f>
        <v>0</v>
      </c>
      <c r="K25" s="19">
        <f>SUM(IF(E25&gt;D25,1,0)+IF(G25&gt;F25,1,0)+IF(I25&gt;H25,1,0))</f>
        <v>0</v>
      </c>
    </row>
    <row r="31" spans="2:11" ht="15.75" thickBot="1" x14ac:dyDescent="0.3"/>
    <row r="32" spans="2:11" ht="21" customHeight="1" thickTop="1" thickBot="1" x14ac:dyDescent="0.3">
      <c r="B32" s="17" t="s">
        <v>33</v>
      </c>
      <c r="D32" s="108" t="s">
        <v>34</v>
      </c>
      <c r="E32" s="109"/>
      <c r="F32" s="108" t="s">
        <v>35</v>
      </c>
      <c r="G32" s="109"/>
      <c r="H32" s="108" t="s">
        <v>36</v>
      </c>
      <c r="I32" s="109"/>
      <c r="J32" s="108" t="s">
        <v>37</v>
      </c>
      <c r="K32" s="109"/>
    </row>
    <row r="33" spans="2:11" ht="15.75" thickTop="1" x14ac:dyDescent="0.25"/>
    <row r="34" spans="2:11" ht="21" customHeight="1" x14ac:dyDescent="0.25">
      <c r="B34" s="3">
        <v>7</v>
      </c>
      <c r="C34" s="2" t="s">
        <v>40</v>
      </c>
      <c r="D34" s="18"/>
      <c r="E34" s="19"/>
      <c r="F34" s="18"/>
      <c r="G34" s="19"/>
      <c r="H34" s="18"/>
      <c r="I34" s="19"/>
      <c r="J34" s="18">
        <f>SUM(IF(D34&gt;E34,1,0)+IF(F34&gt;G34,1,0)+IF(H34&gt;I34,1,0))</f>
        <v>0</v>
      </c>
      <c r="K34" s="19">
        <f>SUM(IF(E34&gt;D34,1,0)+IF(G34&gt;F34,1,0)+IF(I34&gt;H34,1,0))</f>
        <v>0</v>
      </c>
    </row>
    <row r="35" spans="2:11" x14ac:dyDescent="0.25">
      <c r="B35" s="3"/>
      <c r="D35" s="2"/>
      <c r="E35" s="2"/>
      <c r="F35" s="2"/>
      <c r="G35" s="2"/>
      <c r="H35" s="2"/>
      <c r="I35" s="2"/>
      <c r="J35" s="2"/>
      <c r="K35" s="2"/>
    </row>
    <row r="36" spans="2:11" ht="21" customHeight="1" x14ac:dyDescent="0.25">
      <c r="B36" s="3">
        <v>8</v>
      </c>
      <c r="C36" s="2" t="s">
        <v>65</v>
      </c>
      <c r="D36" s="18"/>
      <c r="E36" s="19"/>
      <c r="F36" s="18"/>
      <c r="G36" s="19"/>
      <c r="H36" s="18"/>
      <c r="I36" s="19"/>
      <c r="J36" s="18">
        <f>SUM(IF(D36&gt;E36,1,0)+IF(F36&gt;G36,1,0)+IF(H36&gt;I36,1,0))</f>
        <v>0</v>
      </c>
      <c r="K36" s="19">
        <f>SUM(IF(E36&gt;D36,1,0)+IF(G36&gt;F36,1,0)+IF(I36&gt;H36,1,0))</f>
        <v>0</v>
      </c>
    </row>
    <row r="37" spans="2:11" x14ac:dyDescent="0.25">
      <c r="B37" s="3"/>
      <c r="D37" s="2"/>
      <c r="E37" s="2"/>
      <c r="F37" s="2"/>
      <c r="G37" s="2"/>
      <c r="H37" s="2"/>
      <c r="I37" s="2"/>
      <c r="J37" s="2"/>
      <c r="K37" s="2"/>
    </row>
    <row r="38" spans="2:11" ht="21" customHeight="1" x14ac:dyDescent="0.25">
      <c r="B38" s="3">
        <v>9</v>
      </c>
      <c r="C38" s="2" t="s">
        <v>66</v>
      </c>
      <c r="D38" s="18"/>
      <c r="E38" s="19"/>
      <c r="F38" s="18"/>
      <c r="G38" s="19"/>
      <c r="H38" s="18"/>
      <c r="I38" s="19"/>
      <c r="J38" s="18">
        <f>SUM(IF(D38&gt;E38,1,0)+IF(F38&gt;G38,1,0)+IF(H38&gt;I38,1,0))</f>
        <v>0</v>
      </c>
      <c r="K38" s="19">
        <f>SUM(IF(E38&gt;D38,1,0)+IF(G38&gt;F38,1,0)+IF(I38&gt;H38,1,0))</f>
        <v>0</v>
      </c>
    </row>
    <row r="39" spans="2:11" x14ac:dyDescent="0.25">
      <c r="B39" s="3"/>
      <c r="D39" s="2"/>
      <c r="E39" s="2"/>
      <c r="F39" s="2"/>
      <c r="G39" s="2"/>
      <c r="H39" s="2"/>
      <c r="I39" s="2"/>
      <c r="J39" s="2"/>
      <c r="K39" s="2"/>
    </row>
    <row r="40" spans="2:11" ht="21" customHeight="1" x14ac:dyDescent="0.25">
      <c r="B40" s="3">
        <v>10</v>
      </c>
      <c r="C40" s="2" t="s">
        <v>38</v>
      </c>
      <c r="D40" s="18"/>
      <c r="E40" s="19"/>
      <c r="F40" s="18"/>
      <c r="G40" s="19"/>
      <c r="H40" s="18"/>
      <c r="I40" s="19"/>
      <c r="J40" s="18">
        <f>SUM(IF(D40&gt;E40,1,0)+IF(F40&gt;G40,1,0)+IF(H40&gt;I40,1,0))</f>
        <v>0</v>
      </c>
      <c r="K40" s="19">
        <f>SUM(IF(E40&gt;D40,1,0)+IF(G40&gt;F40,1,0)+IF(I40&gt;H40,1,0))</f>
        <v>0</v>
      </c>
    </row>
    <row r="42" spans="2:11" ht="21" customHeight="1" x14ac:dyDescent="0.25"/>
    <row r="44" spans="2:11" ht="21" customHeight="1" x14ac:dyDescent="0.25"/>
    <row r="46" spans="2:11" ht="21" customHeight="1" x14ac:dyDescent="0.25"/>
    <row r="48" spans="2:11" ht="21" customHeight="1" x14ac:dyDescent="0.25"/>
  </sheetData>
  <mergeCells count="9">
    <mergeCell ref="D32:E32"/>
    <mergeCell ref="F32:G32"/>
    <mergeCell ref="H32:I32"/>
    <mergeCell ref="J32:K32"/>
    <mergeCell ref="C2:G3"/>
    <mergeCell ref="D13:E13"/>
    <mergeCell ref="F13:G13"/>
    <mergeCell ref="H13:I13"/>
    <mergeCell ref="J13:K13"/>
  </mergeCells>
  <dataValidations count="3">
    <dataValidation allowBlank="1" showDropDown="1" showInputMessage="1" showErrorMessage="1" sqref="D6:D9"/>
    <dataValidation type="list" allowBlank="1" showInputMessage="1" showErrorMessage="1" sqref="C6:C10">
      <formula1>Noms</formula1>
    </dataValidation>
    <dataValidation type="list" allowBlank="1" showInputMessage="1" showErrorMessage="1" sqref="N6:N10">
      <formula1>joueursx</formula1>
    </dataValidation>
  </dataValidations>
  <pageMargins left="0.7" right="0.7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opLeftCell="A5" workbookViewId="0">
      <selection activeCell="A5" sqref="A5"/>
    </sheetView>
  </sheetViews>
  <sheetFormatPr baseColWidth="10" defaultRowHeight="15" x14ac:dyDescent="0.25"/>
  <cols>
    <col min="1" max="15" width="9.28515625" customWidth="1"/>
  </cols>
  <sheetData>
    <row r="1" spans="1:14" ht="24.95" customHeight="1" thickBot="1" x14ac:dyDescent="0.3">
      <c r="A1" s="27" t="s">
        <v>67</v>
      </c>
      <c r="B1" s="80" t="s">
        <v>54</v>
      </c>
      <c r="C1" s="79" t="s">
        <v>44</v>
      </c>
      <c r="D1" s="92">
        <f>'5J - Groupe'!C6</f>
        <v>0</v>
      </c>
      <c r="E1" s="93"/>
      <c r="F1" s="94"/>
      <c r="I1" s="27" t="s">
        <v>67</v>
      </c>
      <c r="J1" s="80" t="s">
        <v>57</v>
      </c>
      <c r="K1" s="79" t="s">
        <v>44</v>
      </c>
      <c r="L1" s="92">
        <f>'5J - Groupe'!C10</f>
        <v>0</v>
      </c>
      <c r="M1" s="93"/>
      <c r="N1" s="94"/>
    </row>
    <row r="2" spans="1:14" ht="24.95" customHeight="1" x14ac:dyDescent="0.25">
      <c r="A2" s="95" t="s">
        <v>48</v>
      </c>
      <c r="B2" s="86"/>
      <c r="C2" s="25" t="s">
        <v>45</v>
      </c>
      <c r="D2" s="25" t="s">
        <v>46</v>
      </c>
      <c r="E2" s="81" t="s">
        <v>47</v>
      </c>
      <c r="F2" s="25" t="s">
        <v>37</v>
      </c>
      <c r="I2" s="95" t="s">
        <v>48</v>
      </c>
      <c r="J2" s="86"/>
      <c r="K2" s="25" t="s">
        <v>45</v>
      </c>
      <c r="L2" s="25" t="s">
        <v>46</v>
      </c>
      <c r="M2" s="81" t="s">
        <v>47</v>
      </c>
      <c r="N2" s="25" t="s">
        <v>37</v>
      </c>
    </row>
    <row r="3" spans="1:14" ht="24.95" customHeight="1" x14ac:dyDescent="0.25">
      <c r="A3" s="96">
        <f>'5J - Groupe'!C7</f>
        <v>0</v>
      </c>
      <c r="B3" s="97"/>
      <c r="C3" s="26"/>
      <c r="D3" s="26"/>
      <c r="E3" s="24"/>
      <c r="F3" s="26"/>
      <c r="I3" s="96">
        <f>'5J - Groupe'!C7</f>
        <v>0</v>
      </c>
      <c r="J3" s="97"/>
      <c r="K3" s="26"/>
      <c r="L3" s="26"/>
      <c r="M3" s="24"/>
      <c r="N3" s="26"/>
    </row>
    <row r="4" spans="1:14" ht="24.95" customHeight="1" x14ac:dyDescent="0.25">
      <c r="A4" s="98">
        <f>'5J - Groupe'!C10</f>
        <v>0</v>
      </c>
      <c r="B4" s="99"/>
      <c r="C4" s="31"/>
      <c r="D4" s="31"/>
      <c r="E4" s="32"/>
      <c r="F4" s="31"/>
      <c r="I4" s="98">
        <f>'5J - Groupe'!C9</f>
        <v>0</v>
      </c>
      <c r="J4" s="99"/>
      <c r="K4" s="31"/>
      <c r="L4" s="31"/>
      <c r="M4" s="32"/>
      <c r="N4" s="31"/>
    </row>
    <row r="5" spans="1:14" ht="24.95" customHeight="1" x14ac:dyDescent="0.25">
      <c r="A5" s="29" t="s">
        <v>50</v>
      </c>
      <c r="B5" s="40" t="e">
        <f>INDEX(handicap,MATCH(VLOOKUP(A3,inscriptions!$B$4:$C$45,2,0),Class,0),MATCH(VLOOKUP(A4,inscriptions!$B$4:$C$45,2,0),Classements,0))</f>
        <v>#N/A</v>
      </c>
      <c r="C5" s="100" t="s">
        <v>49</v>
      </c>
      <c r="D5" s="101"/>
      <c r="E5" s="102"/>
      <c r="F5" s="103"/>
      <c r="I5" s="29" t="s">
        <v>50</v>
      </c>
      <c r="J5" s="40" t="e">
        <f>INDEX(handicap,MATCH(VLOOKUP(I3,inscriptions!$B$4:$C$45,2,0),Class,0),MATCH(VLOOKUP(I4,inscriptions!$B$4:$C$45,2,0),Classements,0))</f>
        <v>#N/A</v>
      </c>
      <c r="K5" s="100" t="s">
        <v>49</v>
      </c>
      <c r="L5" s="101"/>
      <c r="M5" s="102"/>
      <c r="N5" s="103"/>
    </row>
    <row r="6" spans="1:14" ht="24.95" customHeight="1" thickBot="1" x14ac:dyDescent="0.3"/>
    <row r="7" spans="1:14" ht="24.95" customHeight="1" thickBot="1" x14ac:dyDescent="0.3">
      <c r="A7" s="27" t="s">
        <v>67</v>
      </c>
      <c r="B7" s="80" t="s">
        <v>55</v>
      </c>
      <c r="C7" s="79" t="s">
        <v>44</v>
      </c>
      <c r="D7" s="92">
        <f>'5J - Groupe'!C7</f>
        <v>0</v>
      </c>
      <c r="E7" s="93"/>
      <c r="F7" s="94"/>
      <c r="I7" s="27" t="s">
        <v>67</v>
      </c>
      <c r="J7" s="80" t="s">
        <v>58</v>
      </c>
      <c r="K7" s="79" t="s">
        <v>44</v>
      </c>
      <c r="L7" s="92">
        <f>'5J - Groupe'!C9</f>
        <v>0</v>
      </c>
      <c r="M7" s="93"/>
      <c r="N7" s="94"/>
    </row>
    <row r="8" spans="1:14" ht="24.95" customHeight="1" x14ac:dyDescent="0.25">
      <c r="A8" s="95" t="s">
        <v>48</v>
      </c>
      <c r="B8" s="86"/>
      <c r="C8" s="25" t="s">
        <v>45</v>
      </c>
      <c r="D8" s="25" t="s">
        <v>46</v>
      </c>
      <c r="E8" s="81" t="s">
        <v>47</v>
      </c>
      <c r="F8" s="25" t="s">
        <v>37</v>
      </c>
      <c r="I8" s="95" t="s">
        <v>48</v>
      </c>
      <c r="J8" s="86"/>
      <c r="K8" s="25" t="s">
        <v>45</v>
      </c>
      <c r="L8" s="25" t="s">
        <v>46</v>
      </c>
      <c r="M8" s="81" t="s">
        <v>47</v>
      </c>
      <c r="N8" s="25" t="s">
        <v>37</v>
      </c>
    </row>
    <row r="9" spans="1:14" ht="24.95" customHeight="1" x14ac:dyDescent="0.25">
      <c r="A9" s="96">
        <f>'5J - Groupe'!C8</f>
        <v>0</v>
      </c>
      <c r="B9" s="97"/>
      <c r="C9" s="26"/>
      <c r="D9" s="26"/>
      <c r="E9" s="24"/>
      <c r="F9" s="26"/>
      <c r="I9" s="96">
        <f>'5J - Groupe'!C6</f>
        <v>0</v>
      </c>
      <c r="J9" s="97"/>
      <c r="K9" s="26"/>
      <c r="L9" s="26"/>
      <c r="M9" s="24"/>
      <c r="N9" s="26"/>
    </row>
    <row r="10" spans="1:14" ht="24.95" customHeight="1" x14ac:dyDescent="0.25">
      <c r="A10" s="98">
        <f>'5J - Groupe'!C9</f>
        <v>0</v>
      </c>
      <c r="B10" s="99"/>
      <c r="C10" s="31"/>
      <c r="D10" s="31"/>
      <c r="E10" s="32"/>
      <c r="F10" s="31"/>
      <c r="I10" s="98">
        <f>'5J - Groupe'!C8</f>
        <v>0</v>
      </c>
      <c r="J10" s="99"/>
      <c r="K10" s="31"/>
      <c r="L10" s="31"/>
      <c r="M10" s="32"/>
      <c r="N10" s="31"/>
    </row>
    <row r="11" spans="1:14" ht="24.95" customHeight="1" x14ac:dyDescent="0.25">
      <c r="A11" s="29" t="s">
        <v>50</v>
      </c>
      <c r="B11" s="40" t="e">
        <f>INDEX(handicap,MATCH(VLOOKUP(A9,inscriptions!$B$4:$C$45,2,0),Class,0),MATCH(VLOOKUP(A10,inscriptions!$B$4:$C$45,2,0),Classements,0))</f>
        <v>#N/A</v>
      </c>
      <c r="C11" s="100" t="s">
        <v>49</v>
      </c>
      <c r="D11" s="101"/>
      <c r="E11" s="102"/>
      <c r="F11" s="103"/>
      <c r="I11" s="29" t="s">
        <v>50</v>
      </c>
      <c r="J11" s="40" t="e">
        <f>INDEX(handicap,MATCH(VLOOKUP(I9,inscriptions!$B$4:$C$45,2,0),Class,0),MATCH(VLOOKUP(I10,inscriptions!$B$4:$C$45,2,0),Classements,0))</f>
        <v>#N/A</v>
      </c>
      <c r="K11" s="100" t="s">
        <v>49</v>
      </c>
      <c r="L11" s="101"/>
      <c r="M11" s="102"/>
      <c r="N11" s="103"/>
    </row>
    <row r="12" spans="1:14" ht="24.95" customHeight="1" thickBot="1" x14ac:dyDescent="0.3"/>
    <row r="13" spans="1:14" ht="24.95" customHeight="1" thickBot="1" x14ac:dyDescent="0.3">
      <c r="A13" s="27" t="s">
        <v>67</v>
      </c>
      <c r="B13" s="80" t="s">
        <v>56</v>
      </c>
      <c r="C13" s="79" t="s">
        <v>44</v>
      </c>
      <c r="D13" s="92">
        <f>'5J - Groupe'!C8</f>
        <v>0</v>
      </c>
      <c r="E13" s="93"/>
      <c r="F13" s="94"/>
      <c r="I13" s="27" t="s">
        <v>67</v>
      </c>
      <c r="J13" s="80" t="s">
        <v>59</v>
      </c>
      <c r="K13" s="79" t="s">
        <v>44</v>
      </c>
      <c r="L13" s="92">
        <f>'5J - Groupe'!C6</f>
        <v>0</v>
      </c>
      <c r="M13" s="93"/>
      <c r="N13" s="94"/>
    </row>
    <row r="14" spans="1:14" ht="24.95" customHeight="1" x14ac:dyDescent="0.25">
      <c r="A14" s="95" t="s">
        <v>48</v>
      </c>
      <c r="B14" s="86"/>
      <c r="C14" s="25" t="s">
        <v>45</v>
      </c>
      <c r="D14" s="25" t="s">
        <v>46</v>
      </c>
      <c r="E14" s="81" t="s">
        <v>47</v>
      </c>
      <c r="F14" s="25" t="s">
        <v>37</v>
      </c>
      <c r="I14" s="95" t="s">
        <v>48</v>
      </c>
      <c r="J14" s="86"/>
      <c r="K14" s="25" t="s">
        <v>45</v>
      </c>
      <c r="L14" s="25" t="s">
        <v>46</v>
      </c>
      <c r="M14" s="81" t="s">
        <v>47</v>
      </c>
      <c r="N14" s="25" t="s">
        <v>37</v>
      </c>
    </row>
    <row r="15" spans="1:14" ht="24.95" customHeight="1" x14ac:dyDescent="0.25">
      <c r="A15" s="96">
        <f>'5J - Groupe'!C10</f>
        <v>0</v>
      </c>
      <c r="B15" s="97"/>
      <c r="C15" s="26"/>
      <c r="D15" s="26"/>
      <c r="E15" s="24"/>
      <c r="F15" s="26"/>
      <c r="I15" s="96">
        <f>'5J - Groupe'!C9</f>
        <v>0</v>
      </c>
      <c r="J15" s="97"/>
      <c r="K15" s="26"/>
      <c r="L15" s="26"/>
      <c r="M15" s="24"/>
      <c r="N15" s="26"/>
    </row>
    <row r="16" spans="1:14" ht="24.95" customHeight="1" x14ac:dyDescent="0.25">
      <c r="A16" s="98">
        <f>'5J - Groupe'!C6</f>
        <v>0</v>
      </c>
      <c r="B16" s="99"/>
      <c r="C16" s="31"/>
      <c r="D16" s="31"/>
      <c r="E16" s="32"/>
      <c r="F16" s="31"/>
      <c r="I16" s="98">
        <f>'5J - Groupe'!C10</f>
        <v>0</v>
      </c>
      <c r="J16" s="99"/>
      <c r="K16" s="31"/>
      <c r="L16" s="31"/>
      <c r="M16" s="32"/>
      <c r="N16" s="31"/>
    </row>
    <row r="17" spans="1:14" ht="24.95" customHeight="1" x14ac:dyDescent="0.25">
      <c r="A17" s="29" t="s">
        <v>50</v>
      </c>
      <c r="B17" s="40" t="e">
        <f>INDEX(handicap,MATCH(VLOOKUP(A15,inscriptions!$B$4:$C$45,2,0),Class,0),MATCH(VLOOKUP(A16,inscriptions!$B$4:$C$45,2,0),Classements,0))</f>
        <v>#N/A</v>
      </c>
      <c r="C17" s="100" t="s">
        <v>49</v>
      </c>
      <c r="D17" s="101"/>
      <c r="E17" s="102"/>
      <c r="F17" s="103"/>
      <c r="I17" s="29" t="s">
        <v>50</v>
      </c>
      <c r="J17" s="40" t="e">
        <f>INDEX(handicap,MATCH(VLOOKUP(I15,inscriptions!$B$4:$C$45,2,0),Class,0),MATCH(VLOOKUP(I16,inscriptions!$B$4:$C$45,2,0),Classements,0))</f>
        <v>#N/A</v>
      </c>
      <c r="K17" s="100" t="s">
        <v>49</v>
      </c>
      <c r="L17" s="101"/>
      <c r="M17" s="102"/>
      <c r="N17" s="103"/>
    </row>
    <row r="18" spans="1:14" ht="24.95" customHeight="1" x14ac:dyDescent="0.25"/>
    <row r="19" spans="1:14" ht="24.95" customHeight="1" x14ac:dyDescent="0.25"/>
    <row r="20" spans="1:14" ht="24.95" customHeight="1" x14ac:dyDescent="0.25"/>
    <row r="21" spans="1:14" ht="24.95" customHeight="1" x14ac:dyDescent="0.25"/>
    <row r="22" spans="1:14" ht="24.95" customHeight="1" thickBot="1" x14ac:dyDescent="0.3"/>
    <row r="23" spans="1:14" ht="24.95" customHeight="1" thickBot="1" x14ac:dyDescent="0.3">
      <c r="A23" s="27" t="s">
        <v>67</v>
      </c>
      <c r="B23" s="80" t="s">
        <v>68</v>
      </c>
      <c r="C23" s="79" t="s">
        <v>44</v>
      </c>
      <c r="D23" s="92">
        <f>'5J - Groupe'!C10</f>
        <v>0</v>
      </c>
      <c r="E23" s="93"/>
      <c r="F23" s="94"/>
      <c r="H23" s="27" t="s">
        <v>67</v>
      </c>
      <c r="I23" s="80" t="s">
        <v>70</v>
      </c>
      <c r="J23" s="79" t="s">
        <v>44</v>
      </c>
      <c r="K23" s="92">
        <f>'5J - Groupe'!C9</f>
        <v>0</v>
      </c>
      <c r="L23" s="93"/>
      <c r="M23" s="94"/>
    </row>
    <row r="24" spans="1:14" ht="24.95" customHeight="1" x14ac:dyDescent="0.25">
      <c r="A24" s="95" t="s">
        <v>48</v>
      </c>
      <c r="B24" s="86"/>
      <c r="C24" s="25" t="s">
        <v>45</v>
      </c>
      <c r="D24" s="25" t="s">
        <v>46</v>
      </c>
      <c r="E24" s="81" t="s">
        <v>47</v>
      </c>
      <c r="F24" s="25" t="s">
        <v>37</v>
      </c>
      <c r="H24" s="95" t="s">
        <v>48</v>
      </c>
      <c r="I24" s="86"/>
      <c r="J24" s="25" t="s">
        <v>45</v>
      </c>
      <c r="K24" s="25" t="s">
        <v>46</v>
      </c>
      <c r="L24" s="81" t="s">
        <v>47</v>
      </c>
      <c r="M24" s="25" t="s">
        <v>37</v>
      </c>
    </row>
    <row r="25" spans="1:14" ht="24.95" customHeight="1" x14ac:dyDescent="0.25">
      <c r="A25" s="96">
        <f>'5J - Groupe'!C7</f>
        <v>0</v>
      </c>
      <c r="B25" s="97"/>
      <c r="C25" s="26"/>
      <c r="D25" s="26"/>
      <c r="E25" s="24"/>
      <c r="F25" s="26"/>
      <c r="H25" s="96">
        <f>'5J - Groupe'!C8</f>
        <v>0</v>
      </c>
      <c r="I25" s="97"/>
      <c r="J25" s="26"/>
      <c r="K25" s="26"/>
      <c r="L25" s="24"/>
      <c r="M25" s="26"/>
    </row>
    <row r="26" spans="1:14" ht="24.95" customHeight="1" x14ac:dyDescent="0.25">
      <c r="A26" s="98">
        <f>'5J - Groupe'!C8</f>
        <v>0</v>
      </c>
      <c r="B26" s="99"/>
      <c r="C26" s="31"/>
      <c r="D26" s="31"/>
      <c r="E26" s="32"/>
      <c r="F26" s="31"/>
      <c r="H26" s="98">
        <f>'5J - Groupe'!C10</f>
        <v>0</v>
      </c>
      <c r="I26" s="99"/>
      <c r="J26" s="31"/>
      <c r="K26" s="31"/>
      <c r="L26" s="32"/>
      <c r="M26" s="31"/>
    </row>
    <row r="27" spans="1:14" ht="24.95" customHeight="1" x14ac:dyDescent="0.25">
      <c r="A27" s="29" t="s">
        <v>50</v>
      </c>
      <c r="B27" s="40" t="e">
        <f>INDEX(handicap,MATCH(VLOOKUP(A25,inscriptions!$B$4:$C$45,2,0),Class,0),MATCH(VLOOKUP(A26,inscriptions!$B$4:$C$45,2,0),Classements,0))</f>
        <v>#N/A</v>
      </c>
      <c r="C27" s="100" t="s">
        <v>49</v>
      </c>
      <c r="D27" s="101"/>
      <c r="E27" s="102"/>
      <c r="F27" s="103"/>
      <c r="H27" s="29" t="s">
        <v>50</v>
      </c>
      <c r="I27" s="40" t="e">
        <f>INDEX(handicap,MATCH(VLOOKUP(H25,inscriptions!$B$4:$C$45,2,0),Class,0),MATCH(VLOOKUP(H26,inscriptions!$B$4:$C$45,2,0),Classements,0))</f>
        <v>#N/A</v>
      </c>
      <c r="J27" s="100" t="s">
        <v>49</v>
      </c>
      <c r="K27" s="101"/>
      <c r="L27" s="102"/>
      <c r="M27" s="103"/>
    </row>
    <row r="28" spans="1:14" ht="24.95" customHeight="1" x14ac:dyDescent="0.25"/>
    <row r="29" spans="1:14" ht="24.95" customHeight="1" thickBot="1" x14ac:dyDescent="0.3"/>
    <row r="30" spans="1:14" ht="24.95" customHeight="1" thickBot="1" x14ac:dyDescent="0.3">
      <c r="A30" s="27" t="s">
        <v>67</v>
      </c>
      <c r="B30" s="80" t="s">
        <v>69</v>
      </c>
      <c r="C30" s="79" t="s">
        <v>44</v>
      </c>
      <c r="D30" s="92">
        <f>'5J - Groupe'!C7</f>
        <v>0</v>
      </c>
      <c r="E30" s="93"/>
      <c r="F30" s="94"/>
      <c r="H30" s="27" t="s">
        <v>67</v>
      </c>
      <c r="I30" s="80" t="s">
        <v>71</v>
      </c>
      <c r="J30" s="79" t="s">
        <v>44</v>
      </c>
      <c r="K30" s="92">
        <f>'5J - Groupe'!C8</f>
        <v>0</v>
      </c>
      <c r="L30" s="93"/>
      <c r="M30" s="94"/>
    </row>
    <row r="31" spans="1:14" ht="24.95" customHeight="1" x14ac:dyDescent="0.25">
      <c r="A31" s="95" t="s">
        <v>48</v>
      </c>
      <c r="B31" s="86"/>
      <c r="C31" s="25" t="s">
        <v>45</v>
      </c>
      <c r="D31" s="25" t="s">
        <v>46</v>
      </c>
      <c r="E31" s="81" t="s">
        <v>47</v>
      </c>
      <c r="F31" s="25" t="s">
        <v>37</v>
      </c>
      <c r="H31" s="95" t="s">
        <v>48</v>
      </c>
      <c r="I31" s="86"/>
      <c r="J31" s="25" t="s">
        <v>45</v>
      </c>
      <c r="K31" s="25" t="s">
        <v>46</v>
      </c>
      <c r="L31" s="81" t="s">
        <v>47</v>
      </c>
      <c r="M31" s="25" t="s">
        <v>37</v>
      </c>
    </row>
    <row r="32" spans="1:14" ht="24.95" customHeight="1" x14ac:dyDescent="0.25">
      <c r="A32" s="96">
        <f>'5J - Groupe'!C6</f>
        <v>0</v>
      </c>
      <c r="B32" s="97"/>
      <c r="C32" s="26"/>
      <c r="D32" s="26"/>
      <c r="E32" s="24"/>
      <c r="F32" s="26"/>
      <c r="H32" s="96">
        <f>'5J - Groupe'!C6</f>
        <v>0</v>
      </c>
      <c r="I32" s="97"/>
      <c r="J32" s="26"/>
      <c r="K32" s="26"/>
      <c r="L32" s="24"/>
      <c r="M32" s="26"/>
    </row>
    <row r="33" spans="1:13" ht="24.95" customHeight="1" x14ac:dyDescent="0.25">
      <c r="A33" s="98">
        <f>'5J - Groupe'!C9</f>
        <v>0</v>
      </c>
      <c r="B33" s="99"/>
      <c r="C33" s="31"/>
      <c r="D33" s="31"/>
      <c r="E33" s="32"/>
      <c r="F33" s="31"/>
      <c r="H33" s="98">
        <f>'5J - Groupe'!C7</f>
        <v>0</v>
      </c>
      <c r="I33" s="99"/>
      <c r="J33" s="31"/>
      <c r="K33" s="31"/>
      <c r="L33" s="32"/>
      <c r="M33" s="31"/>
    </row>
    <row r="34" spans="1:13" ht="24.95" customHeight="1" x14ac:dyDescent="0.25">
      <c r="A34" s="29" t="s">
        <v>50</v>
      </c>
      <c r="B34" s="40" t="e">
        <f>INDEX(handicap,MATCH(VLOOKUP(A32,inscriptions!$B$4:$C$45,2,0),Class,0),MATCH(VLOOKUP(A33,inscriptions!$B$4:$C$45,2,0),Classements,0))</f>
        <v>#N/A</v>
      </c>
      <c r="C34" s="100" t="s">
        <v>49</v>
      </c>
      <c r="D34" s="101"/>
      <c r="E34" s="102"/>
      <c r="F34" s="103"/>
      <c r="H34" s="29" t="s">
        <v>50</v>
      </c>
      <c r="I34" s="40" t="e">
        <f>INDEX(handicap,MATCH(VLOOKUP(H32,inscriptions!$B$4:$C$45,2,0),Class,0),MATCH(VLOOKUP(H33,inscriptions!$B$4:$C$45,2,0),Classements,0))</f>
        <v>#N/A</v>
      </c>
      <c r="J34" s="100" t="s">
        <v>49</v>
      </c>
      <c r="K34" s="101"/>
      <c r="L34" s="102"/>
      <c r="M34" s="103"/>
    </row>
    <row r="35" spans="1:13" ht="24.95" customHeight="1" x14ac:dyDescent="0.25"/>
    <row r="36" spans="1:13" ht="24.95" customHeight="1" x14ac:dyDescent="0.25"/>
    <row r="37" spans="1:13" ht="24.95" customHeight="1" x14ac:dyDescent="0.25"/>
    <row r="38" spans="1:13" ht="24.95" customHeight="1" x14ac:dyDescent="0.25"/>
  </sheetData>
  <mergeCells count="60">
    <mergeCell ref="A33:B33"/>
    <mergeCell ref="H33:I33"/>
    <mergeCell ref="C34:D34"/>
    <mergeCell ref="E34:F34"/>
    <mergeCell ref="J34:K34"/>
    <mergeCell ref="L34:M34"/>
    <mergeCell ref="D30:F30"/>
    <mergeCell ref="K30:M30"/>
    <mergeCell ref="A31:B31"/>
    <mergeCell ref="H31:I31"/>
    <mergeCell ref="A32:B32"/>
    <mergeCell ref="H32:I32"/>
    <mergeCell ref="A26:B26"/>
    <mergeCell ref="H26:I26"/>
    <mergeCell ref="C27:D27"/>
    <mergeCell ref="E27:F27"/>
    <mergeCell ref="J27:K27"/>
    <mergeCell ref="L27:M27"/>
    <mergeCell ref="D23:F23"/>
    <mergeCell ref="K23:M23"/>
    <mergeCell ref="A24:B24"/>
    <mergeCell ref="H24:I24"/>
    <mergeCell ref="A25:B25"/>
    <mergeCell ref="H25:I25"/>
    <mergeCell ref="A16:B16"/>
    <mergeCell ref="I16:J16"/>
    <mergeCell ref="C17:D17"/>
    <mergeCell ref="E17:F17"/>
    <mergeCell ref="K17:L17"/>
    <mergeCell ref="M17:N17"/>
    <mergeCell ref="D13:F13"/>
    <mergeCell ref="L13:N13"/>
    <mergeCell ref="A14:B14"/>
    <mergeCell ref="I14:J14"/>
    <mergeCell ref="A15:B15"/>
    <mergeCell ref="I15:J15"/>
    <mergeCell ref="A10:B10"/>
    <mergeCell ref="I10:J10"/>
    <mergeCell ref="C11:D11"/>
    <mergeCell ref="E11:F11"/>
    <mergeCell ref="K11:L11"/>
    <mergeCell ref="M11:N11"/>
    <mergeCell ref="D7:F7"/>
    <mergeCell ref="L7:N7"/>
    <mergeCell ref="A8:B8"/>
    <mergeCell ref="I8:J8"/>
    <mergeCell ref="A9:B9"/>
    <mergeCell ref="I9:J9"/>
    <mergeCell ref="A4:B4"/>
    <mergeCell ref="I4:J4"/>
    <mergeCell ref="C5:D5"/>
    <mergeCell ref="E5:F5"/>
    <mergeCell ref="K5:L5"/>
    <mergeCell ref="M5:N5"/>
    <mergeCell ref="D1:F1"/>
    <mergeCell ref="L1:N1"/>
    <mergeCell ref="A2:B2"/>
    <mergeCell ref="I2:J2"/>
    <mergeCell ref="A3:B3"/>
    <mergeCell ref="I3:J3"/>
  </mergeCells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48"/>
  <sheetViews>
    <sheetView view="pageLayout" topLeftCell="A2" zoomScaleNormal="100" workbookViewId="0">
      <selection activeCell="C10" sqref="C10"/>
    </sheetView>
  </sheetViews>
  <sheetFormatPr baseColWidth="10" defaultRowHeight="15" x14ac:dyDescent="0.25"/>
  <cols>
    <col min="1" max="1" width="6.140625" customWidth="1"/>
    <col min="2" max="2" width="7.42578125" customWidth="1"/>
    <col min="3" max="3" width="30.7109375" customWidth="1"/>
    <col min="4" max="4" width="8.42578125" customWidth="1"/>
    <col min="5" max="11" width="8.7109375" customWidth="1"/>
    <col min="14" max="14" width="22.85546875" customWidth="1"/>
  </cols>
  <sheetData>
    <row r="1" spans="2:15" ht="15.75" thickBot="1" x14ac:dyDescent="0.3"/>
    <row r="2" spans="2:15" x14ac:dyDescent="0.25">
      <c r="C2" s="85" t="s">
        <v>72</v>
      </c>
      <c r="D2" s="86"/>
      <c r="E2" s="86"/>
      <c r="F2" s="86"/>
      <c r="G2" s="87"/>
    </row>
    <row r="3" spans="2:15" ht="15.75" thickBot="1" x14ac:dyDescent="0.3">
      <c r="C3" s="88"/>
      <c r="D3" s="89"/>
      <c r="E3" s="89"/>
      <c r="F3" s="89"/>
      <c r="G3" s="90"/>
    </row>
    <row r="4" spans="2:15" ht="15.75" thickBot="1" x14ac:dyDescent="0.3">
      <c r="N4" s="2" t="s">
        <v>84</v>
      </c>
    </row>
    <row r="5" spans="2:15" ht="21" customHeight="1" thickBot="1" x14ac:dyDescent="0.3">
      <c r="B5" s="46" t="s">
        <v>23</v>
      </c>
      <c r="C5" s="47" t="s">
        <v>24</v>
      </c>
      <c r="D5" s="47" t="s">
        <v>25</v>
      </c>
      <c r="E5" s="47" t="s">
        <v>26</v>
      </c>
      <c r="F5" s="47" t="s">
        <v>27</v>
      </c>
      <c r="G5" s="47" t="s">
        <v>28</v>
      </c>
      <c r="H5" s="47" t="s">
        <v>29</v>
      </c>
      <c r="I5" s="47" t="s">
        <v>30</v>
      </c>
      <c r="J5" s="47" t="s">
        <v>31</v>
      </c>
      <c r="K5" s="48" t="s">
        <v>32</v>
      </c>
    </row>
    <row r="6" spans="2:15" ht="21" customHeight="1" thickTop="1" thickBot="1" x14ac:dyDescent="0.3">
      <c r="B6" s="20">
        <v>1</v>
      </c>
      <c r="C6" s="51"/>
      <c r="D6" s="51" t="e">
        <f>VLOOKUP(C6,inscriptions!B4:C45,2,0)</f>
        <v>#N/A</v>
      </c>
      <c r="E6" s="51">
        <f>SUM(IF(K19&gt;J19,1,0)+IF(J23&gt;K23,1,0)+IF(J36&gt;K36,1,0)+IF(J40&gt;K40,1,0))</f>
        <v>0</v>
      </c>
      <c r="F6" s="51">
        <f>SUM(IF(K19&lt;J19,1,0)+IF(J23&lt;K23,1,0)+IF(J36&lt;K36,1,0)+IF(J40&lt;K40,1,0))</f>
        <v>0</v>
      </c>
      <c r="G6" s="51">
        <f>SUM(K19,J23,J36,J40)</f>
        <v>0</v>
      </c>
      <c r="H6" s="51">
        <f>SUM(J19,K23,K36,K40)</f>
        <v>0</v>
      </c>
      <c r="I6" s="51">
        <f>SUM(E19,G19,I19,D23,F23,H23,D36,F36,H36,D40,F40,H40)</f>
        <v>0</v>
      </c>
      <c r="J6" s="51">
        <f>SUM(D19,F19,H19,E23,G23,I23,E36,G36,I36,E40,G40,I40)</f>
        <v>0</v>
      </c>
      <c r="K6" s="44"/>
      <c r="N6" s="52"/>
      <c r="O6" s="52" t="e">
        <f>VLOOKUP(N6,inscriptions!B4:C45,2,0)</f>
        <v>#N/A</v>
      </c>
    </row>
    <row r="7" spans="2:15" ht="21" customHeight="1" thickTop="1" thickBot="1" x14ac:dyDescent="0.3">
      <c r="B7" s="20">
        <v>2</v>
      </c>
      <c r="C7" s="51"/>
      <c r="D7" s="51" t="e">
        <f>VLOOKUP(C7,inscriptions!B4:C45,2,0)</f>
        <v>#N/A</v>
      </c>
      <c r="E7" s="51">
        <f>SUM(IF(J15&gt;K15,1,0)+IF(J21&gt;K21,1,0)+IF(J34&gt;K34,1,0)+IF(K40&gt;J40,1,0))</f>
        <v>0</v>
      </c>
      <c r="F7" s="51">
        <f>SUM(IF(J15&lt;K15,1,0)+IF(J21&lt;K21,1,0)+IF(J34&lt;K34,1,0)+IF(K40&lt;J40,1,0))</f>
        <v>0</v>
      </c>
      <c r="G7" s="51">
        <f>SUM(J15,J21,J34,K40)</f>
        <v>0</v>
      </c>
      <c r="H7" s="51">
        <f>SUM(K15,K21,K34,J40)</f>
        <v>0</v>
      </c>
      <c r="I7" s="51">
        <f>SUM(D15,F15,H15,D21,F21,H21,D34,F34,H34,E40,G40,I40)</f>
        <v>0</v>
      </c>
      <c r="J7" s="51">
        <f>SUM(E15,G15,I15,E21,G21,I21,E34,G34,I34,D40,F40,H40)</f>
        <v>0</v>
      </c>
      <c r="K7" s="44"/>
      <c r="N7" s="52"/>
      <c r="O7" s="52" t="e">
        <f>VLOOKUP(N7,inscriptions!B4:C45,2,0)</f>
        <v>#N/A</v>
      </c>
    </row>
    <row r="8" spans="2:15" ht="21" customHeight="1" thickTop="1" thickBot="1" x14ac:dyDescent="0.3">
      <c r="B8" s="20">
        <v>3</v>
      </c>
      <c r="C8" s="51"/>
      <c r="D8" s="51" t="e">
        <f>VLOOKUP(C8,inscriptions!B4:C45,2,0)</f>
        <v>#N/A</v>
      </c>
      <c r="E8" s="51">
        <f>SUM(IF(J17&gt;K17,1,0)+IF(K23&gt;J23,1,0)+IF(K34&gt;J34,1,0)+IF(J38&gt;K38,1,0))</f>
        <v>0</v>
      </c>
      <c r="F8" s="51">
        <f>SUM(IF(J17&lt;K17,1,0)+IF(K23&lt;J23,1,0)+IF(K34&lt;J34,1,0)+IF(J38&lt;K38,1,0))</f>
        <v>0</v>
      </c>
      <c r="G8" s="51">
        <f>SUM(J17,K23,K34,J38)</f>
        <v>0</v>
      </c>
      <c r="H8" s="51">
        <f>SUM(K38,J34,J23,K17)</f>
        <v>0</v>
      </c>
      <c r="I8" s="51">
        <f>SUM(D17,F17,H17,E23,G23,I23,E34,G34,I34,D38,F38,H38)</f>
        <v>0</v>
      </c>
      <c r="J8" s="51">
        <f>SUM(E17,G17,I17,D23,F23,H23,D34,F34,H34,E38,G38,I38)</f>
        <v>0</v>
      </c>
      <c r="K8" s="44"/>
      <c r="N8" s="52"/>
      <c r="O8" s="52" t="e">
        <f>VLOOKUP(N8,inscriptions!B4:C45,2,0)</f>
        <v>#N/A</v>
      </c>
    </row>
    <row r="9" spans="2:15" ht="21" customHeight="1" thickTop="1" thickBot="1" x14ac:dyDescent="0.3">
      <c r="B9" s="20">
        <v>4</v>
      </c>
      <c r="C9" s="51"/>
      <c r="D9" s="51" t="e">
        <f>VLOOKUP(C9,inscriptions!B4:C45,2,0)</f>
        <v>#N/A</v>
      </c>
      <c r="E9" s="51">
        <f>SUM(IF(K17&gt;J17,1,0)+IF(K21&gt;J21,1,0)+IF(J25&gt;K25,1,0)+IF(K36&gt;J36,1,0))</f>
        <v>0</v>
      </c>
      <c r="F9" s="51">
        <f>SUM(IF(K17&lt;J17,1,0)+IF(K21&lt;J21,1,0)+IF(J25&lt;K25,1,0)+IF(K36&lt;J36,1,0))</f>
        <v>0</v>
      </c>
      <c r="G9" s="51">
        <f>SUM(K17,K21,J25,K36)</f>
        <v>0</v>
      </c>
      <c r="H9" s="51">
        <f>SUM(J17,J21,K25,J36)</f>
        <v>0</v>
      </c>
      <c r="I9" s="51">
        <f>SUM(E17,G17,I17,E21,G21,I21,D25,F25,H25,E36,G36,I36)</f>
        <v>0</v>
      </c>
      <c r="J9" s="51">
        <f>SUM(D17,F17,H17,D21,F21,H21,E25,G25,I25,D36,F36,H36)</f>
        <v>0</v>
      </c>
      <c r="K9" s="44"/>
      <c r="N9" s="52"/>
      <c r="O9" s="52" t="e">
        <f>VLOOKUP(N9,inscriptions!B4:C45,2,0)</f>
        <v>#N/A</v>
      </c>
    </row>
    <row r="10" spans="2:15" ht="21" customHeight="1" thickTop="1" thickBot="1" x14ac:dyDescent="0.3">
      <c r="B10" s="49">
        <v>5</v>
      </c>
      <c r="C10" s="7"/>
      <c r="D10" s="7" t="e">
        <f>VLOOKUP(C10,inscriptions!B4:C45,2,0)</f>
        <v>#N/A</v>
      </c>
      <c r="E10" s="7">
        <f>SUM(IF(K15&gt;J15,1,0)+IF(J19&gt;K19,1,0)+IF(K25&gt;J25,1,0)+IF(K38&gt;J38,1,0))</f>
        <v>0</v>
      </c>
      <c r="F10" s="7">
        <f>SUM(IF(K15&lt;J15,1,0)+IF(J19&lt;K19,1,0)+IF(K25&lt;J25,1,0)+IF(K38&lt;J38,1,0))</f>
        <v>0</v>
      </c>
      <c r="G10" s="7">
        <f>SUM(J19,K25,K15,K38)</f>
        <v>0</v>
      </c>
      <c r="H10" s="7">
        <f>SUM(J15,K19,J25,J38)</f>
        <v>0</v>
      </c>
      <c r="I10" s="7">
        <f>SUM(E15,G15,I15,D19,F19,H19,E25,G25,I25,E38,G38,I38)</f>
        <v>0</v>
      </c>
      <c r="J10" s="7">
        <f>SUM(D15,F15,H15,E19,G19,I19,D25,F25,H25,D38,F38,H38)</f>
        <v>0</v>
      </c>
      <c r="K10" s="45"/>
      <c r="N10" s="52"/>
      <c r="O10" s="52" t="e">
        <f>VLOOKUP(N10,inscriptions!B4:C45,2,0)</f>
        <v>#N/A</v>
      </c>
    </row>
    <row r="12" spans="2:15" ht="15.75" thickBot="1" x14ac:dyDescent="0.3"/>
    <row r="13" spans="2:15" ht="21" customHeight="1" thickTop="1" thickBot="1" x14ac:dyDescent="0.3">
      <c r="B13" s="17" t="s">
        <v>33</v>
      </c>
      <c r="D13" s="91" t="s">
        <v>34</v>
      </c>
      <c r="E13" s="91"/>
      <c r="F13" s="91" t="s">
        <v>35</v>
      </c>
      <c r="G13" s="91"/>
      <c r="H13" s="91" t="s">
        <v>36</v>
      </c>
      <c r="I13" s="91"/>
      <c r="J13" s="91" t="s">
        <v>37</v>
      </c>
      <c r="K13" s="91"/>
    </row>
    <row r="14" spans="2:15" ht="15.75" thickTop="1" x14ac:dyDescent="0.25">
      <c r="D14" s="1"/>
      <c r="E14" s="1"/>
      <c r="F14" s="1"/>
      <c r="G14" s="1"/>
      <c r="H14" s="1"/>
      <c r="I14" s="1"/>
      <c r="J14" s="1"/>
      <c r="K14" s="1"/>
    </row>
    <row r="15" spans="2:15" ht="21" customHeight="1" x14ac:dyDescent="0.25">
      <c r="B15" s="3">
        <v>1</v>
      </c>
      <c r="C15" s="2" t="s">
        <v>62</v>
      </c>
      <c r="D15" s="18"/>
      <c r="E15" s="19"/>
      <c r="F15" s="18"/>
      <c r="G15" s="19"/>
      <c r="H15" s="18"/>
      <c r="I15" s="19"/>
      <c r="J15" s="18">
        <f>SUM(IF(D15&gt;E15,1,0)+IF(F15&gt;G15,1,0)+IF(H15&gt;I15,1,0))</f>
        <v>0</v>
      </c>
      <c r="K15" s="19">
        <f>SUM(IF(E15&gt;D15,1,0)+IF(G15&gt;F15,1,0)+IF(I15&gt;H15,1,0))</f>
        <v>0</v>
      </c>
    </row>
    <row r="16" spans="2:15" x14ac:dyDescent="0.25">
      <c r="B16" s="16"/>
    </row>
    <row r="17" spans="2:11" ht="21" customHeight="1" x14ac:dyDescent="0.25">
      <c r="B17" s="3">
        <v>2</v>
      </c>
      <c r="C17" s="2" t="s">
        <v>39</v>
      </c>
      <c r="D17" s="18"/>
      <c r="E17" s="19"/>
      <c r="F17" s="18"/>
      <c r="G17" s="19"/>
      <c r="H17" s="18"/>
      <c r="I17" s="19"/>
      <c r="J17" s="18">
        <f>SUM(IF(D17&gt;E17,1,0)+IF(F17&gt;G17,1,0)+IF(H17&gt;I17,1,0))</f>
        <v>0</v>
      </c>
      <c r="K17" s="19">
        <f>SUM(IF(E17&gt;D17,1,0)+IF(G17&gt;F17,1,0)+IF(I17&gt;H17,1,0))</f>
        <v>0</v>
      </c>
    </row>
    <row r="18" spans="2:11" x14ac:dyDescent="0.25">
      <c r="B18" s="16"/>
    </row>
    <row r="19" spans="2:11" ht="21" customHeight="1" x14ac:dyDescent="0.25">
      <c r="B19" s="3">
        <v>3</v>
      </c>
      <c r="C19" s="2" t="s">
        <v>63</v>
      </c>
      <c r="D19" s="18"/>
      <c r="E19" s="19"/>
      <c r="F19" s="18"/>
      <c r="G19" s="19"/>
      <c r="H19" s="18"/>
      <c r="I19" s="19"/>
      <c r="J19" s="18">
        <f>SUM(IF(D19&gt;E19,1,0)+IF(F19&gt;G19,1,0)+IF(H19&gt;I19,1,0))</f>
        <v>0</v>
      </c>
      <c r="K19" s="19">
        <f>SUM(IF(E19&gt;D19,1,0)+IF(G19&gt;F19,1,0)+IF(I19&gt;H19,1,0))</f>
        <v>0</v>
      </c>
    </row>
    <row r="20" spans="2:11" x14ac:dyDescent="0.25">
      <c r="B20" s="16"/>
    </row>
    <row r="21" spans="2:11" ht="21" customHeight="1" x14ac:dyDescent="0.25">
      <c r="B21" s="3">
        <v>4</v>
      </c>
      <c r="C21" s="2" t="s">
        <v>43</v>
      </c>
      <c r="D21" s="18"/>
      <c r="E21" s="19"/>
      <c r="F21" s="18"/>
      <c r="G21" s="19"/>
      <c r="H21" s="18"/>
      <c r="I21" s="19"/>
      <c r="J21" s="18">
        <f>SUM(IF(D21&gt;E21,1,0)+IF(F21&gt;G21,1,0)+IF(H21&gt;I21,1,0))</f>
        <v>0</v>
      </c>
      <c r="K21" s="19">
        <f>SUM(IF(E21&gt;D21,1,0)+IF(G21&gt;F21,1,0)+IF(I21&gt;H21,1,0))</f>
        <v>0</v>
      </c>
    </row>
    <row r="22" spans="2:11" x14ac:dyDescent="0.25">
      <c r="B22" s="16"/>
    </row>
    <row r="23" spans="2:11" ht="21" customHeight="1" x14ac:dyDescent="0.25">
      <c r="B23" s="3">
        <v>5</v>
      </c>
      <c r="C23" s="2" t="s">
        <v>42</v>
      </c>
      <c r="D23" s="18"/>
      <c r="E23" s="19"/>
      <c r="F23" s="18"/>
      <c r="G23" s="19"/>
      <c r="H23" s="18"/>
      <c r="I23" s="19"/>
      <c r="J23" s="18">
        <f>SUM(IF(D23&gt;E23,1,0)+IF(F23&gt;G23,1,0)+IF(H23&gt;I23,1,0))</f>
        <v>0</v>
      </c>
      <c r="K23" s="19">
        <f>SUM(IF(E23&gt;D23,1,0)+IF(G23&gt;F23,1,0)+IF(I23&gt;H23,1,0))</f>
        <v>0</v>
      </c>
    </row>
    <row r="24" spans="2:11" x14ac:dyDescent="0.25">
      <c r="B24" s="16"/>
    </row>
    <row r="25" spans="2:11" ht="21" customHeight="1" x14ac:dyDescent="0.25">
      <c r="B25" s="3">
        <v>6</v>
      </c>
      <c r="C25" s="2" t="s">
        <v>64</v>
      </c>
      <c r="D25" s="18"/>
      <c r="E25" s="19"/>
      <c r="F25" s="18"/>
      <c r="G25" s="19"/>
      <c r="H25" s="18"/>
      <c r="I25" s="19"/>
      <c r="J25" s="18">
        <f>SUM(IF(D25&gt;E25,1,0)+IF(F25&gt;G25,1,0)+IF(H25&gt;I25,1,0))</f>
        <v>0</v>
      </c>
      <c r="K25" s="19">
        <f>SUM(IF(E25&gt;D25,1,0)+IF(G25&gt;F25,1,0)+IF(I25&gt;H25,1,0))</f>
        <v>0</v>
      </c>
    </row>
    <row r="31" spans="2:11" ht="15.75" thickBot="1" x14ac:dyDescent="0.3"/>
    <row r="32" spans="2:11" ht="21" customHeight="1" thickTop="1" thickBot="1" x14ac:dyDescent="0.3">
      <c r="B32" s="17" t="s">
        <v>33</v>
      </c>
      <c r="D32" s="108" t="s">
        <v>34</v>
      </c>
      <c r="E32" s="109"/>
      <c r="F32" s="108" t="s">
        <v>35</v>
      </c>
      <c r="G32" s="109"/>
      <c r="H32" s="108" t="s">
        <v>36</v>
      </c>
      <c r="I32" s="109"/>
      <c r="J32" s="108" t="s">
        <v>37</v>
      </c>
      <c r="K32" s="109"/>
    </row>
    <row r="33" spans="2:11" ht="15.75" thickTop="1" x14ac:dyDescent="0.25"/>
    <row r="34" spans="2:11" ht="21" customHeight="1" x14ac:dyDescent="0.25">
      <c r="B34" s="3">
        <v>7</v>
      </c>
      <c r="C34" s="2" t="s">
        <v>40</v>
      </c>
      <c r="D34" s="18"/>
      <c r="E34" s="19"/>
      <c r="F34" s="18"/>
      <c r="G34" s="19"/>
      <c r="H34" s="18"/>
      <c r="I34" s="19"/>
      <c r="J34" s="18">
        <f>SUM(IF(D34&gt;E34,1,0)+IF(F34&gt;G34,1,0)+IF(H34&gt;I34,1,0))</f>
        <v>0</v>
      </c>
      <c r="K34" s="19">
        <f>SUM(IF(E34&gt;D34,1,0)+IF(G34&gt;F34,1,0)+IF(I34&gt;H34,1,0))</f>
        <v>0</v>
      </c>
    </row>
    <row r="35" spans="2:11" x14ac:dyDescent="0.25">
      <c r="B35" s="3"/>
      <c r="D35" s="2"/>
      <c r="E35" s="2"/>
      <c r="F35" s="2"/>
      <c r="G35" s="2"/>
      <c r="H35" s="2"/>
      <c r="I35" s="2"/>
      <c r="J35" s="2"/>
      <c r="K35" s="2"/>
    </row>
    <row r="36" spans="2:11" ht="21" customHeight="1" x14ac:dyDescent="0.25">
      <c r="B36" s="3">
        <v>8</v>
      </c>
      <c r="C36" s="2" t="s">
        <v>65</v>
      </c>
      <c r="D36" s="18"/>
      <c r="E36" s="19"/>
      <c r="F36" s="18"/>
      <c r="G36" s="19"/>
      <c r="H36" s="18"/>
      <c r="I36" s="19"/>
      <c r="J36" s="18">
        <f>SUM(IF(D36&gt;E36,1,0)+IF(F36&gt;G36,1,0)+IF(H36&gt;I36,1,0))</f>
        <v>0</v>
      </c>
      <c r="K36" s="19">
        <f>SUM(IF(E36&gt;D36,1,0)+IF(G36&gt;F36,1,0)+IF(I36&gt;H36,1,0))</f>
        <v>0</v>
      </c>
    </row>
    <row r="37" spans="2:11" x14ac:dyDescent="0.25">
      <c r="B37" s="3"/>
      <c r="D37" s="2"/>
      <c r="E37" s="2"/>
      <c r="F37" s="2"/>
      <c r="G37" s="2"/>
      <c r="H37" s="2"/>
      <c r="I37" s="2"/>
      <c r="J37" s="2"/>
      <c r="K37" s="2"/>
    </row>
    <row r="38" spans="2:11" ht="21" customHeight="1" x14ac:dyDescent="0.25">
      <c r="B38" s="3">
        <v>9</v>
      </c>
      <c r="C38" s="2" t="s">
        <v>66</v>
      </c>
      <c r="D38" s="18"/>
      <c r="E38" s="19"/>
      <c r="F38" s="18"/>
      <c r="G38" s="19"/>
      <c r="H38" s="18"/>
      <c r="I38" s="19"/>
      <c r="J38" s="18">
        <f>SUM(IF(D38&gt;E38,1,0)+IF(F38&gt;G38,1,0)+IF(H38&gt;I38,1,0))</f>
        <v>0</v>
      </c>
      <c r="K38" s="19">
        <f>SUM(IF(E38&gt;D38,1,0)+IF(G38&gt;F38,1,0)+IF(I38&gt;H38,1,0))</f>
        <v>0</v>
      </c>
    </row>
    <row r="39" spans="2:11" x14ac:dyDescent="0.25">
      <c r="B39" s="3"/>
      <c r="D39" s="2"/>
      <c r="E39" s="2"/>
      <c r="F39" s="2"/>
      <c r="G39" s="2"/>
      <c r="H39" s="2"/>
      <c r="I39" s="2"/>
      <c r="J39" s="2"/>
      <c r="K39" s="2"/>
    </row>
    <row r="40" spans="2:11" ht="21" customHeight="1" x14ac:dyDescent="0.25">
      <c r="B40" s="3">
        <v>10</v>
      </c>
      <c r="C40" s="2" t="s">
        <v>38</v>
      </c>
      <c r="D40" s="18"/>
      <c r="E40" s="19"/>
      <c r="F40" s="18"/>
      <c r="G40" s="19"/>
      <c r="H40" s="18"/>
      <c r="I40" s="19"/>
      <c r="J40" s="18">
        <f>SUM(IF(D40&gt;E40,1,0)+IF(F40&gt;G40,1,0)+IF(H40&gt;I40,1,0))</f>
        <v>0</v>
      </c>
      <c r="K40" s="19">
        <f>SUM(IF(E40&gt;D40,1,0)+IF(G40&gt;F40,1,0)+IF(I40&gt;H40,1,0))</f>
        <v>0</v>
      </c>
    </row>
    <row r="42" spans="2:11" ht="21" customHeight="1" x14ac:dyDescent="0.25"/>
    <row r="44" spans="2:11" ht="21" customHeight="1" x14ac:dyDescent="0.25"/>
    <row r="46" spans="2:11" ht="21" customHeight="1" x14ac:dyDescent="0.25"/>
    <row r="48" spans="2:11" ht="21" customHeight="1" x14ac:dyDescent="0.25"/>
  </sheetData>
  <mergeCells count="9">
    <mergeCell ref="D32:E32"/>
    <mergeCell ref="F32:G32"/>
    <mergeCell ref="H32:I32"/>
    <mergeCell ref="J32:K32"/>
    <mergeCell ref="C2:G3"/>
    <mergeCell ref="D13:E13"/>
    <mergeCell ref="F13:G13"/>
    <mergeCell ref="H13:I13"/>
    <mergeCell ref="J13:K13"/>
  </mergeCells>
  <dataValidations count="3">
    <dataValidation type="list" allowBlank="1" showInputMessage="1" showErrorMessage="1" sqref="N6:N10">
      <formula1>joueursx</formula1>
    </dataValidation>
    <dataValidation type="list" allowBlank="1" showInputMessage="1" showErrorMessage="1" sqref="C6:C10">
      <formula1>Noms</formula1>
    </dataValidation>
    <dataValidation allowBlank="1" showDropDown="1" showInputMessage="1" showErrorMessage="1" sqref="D6:D9"/>
  </dataValidations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workbookViewId="0">
      <selection activeCell="A3" sqref="A3:B3"/>
    </sheetView>
  </sheetViews>
  <sheetFormatPr baseColWidth="10" defaultRowHeight="15" x14ac:dyDescent="0.25"/>
  <cols>
    <col min="1" max="15" width="9.28515625" customWidth="1"/>
  </cols>
  <sheetData>
    <row r="1" spans="1:14" ht="24.95" customHeight="1" thickBot="1" x14ac:dyDescent="0.3">
      <c r="A1" s="27" t="s">
        <v>67</v>
      </c>
      <c r="B1" s="48" t="s">
        <v>54</v>
      </c>
      <c r="C1" s="46" t="s">
        <v>44</v>
      </c>
      <c r="D1" s="92">
        <f>'5J - Groupe Bis'!C6</f>
        <v>0</v>
      </c>
      <c r="E1" s="93"/>
      <c r="F1" s="94"/>
      <c r="I1" s="27" t="s">
        <v>67</v>
      </c>
      <c r="J1" s="48" t="s">
        <v>57</v>
      </c>
      <c r="K1" s="46" t="s">
        <v>44</v>
      </c>
      <c r="L1" s="92">
        <f>'5J - Groupe Bis'!C10</f>
        <v>0</v>
      </c>
      <c r="M1" s="93"/>
      <c r="N1" s="94"/>
    </row>
    <row r="2" spans="1:14" ht="24.95" customHeight="1" x14ac:dyDescent="0.25">
      <c r="A2" s="95" t="s">
        <v>48</v>
      </c>
      <c r="B2" s="86"/>
      <c r="C2" s="25" t="s">
        <v>45</v>
      </c>
      <c r="D2" s="25" t="s">
        <v>46</v>
      </c>
      <c r="E2" s="50" t="s">
        <v>47</v>
      </c>
      <c r="F2" s="25" t="s">
        <v>37</v>
      </c>
      <c r="I2" s="95" t="s">
        <v>48</v>
      </c>
      <c r="J2" s="86"/>
      <c r="K2" s="25" t="s">
        <v>45</v>
      </c>
      <c r="L2" s="25" t="s">
        <v>46</v>
      </c>
      <c r="M2" s="50" t="s">
        <v>47</v>
      </c>
      <c r="N2" s="25" t="s">
        <v>37</v>
      </c>
    </row>
    <row r="3" spans="1:14" ht="24.95" customHeight="1" x14ac:dyDescent="0.25">
      <c r="A3" s="96">
        <f>'5J - Groupe Bis'!C7</f>
        <v>0</v>
      </c>
      <c r="B3" s="97"/>
      <c r="C3" s="26"/>
      <c r="D3" s="26"/>
      <c r="E3" s="24"/>
      <c r="F3" s="26"/>
      <c r="I3" s="96">
        <f>'5J - Groupe Bis'!C7</f>
        <v>0</v>
      </c>
      <c r="J3" s="97"/>
      <c r="K3" s="26"/>
      <c r="L3" s="26"/>
      <c r="M3" s="24"/>
      <c r="N3" s="26"/>
    </row>
    <row r="4" spans="1:14" ht="24.95" customHeight="1" x14ac:dyDescent="0.25">
      <c r="A4" s="98">
        <f>'5J - Groupe Bis'!C10</f>
        <v>0</v>
      </c>
      <c r="B4" s="99"/>
      <c r="C4" s="31"/>
      <c r="D4" s="31"/>
      <c r="E4" s="32"/>
      <c r="F4" s="31"/>
      <c r="I4" s="98">
        <f>'5J - Groupe Bis'!C9</f>
        <v>0</v>
      </c>
      <c r="J4" s="99"/>
      <c r="K4" s="31"/>
      <c r="L4" s="31"/>
      <c r="M4" s="32"/>
      <c r="N4" s="31"/>
    </row>
    <row r="5" spans="1:14" ht="24.95" customHeight="1" x14ac:dyDescent="0.25">
      <c r="A5" s="29" t="s">
        <v>50</v>
      </c>
      <c r="B5" s="40" t="e">
        <f>INDEX(handicap,MATCH(VLOOKUP(A3,inscriptions!$B$4:$C$45,2,0),Class,0),MATCH(VLOOKUP(A4,inscriptions!$B$4:$C$45,2,0),Classements,0))</f>
        <v>#N/A</v>
      </c>
      <c r="C5" s="100" t="s">
        <v>49</v>
      </c>
      <c r="D5" s="101"/>
      <c r="E5" s="102"/>
      <c r="F5" s="103"/>
      <c r="I5" s="29" t="s">
        <v>50</v>
      </c>
      <c r="J5" s="40" t="e">
        <f>INDEX(handicap,MATCH(VLOOKUP(I3,inscriptions!$B$4:$C$45,2,0),Class,0),MATCH(VLOOKUP(I4,inscriptions!$B$4:$C$45,2,0),Classements,0))</f>
        <v>#N/A</v>
      </c>
      <c r="K5" s="100" t="s">
        <v>49</v>
      </c>
      <c r="L5" s="101"/>
      <c r="M5" s="102"/>
      <c r="N5" s="103"/>
    </row>
    <row r="6" spans="1:14" ht="24.95" customHeight="1" thickBot="1" x14ac:dyDescent="0.3"/>
    <row r="7" spans="1:14" ht="24.95" customHeight="1" thickBot="1" x14ac:dyDescent="0.3">
      <c r="A7" s="27" t="s">
        <v>67</v>
      </c>
      <c r="B7" s="48" t="s">
        <v>55</v>
      </c>
      <c r="C7" s="46" t="s">
        <v>44</v>
      </c>
      <c r="D7" s="92">
        <f>'5J - Groupe Bis'!C7</f>
        <v>0</v>
      </c>
      <c r="E7" s="93"/>
      <c r="F7" s="94"/>
      <c r="I7" s="27" t="s">
        <v>67</v>
      </c>
      <c r="J7" s="48" t="s">
        <v>58</v>
      </c>
      <c r="K7" s="46" t="s">
        <v>44</v>
      </c>
      <c r="L7" s="92">
        <f>'5J - Groupe Bis'!C9</f>
        <v>0</v>
      </c>
      <c r="M7" s="93"/>
      <c r="N7" s="94"/>
    </row>
    <row r="8" spans="1:14" ht="24.95" customHeight="1" x14ac:dyDescent="0.25">
      <c r="A8" s="95" t="s">
        <v>48</v>
      </c>
      <c r="B8" s="86"/>
      <c r="C8" s="25" t="s">
        <v>45</v>
      </c>
      <c r="D8" s="25" t="s">
        <v>46</v>
      </c>
      <c r="E8" s="50" t="s">
        <v>47</v>
      </c>
      <c r="F8" s="25" t="s">
        <v>37</v>
      </c>
      <c r="I8" s="95" t="s">
        <v>48</v>
      </c>
      <c r="J8" s="86"/>
      <c r="K8" s="25" t="s">
        <v>45</v>
      </c>
      <c r="L8" s="25" t="s">
        <v>46</v>
      </c>
      <c r="M8" s="50" t="s">
        <v>47</v>
      </c>
      <c r="N8" s="25" t="s">
        <v>37</v>
      </c>
    </row>
    <row r="9" spans="1:14" ht="24.95" customHeight="1" x14ac:dyDescent="0.25">
      <c r="A9" s="96">
        <f>'5J - Groupe Bis'!C8</f>
        <v>0</v>
      </c>
      <c r="B9" s="97"/>
      <c r="C9" s="26"/>
      <c r="D9" s="26"/>
      <c r="E9" s="24"/>
      <c r="F9" s="26"/>
      <c r="I9" s="96">
        <f>'5J - Groupe Bis'!C6</f>
        <v>0</v>
      </c>
      <c r="J9" s="97"/>
      <c r="K9" s="26"/>
      <c r="L9" s="26"/>
      <c r="M9" s="24"/>
      <c r="N9" s="26"/>
    </row>
    <row r="10" spans="1:14" ht="24.95" customHeight="1" x14ac:dyDescent="0.25">
      <c r="A10" s="98">
        <f>'5J - Groupe Bis'!C9</f>
        <v>0</v>
      </c>
      <c r="B10" s="99"/>
      <c r="C10" s="31"/>
      <c r="D10" s="31"/>
      <c r="E10" s="32"/>
      <c r="F10" s="31"/>
      <c r="I10" s="98">
        <f>'5J - Groupe Bis'!C8</f>
        <v>0</v>
      </c>
      <c r="J10" s="99"/>
      <c r="K10" s="31"/>
      <c r="L10" s="31"/>
      <c r="M10" s="32"/>
      <c r="N10" s="31"/>
    </row>
    <row r="11" spans="1:14" ht="24.95" customHeight="1" x14ac:dyDescent="0.25">
      <c r="A11" s="29" t="s">
        <v>50</v>
      </c>
      <c r="B11" s="40" t="e">
        <f>INDEX(handicap,MATCH(VLOOKUP(A9,inscriptions!$B$4:$C$45,2,0),Class,0),MATCH(VLOOKUP(A10,inscriptions!$B$4:$C$45,2,0),Classements,0))</f>
        <v>#N/A</v>
      </c>
      <c r="C11" s="100" t="s">
        <v>49</v>
      </c>
      <c r="D11" s="101"/>
      <c r="E11" s="102"/>
      <c r="F11" s="103"/>
      <c r="I11" s="29" t="s">
        <v>50</v>
      </c>
      <c r="J11" s="40" t="e">
        <f>INDEX(handicap,MATCH(VLOOKUP(I9,inscriptions!$B$4:$C$45,2,0),Class,0),MATCH(VLOOKUP(I10,inscriptions!$B$4:$C$45,2,0),Classements,0))</f>
        <v>#N/A</v>
      </c>
      <c r="K11" s="100" t="s">
        <v>49</v>
      </c>
      <c r="L11" s="101"/>
      <c r="M11" s="102"/>
      <c r="N11" s="103"/>
    </row>
    <row r="12" spans="1:14" ht="24.95" customHeight="1" thickBot="1" x14ac:dyDescent="0.3"/>
    <row r="13" spans="1:14" ht="24.95" customHeight="1" thickBot="1" x14ac:dyDescent="0.3">
      <c r="A13" s="27" t="s">
        <v>67</v>
      </c>
      <c r="B13" s="48" t="s">
        <v>56</v>
      </c>
      <c r="C13" s="46" t="s">
        <v>44</v>
      </c>
      <c r="D13" s="92">
        <f>'5J - Groupe Bis'!C8</f>
        <v>0</v>
      </c>
      <c r="E13" s="93"/>
      <c r="F13" s="94"/>
      <c r="I13" s="27" t="s">
        <v>67</v>
      </c>
      <c r="J13" s="48" t="s">
        <v>59</v>
      </c>
      <c r="K13" s="46" t="s">
        <v>44</v>
      </c>
      <c r="L13" s="92">
        <f>'5J - Groupe Bis'!C6</f>
        <v>0</v>
      </c>
      <c r="M13" s="93"/>
      <c r="N13" s="94"/>
    </row>
    <row r="14" spans="1:14" ht="24.95" customHeight="1" x14ac:dyDescent="0.25">
      <c r="A14" s="95" t="s">
        <v>48</v>
      </c>
      <c r="B14" s="86"/>
      <c r="C14" s="25" t="s">
        <v>45</v>
      </c>
      <c r="D14" s="25" t="s">
        <v>46</v>
      </c>
      <c r="E14" s="50" t="s">
        <v>47</v>
      </c>
      <c r="F14" s="25" t="s">
        <v>37</v>
      </c>
      <c r="I14" s="95" t="s">
        <v>48</v>
      </c>
      <c r="J14" s="86"/>
      <c r="K14" s="25" t="s">
        <v>45</v>
      </c>
      <c r="L14" s="25" t="s">
        <v>46</v>
      </c>
      <c r="M14" s="50" t="s">
        <v>47</v>
      </c>
      <c r="N14" s="25" t="s">
        <v>37</v>
      </c>
    </row>
    <row r="15" spans="1:14" ht="24.95" customHeight="1" x14ac:dyDescent="0.25">
      <c r="A15" s="96">
        <f>'5J - Groupe Bis'!C10</f>
        <v>0</v>
      </c>
      <c r="B15" s="97"/>
      <c r="C15" s="26"/>
      <c r="D15" s="26"/>
      <c r="E15" s="24"/>
      <c r="F15" s="26"/>
      <c r="I15" s="96">
        <f>'5J - Groupe Bis'!C9</f>
        <v>0</v>
      </c>
      <c r="J15" s="97"/>
      <c r="K15" s="26"/>
      <c r="L15" s="26"/>
      <c r="M15" s="24"/>
      <c r="N15" s="26"/>
    </row>
    <row r="16" spans="1:14" ht="24.95" customHeight="1" x14ac:dyDescent="0.25">
      <c r="A16" s="98">
        <f>'5J - Groupe Bis'!C6</f>
        <v>0</v>
      </c>
      <c r="B16" s="99"/>
      <c r="C16" s="31"/>
      <c r="D16" s="31"/>
      <c r="E16" s="32"/>
      <c r="F16" s="31"/>
      <c r="I16" s="98">
        <f>'5J - Groupe Bis'!C10</f>
        <v>0</v>
      </c>
      <c r="J16" s="99"/>
      <c r="K16" s="31"/>
      <c r="L16" s="31"/>
      <c r="M16" s="32"/>
      <c r="N16" s="31"/>
    </row>
    <row r="17" spans="1:14" ht="24.95" customHeight="1" x14ac:dyDescent="0.25">
      <c r="A17" s="29" t="s">
        <v>50</v>
      </c>
      <c r="B17" s="40" t="e">
        <f>INDEX(handicap,MATCH(VLOOKUP(A15,inscriptions!$B$4:$C$45,2,0),Class,0),MATCH(VLOOKUP(A16,inscriptions!$B$4:$C$45,2,0),Classements,0))</f>
        <v>#N/A</v>
      </c>
      <c r="C17" s="100" t="s">
        <v>49</v>
      </c>
      <c r="D17" s="101"/>
      <c r="E17" s="102"/>
      <c r="F17" s="103"/>
      <c r="I17" s="29" t="s">
        <v>50</v>
      </c>
      <c r="J17" s="40" t="e">
        <f>INDEX(handicap,MATCH(VLOOKUP(I15,inscriptions!$B$4:$C$45,2,0),Class,0),MATCH(VLOOKUP(I16,inscriptions!$B$4:$C$45,2,0),Classements,0))</f>
        <v>#N/A</v>
      </c>
      <c r="K17" s="100" t="s">
        <v>49</v>
      </c>
      <c r="L17" s="101"/>
      <c r="M17" s="102"/>
      <c r="N17" s="103"/>
    </row>
    <row r="18" spans="1:14" ht="24.95" customHeight="1" x14ac:dyDescent="0.25"/>
    <row r="19" spans="1:14" ht="24.95" customHeight="1" x14ac:dyDescent="0.25"/>
    <row r="20" spans="1:14" ht="24.95" customHeight="1" x14ac:dyDescent="0.25"/>
    <row r="21" spans="1:14" ht="24.95" customHeight="1" x14ac:dyDescent="0.25"/>
    <row r="22" spans="1:14" ht="24.95" customHeight="1" thickBot="1" x14ac:dyDescent="0.3"/>
    <row r="23" spans="1:14" ht="24.95" customHeight="1" thickBot="1" x14ac:dyDescent="0.3">
      <c r="A23" s="27" t="s">
        <v>67</v>
      </c>
      <c r="B23" s="48" t="s">
        <v>68</v>
      </c>
      <c r="C23" s="46" t="s">
        <v>44</v>
      </c>
      <c r="D23" s="92">
        <f>'5J - Groupe Bis'!C10</f>
        <v>0</v>
      </c>
      <c r="E23" s="93"/>
      <c r="F23" s="94"/>
      <c r="H23" s="27" t="s">
        <v>67</v>
      </c>
      <c r="I23" s="48" t="s">
        <v>70</v>
      </c>
      <c r="J23" s="46" t="s">
        <v>44</v>
      </c>
      <c r="K23" s="92">
        <f>'5J - Groupe Bis'!C9</f>
        <v>0</v>
      </c>
      <c r="L23" s="93"/>
      <c r="M23" s="94"/>
    </row>
    <row r="24" spans="1:14" ht="24.95" customHeight="1" x14ac:dyDescent="0.25">
      <c r="A24" s="95" t="s">
        <v>48</v>
      </c>
      <c r="B24" s="86"/>
      <c r="C24" s="25" t="s">
        <v>45</v>
      </c>
      <c r="D24" s="25" t="s">
        <v>46</v>
      </c>
      <c r="E24" s="50" t="s">
        <v>47</v>
      </c>
      <c r="F24" s="25" t="s">
        <v>37</v>
      </c>
      <c r="H24" s="95" t="s">
        <v>48</v>
      </c>
      <c r="I24" s="86"/>
      <c r="J24" s="25" t="s">
        <v>45</v>
      </c>
      <c r="K24" s="25" t="s">
        <v>46</v>
      </c>
      <c r="L24" s="50" t="s">
        <v>47</v>
      </c>
      <c r="M24" s="25" t="s">
        <v>37</v>
      </c>
    </row>
    <row r="25" spans="1:14" ht="24.95" customHeight="1" x14ac:dyDescent="0.25">
      <c r="A25" s="96">
        <f>'5J - Groupe Bis'!C7</f>
        <v>0</v>
      </c>
      <c r="B25" s="97"/>
      <c r="C25" s="26"/>
      <c r="D25" s="26"/>
      <c r="E25" s="24"/>
      <c r="F25" s="26"/>
      <c r="H25" s="96">
        <f>'5J - Groupe Bis'!C8</f>
        <v>0</v>
      </c>
      <c r="I25" s="97"/>
      <c r="J25" s="26"/>
      <c r="K25" s="26"/>
      <c r="L25" s="24"/>
      <c r="M25" s="26"/>
    </row>
    <row r="26" spans="1:14" ht="24.95" customHeight="1" x14ac:dyDescent="0.25">
      <c r="A26" s="98">
        <f>'5J - Groupe Bis'!C8</f>
        <v>0</v>
      </c>
      <c r="B26" s="99"/>
      <c r="C26" s="31"/>
      <c r="D26" s="31"/>
      <c r="E26" s="32"/>
      <c r="F26" s="31"/>
      <c r="H26" s="98">
        <f>'5J - Groupe Bis'!C10</f>
        <v>0</v>
      </c>
      <c r="I26" s="99"/>
      <c r="J26" s="31"/>
      <c r="K26" s="31"/>
      <c r="L26" s="32"/>
      <c r="M26" s="31"/>
    </row>
    <row r="27" spans="1:14" ht="24.95" customHeight="1" x14ac:dyDescent="0.25">
      <c r="A27" s="29" t="s">
        <v>50</v>
      </c>
      <c r="B27" s="40" t="e">
        <f>INDEX(handicap,MATCH(VLOOKUP(A25,inscriptions!$B$4:$C$45,2,0),Class,0),MATCH(VLOOKUP(A26,inscriptions!$B$4:$C$45,2,0),Classements,0))</f>
        <v>#N/A</v>
      </c>
      <c r="C27" s="100" t="s">
        <v>49</v>
      </c>
      <c r="D27" s="101"/>
      <c r="E27" s="102"/>
      <c r="F27" s="103"/>
      <c r="H27" s="29" t="s">
        <v>50</v>
      </c>
      <c r="I27" s="40" t="e">
        <f>INDEX(handicap,MATCH(VLOOKUP(H25,inscriptions!$B$4:$C$45,2,0),Class,0),MATCH(VLOOKUP(H26,inscriptions!$B$4:$C$45,2,0),Classements,0))</f>
        <v>#N/A</v>
      </c>
      <c r="J27" s="100" t="s">
        <v>49</v>
      </c>
      <c r="K27" s="101"/>
      <c r="L27" s="102"/>
      <c r="M27" s="103"/>
    </row>
    <row r="28" spans="1:14" ht="24.95" customHeight="1" x14ac:dyDescent="0.25"/>
    <row r="29" spans="1:14" ht="24.95" customHeight="1" thickBot="1" x14ac:dyDescent="0.3"/>
    <row r="30" spans="1:14" ht="24.95" customHeight="1" thickBot="1" x14ac:dyDescent="0.3">
      <c r="A30" s="27" t="s">
        <v>67</v>
      </c>
      <c r="B30" s="48" t="s">
        <v>69</v>
      </c>
      <c r="C30" s="46" t="s">
        <v>44</v>
      </c>
      <c r="D30" s="92">
        <f>'5J - Groupe Bis'!C7</f>
        <v>0</v>
      </c>
      <c r="E30" s="93"/>
      <c r="F30" s="94"/>
      <c r="H30" s="27" t="s">
        <v>67</v>
      </c>
      <c r="I30" s="48" t="s">
        <v>71</v>
      </c>
      <c r="J30" s="46" t="s">
        <v>44</v>
      </c>
      <c r="K30" s="92">
        <f>'5J - Groupe Bis'!C8</f>
        <v>0</v>
      </c>
      <c r="L30" s="93"/>
      <c r="M30" s="94"/>
    </row>
    <row r="31" spans="1:14" ht="24.95" customHeight="1" x14ac:dyDescent="0.25">
      <c r="A31" s="95" t="s">
        <v>48</v>
      </c>
      <c r="B31" s="86"/>
      <c r="C31" s="25" t="s">
        <v>45</v>
      </c>
      <c r="D31" s="25" t="s">
        <v>46</v>
      </c>
      <c r="E31" s="50" t="s">
        <v>47</v>
      </c>
      <c r="F31" s="25" t="s">
        <v>37</v>
      </c>
      <c r="H31" s="95" t="s">
        <v>48</v>
      </c>
      <c r="I31" s="86"/>
      <c r="J31" s="25" t="s">
        <v>45</v>
      </c>
      <c r="K31" s="25" t="s">
        <v>46</v>
      </c>
      <c r="L31" s="50" t="s">
        <v>47</v>
      </c>
      <c r="M31" s="25" t="s">
        <v>37</v>
      </c>
    </row>
    <row r="32" spans="1:14" ht="24.95" customHeight="1" x14ac:dyDescent="0.25">
      <c r="A32" s="96">
        <f>'5J - Groupe Bis'!C6</f>
        <v>0</v>
      </c>
      <c r="B32" s="97"/>
      <c r="C32" s="26"/>
      <c r="D32" s="26"/>
      <c r="E32" s="24"/>
      <c r="F32" s="26"/>
      <c r="H32" s="96">
        <f>'5J - Groupe Bis'!C6</f>
        <v>0</v>
      </c>
      <c r="I32" s="97"/>
      <c r="J32" s="26"/>
      <c r="K32" s="26"/>
      <c r="L32" s="24"/>
      <c r="M32" s="26"/>
    </row>
    <row r="33" spans="1:13" ht="24.95" customHeight="1" x14ac:dyDescent="0.25">
      <c r="A33" s="98">
        <f>'5J - Groupe Bis'!C9</f>
        <v>0</v>
      </c>
      <c r="B33" s="99"/>
      <c r="C33" s="31"/>
      <c r="D33" s="31"/>
      <c r="E33" s="32"/>
      <c r="F33" s="31"/>
      <c r="H33" s="98">
        <f>'5J - Groupe Bis'!C7</f>
        <v>0</v>
      </c>
      <c r="I33" s="99"/>
      <c r="J33" s="31"/>
      <c r="K33" s="31"/>
      <c r="L33" s="32"/>
      <c r="M33" s="31"/>
    </row>
    <row r="34" spans="1:13" ht="24.95" customHeight="1" x14ac:dyDescent="0.25">
      <c r="A34" s="29" t="s">
        <v>50</v>
      </c>
      <c r="B34" s="40" t="e">
        <f>INDEX(handicap,MATCH(VLOOKUP(A32,inscriptions!$B$4:$C$45,2,0),Class,0),MATCH(VLOOKUP(A33,inscriptions!$B$4:$C$45,2,0),Classements,0))</f>
        <v>#N/A</v>
      </c>
      <c r="C34" s="100" t="s">
        <v>49</v>
      </c>
      <c r="D34" s="101"/>
      <c r="E34" s="102"/>
      <c r="F34" s="103"/>
      <c r="H34" s="29" t="s">
        <v>50</v>
      </c>
      <c r="I34" s="40" t="e">
        <f>INDEX(handicap,MATCH(VLOOKUP(H32,inscriptions!$B$4:$C$45,2,0),Class,0),MATCH(VLOOKUP(H33,inscriptions!$B$4:$C$45,2,0),Classements,0))</f>
        <v>#N/A</v>
      </c>
      <c r="J34" s="100" t="s">
        <v>49</v>
      </c>
      <c r="K34" s="101"/>
      <c r="L34" s="102"/>
      <c r="M34" s="103"/>
    </row>
    <row r="35" spans="1:13" ht="24.95" customHeight="1" x14ac:dyDescent="0.25"/>
    <row r="36" spans="1:13" ht="24.95" customHeight="1" x14ac:dyDescent="0.25"/>
    <row r="37" spans="1:13" ht="24.95" customHeight="1" x14ac:dyDescent="0.25"/>
    <row r="38" spans="1:13" ht="24.95" customHeight="1" x14ac:dyDescent="0.25"/>
  </sheetData>
  <mergeCells count="60">
    <mergeCell ref="L34:M34"/>
    <mergeCell ref="D30:F30"/>
    <mergeCell ref="K30:M30"/>
    <mergeCell ref="A31:B31"/>
    <mergeCell ref="H31:I31"/>
    <mergeCell ref="A32:B32"/>
    <mergeCell ref="H32:I32"/>
    <mergeCell ref="A33:B33"/>
    <mergeCell ref="H33:I33"/>
    <mergeCell ref="C34:D34"/>
    <mergeCell ref="E34:F34"/>
    <mergeCell ref="J34:K34"/>
    <mergeCell ref="L27:M27"/>
    <mergeCell ref="D23:F23"/>
    <mergeCell ref="K23:M23"/>
    <mergeCell ref="A24:B24"/>
    <mergeCell ref="H24:I24"/>
    <mergeCell ref="A25:B25"/>
    <mergeCell ref="H25:I25"/>
    <mergeCell ref="A26:B26"/>
    <mergeCell ref="H26:I26"/>
    <mergeCell ref="C27:D27"/>
    <mergeCell ref="E27:F27"/>
    <mergeCell ref="J27:K27"/>
    <mergeCell ref="M17:N17"/>
    <mergeCell ref="D13:F13"/>
    <mergeCell ref="L13:N13"/>
    <mergeCell ref="A14:B14"/>
    <mergeCell ref="I14:J14"/>
    <mergeCell ref="A15:B15"/>
    <mergeCell ref="I15:J15"/>
    <mergeCell ref="A16:B16"/>
    <mergeCell ref="I16:J16"/>
    <mergeCell ref="C17:D17"/>
    <mergeCell ref="E17:F17"/>
    <mergeCell ref="K17:L17"/>
    <mergeCell ref="M11:N11"/>
    <mergeCell ref="D7:F7"/>
    <mergeCell ref="L7:N7"/>
    <mergeCell ref="A8:B8"/>
    <mergeCell ref="I8:J8"/>
    <mergeCell ref="A9:B9"/>
    <mergeCell ref="I9:J9"/>
    <mergeCell ref="A10:B10"/>
    <mergeCell ref="I10:J10"/>
    <mergeCell ref="C11:D11"/>
    <mergeCell ref="E11:F11"/>
    <mergeCell ref="K11:L11"/>
    <mergeCell ref="M5:N5"/>
    <mergeCell ref="D1:F1"/>
    <mergeCell ref="L1:N1"/>
    <mergeCell ref="A2:B2"/>
    <mergeCell ref="I2:J2"/>
    <mergeCell ref="A3:B3"/>
    <mergeCell ref="I3:J3"/>
    <mergeCell ref="A4:B4"/>
    <mergeCell ref="I4:J4"/>
    <mergeCell ref="C5:D5"/>
    <mergeCell ref="E5:F5"/>
    <mergeCell ref="K5:L5"/>
  </mergeCells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2"/>
  <sheetViews>
    <sheetView workbookViewId="0">
      <selection activeCell="B6" sqref="B6"/>
    </sheetView>
  </sheetViews>
  <sheetFormatPr baseColWidth="10" defaultRowHeight="15" x14ac:dyDescent="0.25"/>
  <cols>
    <col min="2" max="2" width="29.7109375" customWidth="1"/>
    <col min="3" max="3" width="7" customWidth="1"/>
  </cols>
  <sheetData>
    <row r="3" spans="1:2" x14ac:dyDescent="0.25">
      <c r="B3" s="3" t="s">
        <v>20</v>
      </c>
    </row>
    <row r="6" spans="1:2" ht="24.95" customHeight="1" x14ac:dyDescent="0.25">
      <c r="A6" t="s">
        <v>60</v>
      </c>
      <c r="B6" t="str">
        <f>('4J - Groupe 1'!N5)</f>
        <v>Baptiste Defrent</v>
      </c>
    </row>
    <row r="7" spans="1:2" ht="24.95" customHeight="1" x14ac:dyDescent="0.25">
      <c r="A7" t="s">
        <v>60</v>
      </c>
      <c r="B7" t="str">
        <f>('4J - Groupe 1'!N6)</f>
        <v>Nicolas Fosseur</v>
      </c>
    </row>
    <row r="8" spans="1:2" ht="24.95" customHeight="1" x14ac:dyDescent="0.25">
      <c r="A8" t="s">
        <v>53</v>
      </c>
      <c r="B8" t="str">
        <f>('4J - Groupe 2'!N6)</f>
        <v>Thomas Lecoil</v>
      </c>
    </row>
    <row r="9" spans="1:2" ht="24.95" customHeight="1" x14ac:dyDescent="0.25">
      <c r="A9" t="s">
        <v>53</v>
      </c>
      <c r="B9" t="str">
        <f>('4J - Groupe 2'!N7)</f>
        <v>Christian Ferrière</v>
      </c>
    </row>
    <row r="10" spans="1:2" ht="24.95" customHeight="1" x14ac:dyDescent="0.25">
      <c r="A10" t="s">
        <v>61</v>
      </c>
      <c r="B10">
        <f>('4J - Groupe 3'!N6)</f>
        <v>0</v>
      </c>
    </row>
    <row r="11" spans="1:2" ht="24.95" customHeight="1" x14ac:dyDescent="0.25">
      <c r="A11" t="s">
        <v>61</v>
      </c>
      <c r="B11">
        <f>('4J - Groupe 3'!N7)</f>
        <v>0</v>
      </c>
    </row>
    <row r="12" spans="1:2" ht="24.95" customHeight="1" x14ac:dyDescent="0.25">
      <c r="A12" t="s">
        <v>87</v>
      </c>
      <c r="B12" t="s">
        <v>88</v>
      </c>
    </row>
    <row r="13" spans="1:2" ht="24.95" customHeight="1" x14ac:dyDescent="0.25">
      <c r="A13" t="s">
        <v>87</v>
      </c>
      <c r="B13" t="s">
        <v>78</v>
      </c>
    </row>
    <row r="14" spans="1:2" ht="24.95" customHeight="1" x14ac:dyDescent="0.25"/>
    <row r="15" spans="1:2" ht="24.95" customHeight="1" x14ac:dyDescent="0.25"/>
    <row r="16" spans="1:2" ht="24.95" customHeight="1" x14ac:dyDescent="0.25"/>
    <row r="17" ht="24.95" customHeight="1" x14ac:dyDescent="0.25"/>
    <row r="18" ht="24.95" customHeight="1" x14ac:dyDescent="0.25"/>
    <row r="19" ht="24.95" customHeight="1" x14ac:dyDescent="0.25"/>
    <row r="20" ht="24.95" customHeight="1" x14ac:dyDescent="0.25"/>
    <row r="21" ht="24.95" customHeight="1" x14ac:dyDescent="0.25"/>
    <row r="22" ht="24.95" customHeight="1" x14ac:dyDescent="0.25"/>
  </sheetData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30"/>
  <sheetViews>
    <sheetView workbookViewId="0">
      <selection activeCell="B7" sqref="B7"/>
    </sheetView>
  </sheetViews>
  <sheetFormatPr baseColWidth="10" defaultRowHeight="15" x14ac:dyDescent="0.25"/>
  <cols>
    <col min="2" max="2" width="22.85546875" customWidth="1"/>
    <col min="5" max="5" width="22.85546875" customWidth="1"/>
    <col min="8" max="8" width="22.85546875" customWidth="1"/>
  </cols>
  <sheetData>
    <row r="2" spans="2:9" x14ac:dyDescent="0.25">
      <c r="B2" s="3" t="s">
        <v>79</v>
      </c>
      <c r="E2" s="3" t="s">
        <v>85</v>
      </c>
      <c r="H2" s="3" t="s">
        <v>86</v>
      </c>
    </row>
    <row r="5" spans="2:9" ht="15.75" thickBot="1" x14ac:dyDescent="0.3"/>
    <row r="6" spans="2:9" ht="24.95" customHeight="1" thickTop="1" thickBot="1" x14ac:dyDescent="0.3">
      <c r="B6" s="56" t="str">
        <f>('Classement général'!B6)</f>
        <v>Baptiste Defrent</v>
      </c>
      <c r="C6" s="57">
        <v>1</v>
      </c>
      <c r="D6" s="2"/>
      <c r="E6" s="2"/>
      <c r="F6" s="2"/>
      <c r="G6" s="2"/>
      <c r="H6" s="2"/>
      <c r="I6" s="2"/>
    </row>
    <row r="7" spans="2:9" ht="24.95" customHeight="1" thickTop="1" thickBot="1" x14ac:dyDescent="0.3">
      <c r="B7" s="56" t="str">
        <f>('Classement général'!B9)</f>
        <v>Christian Ferrière</v>
      </c>
      <c r="C7" s="57">
        <v>3</v>
      </c>
      <c r="D7" s="58"/>
      <c r="E7" s="59"/>
      <c r="F7" s="2"/>
      <c r="G7" s="2"/>
      <c r="H7" s="2"/>
      <c r="I7" s="2"/>
    </row>
    <row r="8" spans="2:9" ht="15.75" thickTop="1" x14ac:dyDescent="0.25">
      <c r="B8" s="2"/>
      <c r="C8" s="2"/>
      <c r="D8" s="2"/>
      <c r="E8" s="59"/>
      <c r="F8" s="2"/>
      <c r="G8" s="2"/>
      <c r="H8" s="2"/>
      <c r="I8" s="2"/>
    </row>
    <row r="9" spans="2:9" ht="15.75" thickBot="1" x14ac:dyDescent="0.3">
      <c r="B9" s="2"/>
      <c r="C9" s="2"/>
      <c r="D9" s="2"/>
      <c r="E9" s="59"/>
      <c r="F9" s="2"/>
      <c r="G9" s="2"/>
      <c r="H9" s="2"/>
      <c r="I9" s="2"/>
    </row>
    <row r="10" spans="2:9" ht="24.95" customHeight="1" thickTop="1" thickBot="1" x14ac:dyDescent="0.3">
      <c r="B10" s="2"/>
      <c r="C10" s="2"/>
      <c r="D10" s="2"/>
      <c r="E10" s="56" t="str">
        <f>IF(C6&gt;C7,B6,B7)</f>
        <v>Christian Ferrière</v>
      </c>
      <c r="F10" s="57">
        <v>3</v>
      </c>
      <c r="G10" s="2"/>
      <c r="H10" s="2"/>
      <c r="I10" s="2"/>
    </row>
    <row r="11" spans="2:9" ht="24.95" customHeight="1" thickTop="1" thickBot="1" x14ac:dyDescent="0.3">
      <c r="B11" s="2"/>
      <c r="C11" s="2"/>
      <c r="D11" s="2"/>
      <c r="E11" s="56">
        <f>IF(C14&gt;C15,B14,B15)</f>
        <v>0</v>
      </c>
      <c r="F11" s="57">
        <v>2</v>
      </c>
      <c r="G11" s="58"/>
      <c r="H11" s="59"/>
      <c r="I11" s="2"/>
    </row>
    <row r="12" spans="2:9" ht="15.75" thickTop="1" x14ac:dyDescent="0.25">
      <c r="B12" s="2"/>
      <c r="C12" s="2"/>
      <c r="D12" s="2"/>
      <c r="E12" s="60"/>
      <c r="F12" s="2"/>
      <c r="G12" s="2"/>
      <c r="H12" s="59"/>
      <c r="I12" s="2"/>
    </row>
    <row r="13" spans="2:9" ht="15.75" thickBot="1" x14ac:dyDescent="0.3">
      <c r="B13" s="2"/>
      <c r="C13" s="2"/>
      <c r="D13" s="2"/>
      <c r="E13" s="59"/>
      <c r="F13" s="2"/>
      <c r="G13" s="2"/>
      <c r="H13" s="59"/>
      <c r="I13" s="2"/>
    </row>
    <row r="14" spans="2:9" ht="24.95" customHeight="1" thickTop="1" thickBot="1" x14ac:dyDescent="0.3">
      <c r="B14" s="56">
        <f>('Classement général'!B10)</f>
        <v>0</v>
      </c>
      <c r="C14" s="57">
        <v>3</v>
      </c>
      <c r="D14" s="61"/>
      <c r="E14" s="2"/>
      <c r="F14" s="2"/>
      <c r="G14" s="2"/>
      <c r="H14" s="59"/>
      <c r="I14" s="2"/>
    </row>
    <row r="15" spans="2:9" ht="24.95" customHeight="1" thickTop="1" thickBot="1" x14ac:dyDescent="0.3">
      <c r="B15" s="56" t="str">
        <f>('Classement général'!B13)</f>
        <v>Mathieu Lecoil</v>
      </c>
      <c r="C15" s="57">
        <v>2</v>
      </c>
      <c r="D15" s="2"/>
      <c r="E15" s="2"/>
      <c r="F15" s="2"/>
      <c r="G15" s="2"/>
      <c r="H15" s="59"/>
      <c r="I15" s="2"/>
    </row>
    <row r="16" spans="2:9" ht="16.5" thickTop="1" thickBot="1" x14ac:dyDescent="0.3">
      <c r="B16" s="2"/>
      <c r="C16" s="2"/>
      <c r="D16" s="2"/>
      <c r="E16" s="2"/>
      <c r="F16" s="2"/>
      <c r="G16" s="2"/>
      <c r="H16" s="62"/>
      <c r="I16" s="2"/>
    </row>
    <row r="17" spans="2:9" ht="24.95" customHeight="1" thickTop="1" thickBot="1" x14ac:dyDescent="0.3">
      <c r="B17" s="2"/>
      <c r="C17" s="2"/>
      <c r="D17" s="2"/>
      <c r="E17" s="2"/>
      <c r="F17" s="2"/>
      <c r="G17" s="2"/>
      <c r="H17" s="56" t="str">
        <f>IF(F10&gt;F11,E10,E11)</f>
        <v>Christian Ferrière</v>
      </c>
      <c r="I17" s="57">
        <v>3</v>
      </c>
    </row>
    <row r="18" spans="2:9" ht="24.95" customHeight="1" thickTop="1" thickBot="1" x14ac:dyDescent="0.3">
      <c r="B18" s="2"/>
      <c r="C18" s="2"/>
      <c r="D18" s="2"/>
      <c r="E18" s="2"/>
      <c r="F18" s="2"/>
      <c r="G18" s="2"/>
      <c r="H18" s="56" t="str">
        <f>IF(F24&gt;F25,E24,E25)</f>
        <v>Nicolas Fosseur</v>
      </c>
      <c r="I18" s="57">
        <v>0</v>
      </c>
    </row>
    <row r="19" spans="2:9" ht="16.5" thickTop="1" thickBot="1" x14ac:dyDescent="0.3">
      <c r="B19" s="2"/>
      <c r="C19" s="2"/>
      <c r="D19" s="2"/>
      <c r="E19" s="2"/>
      <c r="F19" s="2"/>
      <c r="G19" s="63"/>
      <c r="H19" s="2"/>
      <c r="I19" s="2"/>
    </row>
    <row r="20" spans="2:9" ht="24.95" customHeight="1" thickTop="1" thickBot="1" x14ac:dyDescent="0.3">
      <c r="B20" s="56" t="str">
        <f>('Classement général'!B8)</f>
        <v>Thomas Lecoil</v>
      </c>
      <c r="C20" s="57">
        <v>2</v>
      </c>
      <c r="D20" s="2"/>
      <c r="E20" s="2"/>
      <c r="F20" s="2"/>
      <c r="G20" s="63"/>
      <c r="H20" s="2"/>
      <c r="I20" s="2"/>
    </row>
    <row r="21" spans="2:9" ht="24.95" customHeight="1" thickTop="1" thickBot="1" x14ac:dyDescent="0.3">
      <c r="B21" s="56">
        <f>('Classement général'!B11)</f>
        <v>0</v>
      </c>
      <c r="C21" s="57">
        <v>3</v>
      </c>
      <c r="D21" s="58"/>
      <c r="E21" s="59"/>
      <c r="F21" s="2"/>
      <c r="G21" s="63"/>
      <c r="H21" s="2"/>
      <c r="I21" s="2"/>
    </row>
    <row r="22" spans="2:9" ht="15.75" thickTop="1" x14ac:dyDescent="0.25">
      <c r="B22" s="2"/>
      <c r="C22" s="2"/>
      <c r="D22" s="2"/>
      <c r="E22" s="59"/>
      <c r="F22" s="2"/>
      <c r="G22" s="63"/>
      <c r="H22" s="2"/>
      <c r="I22" s="2"/>
    </row>
    <row r="23" spans="2:9" ht="15.75" thickBot="1" x14ac:dyDescent="0.3">
      <c r="B23" s="2"/>
      <c r="C23" s="2"/>
      <c r="D23" s="2"/>
      <c r="E23" s="59"/>
      <c r="F23" s="2"/>
      <c r="G23" s="63"/>
      <c r="H23" s="2"/>
      <c r="I23" s="2"/>
    </row>
    <row r="24" spans="2:9" ht="24.95" customHeight="1" thickTop="1" thickBot="1" x14ac:dyDescent="0.3">
      <c r="B24" s="2"/>
      <c r="C24" s="2"/>
      <c r="D24" s="2"/>
      <c r="E24" s="56">
        <f>IF(C20&gt;C21,B20,B21)</f>
        <v>0</v>
      </c>
      <c r="F24" s="57">
        <v>1</v>
      </c>
      <c r="G24" s="61"/>
      <c r="H24" s="2"/>
      <c r="I24" s="2"/>
    </row>
    <row r="25" spans="2:9" ht="24.95" customHeight="1" thickTop="1" thickBot="1" x14ac:dyDescent="0.3">
      <c r="B25" s="2"/>
      <c r="C25" s="2"/>
      <c r="D25" s="2"/>
      <c r="E25" s="56" t="str">
        <f>IF(C28&gt;C29,B28,B29)</f>
        <v>Nicolas Fosseur</v>
      </c>
      <c r="F25" s="57">
        <v>3</v>
      </c>
      <c r="G25" s="2"/>
      <c r="H25" s="2"/>
      <c r="I25" s="2"/>
    </row>
    <row r="26" spans="2:9" ht="15.75" thickTop="1" x14ac:dyDescent="0.25">
      <c r="B26" s="2"/>
      <c r="C26" s="2"/>
      <c r="D26" s="2"/>
      <c r="E26" s="60"/>
      <c r="F26" s="2"/>
      <c r="G26" s="2"/>
      <c r="H26" s="2"/>
      <c r="I26" s="2"/>
    </row>
    <row r="27" spans="2:9" ht="15.75" thickBot="1" x14ac:dyDescent="0.3">
      <c r="B27" s="2"/>
      <c r="C27" s="2"/>
      <c r="D27" s="2"/>
      <c r="E27" s="59"/>
      <c r="F27" s="2"/>
      <c r="G27" s="2"/>
      <c r="H27" s="2"/>
      <c r="I27" s="2"/>
    </row>
    <row r="28" spans="2:9" ht="24.95" customHeight="1" thickTop="1" thickBot="1" x14ac:dyDescent="0.3">
      <c r="B28" s="56" t="str">
        <f>('Classement général'!B7)</f>
        <v>Nicolas Fosseur</v>
      </c>
      <c r="C28" s="57">
        <v>3</v>
      </c>
      <c r="D28" s="61"/>
      <c r="E28" s="2"/>
      <c r="F28" s="2"/>
      <c r="G28" s="2"/>
      <c r="H28" s="2"/>
      <c r="I28" s="2"/>
    </row>
    <row r="29" spans="2:9" ht="24.95" customHeight="1" thickTop="1" thickBot="1" x14ac:dyDescent="0.3">
      <c r="B29" s="56" t="str">
        <f>('Classement général'!B12)</f>
        <v>Lionel Calomme</v>
      </c>
      <c r="C29" s="57">
        <v>2</v>
      </c>
      <c r="D29" s="2"/>
      <c r="E29" s="2"/>
      <c r="F29" s="2"/>
      <c r="G29" s="2"/>
      <c r="H29" s="2"/>
      <c r="I29" s="2"/>
    </row>
    <row r="30" spans="2:9" ht="15.75" thickTop="1" x14ac:dyDescent="0.25"/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zoomScaleNormal="100" workbookViewId="0">
      <selection activeCell="I25" sqref="I25"/>
    </sheetView>
  </sheetViews>
  <sheetFormatPr baseColWidth="10" defaultRowHeight="15" x14ac:dyDescent="0.25"/>
  <cols>
    <col min="2" max="2" width="6.85546875" customWidth="1"/>
    <col min="3" max="3" width="18.7109375" customWidth="1"/>
    <col min="4" max="8" width="8.7109375" customWidth="1"/>
  </cols>
  <sheetData>
    <row r="1" spans="1:8" ht="15.75" thickBot="1" x14ac:dyDescent="0.3"/>
    <row r="2" spans="1:8" ht="24.95" customHeight="1" thickBot="1" x14ac:dyDescent="0.3">
      <c r="A2" s="70" t="s">
        <v>90</v>
      </c>
      <c r="B2" s="112" t="s">
        <v>79</v>
      </c>
      <c r="C2" s="112"/>
      <c r="D2" s="71" t="s">
        <v>44</v>
      </c>
      <c r="E2" s="111"/>
      <c r="F2" s="111"/>
      <c r="G2" s="111"/>
      <c r="H2" s="111"/>
    </row>
    <row r="3" spans="1:8" ht="24.95" customHeight="1" x14ac:dyDescent="0.25">
      <c r="A3" s="66"/>
      <c r="B3" s="113" t="s">
        <v>48</v>
      </c>
      <c r="C3" s="113"/>
      <c r="D3" s="68" t="s">
        <v>45</v>
      </c>
      <c r="E3" s="68" t="s">
        <v>46</v>
      </c>
      <c r="F3" s="68" t="s">
        <v>47</v>
      </c>
      <c r="G3" s="68" t="s">
        <v>93</v>
      </c>
      <c r="H3" s="67" t="s">
        <v>94</v>
      </c>
    </row>
    <row r="4" spans="1:8" ht="24.95" customHeight="1" x14ac:dyDescent="0.25">
      <c r="A4" s="64"/>
      <c r="B4" s="97" t="str">
        <f>(Arbre!B6)</f>
        <v>Baptiste Defrent</v>
      </c>
      <c r="C4" s="97"/>
      <c r="D4" s="69"/>
      <c r="E4" s="69"/>
      <c r="F4" s="69"/>
      <c r="G4" s="69"/>
      <c r="H4" s="65"/>
    </row>
    <row r="5" spans="1:8" ht="24.95" customHeight="1" thickBot="1" x14ac:dyDescent="0.3">
      <c r="A5" s="64"/>
      <c r="B5" s="97" t="str">
        <f>(Arbre!B7)</f>
        <v>Christian Ferrière</v>
      </c>
      <c r="C5" s="97"/>
      <c r="D5" s="69"/>
      <c r="E5" s="69"/>
      <c r="F5" s="69"/>
      <c r="G5" s="69"/>
      <c r="H5" s="65"/>
    </row>
    <row r="6" spans="1:8" ht="24.95" customHeight="1" thickTop="1" thickBot="1" x14ac:dyDescent="0.3">
      <c r="A6" s="72" t="s">
        <v>91</v>
      </c>
      <c r="B6" s="73">
        <f>INDEX(handicap,MATCH(VLOOKUP(B4,inscriptions!$B$4:$C$45,2,0),Class,0),MATCH(VLOOKUP(B5,inscriptions!$B$4:$C$45,2,0),Classements,0))</f>
        <v>2</v>
      </c>
      <c r="C6" s="72" t="s">
        <v>92</v>
      </c>
      <c r="D6" s="110"/>
      <c r="E6" s="110"/>
      <c r="F6" s="110"/>
      <c r="G6" s="110"/>
      <c r="H6" s="110"/>
    </row>
    <row r="7" spans="1:8" ht="15.75" thickTop="1" x14ac:dyDescent="0.25"/>
    <row r="8" spans="1:8" ht="15.75" thickBot="1" x14ac:dyDescent="0.3"/>
    <row r="9" spans="1:8" ht="24.95" customHeight="1" thickBot="1" x14ac:dyDescent="0.3">
      <c r="A9" s="70" t="s">
        <v>95</v>
      </c>
      <c r="B9" s="112" t="s">
        <v>79</v>
      </c>
      <c r="C9" s="112"/>
      <c r="D9" s="71" t="s">
        <v>44</v>
      </c>
      <c r="E9" s="111"/>
      <c r="F9" s="111"/>
      <c r="G9" s="111"/>
      <c r="H9" s="111"/>
    </row>
    <row r="10" spans="1:8" ht="24.95" customHeight="1" x14ac:dyDescent="0.25">
      <c r="A10" s="66"/>
      <c r="B10" s="113" t="s">
        <v>48</v>
      </c>
      <c r="C10" s="113"/>
      <c r="D10" s="68" t="s">
        <v>45</v>
      </c>
      <c r="E10" s="68" t="s">
        <v>46</v>
      </c>
      <c r="F10" s="68" t="s">
        <v>47</v>
      </c>
      <c r="G10" s="68" t="s">
        <v>93</v>
      </c>
      <c r="H10" s="67" t="s">
        <v>94</v>
      </c>
    </row>
    <row r="11" spans="1:8" ht="24.95" customHeight="1" x14ac:dyDescent="0.25">
      <c r="A11" s="64"/>
      <c r="B11" s="97">
        <f>(Arbre!B14)</f>
        <v>0</v>
      </c>
      <c r="C11" s="97"/>
      <c r="D11" s="69"/>
      <c r="E11" s="69"/>
      <c r="F11" s="69"/>
      <c r="G11" s="69"/>
      <c r="H11" s="65"/>
    </row>
    <row r="12" spans="1:8" ht="24.95" customHeight="1" thickBot="1" x14ac:dyDescent="0.3">
      <c r="A12" s="64"/>
      <c r="B12" s="97" t="str">
        <f>(Arbre!B15)</f>
        <v>Mathieu Lecoil</v>
      </c>
      <c r="C12" s="97"/>
      <c r="D12" s="69"/>
      <c r="E12" s="69"/>
      <c r="F12" s="69"/>
      <c r="G12" s="69"/>
      <c r="H12" s="65"/>
    </row>
    <row r="13" spans="1:8" ht="24.95" customHeight="1" thickTop="1" thickBot="1" x14ac:dyDescent="0.3">
      <c r="A13" s="72" t="s">
        <v>91</v>
      </c>
      <c r="B13" s="73" t="e">
        <f>INDEX(handicap,MATCH(VLOOKUP(B11,inscriptions!$B$4:$C$45,2,0),Class,0),MATCH(VLOOKUP(B12,inscriptions!$B$4:$C$45,2,0),Classements,0))</f>
        <v>#N/A</v>
      </c>
      <c r="C13" s="72" t="s">
        <v>92</v>
      </c>
      <c r="D13" s="110"/>
      <c r="E13" s="110"/>
      <c r="F13" s="110"/>
      <c r="G13" s="110"/>
      <c r="H13" s="110"/>
    </row>
    <row r="14" spans="1:8" ht="15.75" thickTop="1" x14ac:dyDescent="0.25"/>
    <row r="15" spans="1:8" ht="15.75" thickBot="1" x14ac:dyDescent="0.3"/>
    <row r="16" spans="1:8" ht="24.95" customHeight="1" thickBot="1" x14ac:dyDescent="0.3">
      <c r="A16" s="70" t="s">
        <v>96</v>
      </c>
      <c r="B16" s="112" t="s">
        <v>79</v>
      </c>
      <c r="C16" s="112"/>
      <c r="D16" s="71" t="s">
        <v>44</v>
      </c>
      <c r="E16" s="111"/>
      <c r="F16" s="111"/>
      <c r="G16" s="111"/>
      <c r="H16" s="111"/>
    </row>
    <row r="17" spans="1:8" ht="24.95" customHeight="1" x14ac:dyDescent="0.25">
      <c r="A17" s="66"/>
      <c r="B17" s="113" t="s">
        <v>48</v>
      </c>
      <c r="C17" s="113"/>
      <c r="D17" s="68" t="s">
        <v>45</v>
      </c>
      <c r="E17" s="68" t="s">
        <v>46</v>
      </c>
      <c r="F17" s="68" t="s">
        <v>47</v>
      </c>
      <c r="G17" s="68" t="s">
        <v>93</v>
      </c>
      <c r="H17" s="67" t="s">
        <v>94</v>
      </c>
    </row>
    <row r="18" spans="1:8" ht="24.95" customHeight="1" x14ac:dyDescent="0.25">
      <c r="A18" s="64"/>
      <c r="B18" s="97" t="str">
        <f>(Arbre!B20)</f>
        <v>Thomas Lecoil</v>
      </c>
      <c r="C18" s="97"/>
      <c r="D18" s="69"/>
      <c r="E18" s="69"/>
      <c r="F18" s="69"/>
      <c r="G18" s="69"/>
      <c r="H18" s="65"/>
    </row>
    <row r="19" spans="1:8" ht="24.95" customHeight="1" thickBot="1" x14ac:dyDescent="0.3">
      <c r="A19" s="64"/>
      <c r="B19" s="97">
        <f>(Arbre!B21)</f>
        <v>0</v>
      </c>
      <c r="C19" s="97"/>
      <c r="D19" s="69"/>
      <c r="E19" s="69"/>
      <c r="F19" s="69"/>
      <c r="G19" s="69"/>
      <c r="H19" s="65"/>
    </row>
    <row r="20" spans="1:8" ht="24.95" customHeight="1" thickTop="1" thickBot="1" x14ac:dyDescent="0.3">
      <c r="A20" s="72" t="s">
        <v>91</v>
      </c>
      <c r="B20" s="73" t="e">
        <f>INDEX(handicap,MATCH(VLOOKUP(B18,inscriptions!$B$4:$C$45,2,0),Class,0),MATCH(VLOOKUP(B19,inscriptions!$B$4:$C$45,2,0),Classements,0))</f>
        <v>#N/A</v>
      </c>
      <c r="C20" s="72" t="s">
        <v>92</v>
      </c>
      <c r="D20" s="110"/>
      <c r="E20" s="110"/>
      <c r="F20" s="110"/>
      <c r="G20" s="110"/>
      <c r="H20" s="110"/>
    </row>
    <row r="21" spans="1:8" ht="15.75" thickTop="1" x14ac:dyDescent="0.25"/>
    <row r="22" spans="1:8" ht="15.75" thickBot="1" x14ac:dyDescent="0.3"/>
    <row r="23" spans="1:8" ht="24.95" customHeight="1" thickBot="1" x14ac:dyDescent="0.3">
      <c r="A23" s="70" t="s">
        <v>97</v>
      </c>
      <c r="B23" s="112" t="s">
        <v>79</v>
      </c>
      <c r="C23" s="112"/>
      <c r="D23" s="71" t="s">
        <v>44</v>
      </c>
      <c r="E23" s="111"/>
      <c r="F23" s="111"/>
      <c r="G23" s="111"/>
      <c r="H23" s="111"/>
    </row>
    <row r="24" spans="1:8" ht="24.95" customHeight="1" x14ac:dyDescent="0.25">
      <c r="A24" s="66"/>
      <c r="B24" s="113" t="s">
        <v>48</v>
      </c>
      <c r="C24" s="113"/>
      <c r="D24" s="68" t="s">
        <v>45</v>
      </c>
      <c r="E24" s="68" t="s">
        <v>46</v>
      </c>
      <c r="F24" s="68" t="s">
        <v>47</v>
      </c>
      <c r="G24" s="68" t="s">
        <v>93</v>
      </c>
      <c r="H24" s="67" t="s">
        <v>94</v>
      </c>
    </row>
    <row r="25" spans="1:8" ht="24.95" customHeight="1" x14ac:dyDescent="0.25">
      <c r="A25" s="64"/>
      <c r="B25" s="97" t="str">
        <f>(Arbre!B28)</f>
        <v>Nicolas Fosseur</v>
      </c>
      <c r="C25" s="97"/>
      <c r="D25" s="69"/>
      <c r="E25" s="69"/>
      <c r="F25" s="69"/>
      <c r="G25" s="69"/>
      <c r="H25" s="65"/>
    </row>
    <row r="26" spans="1:8" ht="24.95" customHeight="1" thickBot="1" x14ac:dyDescent="0.3">
      <c r="A26" s="64"/>
      <c r="B26" s="97" t="str">
        <f>(Arbre!B29)</f>
        <v>Lionel Calomme</v>
      </c>
      <c r="C26" s="97"/>
      <c r="D26" s="69"/>
      <c r="E26" s="69"/>
      <c r="F26" s="69"/>
      <c r="G26" s="69"/>
      <c r="H26" s="65"/>
    </row>
    <row r="27" spans="1:8" ht="24.95" customHeight="1" thickTop="1" thickBot="1" x14ac:dyDescent="0.3">
      <c r="A27" s="72" t="s">
        <v>91</v>
      </c>
      <c r="B27" s="73" t="e">
        <f>INDEX(handicap,MATCH(VLOOKUP(B25,inscriptions!$B$4:$C$45,2,0),Class,0),MATCH(VLOOKUP(B26,inscriptions!$B$4:$C$45,2,0),Classements,0))</f>
        <v>#N/A</v>
      </c>
      <c r="C27" s="72" t="s">
        <v>92</v>
      </c>
      <c r="D27" s="110"/>
      <c r="E27" s="110"/>
      <c r="F27" s="110"/>
      <c r="G27" s="110"/>
      <c r="H27" s="110"/>
    </row>
    <row r="28" spans="1:8" ht="15.75" thickTop="1" x14ac:dyDescent="0.25"/>
  </sheetData>
  <mergeCells count="24">
    <mergeCell ref="D27:H27"/>
    <mergeCell ref="B16:C16"/>
    <mergeCell ref="E16:H16"/>
    <mergeCell ref="B17:C17"/>
    <mergeCell ref="B18:C18"/>
    <mergeCell ref="B19:C19"/>
    <mergeCell ref="D20:H20"/>
    <mergeCell ref="B23:C23"/>
    <mergeCell ref="E23:H23"/>
    <mergeCell ref="B24:C24"/>
    <mergeCell ref="B25:C25"/>
    <mergeCell ref="B26:C26"/>
    <mergeCell ref="D13:H13"/>
    <mergeCell ref="E2:H2"/>
    <mergeCell ref="B2:C2"/>
    <mergeCell ref="B4:C4"/>
    <mergeCell ref="B5:C5"/>
    <mergeCell ref="D6:H6"/>
    <mergeCell ref="B3:C3"/>
    <mergeCell ref="B9:C9"/>
    <mergeCell ref="E9:H9"/>
    <mergeCell ref="B10:C10"/>
    <mergeCell ref="B11:C11"/>
    <mergeCell ref="B12:C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12</vt:i4>
      </vt:variant>
    </vt:vector>
  </HeadingPairs>
  <TitlesOfParts>
    <vt:vector size="27" baseType="lpstr">
      <vt:lpstr>Tableau Handicap</vt:lpstr>
      <vt:lpstr>inscriptions</vt:lpstr>
      <vt:lpstr>4J - Groupe 1</vt:lpstr>
      <vt:lpstr>Groupe 1 matchs</vt:lpstr>
      <vt:lpstr>4J - Groupe 2</vt:lpstr>
      <vt:lpstr>Groupe 2 matchs</vt:lpstr>
      <vt:lpstr>4J - Groupe 3</vt:lpstr>
      <vt:lpstr>Groupe 3 matchs</vt:lpstr>
      <vt:lpstr>5J - Groupe</vt:lpstr>
      <vt:lpstr>Groupe x matchs</vt:lpstr>
      <vt:lpstr>5J - Groupe Bis</vt:lpstr>
      <vt:lpstr>Groupe x matchs Bis</vt:lpstr>
      <vt:lpstr>Classement général</vt:lpstr>
      <vt:lpstr>Arbre</vt:lpstr>
      <vt:lpstr>Feuil4</vt:lpstr>
      <vt:lpstr>'5J - Groupe'!Class</vt:lpstr>
      <vt:lpstr>Class</vt:lpstr>
      <vt:lpstr>'5J - Groupe'!Classements</vt:lpstr>
      <vt:lpstr>Classements</vt:lpstr>
      <vt:lpstr>'5J - Groupe'!handicap</vt:lpstr>
      <vt:lpstr>handicap</vt:lpstr>
      <vt:lpstr>Joueurs</vt:lpstr>
      <vt:lpstr>'5J - Groupe Bis'!joueursx</vt:lpstr>
      <vt:lpstr>'5J - Groupe'!Noms</vt:lpstr>
      <vt:lpstr>Noms</vt:lpstr>
      <vt:lpstr>players</vt:lpstr>
      <vt:lpstr>spelers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</dc:creator>
  <cp:lastModifiedBy>Baptiste</cp:lastModifiedBy>
  <cp:lastPrinted>2015-09-11T19:32:14Z</cp:lastPrinted>
  <dcterms:created xsi:type="dcterms:W3CDTF">2015-06-30T18:23:34Z</dcterms:created>
  <dcterms:modified xsi:type="dcterms:W3CDTF">2016-02-24T20:32:02Z</dcterms:modified>
</cp:coreProperties>
</file>