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 defaultThemeVersion="124226"/>
  <bookViews>
    <workbookView xWindow="0" yWindow="0" windowWidth="20265" windowHeight="7575" tabRatio="910" firstSheet="15" activeTab="15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SA'!$A$1:$N$28</definedName>
  </definedNames>
  <calcPr calcId="145621"/>
</workbook>
</file>

<file path=xl/calcChain.xml><?xml version="1.0" encoding="utf-8"?>
<calcChain xmlns="http://schemas.openxmlformats.org/spreadsheetml/2006/main">
  <c r="P1" i="253" l="1"/>
  <c r="X17" i="117" l="1"/>
  <c r="AA2" i="117"/>
  <c r="Z10" i="117" l="1"/>
  <c r="Z13" i="117"/>
  <c r="Z24" i="117"/>
  <c r="Z23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4" i="23"/>
  <c r="C24" i="117" s="1"/>
  <c r="C23" i="117" s="1"/>
  <c r="N24" i="201"/>
  <c r="D24" i="117" s="1"/>
  <c r="D23" i="117" s="1"/>
  <c r="N24" i="229"/>
  <c r="E24" i="117" s="1"/>
  <c r="E23" i="117" s="1"/>
  <c r="N24" i="227"/>
  <c r="F24" i="117" s="1"/>
  <c r="F23" i="117" s="1"/>
  <c r="N24" i="250"/>
  <c r="G24" i="117" s="1"/>
  <c r="G23" i="117" s="1"/>
  <c r="N24" i="252"/>
  <c r="H24" i="117" s="1"/>
  <c r="H23" i="117" s="1"/>
  <c r="N24" i="4"/>
  <c r="I24" i="117" s="1"/>
  <c r="I23" i="117" s="1"/>
  <c r="N24" i="210"/>
  <c r="J24" i="117" s="1"/>
  <c r="J23" i="117" s="1"/>
  <c r="N24" i="245"/>
  <c r="K24" i="117" s="1"/>
  <c r="K23" i="117" s="1"/>
  <c r="N24" i="230"/>
  <c r="L24" i="117" s="1"/>
  <c r="L23" i="117" s="1"/>
  <c r="N24" i="231"/>
  <c r="M24" i="117" s="1"/>
  <c r="M23" i="117" s="1"/>
  <c r="N24" i="233"/>
  <c r="N24" i="117" s="1"/>
  <c r="N23" i="117" s="1"/>
  <c r="N24" i="234"/>
  <c r="O24" i="117" s="1"/>
  <c r="O23" i="117" s="1"/>
  <c r="N24" i="236"/>
  <c r="P24" i="117" s="1"/>
  <c r="N24" i="237"/>
  <c r="Q24" i="117" s="1"/>
  <c r="Q23" i="117" s="1"/>
  <c r="N24" i="255"/>
  <c r="R24" i="117" s="1"/>
  <c r="R23" i="117" s="1"/>
  <c r="N24" i="238"/>
  <c r="S24" i="117" s="1"/>
  <c r="S23" i="117" s="1"/>
  <c r="N24" i="239"/>
  <c r="T24" i="117" s="1"/>
  <c r="T23" i="117" s="1"/>
  <c r="N24" i="242"/>
  <c r="U24" i="117" s="1"/>
  <c r="U23" i="117" s="1"/>
  <c r="N24" i="241"/>
  <c r="V24" i="117" s="1"/>
  <c r="V23" i="117" s="1"/>
  <c r="N24" i="253"/>
  <c r="W24" i="117" s="1"/>
  <c r="W23" i="117" s="1"/>
  <c r="N24" i="202"/>
  <c r="B24" i="117" s="1"/>
  <c r="N21" i="23"/>
  <c r="C21" i="117" s="1"/>
  <c r="N20" i="23"/>
  <c r="C20" i="117" s="1"/>
  <c r="N19" i="23"/>
  <c r="C19" i="117" s="1"/>
  <c r="N21" i="201"/>
  <c r="D21" i="117" s="1"/>
  <c r="N20" i="201"/>
  <c r="D20" i="117" s="1"/>
  <c r="N19" i="201"/>
  <c r="D19" i="117" s="1"/>
  <c r="N21" i="229"/>
  <c r="E21" i="117" s="1"/>
  <c r="N20" i="229"/>
  <c r="E20" i="117" s="1"/>
  <c r="N19" i="229"/>
  <c r="E19" i="117" s="1"/>
  <c r="N21" i="227"/>
  <c r="F21" i="117" s="1"/>
  <c r="N20" i="227"/>
  <c r="F20" i="117" s="1"/>
  <c r="N19" i="227"/>
  <c r="F19" i="117" s="1"/>
  <c r="N21" i="250"/>
  <c r="G21" i="117" s="1"/>
  <c r="N20" i="250"/>
  <c r="G20" i="117" s="1"/>
  <c r="N19" i="250"/>
  <c r="G19" i="117" s="1"/>
  <c r="N21" i="252"/>
  <c r="H21" i="117" s="1"/>
  <c r="N20" i="252"/>
  <c r="H20" i="117" s="1"/>
  <c r="N19" i="252"/>
  <c r="H19" i="117" s="1"/>
  <c r="N21" i="4"/>
  <c r="I21" i="117" s="1"/>
  <c r="N20" i="4"/>
  <c r="I20" i="117" s="1"/>
  <c r="N19" i="4"/>
  <c r="I19" i="117" s="1"/>
  <c r="N21" i="210"/>
  <c r="J21" i="117" s="1"/>
  <c r="N20" i="210"/>
  <c r="J20" i="117" s="1"/>
  <c r="N19" i="210"/>
  <c r="J19" i="117" s="1"/>
  <c r="N21" i="245"/>
  <c r="K21" i="117" s="1"/>
  <c r="N20" i="245"/>
  <c r="K20" i="117" s="1"/>
  <c r="N19" i="245"/>
  <c r="K19" i="117" s="1"/>
  <c r="N21" i="230"/>
  <c r="L21" i="117" s="1"/>
  <c r="N20" i="230"/>
  <c r="L20" i="117" s="1"/>
  <c r="N19" i="230"/>
  <c r="L19" i="117" s="1"/>
  <c r="N21" i="231"/>
  <c r="M21" i="117" s="1"/>
  <c r="N20" i="231"/>
  <c r="M20" i="117" s="1"/>
  <c r="N19" i="231"/>
  <c r="M19" i="117" s="1"/>
  <c r="N21" i="233"/>
  <c r="N21" i="117" s="1"/>
  <c r="N20" i="233"/>
  <c r="N20" i="117" s="1"/>
  <c r="N19" i="233"/>
  <c r="N19" i="117" s="1"/>
  <c r="N21" i="234"/>
  <c r="O21" i="117" s="1"/>
  <c r="N20" i="234"/>
  <c r="O20" i="117" s="1"/>
  <c r="N19" i="234"/>
  <c r="O19" i="117" s="1"/>
  <c r="N21" i="236"/>
  <c r="P21" i="117" s="1"/>
  <c r="N20" i="236"/>
  <c r="P20" i="117" s="1"/>
  <c r="N19" i="236"/>
  <c r="P19" i="117" s="1"/>
  <c r="N21" i="237"/>
  <c r="Q21" i="117" s="1"/>
  <c r="N20" i="237"/>
  <c r="Q20" i="117" s="1"/>
  <c r="N19" i="237"/>
  <c r="Q19" i="117" s="1"/>
  <c r="N21" i="255"/>
  <c r="R21" i="117" s="1"/>
  <c r="N20" i="255"/>
  <c r="R20" i="117" s="1"/>
  <c r="N19" i="255"/>
  <c r="R19" i="117" s="1"/>
  <c r="N21" i="238"/>
  <c r="S21" i="117" s="1"/>
  <c r="N20" i="238"/>
  <c r="S20" i="117" s="1"/>
  <c r="N19" i="238"/>
  <c r="S19" i="117" s="1"/>
  <c r="N21" i="239"/>
  <c r="T21" i="117" s="1"/>
  <c r="N20" i="239"/>
  <c r="T20" i="117" s="1"/>
  <c r="N19" i="239"/>
  <c r="T19" i="117" s="1"/>
  <c r="N21" i="242"/>
  <c r="U21" i="117" s="1"/>
  <c r="N20" i="242"/>
  <c r="U20" i="117" s="1"/>
  <c r="N19" i="242"/>
  <c r="U19" i="117" s="1"/>
  <c r="N21" i="241"/>
  <c r="V21" i="117" s="1"/>
  <c r="N20" i="241"/>
  <c r="V20" i="117" s="1"/>
  <c r="N19" i="241"/>
  <c r="V19" i="117" s="1"/>
  <c r="N21" i="253"/>
  <c r="W21" i="117" s="1"/>
  <c r="N20" i="253"/>
  <c r="W20" i="117" s="1"/>
  <c r="N19" i="253"/>
  <c r="W19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X16" i="117" l="1"/>
  <c r="AA16" i="117" s="1"/>
  <c r="B12" i="117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3" i="117"/>
  <c r="X23" i="117" s="1"/>
  <c r="X24" i="117"/>
  <c r="AA24" i="117" s="1"/>
  <c r="AA23" i="117" s="1"/>
  <c r="N26" i="242"/>
  <c r="U27" i="117" s="1"/>
  <c r="N26" i="250"/>
  <c r="G27" i="117" s="1"/>
  <c r="N26" i="237"/>
  <c r="Q27" i="117" s="1"/>
  <c r="N26" i="201"/>
  <c r="D27" i="117" s="1"/>
  <c r="N26" i="252"/>
  <c r="H27" i="117" s="1"/>
  <c r="N26" i="230"/>
  <c r="L27" i="117" s="1"/>
  <c r="N26" i="4"/>
  <c r="I27" i="117" s="1"/>
  <c r="N26" i="238"/>
  <c r="S27" i="117" s="1"/>
  <c r="N26" i="231"/>
  <c r="M27" i="117" s="1"/>
  <c r="N26" i="253"/>
  <c r="W27" i="117" s="1"/>
  <c r="N26" i="241"/>
  <c r="V27" i="117" s="1"/>
  <c r="N26" i="255"/>
  <c r="R27" i="117" s="1"/>
  <c r="N26" i="236"/>
  <c r="P27" i="117" s="1"/>
  <c r="N26" i="234"/>
  <c r="O27" i="117" s="1"/>
  <c r="N26" i="233"/>
  <c r="N27" i="117" s="1"/>
  <c r="N26" i="245"/>
  <c r="K27" i="117" s="1"/>
  <c r="N26" i="210"/>
  <c r="J27" i="117" s="1"/>
  <c r="N26" i="227"/>
  <c r="F27" i="117" s="1"/>
  <c r="N26" i="229"/>
  <c r="E27" i="117" s="1"/>
  <c r="N26" i="23"/>
  <c r="C27" i="117" s="1"/>
  <c r="N26" i="202"/>
  <c r="B27" i="117" s="1"/>
  <c r="N26" i="239"/>
  <c r="T27" i="117" s="1"/>
  <c r="F26" i="117" l="1"/>
  <c r="L26" i="117"/>
  <c r="E26" i="117"/>
  <c r="B26" i="117"/>
  <c r="K26" i="117"/>
  <c r="N26" i="117"/>
  <c r="P26" i="117"/>
  <c r="Q26" i="117"/>
  <c r="O26" i="117"/>
  <c r="U26" i="117"/>
  <c r="V26" i="117"/>
  <c r="W26" i="117"/>
  <c r="T26" i="117"/>
  <c r="S26" i="117"/>
  <c r="M26" i="117"/>
  <c r="J26" i="117"/>
  <c r="I26" i="117"/>
  <c r="G26" i="117"/>
  <c r="H26" i="117"/>
  <c r="D26" i="117"/>
  <c r="C26" i="117"/>
  <c r="AA12" i="117"/>
  <c r="AA18" i="117"/>
  <c r="X27" i="117"/>
  <c r="R5" i="117"/>
  <c r="AA8" i="117"/>
  <c r="X8" i="117"/>
  <c r="X12" i="117"/>
  <c r="X18" i="117"/>
  <c r="AA6" i="117"/>
  <c r="AA5" i="117" s="1"/>
  <c r="X5" i="117" l="1"/>
  <c r="X26" i="117" s="1"/>
  <c r="R26" i="117"/>
</calcChain>
</file>

<file path=xl/sharedStrings.xml><?xml version="1.0" encoding="utf-8"?>
<sst xmlns="http://schemas.openxmlformats.org/spreadsheetml/2006/main" count="775" uniqueCount="62">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</sst>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_-* #,##0.00\ _€_-;\-* #,##0.00\ _€_-;_-* &quot;-&quot;??\ _€_-;_-@_-"/>
    <numFmt numFmtId="165" formatCode="_ * #,##0_ ;_ * \-#,##0_ ;_ * &quot;-&quot;??_ ;_ @_ "/>
    <numFmt numFmtId="166" formatCode="_ [$€-2]\ * #,##0.00_ ;_ [$€-2]\ * \-#,##0.00_ ;_ [$€-2]\ * &quot;-&quot;??_ "/>
  </numFmts>
  <fonts count="10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43" fontId="3" fillId="0" borderId="3" xfId="2" applyFont="1" applyBorder="1"/>
    <xf numFmtId="43" fontId="3" fillId="0" borderId="2" xfId="0" applyNumberFormat="1" applyFont="1" applyBorder="1"/>
    <xf numFmtId="43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43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43" fontId="3" fillId="3" borderId="19" xfId="2" applyFont="1" applyFill="1" applyBorder="1"/>
    <xf numFmtId="0" fontId="4" fillId="4" borderId="13" xfId="0" applyFont="1" applyFill="1" applyBorder="1"/>
    <xf numFmtId="43" fontId="3" fillId="4" borderId="20" xfId="2" applyFont="1" applyFill="1" applyBorder="1"/>
    <xf numFmtId="43" fontId="3" fillId="4" borderId="21" xfId="2" applyFont="1" applyFill="1" applyBorder="1"/>
    <xf numFmtId="43" fontId="3" fillId="4" borderId="22" xfId="2" applyFont="1" applyFill="1" applyBorder="1"/>
    <xf numFmtId="43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43" fontId="4" fillId="0" borderId="6" xfId="0" applyNumberFormat="1" applyFont="1" applyBorder="1"/>
    <xf numFmtId="43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43" fontId="0" fillId="0" borderId="27" xfId="0" applyNumberFormat="1" applyBorder="1"/>
    <xf numFmtId="43" fontId="4" fillId="0" borderId="3" xfId="2" applyFont="1" applyBorder="1"/>
    <xf numFmtId="43" fontId="5" fillId="4" borderId="20" xfId="0" applyNumberFormat="1" applyFont="1" applyFill="1" applyBorder="1"/>
    <xf numFmtId="0" fontId="0" fillId="0" borderId="26" xfId="0" applyBorder="1"/>
    <xf numFmtId="43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43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8" fillId="0" borderId="0" xfId="3"/>
    <xf numFmtId="0" fontId="1" fillId="0" borderId="0" xfId="0" applyFont="1"/>
    <xf numFmtId="43" fontId="4" fillId="0" borderId="10" xfId="0" applyNumberFormat="1" applyFont="1" applyBorder="1"/>
    <xf numFmtId="43" fontId="4" fillId="0" borderId="9" xfId="2" applyFont="1" applyBorder="1"/>
    <xf numFmtId="43" fontId="3" fillId="0" borderId="9" xfId="2" applyFont="1" applyFill="1" applyBorder="1"/>
    <xf numFmtId="164" fontId="0" fillId="0" borderId="0" xfId="0" applyNumberFormat="1"/>
    <xf numFmtId="43" fontId="5" fillId="4" borderId="21" xfId="0" applyNumberFormat="1" applyFont="1" applyFill="1" applyBorder="1"/>
    <xf numFmtId="43" fontId="5" fillId="4" borderId="34" xfId="0" applyNumberFormat="1" applyFont="1" applyFill="1" applyBorder="1"/>
    <xf numFmtId="43" fontId="5" fillId="4" borderId="35" xfId="0" applyNumberFormat="1" applyFont="1" applyFill="1" applyBorder="1"/>
    <xf numFmtId="0" fontId="9" fillId="5" borderId="36" xfId="0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0</xdr:row>
      <xdr:rowOff>265042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0.25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s="11" customFormat="1" ht="22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2.25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0.5</v>
      </c>
      <c r="C10" s="8">
        <v>0.5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1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4.7509999999999994</v>
      </c>
      <c r="C14" s="8">
        <v>1</v>
      </c>
      <c r="D14" s="8">
        <v>2.75</v>
      </c>
      <c r="E14" s="8">
        <v>17.5</v>
      </c>
      <c r="F14" s="8">
        <v>1.5</v>
      </c>
      <c r="G14" s="8">
        <v>1</v>
      </c>
      <c r="H14" s="8">
        <v>2</v>
      </c>
      <c r="I14" s="8">
        <v>0.5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31.000999999999998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4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34.000999999999998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8"/>
  <sheetViews>
    <sheetView view="pageBreakPreview" topLeftCell="R1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>
        <v>0.25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0.25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s="11" customFormat="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5" s="11" customFormat="1" ht="24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2.25</v>
      </c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6" ht="23.2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</v>
      </c>
    </row>
    <row r="27" spans="1:1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7" x14ac:dyDescent="0.2">
      <c r="A10" s="5" t="s">
        <v>31</v>
      </c>
      <c r="B10" s="18">
        <v>0.5</v>
      </c>
      <c r="C10" s="8">
        <v>0.5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1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7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7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7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7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3</v>
      </c>
    </row>
    <row r="27" spans="1:17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7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50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50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0.5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0.5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52.5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4" x14ac:dyDescent="0.2">
      <c r="A10" s="5" t="s">
        <v>31</v>
      </c>
      <c r="B10" s="18">
        <v>7</v>
      </c>
      <c r="C10" s="8">
        <v>5.5</v>
      </c>
      <c r="D10" s="8">
        <v>3.5</v>
      </c>
      <c r="E10" s="8">
        <v>4</v>
      </c>
      <c r="F10" s="8">
        <v>5</v>
      </c>
      <c r="G10" s="8">
        <v>5</v>
      </c>
      <c r="H10" s="8">
        <v>1.5</v>
      </c>
      <c r="I10" s="8">
        <v>1.5</v>
      </c>
      <c r="J10" s="8">
        <v>1.5</v>
      </c>
      <c r="K10" s="8">
        <v>1.5</v>
      </c>
      <c r="L10" s="8">
        <v>1.5</v>
      </c>
      <c r="M10" s="8">
        <v>1.5</v>
      </c>
      <c r="N10" s="9">
        <f>SUM(B10:M10)</f>
        <v>39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3</v>
      </c>
      <c r="C13" s="8">
        <v>1.5</v>
      </c>
      <c r="D13" s="8">
        <v>0</v>
      </c>
      <c r="E13" s="8">
        <v>1.75</v>
      </c>
      <c r="F13" s="8">
        <v>0</v>
      </c>
      <c r="G13" s="8">
        <v>0.25</v>
      </c>
      <c r="H13" s="8">
        <v>0.5</v>
      </c>
      <c r="I13" s="8">
        <v>1.25</v>
      </c>
      <c r="J13" s="8"/>
      <c r="K13" s="8">
        <v>0</v>
      </c>
      <c r="L13" s="8">
        <v>0</v>
      </c>
      <c r="M13" s="8">
        <v>0</v>
      </c>
      <c r="N13" s="9">
        <f>SUM(B13:M13)</f>
        <v>8.25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4" x14ac:dyDescent="0.2">
      <c r="A16" s="5" t="s">
        <v>35</v>
      </c>
      <c r="B16" s="18"/>
      <c r="C16" s="8"/>
      <c r="D16" s="8">
        <v>5</v>
      </c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5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2</v>
      </c>
      <c r="K24" s="8"/>
      <c r="L24" s="8"/>
      <c r="M24" s="10"/>
      <c r="N24" s="9">
        <f>SUM(B24:M24)</f>
        <v>2</v>
      </c>
    </row>
    <row r="25" spans="1:14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56.25</v>
      </c>
    </row>
    <row r="27" spans="1:1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0" x14ac:dyDescent="0.2">
      <c r="A10" s="5" t="s">
        <v>31</v>
      </c>
      <c r="B10" s="18">
        <v>15</v>
      </c>
      <c r="C10" s="8">
        <v>11.5</v>
      </c>
      <c r="D10" s="8">
        <v>12</v>
      </c>
      <c r="E10" s="8">
        <v>12.5</v>
      </c>
      <c r="F10" s="8">
        <v>9.5</v>
      </c>
      <c r="G10" s="8">
        <v>16.75</v>
      </c>
      <c r="H10" s="8">
        <v>7.75</v>
      </c>
      <c r="I10" s="8">
        <v>3</v>
      </c>
      <c r="J10" s="8">
        <v>3</v>
      </c>
      <c r="K10" s="8">
        <v>3</v>
      </c>
      <c r="L10" s="8">
        <v>3</v>
      </c>
      <c r="M10" s="8">
        <v>3</v>
      </c>
      <c r="N10" s="9">
        <f>SUM(B10:M10)</f>
        <v>100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54.5</v>
      </c>
      <c r="C13" s="8">
        <v>26.25</v>
      </c>
      <c r="D13" s="8">
        <v>19.75</v>
      </c>
      <c r="E13" s="8">
        <v>16.5</v>
      </c>
      <c r="F13" s="8">
        <v>12</v>
      </c>
      <c r="G13" s="8">
        <v>22.25</v>
      </c>
      <c r="H13" s="8">
        <v>11.75</v>
      </c>
      <c r="I13" s="8">
        <v>10.5</v>
      </c>
      <c r="J13" s="8"/>
      <c r="K13" s="8">
        <v>0</v>
      </c>
      <c r="L13" s="8">
        <v>0</v>
      </c>
      <c r="M13" s="8">
        <v>0</v>
      </c>
      <c r="N13" s="9">
        <f>SUM(B13:M13)</f>
        <v>173.5</v>
      </c>
    </row>
    <row r="14" spans="1:20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0.25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0" s="11" customFormat="1" ht="21.7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0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277.75</v>
      </c>
    </row>
    <row r="27" spans="1:2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0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8"/>
  <sheetViews>
    <sheetView view="pageBreakPreview" zoomScaleNormal="100" zoomScaleSheetLayoutView="100" workbookViewId="0">
      <selection activeCell="B8" sqref="B8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1" x14ac:dyDescent="0.2">
      <c r="A10" s="5" t="s">
        <v>31</v>
      </c>
      <c r="B10" s="18">
        <v>23.75</v>
      </c>
      <c r="C10" s="8">
        <v>19.25</v>
      </c>
      <c r="D10" s="8">
        <v>26.75</v>
      </c>
      <c r="E10" s="8">
        <v>26.75</v>
      </c>
      <c r="F10" s="8">
        <v>25</v>
      </c>
      <c r="G10" s="8">
        <v>26.75</v>
      </c>
      <c r="H10" s="8">
        <v>17.75</v>
      </c>
      <c r="I10" s="8">
        <v>9.25</v>
      </c>
      <c r="J10" s="8">
        <v>9.25</v>
      </c>
      <c r="K10" s="8">
        <v>9.25</v>
      </c>
      <c r="L10" s="8">
        <v>9.25</v>
      </c>
      <c r="M10" s="8">
        <v>9.25</v>
      </c>
      <c r="N10" s="9">
        <f>SUM(B10:M10)</f>
        <v>212.25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5.75</v>
      </c>
      <c r="C13" s="8">
        <v>8.75</v>
      </c>
      <c r="D13" s="8">
        <v>8.5</v>
      </c>
      <c r="E13" s="8">
        <v>14</v>
      </c>
      <c r="F13" s="8">
        <v>7.25</v>
      </c>
      <c r="G13" s="8">
        <v>14.5</v>
      </c>
      <c r="H13" s="8">
        <v>4.5</v>
      </c>
      <c r="I13" s="8">
        <v>3.75</v>
      </c>
      <c r="J13" s="8"/>
      <c r="K13" s="8">
        <v>0</v>
      </c>
      <c r="L13" s="8">
        <v>0</v>
      </c>
      <c r="M13" s="8">
        <v>0</v>
      </c>
      <c r="N13" s="9">
        <f>SUM(B13:M13)</f>
        <v>67</v>
      </c>
    </row>
    <row r="14" spans="1:21" x14ac:dyDescent="0.2">
      <c r="A14" s="5" t="s">
        <v>33</v>
      </c>
      <c r="B14" s="18">
        <v>29.25</v>
      </c>
      <c r="C14" s="8">
        <v>24</v>
      </c>
      <c r="D14" s="8">
        <v>25.25</v>
      </c>
      <c r="E14" s="8">
        <v>16.75</v>
      </c>
      <c r="F14" s="8">
        <v>12.75</v>
      </c>
      <c r="G14" s="8">
        <v>47.5</v>
      </c>
      <c r="H14" s="8">
        <v>13</v>
      </c>
      <c r="I14" s="8">
        <v>6.5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175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1" s="11" customFormat="1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35</v>
      </c>
      <c r="K24" s="8"/>
      <c r="L24" s="8"/>
      <c r="M24" s="10"/>
      <c r="N24" s="9">
        <f>SUM(B24:M24)</f>
        <v>35</v>
      </c>
    </row>
    <row r="25" spans="1:2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1" s="11" customFormat="1" ht="21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491.25</v>
      </c>
    </row>
    <row r="27" spans="1:2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2" x14ac:dyDescent="0.2">
      <c r="A10" s="5" t="s">
        <v>31</v>
      </c>
      <c r="B10" s="18">
        <v>6.5</v>
      </c>
      <c r="C10" s="8">
        <v>4</v>
      </c>
      <c r="D10" s="8">
        <v>9.25</v>
      </c>
      <c r="E10" s="8">
        <v>5</v>
      </c>
      <c r="F10" s="8">
        <v>6</v>
      </c>
      <c r="G10" s="8">
        <v>4.5</v>
      </c>
      <c r="H10" s="8">
        <v>3.25</v>
      </c>
      <c r="I10" s="8">
        <v>2.5</v>
      </c>
      <c r="J10" s="8">
        <v>2.5</v>
      </c>
      <c r="K10" s="8">
        <v>2.5</v>
      </c>
      <c r="L10" s="8">
        <v>2.5</v>
      </c>
      <c r="M10" s="8">
        <v>2.5</v>
      </c>
      <c r="N10" s="9">
        <f>SUM(B10:M10)</f>
        <v>51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0.5</v>
      </c>
      <c r="C13" s="8">
        <v>1</v>
      </c>
      <c r="D13" s="8">
        <v>0</v>
      </c>
      <c r="E13" s="8">
        <v>1</v>
      </c>
      <c r="F13" s="8">
        <v>1</v>
      </c>
      <c r="G13" s="8">
        <v>1.5</v>
      </c>
      <c r="H13" s="8">
        <v>1.5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6.5</v>
      </c>
    </row>
    <row r="14" spans="1:22" x14ac:dyDescent="0.2">
      <c r="A14" s="5" t="s">
        <v>33</v>
      </c>
      <c r="B14" s="18">
        <v>8.25</v>
      </c>
      <c r="C14" s="8">
        <v>3.75</v>
      </c>
      <c r="D14" s="8">
        <v>17</v>
      </c>
      <c r="E14" s="8">
        <v>8.5</v>
      </c>
      <c r="F14" s="8">
        <v>10.75</v>
      </c>
      <c r="G14" s="8">
        <v>2.5</v>
      </c>
      <c r="H14" s="8">
        <v>20.25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71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2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2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2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2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130.5</v>
      </c>
    </row>
    <row r="27" spans="1:22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2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3" x14ac:dyDescent="0.2">
      <c r="A10" s="5" t="s">
        <v>31</v>
      </c>
      <c r="B10" s="18">
        <v>15.75</v>
      </c>
      <c r="C10" s="8">
        <v>10</v>
      </c>
      <c r="D10" s="8">
        <v>12.5</v>
      </c>
      <c r="E10" s="8">
        <v>10.25</v>
      </c>
      <c r="F10" s="8">
        <v>11.5</v>
      </c>
      <c r="G10" s="8">
        <v>10.5</v>
      </c>
      <c r="H10" s="8">
        <v>9.75</v>
      </c>
      <c r="I10" s="8">
        <v>4</v>
      </c>
      <c r="J10" s="8">
        <v>4</v>
      </c>
      <c r="K10" s="8">
        <v>4</v>
      </c>
      <c r="L10" s="8">
        <v>4</v>
      </c>
      <c r="M10" s="8">
        <v>4</v>
      </c>
      <c r="N10" s="9">
        <f>SUM(B10:M10)</f>
        <v>100.25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6</v>
      </c>
      <c r="C13" s="8">
        <v>4</v>
      </c>
      <c r="D13" s="8">
        <v>14</v>
      </c>
      <c r="E13" s="8">
        <v>9.25</v>
      </c>
      <c r="F13" s="8">
        <v>5</v>
      </c>
      <c r="G13" s="8">
        <v>8.25</v>
      </c>
      <c r="H13" s="8">
        <v>4</v>
      </c>
      <c r="I13" s="8">
        <v>2.5</v>
      </c>
      <c r="J13" s="8"/>
      <c r="K13" s="8">
        <v>0</v>
      </c>
      <c r="L13" s="8">
        <v>0</v>
      </c>
      <c r="M13" s="8">
        <v>0</v>
      </c>
      <c r="N13" s="9">
        <f>SUM(B13:M13)</f>
        <v>53</v>
      </c>
    </row>
    <row r="14" spans="1:23" x14ac:dyDescent="0.2">
      <c r="A14" s="5" t="s">
        <v>33</v>
      </c>
      <c r="B14" s="18">
        <v>15.25</v>
      </c>
      <c r="C14" s="8">
        <v>25.75</v>
      </c>
      <c r="D14" s="8">
        <v>56.25</v>
      </c>
      <c r="E14" s="8">
        <v>61.75</v>
      </c>
      <c r="F14" s="8">
        <v>21.25</v>
      </c>
      <c r="G14" s="8">
        <v>23.5</v>
      </c>
      <c r="H14" s="8">
        <v>13.75</v>
      </c>
      <c r="I14" s="8">
        <v>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222.5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14.95</v>
      </c>
      <c r="D19" s="8">
        <v>21.150000000000002</v>
      </c>
      <c r="E19" s="8">
        <v>35.420000000000009</v>
      </c>
      <c r="F19" s="8">
        <v>15.97</v>
      </c>
      <c r="G19" s="8">
        <v>2.19</v>
      </c>
      <c r="H19" s="8">
        <v>2.1800000000000002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92.860000000000014</v>
      </c>
      <c r="O19" s="11"/>
    </row>
    <row r="20" spans="1:2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3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3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520.98</v>
      </c>
    </row>
    <row r="27" spans="1:2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3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4" x14ac:dyDescent="0.2">
      <c r="A10" s="5" t="s">
        <v>31</v>
      </c>
      <c r="B10" s="18">
        <v>27.25</v>
      </c>
      <c r="C10" s="8">
        <v>22.25</v>
      </c>
      <c r="D10" s="8">
        <v>16.5</v>
      </c>
      <c r="E10" s="8">
        <v>27</v>
      </c>
      <c r="F10" s="8">
        <v>30.5</v>
      </c>
      <c r="G10" s="8">
        <v>29.5</v>
      </c>
      <c r="H10" s="8">
        <v>21</v>
      </c>
      <c r="I10" s="8">
        <v>8.5</v>
      </c>
      <c r="J10" s="8">
        <v>8.5</v>
      </c>
      <c r="K10" s="8">
        <v>8.5</v>
      </c>
      <c r="L10" s="8">
        <v>8.5</v>
      </c>
      <c r="M10" s="8">
        <v>8.5</v>
      </c>
      <c r="N10" s="9">
        <f>SUM(B10:M10)</f>
        <v>216.5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20.5</v>
      </c>
      <c r="C13" s="8">
        <v>64.25</v>
      </c>
      <c r="D13" s="8">
        <v>63</v>
      </c>
      <c r="E13" s="8">
        <v>51</v>
      </c>
      <c r="F13" s="8">
        <v>36.5</v>
      </c>
      <c r="G13" s="8">
        <v>51.25</v>
      </c>
      <c r="H13" s="8">
        <v>34</v>
      </c>
      <c r="I13" s="8">
        <v>23.5</v>
      </c>
      <c r="J13" s="8"/>
      <c r="K13" s="8">
        <v>0</v>
      </c>
      <c r="L13" s="8">
        <v>0</v>
      </c>
      <c r="M13" s="8">
        <v>0</v>
      </c>
      <c r="N13" s="9">
        <f>SUM(B13:M13)</f>
        <v>344</v>
      </c>
    </row>
    <row r="14" spans="1:24" x14ac:dyDescent="0.2">
      <c r="A14" s="5" t="s">
        <v>33</v>
      </c>
      <c r="B14" s="18">
        <v>0</v>
      </c>
      <c r="C14" s="8">
        <v>0.25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85.03</v>
      </c>
      <c r="C19" s="8">
        <v>67.98</v>
      </c>
      <c r="D19" s="8">
        <v>104.12</v>
      </c>
      <c r="E19" s="8">
        <v>82</v>
      </c>
      <c r="F19" s="8">
        <v>73</v>
      </c>
      <c r="G19" s="8">
        <v>100.75000000000001</v>
      </c>
      <c r="H19" s="8">
        <v>50.160000000000004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563.04</v>
      </c>
      <c r="O19" s="11"/>
    </row>
    <row r="20" spans="1:2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4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4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1409.83</v>
      </c>
    </row>
    <row r="27" spans="1:2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4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5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5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</v>
      </c>
    </row>
    <row r="27" spans="1:2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5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6" x14ac:dyDescent="0.2">
      <c r="A10" s="5" t="s">
        <v>31</v>
      </c>
      <c r="B10" s="18">
        <v>8.25</v>
      </c>
      <c r="C10" s="8">
        <v>6</v>
      </c>
      <c r="D10" s="8">
        <v>10</v>
      </c>
      <c r="E10" s="8">
        <v>4</v>
      </c>
      <c r="F10" s="8">
        <v>4.5</v>
      </c>
      <c r="G10" s="8">
        <v>7.5</v>
      </c>
      <c r="H10" s="8">
        <v>3.5</v>
      </c>
      <c r="I10" s="8">
        <v>1</v>
      </c>
      <c r="J10" s="8">
        <v>1</v>
      </c>
      <c r="K10" s="8">
        <v>1</v>
      </c>
      <c r="L10" s="8">
        <v>1</v>
      </c>
      <c r="M10" s="8">
        <v>1</v>
      </c>
      <c r="N10" s="9">
        <f>SUM(B10:M10)</f>
        <v>48.75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8.25</v>
      </c>
      <c r="C13" s="8">
        <v>5.5</v>
      </c>
      <c r="D13" s="8">
        <v>17.5</v>
      </c>
      <c r="E13" s="8">
        <v>14.5</v>
      </c>
      <c r="F13" s="8">
        <v>16.25</v>
      </c>
      <c r="G13" s="8">
        <v>7.25</v>
      </c>
      <c r="H13" s="8">
        <v>5.25</v>
      </c>
      <c r="I13" s="8">
        <v>3.25</v>
      </c>
      <c r="J13" s="8"/>
      <c r="K13" s="8">
        <v>0</v>
      </c>
      <c r="L13" s="8">
        <v>0</v>
      </c>
      <c r="M13" s="8">
        <v>0</v>
      </c>
      <c r="N13" s="9">
        <f>SUM(B13:M13)</f>
        <v>77.75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6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  <c r="O22" s="11"/>
    </row>
    <row r="23" spans="1:26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2</v>
      </c>
      <c r="K24" s="8"/>
      <c r="L24" s="8"/>
      <c r="M24" s="10"/>
      <c r="N24" s="9">
        <f>SUM(B24:M24)</f>
        <v>2</v>
      </c>
    </row>
    <row r="25" spans="1:26" ht="24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6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130.5</v>
      </c>
    </row>
    <row r="27" spans="1:26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26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>
        <v>0.25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0.25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33</v>
      </c>
      <c r="C14" s="8">
        <v>21.5</v>
      </c>
      <c r="D14" s="8">
        <v>27.5</v>
      </c>
      <c r="E14" s="8">
        <v>20.5</v>
      </c>
      <c r="F14" s="8">
        <v>13.75</v>
      </c>
      <c r="G14" s="8">
        <v>8</v>
      </c>
      <c r="H14" s="8">
        <v>20.25</v>
      </c>
      <c r="I14" s="8">
        <v>7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151.5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5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51.17</v>
      </c>
      <c r="C19" s="8">
        <v>60.849999999999994</v>
      </c>
      <c r="D19" s="8">
        <v>34.090000000000003</v>
      </c>
      <c r="E19" s="8">
        <v>32.29</v>
      </c>
      <c r="F19" s="8">
        <v>28.22</v>
      </c>
      <c r="G19" s="8">
        <v>55.449999999999996</v>
      </c>
      <c r="H19" s="8">
        <v>41.17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303.24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609.55999999999995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9"/>
  <sheetViews>
    <sheetView tabSelected="1" view="pageBreakPreview" zoomScaleNormal="100" zoomScaleSheetLayoutView="100" workbookViewId="0">
      <selection activeCell="C16" sqref="C1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8" x14ac:dyDescent="0.2">
      <c r="A10" s="5" t="s">
        <v>31</v>
      </c>
      <c r="B10" s="18">
        <v>0.5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0.5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52.75</v>
      </c>
      <c r="C13" s="8">
        <v>19.5</v>
      </c>
      <c r="D13" s="8">
        <v>25.25</v>
      </c>
      <c r="E13" s="8">
        <v>17.75</v>
      </c>
      <c r="F13" s="8">
        <v>21.5</v>
      </c>
      <c r="G13" s="8">
        <v>31</v>
      </c>
      <c r="H13" s="8">
        <v>10</v>
      </c>
      <c r="I13" s="8">
        <v>19.25</v>
      </c>
      <c r="J13" s="8"/>
      <c r="K13" s="8">
        <v>4.5</v>
      </c>
      <c r="L13" s="8">
        <v>4.5</v>
      </c>
      <c r="M13" s="8">
        <v>4.5</v>
      </c>
      <c r="N13" s="9">
        <f>SUM(B13:M13)</f>
        <v>210.5</v>
      </c>
    </row>
    <row r="14" spans="1:28" x14ac:dyDescent="0.2">
      <c r="A14" s="5" t="s">
        <v>33</v>
      </c>
      <c r="B14" s="18">
        <v>0</v>
      </c>
      <c r="C14" s="8">
        <v>0.25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0.25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8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8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8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28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213.25</v>
      </c>
    </row>
    <row r="27" spans="1:28" ht="24.75" customHeigh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11"/>
    </row>
    <row r="28" spans="1:28" ht="12" customHeigh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11"/>
    </row>
    <row r="29" spans="1:28" s="22" customFormat="1" x14ac:dyDescent="0.2">
      <c r="A29" s="35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2"/>
  <sheetViews>
    <sheetView view="pageBreakPreview" zoomScaleNormal="100" zoomScaleSheetLayoutView="100" workbookViewId="0">
      <selection activeCell="B9" sqref="B9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12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12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29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29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29" ht="25.5" customHeight="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  <c r="O25" s="11"/>
    </row>
    <row r="26" spans="1:29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14</v>
      </c>
    </row>
    <row r="27" spans="1:29" s="23" customFormat="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  <c r="O27" s="30"/>
    </row>
    <row r="28" spans="1:29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29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8"/>
  <sheetViews>
    <sheetView view="pageBreakPreview" zoomScaleNormal="100" zoomScaleSheetLayoutView="100" workbookViewId="0">
      <selection activeCell="E8" sqref="E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0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0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30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0" ht="27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</v>
      </c>
      <c r="O26" s="11"/>
    </row>
    <row r="27" spans="1:30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0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3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1" x14ac:dyDescent="0.2">
      <c r="A10" s="5" t="s">
        <v>31</v>
      </c>
      <c r="B10" s="18">
        <v>13.5</v>
      </c>
      <c r="C10" s="8">
        <v>8.5</v>
      </c>
      <c r="D10" s="8">
        <v>12</v>
      </c>
      <c r="E10" s="8">
        <v>15.75</v>
      </c>
      <c r="F10" s="8">
        <v>12.5</v>
      </c>
      <c r="G10" s="8">
        <v>10.5</v>
      </c>
      <c r="H10" s="8">
        <v>10</v>
      </c>
      <c r="I10" s="8">
        <v>6</v>
      </c>
      <c r="J10" s="8">
        <v>6</v>
      </c>
      <c r="K10" s="8">
        <v>6</v>
      </c>
      <c r="L10" s="8">
        <v>6</v>
      </c>
      <c r="M10" s="8">
        <v>6</v>
      </c>
      <c r="N10" s="9">
        <f>SUM(B10:M10)</f>
        <v>112.75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2.25</v>
      </c>
      <c r="C13" s="8">
        <v>20</v>
      </c>
      <c r="D13" s="8">
        <v>17.75</v>
      </c>
      <c r="E13" s="8">
        <v>16.5</v>
      </c>
      <c r="F13" s="8">
        <v>16.5</v>
      </c>
      <c r="G13" s="8">
        <v>12.5</v>
      </c>
      <c r="H13" s="8">
        <v>14.75</v>
      </c>
      <c r="I13" s="8">
        <v>6.5</v>
      </c>
      <c r="J13" s="8"/>
      <c r="K13" s="8">
        <v>0</v>
      </c>
      <c r="L13" s="8">
        <v>0</v>
      </c>
      <c r="M13" s="8">
        <v>0</v>
      </c>
      <c r="N13" s="9">
        <f>SUM(B13:M13)</f>
        <v>106.75</v>
      </c>
    </row>
    <row r="14" spans="1:31" x14ac:dyDescent="0.2">
      <c r="A14" s="5" t="s">
        <v>33</v>
      </c>
      <c r="B14" s="18">
        <v>29</v>
      </c>
      <c r="C14" s="8">
        <v>41.75</v>
      </c>
      <c r="D14" s="8">
        <v>42.5</v>
      </c>
      <c r="E14" s="8">
        <v>30.75</v>
      </c>
      <c r="F14" s="8">
        <v>73.75</v>
      </c>
      <c r="G14" s="8">
        <v>96</v>
      </c>
      <c r="H14" s="8">
        <v>35</v>
      </c>
      <c r="I14" s="8">
        <v>18.5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367.25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1" x14ac:dyDescent="0.2">
      <c r="A16" s="5" t="s">
        <v>35</v>
      </c>
      <c r="B16" s="18"/>
      <c r="C16" s="8"/>
      <c r="D16" s="8">
        <v>1.5</v>
      </c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1.5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144.63000000000002</v>
      </c>
      <c r="C20" s="8">
        <v>145.41000000000003</v>
      </c>
      <c r="D20" s="8">
        <v>174.62</v>
      </c>
      <c r="E20" s="8">
        <v>156.19000000000003</v>
      </c>
      <c r="F20" s="8">
        <v>133.77000000000001</v>
      </c>
      <c r="G20" s="8">
        <v>172.77</v>
      </c>
      <c r="H20" s="8">
        <v>109.85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1037.24</v>
      </c>
      <c r="O20" s="11"/>
    </row>
    <row r="21" spans="1:31" x14ac:dyDescent="0.2">
      <c r="A21" s="5" t="s">
        <v>36</v>
      </c>
      <c r="B21" s="18">
        <v>143.32</v>
      </c>
      <c r="C21" s="8">
        <v>163.65999999999997</v>
      </c>
      <c r="D21" s="8">
        <v>140.94</v>
      </c>
      <c r="E21" s="8">
        <v>157.49</v>
      </c>
      <c r="F21" s="8">
        <v>134.52999999999997</v>
      </c>
      <c r="G21" s="8">
        <v>153.17000000000002</v>
      </c>
      <c r="H21" s="8">
        <v>84.28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977.38999999999987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1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6</v>
      </c>
      <c r="K24" s="8"/>
      <c r="L24" s="8"/>
      <c r="M24" s="10"/>
      <c r="N24" s="9">
        <f>SUM(B24:M24)</f>
        <v>6</v>
      </c>
    </row>
    <row r="25" spans="1:31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1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2610.88</v>
      </c>
      <c r="O26" s="11"/>
    </row>
    <row r="27" spans="1:31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1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1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8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15" x14ac:dyDescent="0.2">
      <c r="A10" s="5" t="s">
        <v>31</v>
      </c>
      <c r="B10" s="18">
        <v>12</v>
      </c>
      <c r="C10" s="8">
        <v>13</v>
      </c>
      <c r="D10" s="8">
        <v>9.5</v>
      </c>
      <c r="E10" s="8">
        <v>9.5</v>
      </c>
      <c r="F10" s="8">
        <v>11</v>
      </c>
      <c r="G10" s="8">
        <v>16.5</v>
      </c>
      <c r="H10" s="8">
        <v>6</v>
      </c>
      <c r="I10" s="8">
        <v>3</v>
      </c>
      <c r="J10" s="8">
        <v>3</v>
      </c>
      <c r="K10" s="8">
        <v>3</v>
      </c>
      <c r="L10" s="8">
        <v>3</v>
      </c>
      <c r="M10" s="8">
        <v>3</v>
      </c>
      <c r="N10" s="9">
        <f>SUM(B10:M10)</f>
        <v>92.5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11.5</v>
      </c>
      <c r="C13" s="8">
        <v>2</v>
      </c>
      <c r="D13" s="8">
        <v>0.5</v>
      </c>
      <c r="E13" s="8">
        <v>3.75</v>
      </c>
      <c r="F13" s="8">
        <v>1.5</v>
      </c>
      <c r="G13" s="8">
        <v>1.75</v>
      </c>
      <c r="H13" s="8">
        <v>2.75</v>
      </c>
      <c r="I13" s="8">
        <v>2</v>
      </c>
      <c r="J13" s="8"/>
      <c r="K13" s="8">
        <v>0</v>
      </c>
      <c r="L13" s="8">
        <v>0</v>
      </c>
      <c r="M13" s="8">
        <v>0</v>
      </c>
      <c r="N13" s="9">
        <f>SUM(B13:M13)</f>
        <v>25.75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15" x14ac:dyDescent="0.2">
      <c r="A16" s="5" t="s">
        <v>35</v>
      </c>
      <c r="B16" s="18"/>
      <c r="C16" s="8"/>
      <c r="D16" s="8">
        <v>2</v>
      </c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2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15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3</v>
      </c>
      <c r="K24" s="8"/>
      <c r="L24" s="8"/>
      <c r="M24" s="10"/>
      <c r="N24" s="9">
        <f>SUM(B24:M24)</f>
        <v>3</v>
      </c>
    </row>
    <row r="25" spans="1:15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15" ht="25.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125.25</v>
      </c>
      <c r="O26" s="11"/>
    </row>
    <row r="27" spans="1:15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15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4"/>
  <sheetViews>
    <sheetView view="pageBreakPreview" zoomScaleNormal="100" zoomScaleSheetLayoutView="100" workbookViewId="0">
      <selection activeCell="B8" sqref="B8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5.5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5.5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3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3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5</v>
      </c>
      <c r="K24" s="8"/>
      <c r="L24" s="8"/>
      <c r="M24" s="10"/>
      <c r="N24" s="9">
        <f>SUM(B24:M24)</f>
        <v>5</v>
      </c>
    </row>
    <row r="25" spans="1:33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3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12.5</v>
      </c>
      <c r="O26" s="11"/>
    </row>
    <row r="27" spans="1:33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3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3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4"/>
  <sheetViews>
    <sheetView view="pageBreakPreview" zoomScaleNormal="100" zoomScaleSheetLayoutView="100" workbookViewId="0">
      <selection activeCell="B15" sqref="B15"/>
    </sheetView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  <c r="P1" t="str">
        <f>IF(N1=N2,"OK","ko")</f>
        <v>ko</v>
      </c>
    </row>
    <row r="2" spans="1:34" x14ac:dyDescent="0.2">
      <c r="N2" s="78"/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/>
      <c r="C9" s="8"/>
      <c r="D9" s="8"/>
      <c r="E9" s="8"/>
      <c r="F9" s="8"/>
      <c r="G9" s="8"/>
      <c r="H9" s="8"/>
      <c r="I9" s="8"/>
      <c r="J9" s="8">
        <v>0</v>
      </c>
      <c r="K9" s="8"/>
      <c r="L9" s="8"/>
      <c r="M9" s="8"/>
      <c r="N9" s="9">
        <f>SUM(B9:M9)</f>
        <v>0</v>
      </c>
    </row>
    <row r="10" spans="1:34" x14ac:dyDescent="0.2">
      <c r="A10" s="5" t="s">
        <v>31</v>
      </c>
      <c r="B10" s="18">
        <v>9</v>
      </c>
      <c r="C10" s="8">
        <v>8</v>
      </c>
      <c r="D10" s="8">
        <v>7.75</v>
      </c>
      <c r="E10" s="8">
        <v>8.75</v>
      </c>
      <c r="F10" s="8">
        <v>7</v>
      </c>
      <c r="G10" s="8">
        <v>8.75</v>
      </c>
      <c r="H10" s="8">
        <v>6.25</v>
      </c>
      <c r="I10" s="8">
        <v>2.5</v>
      </c>
      <c r="J10" s="8">
        <v>2.5</v>
      </c>
      <c r="K10" s="8">
        <v>2.5</v>
      </c>
      <c r="L10" s="8">
        <v>2.5</v>
      </c>
      <c r="M10" s="8">
        <v>2.5</v>
      </c>
      <c r="N10" s="9">
        <f>SUM(B10:M10)</f>
        <v>68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3.75</v>
      </c>
      <c r="C13" s="8">
        <v>5.5</v>
      </c>
      <c r="D13" s="8">
        <v>1.75</v>
      </c>
      <c r="E13" s="8">
        <v>3</v>
      </c>
      <c r="F13" s="8">
        <v>2.75</v>
      </c>
      <c r="G13" s="8">
        <v>6</v>
      </c>
      <c r="H13" s="8">
        <v>2.25</v>
      </c>
      <c r="I13" s="8">
        <v>1.5</v>
      </c>
      <c r="J13" s="8"/>
      <c r="K13" s="8">
        <v>0</v>
      </c>
      <c r="L13" s="8">
        <v>0</v>
      </c>
      <c r="M13" s="8">
        <v>0</v>
      </c>
      <c r="N13" s="9">
        <f>SUM(B13:M13)</f>
        <v>26.5</v>
      </c>
    </row>
    <row r="14" spans="1:34" x14ac:dyDescent="0.2">
      <c r="A14" s="5" t="s">
        <v>33</v>
      </c>
      <c r="B14" s="18">
        <v>23</v>
      </c>
      <c r="C14" s="8">
        <v>40.25</v>
      </c>
      <c r="D14" s="8">
        <v>13.25</v>
      </c>
      <c r="E14" s="8">
        <v>13.5</v>
      </c>
      <c r="F14" s="8">
        <v>10.75</v>
      </c>
      <c r="G14" s="8">
        <v>6.75</v>
      </c>
      <c r="H14" s="8">
        <v>3.5</v>
      </c>
      <c r="I14" s="8">
        <v>4.5</v>
      </c>
      <c r="J14" s="8">
        <v>0</v>
      </c>
      <c r="K14" s="8">
        <v>0</v>
      </c>
      <c r="L14" s="8">
        <v>0</v>
      </c>
      <c r="M14" s="8">
        <v>0</v>
      </c>
      <c r="N14" s="9">
        <f>SUM(B14:M14)</f>
        <v>115.5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/>
      <c r="C15" s="8"/>
      <c r="D15" s="8"/>
      <c r="E15" s="8"/>
      <c r="F15" s="8"/>
      <c r="G15" s="8"/>
      <c r="H15" s="8"/>
      <c r="I15" s="8"/>
      <c r="J15" s="8">
        <v>2</v>
      </c>
      <c r="K15" s="8"/>
      <c r="L15" s="8"/>
      <c r="M15" s="8"/>
      <c r="N15" s="9">
        <f>SUM(B15:M15)</f>
        <v>2</v>
      </c>
    </row>
    <row r="16" spans="1:34" x14ac:dyDescent="0.2">
      <c r="A16" s="5" t="s">
        <v>35</v>
      </c>
      <c r="B16" s="18"/>
      <c r="C16" s="8"/>
      <c r="D16" s="8"/>
      <c r="E16" s="8"/>
      <c r="F16" s="8"/>
      <c r="G16" s="8"/>
      <c r="H16" s="8"/>
      <c r="I16" s="8"/>
      <c r="J16" s="8">
        <v>0</v>
      </c>
      <c r="K16" s="8"/>
      <c r="L16" s="8"/>
      <c r="M16" s="8"/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10"/>
      <c r="N22" s="9"/>
    </row>
    <row r="23" spans="1:34" x14ac:dyDescent="0.2">
      <c r="A23" s="16" t="s">
        <v>18</v>
      </c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5" t="s">
        <v>37</v>
      </c>
      <c r="B24" s="18"/>
      <c r="C24" s="8"/>
      <c r="D24" s="8"/>
      <c r="E24" s="8"/>
      <c r="F24" s="8"/>
      <c r="G24" s="8"/>
      <c r="H24" s="8"/>
      <c r="I24" s="8"/>
      <c r="J24" s="8">
        <v>0</v>
      </c>
      <c r="K24" s="8"/>
      <c r="L24" s="8"/>
      <c r="M24" s="10"/>
      <c r="N24" s="9">
        <f>SUM(B24:M24)</f>
        <v>0</v>
      </c>
    </row>
    <row r="25" spans="1:34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10"/>
      <c r="N25" s="9"/>
    </row>
    <row r="26" spans="1:34" ht="26.25" customHeight="1" x14ac:dyDescent="0.2">
      <c r="A26" s="39" t="s">
        <v>2</v>
      </c>
      <c r="B26" s="40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38">
        <f>SUM(N4:N25)</f>
        <v>237</v>
      </c>
      <c r="O26" s="11"/>
    </row>
    <row r="27" spans="1:34" x14ac:dyDescent="0.2">
      <c r="A27" s="12"/>
      <c r="B27" s="19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  <c r="N27" s="14"/>
    </row>
    <row r="28" spans="1:34" s="23" customFormat="1" x14ac:dyDescent="0.2">
      <c r="A28" s="5"/>
      <c r="B28" s="17"/>
      <c r="C28" s="6"/>
      <c r="D28" s="6"/>
      <c r="E28" s="6"/>
      <c r="F28" s="6"/>
      <c r="G28" s="6"/>
      <c r="H28" s="6"/>
      <c r="I28" s="6"/>
      <c r="J28" s="6"/>
      <c r="K28" s="6"/>
      <c r="L28" s="6"/>
      <c r="M28" s="15"/>
      <c r="N28" s="15"/>
      <c r="O28" s="30"/>
    </row>
    <row r="29" spans="1:34" s="23" customFormat="1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4"/>
  <sheetViews>
    <sheetView zoomScale="115" zoomScaleNormal="115" zoomScaleSheetLayoutView="80" workbookViewId="0">
      <pane xSplit="1" ySplit="4" topLeftCell="B5" activePane="bottomRight" state="frozen"/>
      <selection activeCell="B8" sqref="B8"/>
      <selection pane="topRight" activeCell="B8" sqref="B8"/>
      <selection pane="bottomLeft" activeCell="B8" sqref="B8"/>
      <selection pane="bottomRight" activeCell="H20" sqref="H20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69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9" t="s">
        <v>20</v>
      </c>
      <c r="Z2" s="80"/>
      <c r="AA2" s="83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1"/>
      <c r="Z3" s="82"/>
      <c r="AA3" s="84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1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50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562.98</v>
      </c>
      <c r="Y5" s="51"/>
      <c r="Z5" s="63">
        <f>SUM(Z6)</f>
        <v>1852.4970000000001</v>
      </c>
      <c r="AA5" s="64">
        <f>SUM(AA6)</f>
        <v>-1289.5170000000001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50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562.98</v>
      </c>
      <c r="Y6" s="51">
        <v>1</v>
      </c>
      <c r="Z6" s="66">
        <f>$AA$2*Y6</f>
        <v>1852.4970000000001</v>
      </c>
      <c r="AA6" s="65">
        <f>X6-Z6</f>
        <v>-1289.5170000000001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61</v>
      </c>
      <c r="B8" s="72">
        <f t="shared" ref="B8:W8" si="1">SUM(B9:B10)</f>
        <v>0</v>
      </c>
      <c r="C8" s="56">
        <f t="shared" si="1"/>
        <v>1</v>
      </c>
      <c r="D8" s="56">
        <f t="shared" si="1"/>
        <v>0.25</v>
      </c>
      <c r="E8" s="56">
        <f t="shared" si="1"/>
        <v>0</v>
      </c>
      <c r="F8" s="56">
        <f t="shared" si="1"/>
        <v>1</v>
      </c>
      <c r="G8" s="56">
        <f t="shared" si="1"/>
        <v>0</v>
      </c>
      <c r="H8" s="56">
        <f t="shared" si="1"/>
        <v>39</v>
      </c>
      <c r="I8" s="56">
        <f t="shared" si="1"/>
        <v>100</v>
      </c>
      <c r="J8" s="56">
        <f t="shared" si="1"/>
        <v>212.25</v>
      </c>
      <c r="K8" s="56">
        <f t="shared" si="1"/>
        <v>51</v>
      </c>
      <c r="L8" s="56">
        <f t="shared" si="1"/>
        <v>100.25</v>
      </c>
      <c r="M8" s="56">
        <f t="shared" si="1"/>
        <v>216.5</v>
      </c>
      <c r="N8" s="56">
        <f t="shared" si="1"/>
        <v>0</v>
      </c>
      <c r="O8" s="56">
        <f t="shared" si="1"/>
        <v>48.75</v>
      </c>
      <c r="P8" s="56">
        <f t="shared" si="1"/>
        <v>0.25</v>
      </c>
      <c r="Q8" s="56">
        <f t="shared" si="1"/>
        <v>0.5</v>
      </c>
      <c r="R8" s="56">
        <f t="shared" si="1"/>
        <v>12</v>
      </c>
      <c r="S8" s="56">
        <f t="shared" si="1"/>
        <v>0</v>
      </c>
      <c r="T8" s="56">
        <f t="shared" si="1"/>
        <v>112.75</v>
      </c>
      <c r="U8" s="56">
        <f t="shared" si="1"/>
        <v>92.5</v>
      </c>
      <c r="V8" s="56">
        <f t="shared" si="1"/>
        <v>0</v>
      </c>
      <c r="W8" s="56">
        <f t="shared" si="1"/>
        <v>68</v>
      </c>
      <c r="X8" s="50">
        <f>SUM(B8:W8)</f>
        <v>1056</v>
      </c>
      <c r="Y8" s="51"/>
      <c r="Z8" s="63">
        <f>SUM(Z9:Z10)</f>
        <v>3519.7443000000003</v>
      </c>
      <c r="AA8" s="64">
        <f>SUM(AA9:AA10)</f>
        <v>-2463.7443000000003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0</v>
      </c>
      <c r="J9" s="8">
        <f>Insulae!$N9</f>
        <v>0</v>
      </c>
      <c r="K9" s="8">
        <f>'La Coupole SA'!$N9</f>
        <v>0</v>
      </c>
      <c r="L9" s="8">
        <f>'Menuiserie Radicchi SA'!$N9</f>
        <v>0</v>
      </c>
      <c r="M9" s="8">
        <f>'MGO Réalisations SA'!$N9</f>
        <v>0</v>
      </c>
      <c r="N9" s="8">
        <f>'Montres Stifani SA en liq'!$N9</f>
        <v>0</v>
      </c>
      <c r="O9" s="8">
        <f>'Pro Immob SA'!$N9</f>
        <v>0</v>
      </c>
      <c r="P9" s="8">
        <f>'Radicchi Promotion'!$N9</f>
        <v>0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0</v>
      </c>
      <c r="Y9" s="51">
        <v>1</v>
      </c>
      <c r="Z9" s="66">
        <f t="shared" ref="Z9:Z24" si="2">$AA$2*Y9</f>
        <v>1852.4970000000001</v>
      </c>
      <c r="AA9" s="65">
        <f t="shared" ref="AA9:AA24" si="3">X9-Z9</f>
        <v>-1852.4970000000001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1</v>
      </c>
      <c r="D10" s="8">
        <f>'Anglex SA'!$N10</f>
        <v>0.25</v>
      </c>
      <c r="E10" s="8">
        <f>'Atec-cyl SA'!$N10</f>
        <v>0</v>
      </c>
      <c r="F10" s="8">
        <f>'Batiloc SA'!$N10</f>
        <v>1</v>
      </c>
      <c r="G10" s="8">
        <f>'DSMI electronics SA'!$N10</f>
        <v>0</v>
      </c>
      <c r="H10" s="8">
        <f>'E20 Innovations SA'!$N10</f>
        <v>39</v>
      </c>
      <c r="I10" s="8">
        <f>'Immocolor SA'!$N10</f>
        <v>100</v>
      </c>
      <c r="J10" s="8">
        <f>Insulae!$N10</f>
        <v>212.25</v>
      </c>
      <c r="K10" s="8">
        <f>'La Coupole SA'!$N10</f>
        <v>51</v>
      </c>
      <c r="L10" s="8">
        <f>'Menuiserie Radicchi SA'!$N10</f>
        <v>100.25</v>
      </c>
      <c r="M10" s="8">
        <f>'MGO Réalisations SA'!$N10</f>
        <v>216.5</v>
      </c>
      <c r="N10" s="8">
        <f>'Montres Stifani SA en liq'!$N10</f>
        <v>0</v>
      </c>
      <c r="O10" s="8">
        <f>'Pro Immob SA'!$N10</f>
        <v>48.75</v>
      </c>
      <c r="P10" s="8">
        <f>'Radicchi Promotion'!$N10</f>
        <v>0.25</v>
      </c>
      <c r="Q10" s="8">
        <f>'Radicchi Raffaello'!$N10</f>
        <v>0.5</v>
      </c>
      <c r="R10" s="8">
        <f>'RM Horlogerie'!$N10</f>
        <v>12</v>
      </c>
      <c r="S10" s="8">
        <f>'RSM SA'!$N10</f>
        <v>0</v>
      </c>
      <c r="T10" s="8">
        <f>'Sareg SA'!$N10</f>
        <v>112.75</v>
      </c>
      <c r="U10" s="8">
        <f>'Schwarz-Etienne SA'!$N10</f>
        <v>92.5</v>
      </c>
      <c r="V10" s="8">
        <f>'TMH SA'!$N10</f>
        <v>0</v>
      </c>
      <c r="W10" s="8">
        <f>'Usine de la Charrière SA'!$N10</f>
        <v>68</v>
      </c>
      <c r="X10" s="9">
        <f>SUM(B10:W10)</f>
        <v>1056</v>
      </c>
      <c r="Y10" s="51">
        <v>0.9</v>
      </c>
      <c r="Z10" s="66">
        <f t="shared" si="2"/>
        <v>1667.2473</v>
      </c>
      <c r="AA10" s="65">
        <f t="shared" si="3"/>
        <v>-611.2473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2">
        <f t="shared" ref="B12:W12" si="4">SUM(B13:B16)</f>
        <v>2.25</v>
      </c>
      <c r="C12" s="56">
        <f t="shared" si="4"/>
        <v>33.000999999999998</v>
      </c>
      <c r="D12" s="56">
        <f t="shared" si="4"/>
        <v>2</v>
      </c>
      <c r="E12" s="56">
        <f t="shared" si="4"/>
        <v>2</v>
      </c>
      <c r="F12" s="56">
        <f t="shared" si="4"/>
        <v>2</v>
      </c>
      <c r="G12" s="56">
        <f t="shared" si="4"/>
        <v>2.5</v>
      </c>
      <c r="H12" s="56">
        <f t="shared" si="4"/>
        <v>15.25</v>
      </c>
      <c r="I12" s="56">
        <f t="shared" si="4"/>
        <v>175.75</v>
      </c>
      <c r="J12" s="56">
        <f t="shared" si="4"/>
        <v>244</v>
      </c>
      <c r="K12" s="56">
        <f t="shared" si="4"/>
        <v>79.5</v>
      </c>
      <c r="L12" s="56">
        <f t="shared" si="4"/>
        <v>277.5</v>
      </c>
      <c r="M12" s="56">
        <f t="shared" si="4"/>
        <v>346.25</v>
      </c>
      <c r="N12" s="56">
        <f t="shared" si="4"/>
        <v>2</v>
      </c>
      <c r="O12" s="56">
        <f t="shared" si="4"/>
        <v>79.75</v>
      </c>
      <c r="P12" s="56">
        <f t="shared" si="4"/>
        <v>153.5</v>
      </c>
      <c r="Q12" s="56">
        <f t="shared" si="4"/>
        <v>212.75</v>
      </c>
      <c r="R12" s="56">
        <f t="shared" si="4"/>
        <v>2</v>
      </c>
      <c r="S12" s="56">
        <f t="shared" si="4"/>
        <v>2</v>
      </c>
      <c r="T12" s="56">
        <f t="shared" si="4"/>
        <v>477.5</v>
      </c>
      <c r="U12" s="56">
        <f t="shared" si="4"/>
        <v>29.75</v>
      </c>
      <c r="V12" s="56">
        <f t="shared" si="4"/>
        <v>7.5</v>
      </c>
      <c r="W12" s="56">
        <f t="shared" si="4"/>
        <v>144</v>
      </c>
      <c r="X12" s="50">
        <f t="shared" ref="X12:X21" si="5">SUM(B12:W12)</f>
        <v>2292.7510000000002</v>
      </c>
      <c r="Y12" s="51"/>
      <c r="Z12" s="63">
        <f>SUM(Z13:Z15)</f>
        <v>5186.9916000000003</v>
      </c>
      <c r="AA12" s="64">
        <f>SUM(AA13:AA15)</f>
        <v>-2902.7406000000001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8.25</v>
      </c>
      <c r="I13" s="8">
        <f>'Immocolor SA'!$N13</f>
        <v>173.5</v>
      </c>
      <c r="J13" s="8">
        <f>Insulae!$N13</f>
        <v>67</v>
      </c>
      <c r="K13" s="8">
        <f>'La Coupole SA'!$N13</f>
        <v>6.5</v>
      </c>
      <c r="L13" s="8">
        <f>'Menuiserie Radicchi SA'!$N13</f>
        <v>53</v>
      </c>
      <c r="M13" s="8">
        <f>'MGO Réalisations SA'!$N13</f>
        <v>344</v>
      </c>
      <c r="N13" s="8">
        <f>'Montres Stifani SA en liq'!$N13</f>
        <v>0</v>
      </c>
      <c r="O13" s="8">
        <f>'Pro Immob SA'!$N13</f>
        <v>77.75</v>
      </c>
      <c r="P13" s="8">
        <f>'Radicchi Promotion'!$N13</f>
        <v>0</v>
      </c>
      <c r="Q13" s="8">
        <f>'Radicchi Raffaello'!$N13</f>
        <v>210.5</v>
      </c>
      <c r="R13" s="8">
        <f>'RM Horlogerie'!$N13</f>
        <v>0</v>
      </c>
      <c r="S13" s="8">
        <f>'RSM SA'!$N13</f>
        <v>0</v>
      </c>
      <c r="T13" s="8">
        <f>'Sareg SA'!$N13</f>
        <v>106.75</v>
      </c>
      <c r="U13" s="8">
        <f>'Schwarz-Etienne SA'!$N13</f>
        <v>25.75</v>
      </c>
      <c r="V13" s="8">
        <f>'TMH SA'!$N13</f>
        <v>5.5</v>
      </c>
      <c r="W13" s="8">
        <f>'Usine de la Charrière SA'!$N13</f>
        <v>26.5</v>
      </c>
      <c r="X13" s="9">
        <f t="shared" si="5"/>
        <v>1105</v>
      </c>
      <c r="Y13" s="51">
        <v>1</v>
      </c>
      <c r="Z13" s="66">
        <f t="shared" si="2"/>
        <v>1852.4970000000001</v>
      </c>
      <c r="AA13" s="65">
        <f t="shared" si="3"/>
        <v>-747.49700000000007</v>
      </c>
    </row>
    <row r="14" spans="1:30" x14ac:dyDescent="0.2">
      <c r="A14" s="5" t="s">
        <v>33</v>
      </c>
      <c r="B14" s="18">
        <f>'Alexis-Marie-Piaget'!$N14</f>
        <v>0.25</v>
      </c>
      <c r="C14" s="8">
        <f>'Amphion SA'!$N14</f>
        <v>31.000999999999998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0.5</v>
      </c>
      <c r="H14" s="8">
        <f>'E20 Innovations SA'!$N14</f>
        <v>0</v>
      </c>
      <c r="I14" s="8">
        <f>'Immocolor SA'!$N14</f>
        <v>0.25</v>
      </c>
      <c r="J14" s="8">
        <f>Insulae!$N14</f>
        <v>175</v>
      </c>
      <c r="K14" s="8">
        <f>'La Coupole SA'!$N14</f>
        <v>71</v>
      </c>
      <c r="L14" s="8">
        <f>'Menuiserie Radicchi SA'!$N14</f>
        <v>222.5</v>
      </c>
      <c r="M14" s="8">
        <f>'MGO Réalisations SA'!$N14</f>
        <v>0.25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151.5</v>
      </c>
      <c r="Q14" s="8">
        <f>'Radicchi Raffaello'!$N14</f>
        <v>0.25</v>
      </c>
      <c r="R14" s="8">
        <f>'RM Horlogerie'!$N14</f>
        <v>0</v>
      </c>
      <c r="S14" s="8">
        <f>'RSM SA'!$N14</f>
        <v>0</v>
      </c>
      <c r="T14" s="8">
        <f>'Sareg SA'!$N14</f>
        <v>367.25</v>
      </c>
      <c r="U14" s="8">
        <f>'Schwarz-Etienne SA'!$N14</f>
        <v>0</v>
      </c>
      <c r="V14" s="8">
        <f>'TMH SA'!$N14</f>
        <v>0</v>
      </c>
      <c r="W14" s="8">
        <f>'Usine de la Charrière SA'!$N14</f>
        <v>115.5</v>
      </c>
      <c r="X14" s="9">
        <f t="shared" si="5"/>
        <v>1135.251</v>
      </c>
      <c r="Y14" s="51">
        <v>0.8</v>
      </c>
      <c r="Z14" s="66">
        <f t="shared" si="2"/>
        <v>1481.9976000000001</v>
      </c>
      <c r="AA14" s="65">
        <f t="shared" si="3"/>
        <v>-346.74660000000017</v>
      </c>
    </row>
    <row r="15" spans="1:30" x14ac:dyDescent="0.2">
      <c r="A15" s="5" t="s">
        <v>34</v>
      </c>
      <c r="B15" s="18">
        <f>'Alexis-Marie-Piaget'!$N15</f>
        <v>2</v>
      </c>
      <c r="C15" s="8">
        <f>'Amphion SA'!$N15</f>
        <v>2</v>
      </c>
      <c r="D15" s="8">
        <f>'Anglex SA'!$N15</f>
        <v>2</v>
      </c>
      <c r="E15" s="8">
        <f>'Atec-cyl SA'!$N15</f>
        <v>2</v>
      </c>
      <c r="F15" s="8">
        <f>'Batiloc SA'!$N15</f>
        <v>2</v>
      </c>
      <c r="G15" s="8">
        <f>'DSMI electronics SA'!$N15</f>
        <v>2</v>
      </c>
      <c r="H15" s="8">
        <f>'E20 Innovations SA'!$N15</f>
        <v>2</v>
      </c>
      <c r="I15" s="8">
        <f>'Immocolor SA'!$N15</f>
        <v>2</v>
      </c>
      <c r="J15" s="8">
        <f>Insulae!$N15</f>
        <v>2</v>
      </c>
      <c r="K15" s="8">
        <f>'La Coupole SA'!$N15</f>
        <v>2</v>
      </c>
      <c r="L15" s="8">
        <f>'Menuiserie Radicchi SA'!$N15</f>
        <v>2</v>
      </c>
      <c r="M15" s="8">
        <f>'MGO Réalisations SA'!$N15</f>
        <v>2</v>
      </c>
      <c r="N15" s="8">
        <f>'Montres Stifani SA en liq'!$N15</f>
        <v>2</v>
      </c>
      <c r="O15" s="8">
        <f>'Pro Immob SA'!$N15</f>
        <v>2</v>
      </c>
      <c r="P15" s="8">
        <f>'Radicchi Promotion'!$N15</f>
        <v>2</v>
      </c>
      <c r="Q15" s="8">
        <f>'Radicchi Raffaello'!$N15</f>
        <v>2</v>
      </c>
      <c r="R15" s="8">
        <f>'RM Horlogerie'!$N15</f>
        <v>2</v>
      </c>
      <c r="S15" s="8">
        <f>'RSM SA'!$N15</f>
        <v>2</v>
      </c>
      <c r="T15" s="8">
        <f>'Sareg SA'!$N15</f>
        <v>2</v>
      </c>
      <c r="U15" s="8">
        <f>'Schwarz-Etienne SA'!$N15</f>
        <v>2</v>
      </c>
      <c r="V15" s="8">
        <f>'TMH SA'!$N15</f>
        <v>2</v>
      </c>
      <c r="W15" s="8">
        <f>'Usine de la Charrière SA'!$N15</f>
        <v>2</v>
      </c>
      <c r="X15" s="9">
        <f t="shared" si="5"/>
        <v>44</v>
      </c>
      <c r="Y15" s="51">
        <v>1</v>
      </c>
      <c r="Z15" s="66">
        <f t="shared" si="2"/>
        <v>1852.4970000000001</v>
      </c>
      <c r="AA15" s="65">
        <f t="shared" si="3"/>
        <v>-1808.4970000000001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5</v>
      </c>
      <c r="I16" s="8">
        <f>'Immocolor SA'!$N16</f>
        <v>0</v>
      </c>
      <c r="J16" s="8">
        <f>Insulae!$N16</f>
        <v>0</v>
      </c>
      <c r="K16" s="8">
        <f>'La Coupole SA'!$N16</f>
        <v>0</v>
      </c>
      <c r="L16" s="8">
        <f>'Menuiserie Radicchi SA'!$N16</f>
        <v>0</v>
      </c>
      <c r="M16" s="8">
        <f>'MGO Réalisations SA'!$N16</f>
        <v>0</v>
      </c>
      <c r="N16" s="8">
        <f>'Montres Stifani SA en liq'!$N16</f>
        <v>0</v>
      </c>
      <c r="O16" s="8">
        <f>'Pro Immob SA'!$N16</f>
        <v>0</v>
      </c>
      <c r="P16" s="8">
        <f>'Radicchi Promotion'!$N16</f>
        <v>0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1.5</v>
      </c>
      <c r="U16" s="8">
        <f>'Schwarz-Etienne SA'!$N16</f>
        <v>2</v>
      </c>
      <c r="V16" s="8">
        <f>'TMH SA'!$N16</f>
        <v>0</v>
      </c>
      <c r="W16" s="8">
        <f>'Usine de la Charrière SA'!$N16</f>
        <v>0</v>
      </c>
      <c r="X16" s="9">
        <f t="shared" si="5"/>
        <v>8.5</v>
      </c>
      <c r="Y16" s="51">
        <v>1</v>
      </c>
      <c r="Z16" s="66">
        <f>$AA$2*Y16</f>
        <v>1852.4970000000001</v>
      </c>
      <c r="AA16" s="65">
        <f>X16-Z16</f>
        <v>-1843.9970000000001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2">
        <f t="shared" ref="B18:W18" si="6">SUM(B19:B21)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1</v>
      </c>
      <c r="J18" s="56">
        <f t="shared" si="6"/>
        <v>0</v>
      </c>
      <c r="K18" s="56">
        <f t="shared" si="6"/>
        <v>0</v>
      </c>
      <c r="L18" s="56">
        <f t="shared" si="6"/>
        <v>92.860000000000014</v>
      </c>
      <c r="M18" s="56">
        <f t="shared" si="6"/>
        <v>563.04</v>
      </c>
      <c r="N18" s="56">
        <f t="shared" si="6"/>
        <v>0</v>
      </c>
      <c r="O18" s="56">
        <f t="shared" si="6"/>
        <v>0</v>
      </c>
      <c r="P18" s="56">
        <f t="shared" si="6"/>
        <v>303.24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2014.6299999999999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2974.77</v>
      </c>
      <c r="Y18" s="51"/>
      <c r="Z18" s="63">
        <f>SUM(Z19:Z21)</f>
        <v>5372.2412999999997</v>
      </c>
      <c r="AA18" s="64">
        <f>SUM(AA19:AA21)</f>
        <v>-2397.4713000000002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92.860000000000014</v>
      </c>
      <c r="M19" s="8">
        <f>'MGO Réalisations SA'!$N19</f>
        <v>563.04</v>
      </c>
      <c r="N19" s="8">
        <f>'Montres Stifani SA en liq'!$N19</f>
        <v>0</v>
      </c>
      <c r="O19" s="8">
        <f>'Pro Immob SA'!$N19</f>
        <v>0</v>
      </c>
      <c r="P19" s="8">
        <f>'Radicchi Promotion'!$N19</f>
        <v>303.24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960.14</v>
      </c>
      <c r="Y19" s="51">
        <v>1</v>
      </c>
      <c r="Z19" s="66">
        <f t="shared" si="2"/>
        <v>1852.4970000000001</v>
      </c>
      <c r="AA19" s="65">
        <f t="shared" si="3"/>
        <v>-892.35700000000008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0</v>
      </c>
      <c r="J20" s="8">
        <f>Insulae!$N20</f>
        <v>0</v>
      </c>
      <c r="K20" s="8">
        <f>'La Coupole SA'!$N20</f>
        <v>0</v>
      </c>
      <c r="L20" s="8">
        <f>'Menuiserie Radicchi SA'!$N20</f>
        <v>0</v>
      </c>
      <c r="M20" s="8">
        <f>'MGO Réalisations SA'!$N20</f>
        <v>0</v>
      </c>
      <c r="N20" s="8">
        <f>'Montres Stifani SA en liq'!$N20</f>
        <v>0</v>
      </c>
      <c r="O20" s="8">
        <f>'Pro Immob SA'!$N20</f>
        <v>0</v>
      </c>
      <c r="P20" s="8">
        <f>'Radicchi Promotion'!$N20</f>
        <v>0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1037.24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1037.24</v>
      </c>
      <c r="Y20" s="51">
        <v>1</v>
      </c>
      <c r="Z20" s="66">
        <f t="shared" si="2"/>
        <v>1852.4970000000001</v>
      </c>
      <c r="AA20" s="65">
        <f t="shared" si="3"/>
        <v>-815.25700000000006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0</v>
      </c>
      <c r="J21" s="8">
        <f>Insulae!$N21</f>
        <v>0</v>
      </c>
      <c r="K21" s="8">
        <f>'La Coupole SA'!$N21</f>
        <v>0</v>
      </c>
      <c r="L21" s="8">
        <f>'Menuiserie Radicchi SA'!$N21</f>
        <v>0</v>
      </c>
      <c r="M21" s="8">
        <f>'MGO Réalisations SA'!$N21</f>
        <v>0</v>
      </c>
      <c r="N21" s="8">
        <f>'Montres Stifani SA en liq'!$N21</f>
        <v>0</v>
      </c>
      <c r="O21" s="8">
        <f>'Pro Immob SA'!$N21</f>
        <v>0</v>
      </c>
      <c r="P21" s="8">
        <f>'Radicchi Promotion'!$N21</f>
        <v>0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977.38999999999987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977.38999999999987</v>
      </c>
      <c r="Y21" s="51">
        <v>0.9</v>
      </c>
      <c r="Z21" s="66">
        <f t="shared" si="2"/>
        <v>1667.2473</v>
      </c>
      <c r="AA21" s="65">
        <f t="shared" si="3"/>
        <v>-689.85730000000012</v>
      </c>
    </row>
    <row r="22" spans="1:27" x14ac:dyDescent="0.2">
      <c r="A22" s="5"/>
      <c r="B22" s="1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  <c r="Y22" s="51"/>
      <c r="Z22" s="66"/>
      <c r="AA22" s="65"/>
    </row>
    <row r="23" spans="1:27" x14ac:dyDescent="0.2">
      <c r="A23" s="16" t="s">
        <v>18</v>
      </c>
      <c r="B23" s="72">
        <f>SUM(B24)</f>
        <v>0</v>
      </c>
      <c r="C23" s="56">
        <f t="shared" ref="C23:W23" si="7">SUM(C24)</f>
        <v>0</v>
      </c>
      <c r="D23" s="56">
        <f t="shared" si="7"/>
        <v>0</v>
      </c>
      <c r="E23" s="56">
        <f t="shared" si="7"/>
        <v>0</v>
      </c>
      <c r="F23" s="56">
        <f t="shared" si="7"/>
        <v>0</v>
      </c>
      <c r="G23" s="56">
        <f t="shared" si="7"/>
        <v>0</v>
      </c>
      <c r="H23" s="56">
        <f t="shared" si="7"/>
        <v>2</v>
      </c>
      <c r="I23" s="56">
        <f t="shared" si="7"/>
        <v>0</v>
      </c>
      <c r="J23" s="56">
        <f t="shared" si="7"/>
        <v>35</v>
      </c>
      <c r="K23" s="56">
        <f t="shared" si="7"/>
        <v>0</v>
      </c>
      <c r="L23" s="56">
        <f t="shared" si="7"/>
        <v>0</v>
      </c>
      <c r="M23" s="56">
        <f t="shared" si="7"/>
        <v>0</v>
      </c>
      <c r="N23" s="56">
        <f t="shared" si="7"/>
        <v>0</v>
      </c>
      <c r="O23" s="56">
        <f t="shared" si="7"/>
        <v>2</v>
      </c>
      <c r="P23" s="56"/>
      <c r="Q23" s="56">
        <f t="shared" si="7"/>
        <v>0</v>
      </c>
      <c r="R23" s="56">
        <f t="shared" si="7"/>
        <v>0</v>
      </c>
      <c r="S23" s="56">
        <f t="shared" si="7"/>
        <v>0</v>
      </c>
      <c r="T23" s="56">
        <f t="shared" si="7"/>
        <v>6</v>
      </c>
      <c r="U23" s="56">
        <f t="shared" si="7"/>
        <v>3</v>
      </c>
      <c r="V23" s="56">
        <f t="shared" si="7"/>
        <v>5</v>
      </c>
      <c r="W23" s="56">
        <f t="shared" si="7"/>
        <v>0</v>
      </c>
      <c r="X23" s="50">
        <f>SUM(B23:W23)</f>
        <v>53</v>
      </c>
      <c r="Y23" s="51"/>
      <c r="Z23" s="63">
        <f>SUM(Z24)</f>
        <v>1759.8721499999999</v>
      </c>
      <c r="AA23" s="64">
        <f>SUM(AA24)</f>
        <v>-1706.8721499999999</v>
      </c>
    </row>
    <row r="24" spans="1:27" x14ac:dyDescent="0.2">
      <c r="A24" s="5" t="s">
        <v>37</v>
      </c>
      <c r="B24" s="18">
        <f>'Alexis-Marie-Piaget'!$N24</f>
        <v>0</v>
      </c>
      <c r="C24" s="8">
        <f>'Amphion SA'!$N24</f>
        <v>0</v>
      </c>
      <c r="D24" s="8">
        <f>'Anglex SA'!$N24</f>
        <v>0</v>
      </c>
      <c r="E24" s="8">
        <f>'Atec-cyl SA'!$N24</f>
        <v>0</v>
      </c>
      <c r="F24" s="8">
        <f>'Batiloc SA'!$N24</f>
        <v>0</v>
      </c>
      <c r="G24" s="8">
        <f>'DSMI electronics SA'!$N24</f>
        <v>0</v>
      </c>
      <c r="H24" s="8">
        <f>'E20 Innovations SA'!$N24</f>
        <v>2</v>
      </c>
      <c r="I24" s="8">
        <f>'Immocolor SA'!$N24</f>
        <v>0</v>
      </c>
      <c r="J24" s="8">
        <f>Insulae!$N24</f>
        <v>35</v>
      </c>
      <c r="K24" s="8">
        <f>'La Coupole SA'!$N24</f>
        <v>0</v>
      </c>
      <c r="L24" s="8">
        <f>'Menuiserie Radicchi SA'!$N24</f>
        <v>0</v>
      </c>
      <c r="M24" s="8">
        <f>'MGO Réalisations SA'!$N24</f>
        <v>0</v>
      </c>
      <c r="N24" s="8">
        <f>'Montres Stifani SA en liq'!$N24</f>
        <v>0</v>
      </c>
      <c r="O24" s="8">
        <f>'Pro Immob SA'!$N24</f>
        <v>2</v>
      </c>
      <c r="P24" s="8">
        <f>'Radicchi Promotion'!$N24</f>
        <v>0</v>
      </c>
      <c r="Q24" s="8">
        <f>'Radicchi Raffaello'!$N24</f>
        <v>0</v>
      </c>
      <c r="R24" s="8">
        <f>'RM Horlogerie'!$N24</f>
        <v>0</v>
      </c>
      <c r="S24" s="8">
        <f>'RSM SA'!$N24</f>
        <v>0</v>
      </c>
      <c r="T24" s="8">
        <f>'Sareg SA'!$N24</f>
        <v>6</v>
      </c>
      <c r="U24" s="8">
        <f>'Schwarz-Etienne SA'!$N24</f>
        <v>3</v>
      </c>
      <c r="V24" s="8">
        <f>'TMH SA'!$N24</f>
        <v>5</v>
      </c>
      <c r="W24" s="8">
        <f>'Usine de la Charrière SA'!$N24</f>
        <v>0</v>
      </c>
      <c r="X24" s="9">
        <f>SUM(B24:W24)</f>
        <v>53</v>
      </c>
      <c r="Y24" s="51">
        <v>0.95</v>
      </c>
      <c r="Z24" s="66">
        <f t="shared" si="2"/>
        <v>1759.8721499999999</v>
      </c>
      <c r="AA24" s="65">
        <f t="shared" si="3"/>
        <v>-1706.8721499999999</v>
      </c>
    </row>
    <row r="25" spans="1:27" x14ac:dyDescent="0.2">
      <c r="A25" s="25"/>
      <c r="B25" s="1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  <c r="Y25" s="51"/>
      <c r="Z25" s="54"/>
      <c r="AA25" s="55"/>
    </row>
    <row r="26" spans="1:27" x14ac:dyDescent="0.2">
      <c r="A26" s="39" t="s">
        <v>2</v>
      </c>
      <c r="B26" s="57">
        <f t="shared" ref="B26:X26" si="8">SUM(B5:B25)/2</f>
        <v>2.25</v>
      </c>
      <c r="C26" s="57">
        <f t="shared" si="8"/>
        <v>34.000999999999998</v>
      </c>
      <c r="D26" s="77">
        <f t="shared" si="8"/>
        <v>2.25</v>
      </c>
      <c r="E26" s="75">
        <f t="shared" si="8"/>
        <v>2</v>
      </c>
      <c r="F26" s="75">
        <f t="shared" si="8"/>
        <v>3</v>
      </c>
      <c r="G26" s="75">
        <f t="shared" si="8"/>
        <v>52.5</v>
      </c>
      <c r="H26" s="75">
        <f t="shared" si="8"/>
        <v>56.25</v>
      </c>
      <c r="I26" s="75">
        <f t="shared" si="8"/>
        <v>277.75</v>
      </c>
      <c r="J26" s="75">
        <f t="shared" si="8"/>
        <v>491.25</v>
      </c>
      <c r="K26" s="75">
        <f t="shared" si="8"/>
        <v>130.5</v>
      </c>
      <c r="L26" s="75">
        <f t="shared" si="8"/>
        <v>520.98</v>
      </c>
      <c r="M26" s="75">
        <f t="shared" si="8"/>
        <v>1409.83</v>
      </c>
      <c r="N26" s="75">
        <f t="shared" si="8"/>
        <v>2</v>
      </c>
      <c r="O26" s="75">
        <f t="shared" si="8"/>
        <v>130.5</v>
      </c>
      <c r="P26" s="75">
        <f t="shared" si="8"/>
        <v>609.55999999999995</v>
      </c>
      <c r="Q26" s="75">
        <f t="shared" si="8"/>
        <v>213.25</v>
      </c>
      <c r="R26" s="75">
        <f t="shared" si="8"/>
        <v>14</v>
      </c>
      <c r="S26" s="75">
        <f t="shared" si="8"/>
        <v>2</v>
      </c>
      <c r="T26" s="75">
        <f t="shared" si="8"/>
        <v>2610.88</v>
      </c>
      <c r="U26" s="75">
        <f t="shared" si="8"/>
        <v>125.25</v>
      </c>
      <c r="V26" s="75">
        <f t="shared" si="8"/>
        <v>12.5</v>
      </c>
      <c r="W26" s="76">
        <f t="shared" si="8"/>
        <v>237</v>
      </c>
      <c r="X26" s="57">
        <f t="shared" si="8"/>
        <v>6939.5009999999993</v>
      </c>
      <c r="Y26" s="58"/>
      <c r="Z26" s="54"/>
      <c r="AA26" s="53"/>
    </row>
    <row r="27" spans="1:27" x14ac:dyDescent="0.2">
      <c r="A27" s="5" t="s">
        <v>24</v>
      </c>
      <c r="B27" s="73">
        <f>'Alexis-Marie-Piaget'!N26</f>
        <v>2.25</v>
      </c>
      <c r="C27" s="43">
        <f>'Amphion SA'!N26</f>
        <v>34.000999999999998</v>
      </c>
      <c r="D27" s="43">
        <f>'Anglex SA'!N26</f>
        <v>2.25</v>
      </c>
      <c r="E27" s="43">
        <f>'Atec-cyl SA'!N26</f>
        <v>2</v>
      </c>
      <c r="F27" s="43">
        <f>'Batiloc SA'!N26</f>
        <v>3</v>
      </c>
      <c r="G27" s="43">
        <f>'DSMI electronics SA'!N26</f>
        <v>52.5</v>
      </c>
      <c r="H27" s="43">
        <f>'E20 Innovations SA'!N26</f>
        <v>56.25</v>
      </c>
      <c r="I27" s="43">
        <f>'Immocolor SA'!N26</f>
        <v>277.75</v>
      </c>
      <c r="J27" s="43">
        <f>Insulae!N26</f>
        <v>491.25</v>
      </c>
      <c r="K27" s="43">
        <f>'La Coupole SA'!N26</f>
        <v>130.5</v>
      </c>
      <c r="L27" s="43">
        <f>'Menuiserie Radicchi SA'!N26</f>
        <v>520.98</v>
      </c>
      <c r="M27" s="43">
        <f>'MGO Réalisations SA'!N26</f>
        <v>1409.83</v>
      </c>
      <c r="N27" s="43">
        <f>'Montres Stifani SA en liq'!N26</f>
        <v>2</v>
      </c>
      <c r="O27" s="43">
        <f>'Pro Immob SA'!N26</f>
        <v>130.5</v>
      </c>
      <c r="P27" s="43">
        <f>'Radicchi Promotion'!N26</f>
        <v>609.55999999999995</v>
      </c>
      <c r="Q27" s="43">
        <f>'Radicchi Raffaello'!N26</f>
        <v>213.25</v>
      </c>
      <c r="R27" s="43">
        <f>'RM Horlogerie'!N26</f>
        <v>14</v>
      </c>
      <c r="S27" s="43">
        <f>'RSM SA'!N26</f>
        <v>2</v>
      </c>
      <c r="T27" s="43">
        <f>'Sareg SA'!N26</f>
        <v>2610.88</v>
      </c>
      <c r="U27" s="43">
        <f>'Schwarz-Etienne SA'!N26</f>
        <v>125.25</v>
      </c>
      <c r="V27" s="43">
        <f>'TMH SA'!N26</f>
        <v>12.5</v>
      </c>
      <c r="W27" s="43">
        <f>'Usine de la Charrière SA'!N26</f>
        <v>237</v>
      </c>
      <c r="X27" s="59">
        <f>SUM(B27:W27)</f>
        <v>6939.5010000000002</v>
      </c>
      <c r="Y27" s="58"/>
      <c r="Z27" s="52"/>
      <c r="AA27" s="53"/>
    </row>
    <row r="28" spans="1:27" ht="13.5" thickBot="1" x14ac:dyDescent="0.25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9"/>
      <c r="Y28" s="60"/>
      <c r="Z28" s="61"/>
      <c r="AA28" s="62"/>
    </row>
    <row r="29" spans="1:27" x14ac:dyDescent="0.2">
      <c r="C29" s="70"/>
    </row>
    <row r="30" spans="1:27" x14ac:dyDescent="0.2">
      <c r="C30" s="70"/>
      <c r="W30" s="74"/>
    </row>
    <row r="31" spans="1:27" x14ac:dyDescent="0.2">
      <c r="C31" s="70"/>
    </row>
    <row r="32" spans="1:27" x14ac:dyDescent="0.2">
      <c r="C32" s="70"/>
    </row>
    <row r="33" spans="3:3" x14ac:dyDescent="0.2">
      <c r="C33" s="70"/>
    </row>
    <row r="34" spans="3:3" x14ac:dyDescent="0.2">
      <c r="C34" s="70"/>
    </row>
    <row r="35" spans="3:3" x14ac:dyDescent="0.2">
      <c r="C35" s="70"/>
    </row>
    <row r="36" spans="3:3" x14ac:dyDescent="0.2">
      <c r="C36" s="70"/>
    </row>
    <row r="37" spans="3:3" x14ac:dyDescent="0.2">
      <c r="C37" s="70"/>
    </row>
    <row r="38" spans="3:3" x14ac:dyDescent="0.2">
      <c r="C38" s="70"/>
    </row>
    <row r="39" spans="3:3" x14ac:dyDescent="0.2">
      <c r="C39" s="70"/>
    </row>
    <row r="40" spans="3:3" x14ac:dyDescent="0.2">
      <c r="C40" s="70"/>
    </row>
    <row r="41" spans="3:3" x14ac:dyDescent="0.2">
      <c r="C41" s="70"/>
    </row>
    <row r="42" spans="3:3" x14ac:dyDescent="0.2">
      <c r="C42" s="70"/>
    </row>
    <row r="43" spans="3:3" x14ac:dyDescent="0.2">
      <c r="C43" s="70"/>
    </row>
    <row r="44" spans="3:3" x14ac:dyDescent="0.2">
      <c r="C44" s="70"/>
    </row>
    <row r="45" spans="3:3" x14ac:dyDescent="0.2">
      <c r="C45" s="70"/>
    </row>
    <row r="46" spans="3:3" x14ac:dyDescent="0.2">
      <c r="C46" s="70"/>
    </row>
    <row r="47" spans="3:3" x14ac:dyDescent="0.2">
      <c r="C47" s="70"/>
    </row>
    <row r="48" spans="3:3" x14ac:dyDescent="0.2">
      <c r="C48" s="70"/>
    </row>
    <row r="49" spans="3:3" x14ac:dyDescent="0.2">
      <c r="C49" s="70"/>
    </row>
    <row r="50" spans="3:3" x14ac:dyDescent="0.2">
      <c r="C50" s="70"/>
    </row>
    <row r="51" spans="3:3" x14ac:dyDescent="0.2">
      <c r="C51" s="70"/>
    </row>
    <row r="52" spans="3:3" x14ac:dyDescent="0.2">
      <c r="C52" s="70"/>
    </row>
    <row r="53" spans="3:3" x14ac:dyDescent="0.2">
      <c r="C53" s="70"/>
    </row>
    <row r="54" spans="3:3" x14ac:dyDescent="0.2">
      <c r="C54" s="70"/>
    </row>
    <row r="55" spans="3:3" x14ac:dyDescent="0.2">
      <c r="C55" s="70"/>
    </row>
    <row r="56" spans="3:3" x14ac:dyDescent="0.2">
      <c r="C56" s="70"/>
    </row>
    <row r="57" spans="3:3" x14ac:dyDescent="0.2">
      <c r="C57" s="70"/>
    </row>
    <row r="58" spans="3:3" x14ac:dyDescent="0.2">
      <c r="C58" s="70"/>
    </row>
    <row r="59" spans="3:3" x14ac:dyDescent="0.2">
      <c r="C59" s="70"/>
    </row>
    <row r="60" spans="3:3" x14ac:dyDescent="0.2">
      <c r="C60" s="70"/>
    </row>
    <row r="61" spans="3:3" x14ac:dyDescent="0.2">
      <c r="C61" s="70"/>
    </row>
    <row r="62" spans="3:3" x14ac:dyDescent="0.2">
      <c r="C62" s="70"/>
    </row>
    <row r="63" spans="3:3" x14ac:dyDescent="0.2">
      <c r="C63" s="70"/>
    </row>
    <row r="64" spans="3:3" x14ac:dyDescent="0.2">
      <c r="C64" s="70"/>
    </row>
    <row r="65" spans="3:3" x14ac:dyDescent="0.2">
      <c r="C65" s="70"/>
    </row>
    <row r="66" spans="3:3" x14ac:dyDescent="0.2">
      <c r="C66" s="70"/>
    </row>
    <row r="67" spans="3:3" x14ac:dyDescent="0.2">
      <c r="C67" s="70"/>
    </row>
    <row r="68" spans="3:3" x14ac:dyDescent="0.2">
      <c r="C68" s="70"/>
    </row>
    <row r="69" spans="3:3" x14ac:dyDescent="0.2">
      <c r="C69" s="70"/>
    </row>
    <row r="70" spans="3:3" x14ac:dyDescent="0.2">
      <c r="C70" s="70"/>
    </row>
    <row r="71" spans="3:3" x14ac:dyDescent="0.2">
      <c r="C71" s="70"/>
    </row>
    <row r="72" spans="3:3" x14ac:dyDescent="0.2">
      <c r="C72" s="70"/>
    </row>
    <row r="73" spans="3:3" x14ac:dyDescent="0.2">
      <c r="C73" s="70"/>
    </row>
    <row r="74" spans="3:3" x14ac:dyDescent="0.2">
      <c r="C74" s="70"/>
    </row>
    <row r="75" spans="3:3" x14ac:dyDescent="0.2">
      <c r="C75" s="70"/>
    </row>
    <row r="76" spans="3:3" x14ac:dyDescent="0.2">
      <c r="C76" s="70"/>
    </row>
    <row r="77" spans="3:3" x14ac:dyDescent="0.2">
      <c r="C77" s="70"/>
    </row>
    <row r="78" spans="3:3" x14ac:dyDescent="0.2">
      <c r="C78" s="70"/>
    </row>
    <row r="79" spans="3:3" x14ac:dyDescent="0.2">
      <c r="C79" s="70"/>
    </row>
    <row r="80" spans="3:3" x14ac:dyDescent="0.2">
      <c r="C80" s="70"/>
    </row>
    <row r="81" spans="3:3" x14ac:dyDescent="0.2">
      <c r="C81" s="70"/>
    </row>
    <row r="82" spans="3:3" x14ac:dyDescent="0.2">
      <c r="C82" s="70"/>
    </row>
    <row r="83" spans="3:3" x14ac:dyDescent="0.2">
      <c r="C83" s="70"/>
    </row>
    <row r="84" spans="3:3" x14ac:dyDescent="0.2">
      <c r="C84" s="70"/>
    </row>
    <row r="85" spans="3:3" x14ac:dyDescent="0.2">
      <c r="C85" s="70"/>
    </row>
    <row r="86" spans="3:3" x14ac:dyDescent="0.2">
      <c r="C86" s="70"/>
    </row>
    <row r="87" spans="3:3" x14ac:dyDescent="0.2">
      <c r="C87" s="70"/>
    </row>
    <row r="88" spans="3:3" x14ac:dyDescent="0.2">
      <c r="C88" s="70"/>
    </row>
    <row r="89" spans="3:3" x14ac:dyDescent="0.2">
      <c r="C89" s="70"/>
    </row>
    <row r="90" spans="3:3" x14ac:dyDescent="0.2">
      <c r="C90" s="70"/>
    </row>
    <row r="91" spans="3:3" x14ac:dyDescent="0.2">
      <c r="C91" s="70"/>
    </row>
    <row r="92" spans="3:3" x14ac:dyDescent="0.2">
      <c r="C92" s="70"/>
    </row>
    <row r="93" spans="3:3" x14ac:dyDescent="0.2">
      <c r="C93" s="70"/>
    </row>
    <row r="94" spans="3:3" x14ac:dyDescent="0.2">
      <c r="C94" s="70"/>
    </row>
  </sheetData>
  <sortState ref="AC5:AC27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Luan Sokoli</cp:lastModifiedBy>
  <cp:lastPrinted>2015-07-10T05:05:03Z</cp:lastPrinted>
  <dcterms:created xsi:type="dcterms:W3CDTF">2003-11-21T07:24:51Z</dcterms:created>
  <dcterms:modified xsi:type="dcterms:W3CDTF">2015-08-24T09:24:14Z</dcterms:modified>
</cp:coreProperties>
</file>