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</sheets>
  <calcPr calcId="145621" iterateDelta="1E-4"/>
</workbook>
</file>

<file path=xl/calcChain.xml><?xml version="1.0" encoding="utf-8"?>
<calcChain xmlns="http://schemas.openxmlformats.org/spreadsheetml/2006/main">
  <c r="P12" i="1" l="1"/>
  <c r="P10" i="1"/>
  <c r="P8" i="1"/>
  <c r="I13" i="1" l="1"/>
  <c r="M13" i="1" s="1"/>
  <c r="I12" i="1"/>
  <c r="I11" i="1"/>
  <c r="I10" i="1"/>
  <c r="M10" i="1" s="1"/>
  <c r="I9" i="1"/>
  <c r="I8" i="1"/>
  <c r="J12" i="1"/>
  <c r="K12" i="1" s="1"/>
  <c r="J10" i="1"/>
  <c r="K10" i="1" s="1"/>
  <c r="J8" i="1"/>
  <c r="K8" i="1" s="1"/>
  <c r="M12" i="1" l="1"/>
  <c r="N12" i="1" s="1"/>
  <c r="O12" i="1" s="1"/>
  <c r="E9" i="1"/>
  <c r="E12" i="1" s="1"/>
  <c r="M11" i="1"/>
  <c r="N10" i="1" s="1"/>
  <c r="O10" i="1" s="1"/>
  <c r="E11" i="1"/>
  <c r="E13" i="1" s="1"/>
  <c r="M8" i="1"/>
  <c r="E8" i="1"/>
  <c r="E10" i="1" s="1"/>
  <c r="M9" i="1"/>
  <c r="L13" i="1"/>
  <c r="L8" i="1"/>
  <c r="L12" i="1"/>
  <c r="L9" i="1"/>
  <c r="L10" i="1"/>
  <c r="L11" i="1"/>
  <c r="F11" i="1" l="1"/>
  <c r="F13" i="1" s="1"/>
  <c r="N8" i="1"/>
  <c r="O8" i="1" s="1"/>
  <c r="F8" i="1"/>
  <c r="F10" i="1" s="1"/>
  <c r="F9" i="1"/>
  <c r="F12" i="1" s="1"/>
  <c r="E21" i="1"/>
  <c r="E19" i="1"/>
  <c r="E17" i="1" l="1"/>
</calcChain>
</file>

<file path=xl/sharedStrings.xml><?xml version="1.0" encoding="utf-8"?>
<sst xmlns="http://schemas.openxmlformats.org/spreadsheetml/2006/main" count="46" uniqueCount="39">
  <si>
    <t>N</t>
  </si>
  <si>
    <t>M</t>
  </si>
  <si>
    <t>Erreur</t>
  </si>
  <si>
    <t>Axe</t>
  </si>
  <si>
    <t>Plan</t>
  </si>
  <si>
    <t>X</t>
  </si>
  <si>
    <t>Y</t>
  </si>
  <si>
    <t>Z</t>
  </si>
  <si>
    <t>Mesures Ballbar</t>
  </si>
  <si>
    <t>Erreur d'échelle [ppm]</t>
  </si>
  <si>
    <t xml:space="preserve">Erreur moy </t>
  </si>
  <si>
    <t>Nouveau rapport NM</t>
  </si>
  <si>
    <t>Moy - plan</t>
  </si>
  <si>
    <t>Influ new N / M</t>
  </si>
  <si>
    <t>N / M initial</t>
  </si>
  <si>
    <t>R mesure [mm]</t>
  </si>
  <si>
    <t>Rapport initial</t>
  </si>
  <si>
    <t>Calcul rapports N / M après mesures Ballbar</t>
  </si>
  <si>
    <t>Nouveaux rapports N / M</t>
  </si>
  <si>
    <r>
      <rPr>
        <b/>
        <sz val="11"/>
        <color theme="1"/>
        <rFont val="Calibri"/>
        <family val="2"/>
      </rPr>
      <t>[µ</t>
    </r>
    <r>
      <rPr>
        <b/>
        <sz val="11"/>
        <color theme="1"/>
        <rFont val="Cambria"/>
        <family val="1"/>
      </rPr>
      <t>m]</t>
    </r>
  </si>
  <si>
    <t>[%]</t>
  </si>
  <si>
    <t>[ppm]</t>
  </si>
  <si>
    <t>Influ. circu.</t>
  </si>
  <si>
    <t>Influ moy</t>
  </si>
  <si>
    <t>Diff. D'échelle</t>
  </si>
  <si>
    <r>
      <rPr>
        <b/>
        <sz val="11"/>
        <color theme="1"/>
        <rFont val="Cambria"/>
        <family val="1"/>
        <scheme val="major"/>
      </rPr>
      <t>X</t>
    </r>
    <r>
      <rPr>
        <sz val="11"/>
        <color theme="1"/>
        <rFont val="Cambria"/>
        <family val="1"/>
        <scheme val="major"/>
      </rPr>
      <t xml:space="preserve"> / Y</t>
    </r>
  </si>
  <si>
    <r>
      <t xml:space="preserve">X / </t>
    </r>
    <r>
      <rPr>
        <b/>
        <sz val="11"/>
        <color theme="1"/>
        <rFont val="Cambria"/>
        <family val="1"/>
        <scheme val="major"/>
      </rPr>
      <t>Y</t>
    </r>
  </si>
  <si>
    <r>
      <rPr>
        <b/>
        <sz val="11"/>
        <color theme="1"/>
        <rFont val="Cambria"/>
        <family val="1"/>
        <scheme val="major"/>
      </rPr>
      <t>Y</t>
    </r>
    <r>
      <rPr>
        <sz val="11"/>
        <color theme="1"/>
        <rFont val="Cambria"/>
        <family val="1"/>
        <scheme val="major"/>
      </rPr>
      <t xml:space="preserve"> / Z</t>
    </r>
  </si>
  <si>
    <r>
      <t xml:space="preserve">Y / </t>
    </r>
    <r>
      <rPr>
        <b/>
        <sz val="11"/>
        <color theme="1"/>
        <rFont val="Cambria"/>
        <family val="1"/>
        <scheme val="major"/>
      </rPr>
      <t>Z</t>
    </r>
  </si>
  <si>
    <r>
      <rPr>
        <b/>
        <sz val="11"/>
        <color theme="1"/>
        <rFont val="Cambria"/>
        <family val="1"/>
        <scheme val="major"/>
      </rPr>
      <t>Z</t>
    </r>
    <r>
      <rPr>
        <sz val="11"/>
        <color theme="1"/>
        <rFont val="Cambria"/>
        <family val="1"/>
        <scheme val="major"/>
      </rPr>
      <t xml:space="preserve"> / X</t>
    </r>
  </si>
  <si>
    <r>
      <t xml:space="preserve">Z / </t>
    </r>
    <r>
      <rPr>
        <b/>
        <sz val="11"/>
        <color theme="1"/>
        <rFont val="Cambria"/>
        <family val="1"/>
        <scheme val="major"/>
      </rPr>
      <t>X</t>
    </r>
  </si>
  <si>
    <t>Avant</t>
  </si>
  <si>
    <t>Après</t>
  </si>
  <si>
    <t>Les mesures ballbar pour calculer le rapport N/M doivent être fait après les interventions mécaniques (remplacement vis à billes, réglages équerrages, …)</t>
  </si>
  <si>
    <t>1.  Bien vérifier d'avoir insérer les bonnes valeurs dans la CN, sinon risque d'une très mauvaise surprise !</t>
  </si>
  <si>
    <t>2.  Refaire les APZ sur XYZ et valider les nouvelles valeurs par des mesures Ballbar</t>
  </si>
  <si>
    <t>3.  Effectuer un étalonnage M82, laser M80 et reprendre positions diamants</t>
  </si>
  <si>
    <t>!</t>
  </si>
  <si>
    <t>Renseigner les valeurs dans les champs grisés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</si>
</sst>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0%"/>
    <numFmt numFmtId="166" formatCode="0.0000000"/>
    <numFmt numFmtId="167" formatCode="0.0"/>
    <numFmt numFmtId="168" formatCode="#&quot; &quot;?????/?????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1"/>
      <color rgb="FFFF0000"/>
      <name val="Cambria"/>
      <family val="1"/>
      <scheme val="major"/>
    </font>
    <font>
      <b/>
      <sz val="18"/>
      <color theme="3"/>
      <name val="Cambria"/>
      <family val="1"/>
      <scheme val="major"/>
    </font>
    <font>
      <b/>
      <sz val="11"/>
      <color theme="1"/>
      <name val="Calibri"/>
      <family val="2"/>
    </font>
    <font>
      <b/>
      <sz val="11"/>
      <color theme="1"/>
      <name val="Cambria"/>
      <family val="1"/>
    </font>
    <font>
      <b/>
      <sz val="55"/>
      <color rgb="FFFF0000"/>
      <name val="Cambria"/>
      <family val="1"/>
      <scheme val="major"/>
    </font>
    <font>
      <b/>
      <sz val="10"/>
      <color theme="1"/>
      <name val="Cambria"/>
      <family val="1"/>
      <scheme val="major"/>
    </font>
    <font>
      <b/>
      <i/>
      <sz val="11"/>
      <color theme="1"/>
      <name val="Cambria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3" fillId="2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1" fillId="2" borderId="0" xfId="0" applyFont="1" applyFill="1"/>
    <xf numFmtId="164" fontId="1" fillId="2" borderId="6" xfId="0" applyNumberFormat="1" applyFont="1" applyFill="1" applyBorder="1" applyAlignment="1">
      <alignment horizontal="center" vertical="center"/>
    </xf>
    <xf numFmtId="0" fontId="1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164" fontId="1" fillId="2" borderId="24" xfId="0" applyNumberFormat="1" applyFont="1" applyFill="1" applyBorder="1" applyAlignment="1">
      <alignment horizontal="center" vertical="center"/>
    </xf>
    <xf numFmtId="0" fontId="1" fillId="2" borderId="10" xfId="0" applyFont="1" applyFill="1" applyBorder="1" applyAlignment="1"/>
    <xf numFmtId="0" fontId="1" fillId="2" borderId="11" xfId="0" applyFont="1" applyFill="1" applyBorder="1" applyAlignment="1"/>
    <xf numFmtId="0" fontId="4" fillId="2" borderId="0" xfId="0" applyFont="1" applyFill="1"/>
    <xf numFmtId="0" fontId="7" fillId="2" borderId="8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167" fontId="1" fillId="2" borderId="37" xfId="0" applyNumberFormat="1" applyFont="1" applyFill="1" applyBorder="1" applyAlignment="1">
      <alignment horizontal="center" vertical="center"/>
    </xf>
    <xf numFmtId="167" fontId="1" fillId="2" borderId="38" xfId="0" applyNumberFormat="1" applyFont="1" applyFill="1" applyBorder="1" applyAlignment="1">
      <alignment horizontal="center" vertical="center"/>
    </xf>
    <xf numFmtId="167" fontId="1" fillId="2" borderId="39" xfId="0" applyNumberFormat="1" applyFont="1" applyFill="1" applyBorder="1" applyAlignment="1">
      <alignment horizontal="center" vertical="center"/>
    </xf>
    <xf numFmtId="167" fontId="1" fillId="2" borderId="40" xfId="0" applyNumberFormat="1" applyFont="1" applyFill="1" applyBorder="1" applyAlignment="1">
      <alignment horizontal="center" vertical="center"/>
    </xf>
    <xf numFmtId="0" fontId="2" fillId="2" borderId="0" xfId="0" applyFont="1" applyFill="1" applyAlignment="1"/>
    <xf numFmtId="0" fontId="3" fillId="3" borderId="2" xfId="0" applyFont="1" applyFill="1" applyBorder="1" applyAlignment="1" applyProtection="1">
      <alignment horizontal="center" vertical="center"/>
      <protection locked="0"/>
    </xf>
    <xf numFmtId="0" fontId="3" fillId="3" borderId="14" xfId="0" applyFont="1" applyFill="1" applyBorder="1" applyAlignment="1" applyProtection="1">
      <alignment horizontal="center" vertical="center"/>
      <protection locked="0"/>
    </xf>
    <xf numFmtId="0" fontId="3" fillId="3" borderId="4" xfId="0" applyFont="1" applyFill="1" applyBorder="1" applyAlignment="1" applyProtection="1">
      <alignment horizontal="center" vertical="center"/>
      <protection locked="0"/>
    </xf>
    <xf numFmtId="0" fontId="3" fillId="3" borderId="18" xfId="0" applyFont="1" applyFill="1" applyBorder="1" applyAlignment="1" applyProtection="1">
      <alignment horizontal="center" vertical="center"/>
      <protection locked="0"/>
    </xf>
    <xf numFmtId="0" fontId="3" fillId="3" borderId="19" xfId="0" applyFont="1" applyFill="1" applyBorder="1" applyAlignment="1" applyProtection="1">
      <alignment horizontal="center" vertical="center"/>
      <protection locked="0"/>
    </xf>
    <xf numFmtId="0" fontId="3" fillId="3" borderId="16" xfId="0" applyFont="1" applyFill="1" applyBorder="1" applyAlignment="1" applyProtection="1">
      <alignment horizontal="center" vertical="center"/>
      <protection locked="0"/>
    </xf>
    <xf numFmtId="0" fontId="3" fillId="3" borderId="5" xfId="0" applyFont="1" applyFill="1" applyBorder="1" applyAlignment="1" applyProtection="1">
      <alignment horizontal="center" vertical="center"/>
      <protection locked="0"/>
    </xf>
    <xf numFmtId="0" fontId="3" fillId="3" borderId="3" xfId="0" applyFont="1" applyFill="1" applyBorder="1" applyAlignment="1" applyProtection="1">
      <alignment horizontal="center" vertical="center"/>
      <protection locked="0"/>
    </xf>
    <xf numFmtId="0" fontId="10" fillId="2" borderId="0" xfId="0" applyFont="1" applyFill="1"/>
    <xf numFmtId="0" fontId="2" fillId="2" borderId="0" xfId="0" applyFont="1" applyFill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166" fontId="1" fillId="2" borderId="27" xfId="0" applyNumberFormat="1" applyFont="1" applyFill="1" applyBorder="1" applyAlignment="1">
      <alignment horizontal="center" vertical="center"/>
    </xf>
    <xf numFmtId="166" fontId="1" fillId="2" borderId="28" xfId="0" applyNumberFormat="1" applyFont="1" applyFill="1" applyBorder="1" applyAlignment="1">
      <alignment horizontal="center" vertical="center"/>
    </xf>
    <xf numFmtId="166" fontId="1" fillId="2" borderId="25" xfId="0" applyNumberFormat="1" applyFont="1" applyFill="1" applyBorder="1" applyAlignment="1">
      <alignment horizontal="center" vertical="center"/>
    </xf>
    <xf numFmtId="166" fontId="1" fillId="2" borderId="26" xfId="0" applyNumberFormat="1" applyFont="1" applyFill="1" applyBorder="1" applyAlignment="1">
      <alignment horizontal="center" vertical="center"/>
    </xf>
    <xf numFmtId="166" fontId="1" fillId="2" borderId="10" xfId="0" applyNumberFormat="1" applyFont="1" applyFill="1" applyBorder="1" applyAlignment="1">
      <alignment horizontal="center" vertical="center"/>
    </xf>
    <xf numFmtId="166" fontId="1" fillId="2" borderId="11" xfId="0" applyNumberFormat="1" applyFont="1" applyFill="1" applyBorder="1" applyAlignment="1">
      <alignment horizontal="center" vertical="center"/>
    </xf>
    <xf numFmtId="164" fontId="1" fillId="2" borderId="9" xfId="0" applyNumberFormat="1" applyFont="1" applyFill="1" applyBorder="1" applyAlignment="1">
      <alignment horizontal="center" vertical="center"/>
    </xf>
    <xf numFmtId="164" fontId="1" fillId="2" borderId="7" xfId="0" applyNumberFormat="1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1" fontId="9" fillId="3" borderId="14" xfId="0" applyNumberFormat="1" applyFont="1" applyFill="1" applyBorder="1" applyAlignment="1" applyProtection="1">
      <alignment horizontal="center" vertical="center"/>
      <protection locked="0"/>
    </xf>
    <xf numFmtId="1" fontId="9" fillId="3" borderId="16" xfId="0" applyNumberFormat="1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1" fontId="3" fillId="2" borderId="9" xfId="0" applyNumberFormat="1" applyFont="1" applyFill="1" applyBorder="1" applyAlignment="1">
      <alignment horizontal="center" vertical="center"/>
    </xf>
    <xf numFmtId="1" fontId="3" fillId="2" borderId="7" xfId="0" applyNumberFormat="1" applyFont="1" applyFill="1" applyBorder="1" applyAlignment="1">
      <alignment horizontal="center" vertical="center"/>
    </xf>
    <xf numFmtId="1" fontId="9" fillId="3" borderId="13" xfId="0" applyNumberFormat="1" applyFont="1" applyFill="1" applyBorder="1" applyAlignment="1" applyProtection="1">
      <alignment horizontal="center" vertical="center"/>
      <protection locked="0"/>
    </xf>
    <xf numFmtId="1" fontId="9" fillId="3" borderId="15" xfId="0" applyNumberFormat="1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/>
    </xf>
    <xf numFmtId="0" fontId="1" fillId="2" borderId="33" xfId="0" applyFont="1" applyFill="1" applyBorder="1" applyAlignment="1">
      <alignment horizontal="center"/>
    </xf>
    <xf numFmtId="168" fontId="5" fillId="2" borderId="35" xfId="0" applyNumberFormat="1" applyFont="1" applyFill="1" applyBorder="1" applyAlignment="1">
      <alignment horizontal="center" vertical="center"/>
    </xf>
    <xf numFmtId="168" fontId="5" fillId="2" borderId="34" xfId="0" applyNumberFormat="1" applyFont="1" applyFill="1" applyBorder="1" applyAlignment="1">
      <alignment horizontal="center" vertical="center"/>
    </xf>
    <xf numFmtId="168" fontId="5" fillId="2" borderId="36" xfId="0" applyNumberFormat="1" applyFont="1" applyFill="1" applyBorder="1" applyAlignment="1">
      <alignment horizontal="center" vertical="center"/>
    </xf>
    <xf numFmtId="168" fontId="5" fillId="2" borderId="31" xfId="0" applyNumberFormat="1" applyFont="1" applyFill="1" applyBorder="1" applyAlignment="1">
      <alignment horizontal="center" vertical="center"/>
    </xf>
    <xf numFmtId="168" fontId="5" fillId="2" borderId="32" xfId="0" applyNumberFormat="1" applyFont="1" applyFill="1" applyBorder="1" applyAlignment="1">
      <alignment horizontal="center" vertical="center"/>
    </xf>
    <xf numFmtId="168" fontId="5" fillId="2" borderId="3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tabSelected="1" zoomScaleNormal="100" workbookViewId="0">
      <selection activeCell="C16" sqref="C16"/>
    </sheetView>
  </sheetViews>
  <sheetFormatPr baseColWidth="10" defaultColWidth="8.7109375" defaultRowHeight="20.100000000000001" customHeight="1" x14ac:dyDescent="0.2"/>
  <cols>
    <col min="1" max="1" width="5.140625" style="3" customWidth="1"/>
    <col min="2" max="2" width="9.140625" style="3" customWidth="1"/>
    <col min="3" max="3" width="9.28515625" style="3" customWidth="1"/>
    <col min="4" max="4" width="7.85546875" style="3" customWidth="1"/>
    <col min="5" max="6" width="14.42578125" style="3" customWidth="1"/>
    <col min="7" max="7" width="17.28515625" style="3" customWidth="1"/>
    <col min="8" max="8" width="22.42578125" style="3" customWidth="1"/>
    <col min="9" max="9" width="19.85546875" style="3" customWidth="1"/>
    <col min="10" max="10" width="15.140625" style="3" customWidth="1"/>
    <col min="11" max="12" width="19.7109375" style="3" customWidth="1"/>
    <col min="13" max="13" width="11" style="3" customWidth="1"/>
    <col min="14" max="14" width="11.42578125" style="3" customWidth="1"/>
    <col min="15" max="15" width="26.5703125" style="3" customWidth="1"/>
    <col min="16" max="16" width="10.42578125" style="3" customWidth="1"/>
    <col min="17" max="17" width="17.7109375" style="3" customWidth="1"/>
    <col min="18" max="16384" width="8.7109375" style="3"/>
  </cols>
  <sheetData>
    <row r="1" spans="1:17" ht="20.100000000000001" customHeight="1" x14ac:dyDescent="0.3">
      <c r="B1" s="41" t="s">
        <v>17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31"/>
      <c r="N1" s="31"/>
    </row>
    <row r="2" spans="1:17" ht="20.100000000000001" customHeight="1" x14ac:dyDescent="0.2">
      <c r="D2" s="22" t="s">
        <v>33</v>
      </c>
      <c r="E2" s="22"/>
      <c r="F2" s="22"/>
    </row>
    <row r="3" spans="1:17" ht="20.100000000000001" customHeight="1" x14ac:dyDescent="0.2">
      <c r="D3" s="40" t="s">
        <v>38</v>
      </c>
      <c r="E3" s="22"/>
      <c r="F3" s="22"/>
    </row>
    <row r="5" spans="1:17" ht="20.100000000000001" customHeight="1" x14ac:dyDescent="0.3">
      <c r="A5" s="7" t="s">
        <v>3</v>
      </c>
      <c r="B5" s="42" t="s">
        <v>14</v>
      </c>
      <c r="C5" s="43"/>
      <c r="D5" s="42" t="s">
        <v>8</v>
      </c>
      <c r="E5" s="56"/>
      <c r="F5" s="56"/>
      <c r="G5" s="56"/>
      <c r="H5" s="43"/>
      <c r="I5" s="7" t="s">
        <v>22</v>
      </c>
      <c r="J5" s="2" t="s">
        <v>12</v>
      </c>
      <c r="K5" s="7" t="s">
        <v>23</v>
      </c>
      <c r="L5" s="7" t="s">
        <v>13</v>
      </c>
      <c r="M5" s="6" t="s">
        <v>2</v>
      </c>
      <c r="N5" s="7" t="s">
        <v>10</v>
      </c>
      <c r="O5" s="7" t="s">
        <v>11</v>
      </c>
      <c r="P5" s="42" t="s">
        <v>16</v>
      </c>
      <c r="Q5" s="43"/>
    </row>
    <row r="6" spans="1:17" ht="20.100000000000001" customHeight="1" x14ac:dyDescent="0.2">
      <c r="A6" s="7"/>
      <c r="B6" s="24"/>
      <c r="C6" s="25"/>
      <c r="D6" s="24"/>
      <c r="E6" s="26" t="s">
        <v>31</v>
      </c>
      <c r="F6" s="26" t="s">
        <v>32</v>
      </c>
      <c r="G6" s="26"/>
      <c r="H6" s="25"/>
      <c r="I6" s="7"/>
      <c r="J6" s="2"/>
      <c r="K6" s="7"/>
      <c r="L6" s="7"/>
      <c r="M6" s="26"/>
      <c r="N6" s="7"/>
      <c r="O6" s="7"/>
      <c r="P6" s="24"/>
      <c r="Q6" s="25"/>
    </row>
    <row r="7" spans="1:17" ht="20.100000000000001" customHeight="1" thickBot="1" x14ac:dyDescent="0.3">
      <c r="A7" s="8"/>
      <c r="B7" s="9" t="s">
        <v>0</v>
      </c>
      <c r="C7" s="10" t="s">
        <v>1</v>
      </c>
      <c r="D7" s="9" t="s">
        <v>4</v>
      </c>
      <c r="E7" s="26" t="s">
        <v>24</v>
      </c>
      <c r="F7" s="26" t="s">
        <v>24</v>
      </c>
      <c r="G7" s="1" t="s">
        <v>15</v>
      </c>
      <c r="H7" s="10" t="s">
        <v>9</v>
      </c>
      <c r="I7" s="23" t="s">
        <v>19</v>
      </c>
      <c r="J7" s="23" t="s">
        <v>21</v>
      </c>
      <c r="K7" s="23" t="s">
        <v>19</v>
      </c>
      <c r="L7" s="23" t="s">
        <v>19</v>
      </c>
      <c r="M7" s="23" t="s">
        <v>20</v>
      </c>
      <c r="N7" s="23" t="s">
        <v>20</v>
      </c>
      <c r="O7" s="8"/>
      <c r="P7" s="20"/>
      <c r="Q7" s="21"/>
    </row>
    <row r="8" spans="1:17" ht="20.100000000000001" customHeight="1" x14ac:dyDescent="0.2">
      <c r="A8" s="59" t="s">
        <v>5</v>
      </c>
      <c r="B8" s="61">
        <v>1</v>
      </c>
      <c r="C8" s="54">
        <v>2</v>
      </c>
      <c r="D8" s="11" t="s">
        <v>25</v>
      </c>
      <c r="E8" s="27">
        <f>I8+(I10*-1)</f>
        <v>-16.88</v>
      </c>
      <c r="F8" s="27">
        <f>L8+(L10*-1)</f>
        <v>-8.0299999999999976</v>
      </c>
      <c r="G8" s="32">
        <v>100</v>
      </c>
      <c r="H8" s="33">
        <v>-59.5</v>
      </c>
      <c r="I8" s="15">
        <f t="shared" ref="I8:I13" si="0">H8/1000*2*100</f>
        <v>-11.899999999999999</v>
      </c>
      <c r="J8" s="57">
        <f>AVERAGE(H8:H9)</f>
        <v>-50.1</v>
      </c>
      <c r="K8" s="52">
        <f>J8/1000*2*100</f>
        <v>-10.02</v>
      </c>
      <c r="L8" s="15">
        <f>I8-K8</f>
        <v>-1.879999999999999</v>
      </c>
      <c r="M8" s="4">
        <f t="shared" ref="M8:M13" si="1">(2*G8)/(2*G8+(I8/1000))</f>
        <v>1.0000595035404607</v>
      </c>
      <c r="N8" s="50">
        <f>AVERAGE(M8:M9)</f>
        <v>1.0000501025985091</v>
      </c>
      <c r="O8" s="44">
        <f>(B8/C8)/N8</f>
        <v>0.49997494995581776</v>
      </c>
      <c r="P8" s="44">
        <f>B8/C8</f>
        <v>0.5</v>
      </c>
      <c r="Q8" s="45"/>
    </row>
    <row r="9" spans="1:17" ht="20.100000000000001" customHeight="1" thickBot="1" x14ac:dyDescent="0.25">
      <c r="A9" s="60"/>
      <c r="B9" s="62"/>
      <c r="C9" s="55"/>
      <c r="D9" s="12" t="s">
        <v>30</v>
      </c>
      <c r="E9" s="28">
        <f>I12+(I9*-1)</f>
        <v>43.82</v>
      </c>
      <c r="F9" s="28">
        <f>L9+(L12*-1)</f>
        <v>2.3499999999999979</v>
      </c>
      <c r="G9" s="34">
        <v>100</v>
      </c>
      <c r="H9" s="35">
        <v>-40.700000000000003</v>
      </c>
      <c r="I9" s="16">
        <f t="shared" si="0"/>
        <v>-8.14</v>
      </c>
      <c r="J9" s="58"/>
      <c r="K9" s="53"/>
      <c r="L9" s="16">
        <f>I9-K8</f>
        <v>1.879999999999999</v>
      </c>
      <c r="M9" s="19">
        <f t="shared" si="1"/>
        <v>1.0000407016565573</v>
      </c>
      <c r="N9" s="51"/>
      <c r="O9" s="46"/>
      <c r="P9" s="46"/>
      <c r="Q9" s="47"/>
    </row>
    <row r="10" spans="1:17" ht="20.100000000000001" customHeight="1" x14ac:dyDescent="0.2">
      <c r="A10" s="59" t="s">
        <v>6</v>
      </c>
      <c r="B10" s="61">
        <v>1</v>
      </c>
      <c r="C10" s="54">
        <v>2</v>
      </c>
      <c r="D10" s="11" t="s">
        <v>26</v>
      </c>
      <c r="E10" s="27">
        <f>E8</f>
        <v>-16.88</v>
      </c>
      <c r="F10" s="27">
        <f>F8</f>
        <v>-8.0299999999999976</v>
      </c>
      <c r="G10" s="32">
        <v>100</v>
      </c>
      <c r="H10" s="36">
        <v>24.9</v>
      </c>
      <c r="I10" s="15">
        <f t="shared" si="0"/>
        <v>4.9799999999999995</v>
      </c>
      <c r="J10" s="57">
        <f>AVERAGE(H10:H11)</f>
        <v>-5.8500000000000014</v>
      </c>
      <c r="K10" s="52">
        <f>J10/1000*2*100</f>
        <v>-1.1700000000000002</v>
      </c>
      <c r="L10" s="17">
        <f>I10-K10</f>
        <v>6.1499999999999995</v>
      </c>
      <c r="M10" s="4">
        <f t="shared" si="1"/>
        <v>0.99997510061999462</v>
      </c>
      <c r="N10" s="50">
        <f>AVERAGE(M10:M11)</f>
        <v>1.0000058509798018</v>
      </c>
      <c r="O10" s="44">
        <f>(B10/C10)/N10</f>
        <v>0.49999707452721598</v>
      </c>
      <c r="P10" s="44">
        <f>B10/C10</f>
        <v>0.5</v>
      </c>
      <c r="Q10" s="45"/>
    </row>
    <row r="11" spans="1:17" ht="20.100000000000001" customHeight="1" thickBot="1" x14ac:dyDescent="0.25">
      <c r="A11" s="60"/>
      <c r="B11" s="62"/>
      <c r="C11" s="55"/>
      <c r="D11" s="12" t="s">
        <v>27</v>
      </c>
      <c r="E11" s="28">
        <f>I11+(I13*-1)</f>
        <v>-43.94</v>
      </c>
      <c r="F11" s="28">
        <f>L11+(L13*-1)</f>
        <v>-6.6199999999999992</v>
      </c>
      <c r="G11" s="34">
        <v>100</v>
      </c>
      <c r="H11" s="37">
        <v>-36.6</v>
      </c>
      <c r="I11" s="16">
        <f t="shared" si="0"/>
        <v>-7.32</v>
      </c>
      <c r="J11" s="58"/>
      <c r="K11" s="53"/>
      <c r="L11" s="16">
        <f>I11-K10</f>
        <v>-6.15</v>
      </c>
      <c r="M11" s="19">
        <f t="shared" si="1"/>
        <v>1.0000366013396089</v>
      </c>
      <c r="N11" s="51"/>
      <c r="O11" s="46"/>
      <c r="P11" s="46"/>
      <c r="Q11" s="47"/>
    </row>
    <row r="12" spans="1:17" ht="20.100000000000001" customHeight="1" x14ac:dyDescent="0.2">
      <c r="A12" s="59" t="s">
        <v>7</v>
      </c>
      <c r="B12" s="61">
        <v>1</v>
      </c>
      <c r="C12" s="54">
        <v>2</v>
      </c>
      <c r="D12" s="13" t="s">
        <v>29</v>
      </c>
      <c r="E12" s="29">
        <f>E9</f>
        <v>43.82</v>
      </c>
      <c r="F12" s="29">
        <f>F9</f>
        <v>2.3499999999999979</v>
      </c>
      <c r="G12" s="38">
        <v>100</v>
      </c>
      <c r="H12" s="33">
        <v>178.4</v>
      </c>
      <c r="I12" s="15">
        <f t="shared" si="0"/>
        <v>35.68</v>
      </c>
      <c r="J12" s="57">
        <f>AVERAGE(H12:H13)</f>
        <v>180.75</v>
      </c>
      <c r="K12" s="52">
        <f>J12/1000*2*100</f>
        <v>36.15</v>
      </c>
      <c r="L12" s="17">
        <f>I12-K12</f>
        <v>-0.46999999999999886</v>
      </c>
      <c r="M12" s="4">
        <f t="shared" si="1"/>
        <v>0.99982163182088313</v>
      </c>
      <c r="N12" s="50">
        <f>AVERAGE(M12:M13)</f>
        <v>0.99981928267017783</v>
      </c>
      <c r="O12" s="48">
        <f>(B12/C12)/N12</f>
        <v>0.5000903749972393</v>
      </c>
      <c r="P12" s="48">
        <f>B12/C12</f>
        <v>0.5</v>
      </c>
      <c r="Q12" s="49"/>
    </row>
    <row r="13" spans="1:17" ht="20.100000000000001" customHeight="1" thickBot="1" x14ac:dyDescent="0.25">
      <c r="A13" s="60"/>
      <c r="B13" s="62"/>
      <c r="C13" s="55"/>
      <c r="D13" s="14" t="s">
        <v>28</v>
      </c>
      <c r="E13" s="30">
        <f>E11</f>
        <v>-43.94</v>
      </c>
      <c r="F13" s="30">
        <f>F11</f>
        <v>-6.6199999999999992</v>
      </c>
      <c r="G13" s="39">
        <v>100</v>
      </c>
      <c r="H13" s="35">
        <v>183.1</v>
      </c>
      <c r="I13" s="16">
        <f t="shared" si="0"/>
        <v>36.619999999999997</v>
      </c>
      <c r="J13" s="58"/>
      <c r="K13" s="53"/>
      <c r="L13" s="18">
        <f>I13-K12</f>
        <v>0.46999999999999886</v>
      </c>
      <c r="M13" s="19">
        <f t="shared" si="1"/>
        <v>0.99981693351947254</v>
      </c>
      <c r="N13" s="51"/>
      <c r="O13" s="46"/>
      <c r="P13" s="46"/>
      <c r="Q13" s="47"/>
    </row>
    <row r="14" spans="1:17" ht="20.100000000000001" customHeight="1" x14ac:dyDescent="0.3">
      <c r="A14" s="5"/>
      <c r="B14" s="5"/>
      <c r="C14" s="5"/>
      <c r="L14" s="5"/>
    </row>
    <row r="15" spans="1:17" ht="20.100000000000001" customHeight="1" x14ac:dyDescent="0.2">
      <c r="D15" s="71"/>
      <c r="E15" s="66" t="s">
        <v>18</v>
      </c>
      <c r="F15" s="67"/>
      <c r="G15" s="67"/>
      <c r="H15" s="67"/>
      <c r="I15" s="68"/>
    </row>
    <row r="16" spans="1:17" ht="20.100000000000001" customHeight="1" thickBot="1" x14ac:dyDescent="0.25">
      <c r="D16" s="72"/>
      <c r="E16" s="69"/>
      <c r="F16" s="65"/>
      <c r="G16" s="65"/>
      <c r="H16" s="65"/>
      <c r="I16" s="70"/>
    </row>
    <row r="17" spans="3:9" ht="20.100000000000001" customHeight="1" thickTop="1" x14ac:dyDescent="0.2">
      <c r="D17" s="64" t="s">
        <v>5</v>
      </c>
      <c r="E17" s="73">
        <f>O8</f>
        <v>0.49997494995581776</v>
      </c>
      <c r="F17" s="74"/>
      <c r="G17" s="74"/>
      <c r="H17" s="74"/>
      <c r="I17" s="75"/>
    </row>
    <row r="18" spans="3:9" ht="20.100000000000001" customHeight="1" thickBot="1" x14ac:dyDescent="0.25">
      <c r="D18" s="65"/>
      <c r="E18" s="76"/>
      <c r="F18" s="77"/>
      <c r="G18" s="77"/>
      <c r="H18" s="77"/>
      <c r="I18" s="78"/>
    </row>
    <row r="19" spans="3:9" ht="20.100000000000001" customHeight="1" thickTop="1" x14ac:dyDescent="0.2">
      <c r="D19" s="64" t="s">
        <v>6</v>
      </c>
      <c r="E19" s="73">
        <f>O10</f>
        <v>0.49999707452721598</v>
      </c>
      <c r="F19" s="74"/>
      <c r="G19" s="74"/>
      <c r="H19" s="74"/>
      <c r="I19" s="75"/>
    </row>
    <row r="20" spans="3:9" ht="20.100000000000001" customHeight="1" thickBot="1" x14ac:dyDescent="0.25">
      <c r="D20" s="65"/>
      <c r="E20" s="76"/>
      <c r="F20" s="77"/>
      <c r="G20" s="77"/>
      <c r="H20" s="77"/>
      <c r="I20" s="78"/>
    </row>
    <row r="21" spans="3:9" ht="20.100000000000001" customHeight="1" thickTop="1" x14ac:dyDescent="0.2">
      <c r="D21" s="64" t="s">
        <v>7</v>
      </c>
      <c r="E21" s="73">
        <f>O12</f>
        <v>0.5000903749972393</v>
      </c>
      <c r="F21" s="74"/>
      <c r="G21" s="74"/>
      <c r="H21" s="74"/>
      <c r="I21" s="75"/>
    </row>
    <row r="22" spans="3:9" ht="20.100000000000001" customHeight="1" thickBot="1" x14ac:dyDescent="0.25">
      <c r="D22" s="65"/>
      <c r="E22" s="76"/>
      <c r="F22" s="77"/>
      <c r="G22" s="77"/>
      <c r="H22" s="77"/>
      <c r="I22" s="78"/>
    </row>
    <row r="23" spans="3:9" ht="20.100000000000001" customHeight="1" thickTop="1" x14ac:dyDescent="0.3"/>
    <row r="24" spans="3:9" ht="20.100000000000001" customHeight="1" x14ac:dyDescent="0.2">
      <c r="C24" s="63" t="s">
        <v>37</v>
      </c>
      <c r="D24" s="22" t="s">
        <v>34</v>
      </c>
      <c r="E24" s="22"/>
      <c r="F24" s="22"/>
    </row>
    <row r="25" spans="3:9" ht="20.100000000000001" customHeight="1" x14ac:dyDescent="0.2">
      <c r="C25" s="63"/>
      <c r="D25" s="22" t="s">
        <v>35</v>
      </c>
    </row>
    <row r="26" spans="3:9" ht="20.100000000000001" customHeight="1" x14ac:dyDescent="0.2">
      <c r="C26" s="63"/>
      <c r="D26" s="22" t="s">
        <v>36</v>
      </c>
    </row>
  </sheetData>
  <mergeCells count="37">
    <mergeCell ref="C24:C26"/>
    <mergeCell ref="D21:D22"/>
    <mergeCell ref="D19:D20"/>
    <mergeCell ref="D17:D18"/>
    <mergeCell ref="O8:O9"/>
    <mergeCell ref="O10:O11"/>
    <mergeCell ref="O12:O13"/>
    <mergeCell ref="E17:I18"/>
    <mergeCell ref="E19:I20"/>
    <mergeCell ref="E21:I22"/>
    <mergeCell ref="E15:I16"/>
    <mergeCell ref="D15:D16"/>
    <mergeCell ref="C10:C11"/>
    <mergeCell ref="C12:C13"/>
    <mergeCell ref="J12:J13"/>
    <mergeCell ref="A8:A9"/>
    <mergeCell ref="A10:A11"/>
    <mergeCell ref="A12:A13"/>
    <mergeCell ref="B8:B9"/>
    <mergeCell ref="B10:B11"/>
    <mergeCell ref="B12:B13"/>
    <mergeCell ref="B1:L1"/>
    <mergeCell ref="P5:Q5"/>
    <mergeCell ref="P8:Q9"/>
    <mergeCell ref="P10:Q11"/>
    <mergeCell ref="P12:Q13"/>
    <mergeCell ref="N8:N9"/>
    <mergeCell ref="N10:N11"/>
    <mergeCell ref="N12:N13"/>
    <mergeCell ref="K8:K9"/>
    <mergeCell ref="K10:K11"/>
    <mergeCell ref="K12:K13"/>
    <mergeCell ref="B5:C5"/>
    <mergeCell ref="C8:C9"/>
    <mergeCell ref="D5:H5"/>
    <mergeCell ref="J8:J9"/>
    <mergeCell ref="J10:J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2015-06-26T06:07:26Z</dcterms:modified>
</cp:coreProperties>
</file>