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harts/chart9.xml" ContentType="application/vnd.openxmlformats-officedocument.drawingml.chart+xml"/>
  <Override PartName="/xl/charts/style9.xml" ContentType="application/vnd.ms-office.chartstyle+xml"/>
  <Override PartName="/xl/charts/colors9.xml" ContentType="application/vnd.ms-office.chartcolorstyle+xml"/>
  <Override PartName="/xl/charts/chart10.xml" ContentType="application/vnd.openxmlformats-officedocument.drawingml.chart+xml"/>
  <Override PartName="/xl/charts/style10.xml" ContentType="application/vnd.ms-office.chartstyle+xml"/>
  <Override PartName="/xl/charts/colors10.xml" ContentType="application/vnd.ms-office.chartcolorstyle+xml"/>
  <Override PartName="/xl/charts/chart11.xml" ContentType="application/vnd.openxmlformats-officedocument.drawingml.chart+xml"/>
  <Override PartName="/xl/charts/style11.xml" ContentType="application/vnd.ms-office.chartstyle+xml"/>
  <Override PartName="/xl/charts/colors11.xml" ContentType="application/vnd.ms-office.chartcolorstyle+xml"/>
  <Override PartName="/xl/charts/chart12.xml" ContentType="application/vnd.openxmlformats-officedocument.drawingml.chart+xml"/>
  <Override PartName="/xl/charts/style12.xml" ContentType="application/vnd.ms-office.chartstyle+xml"/>
  <Override PartName="/xl/charts/colors12.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Z:\Qualité\Outils qualité\Satisfaction\Satisfaction client\Sauvegarde enquête de satisfaction Client\"/>
    </mc:Choice>
  </mc:AlternateContent>
  <bookViews>
    <workbookView xWindow="0" yWindow="0" windowWidth="11304" windowHeight="4884"/>
  </bookViews>
  <sheets>
    <sheet name="Réponses au formulaire 1" sheetId="1" r:id="rId1"/>
    <sheet name="Graphiques" sheetId="2" r:id="rId2"/>
  </sheets>
  <definedNames>
    <definedName name="_xlnm._FilterDatabase" localSheetId="0" hidden="1">'Réponses au formulaire 1'!$K$1:$K$221</definedName>
  </definedNames>
  <calcPr calcId="152511"/>
</workbook>
</file>

<file path=xl/calcChain.xml><?xml version="1.0" encoding="utf-8"?>
<calcChain xmlns="http://schemas.openxmlformats.org/spreadsheetml/2006/main">
  <c r="GX4" i="2" l="1"/>
  <c r="GX3" i="2"/>
  <c r="GX2" i="2"/>
  <c r="GX5" i="2"/>
  <c r="GX6" i="2"/>
  <c r="GX7" i="2"/>
  <c r="GX8" i="2"/>
  <c r="GX9" i="2"/>
  <c r="GX10" i="2"/>
  <c r="GX11" i="2"/>
  <c r="GT2" i="2"/>
  <c r="GV3" i="2"/>
  <c r="GV2" i="2"/>
  <c r="GT3" i="2"/>
  <c r="GQ3" i="2"/>
  <c r="GQ4" i="2"/>
  <c r="GQ5" i="2"/>
  <c r="GQ6" i="2"/>
  <c r="GQ2" i="2"/>
  <c r="GO3" i="2"/>
  <c r="GO4" i="2"/>
  <c r="GO5" i="2"/>
  <c r="GO6" i="2"/>
  <c r="GO2" i="2"/>
  <c r="GM3" i="2"/>
  <c r="GM4" i="2"/>
  <c r="GM5" i="2"/>
  <c r="GM6" i="2"/>
  <c r="GM2" i="2"/>
  <c r="GK3" i="2"/>
  <c r="GK4" i="2"/>
  <c r="GK5" i="2"/>
  <c r="GK6" i="2"/>
  <c r="GK2" i="2"/>
  <c r="GI3" i="2"/>
  <c r="GI4" i="2"/>
  <c r="GI5" i="2"/>
  <c r="GI6" i="2"/>
  <c r="GI2" i="2"/>
  <c r="GG3" i="2"/>
  <c r="GG4" i="2"/>
  <c r="GG5" i="2"/>
  <c r="GG6" i="2"/>
  <c r="GG2" i="2"/>
  <c r="GE3" i="2"/>
  <c r="GE4" i="2"/>
  <c r="GE5" i="2"/>
  <c r="GE6" i="2"/>
  <c r="GE2" i="2"/>
  <c r="GB5" i="2"/>
  <c r="GB4" i="2"/>
  <c r="GB3" i="2"/>
  <c r="GB2" i="2"/>
  <c r="FZ5" i="2"/>
  <c r="FZ4" i="2"/>
  <c r="FZ3" i="2"/>
  <c r="FZ2" i="2"/>
  <c r="FX5" i="2"/>
  <c r="FX4" i="2"/>
  <c r="FX3" i="2"/>
  <c r="FX2" i="2"/>
  <c r="FT3" i="2"/>
  <c r="FT2" i="2"/>
  <c r="FR21" i="2"/>
  <c r="FR20" i="2"/>
  <c r="FR19" i="2"/>
  <c r="FR18" i="2"/>
  <c r="FR17" i="2"/>
  <c r="FR16" i="2"/>
  <c r="FR15" i="2"/>
  <c r="FR14" i="2"/>
  <c r="FR13" i="2"/>
  <c r="FR12" i="2"/>
  <c r="FR11" i="2"/>
  <c r="FR10" i="2"/>
  <c r="FR9" i="2"/>
  <c r="FR8" i="2"/>
  <c r="FR7" i="2"/>
  <c r="FR6" i="2"/>
  <c r="FR5" i="2"/>
  <c r="FR4" i="2"/>
  <c r="FR3" i="2"/>
  <c r="FR2" i="2"/>
  <c r="FP3" i="2"/>
  <c r="FP2" i="2"/>
  <c r="FN3" i="2"/>
  <c r="FN4" i="2"/>
  <c r="FN5" i="2"/>
  <c r="FN6" i="2"/>
  <c r="FN7" i="2"/>
  <c r="FN8" i="2"/>
  <c r="FN9" i="2"/>
  <c r="FN10" i="2"/>
  <c r="FN11" i="2"/>
  <c r="FN12" i="2"/>
  <c r="FN2" i="2"/>
  <c r="FL3" i="2"/>
  <c r="FL4" i="2"/>
  <c r="FL5" i="2"/>
  <c r="FL6" i="2"/>
  <c r="FL7" i="2"/>
  <c r="FL8" i="2"/>
  <c r="FL9" i="2"/>
  <c r="FL10" i="2"/>
  <c r="FL11" i="2"/>
  <c r="FL12" i="2"/>
  <c r="FL2" i="2"/>
  <c r="FH7" i="2"/>
  <c r="FH6" i="2"/>
  <c r="FH5" i="2"/>
  <c r="FH4" i="2"/>
  <c r="FH3" i="2"/>
  <c r="FH2" i="2"/>
  <c r="FF3" i="2"/>
  <c r="FF4" i="2"/>
  <c r="FF5" i="2"/>
  <c r="FF2" i="2"/>
  <c r="FD3" i="2"/>
  <c r="FD4" i="2"/>
  <c r="FD5" i="2"/>
  <c r="FD2" i="2"/>
  <c r="FB3" i="2"/>
  <c r="FB4" i="2"/>
  <c r="FB5" i="2"/>
  <c r="FB2" i="2"/>
  <c r="EZ3" i="2"/>
  <c r="EZ4" i="2"/>
  <c r="EZ5" i="2"/>
  <c r="EZ2" i="2"/>
  <c r="EX3" i="2"/>
  <c r="EX4" i="2"/>
  <c r="EX5" i="2"/>
  <c r="EX2" i="2"/>
  <c r="EV3" i="2"/>
  <c r="EV2" i="2"/>
  <c r="ES3" i="2"/>
  <c r="ES4" i="2"/>
  <c r="ES5" i="2"/>
  <c r="ES2" i="2"/>
  <c r="EQ3" i="2"/>
  <c r="EQ4" i="2"/>
  <c r="EQ5" i="2"/>
  <c r="EQ2" i="2"/>
  <c r="EO3" i="2"/>
  <c r="EO4" i="2"/>
  <c r="EO5" i="2"/>
  <c r="EO2" i="2"/>
  <c r="EM3" i="2"/>
  <c r="EM4" i="2"/>
  <c r="EM5" i="2"/>
  <c r="EM2" i="2"/>
  <c r="EK3" i="2"/>
  <c r="EK2" i="2"/>
  <c r="EH7" i="2"/>
  <c r="EH6" i="2"/>
  <c r="EH5" i="2"/>
  <c r="EH4" i="2"/>
  <c r="EH3" i="2"/>
  <c r="EH2" i="2"/>
  <c r="EF3" i="2"/>
  <c r="EF2" i="2"/>
  <c r="EC3" i="2"/>
  <c r="EC4" i="2"/>
  <c r="EC5" i="2"/>
  <c r="EC6" i="2"/>
  <c r="EC7" i="2"/>
  <c r="EC8" i="2"/>
  <c r="EC9" i="2"/>
  <c r="EC2" i="2"/>
  <c r="EA3" i="2"/>
  <c r="EA4" i="2"/>
  <c r="EA2" i="2"/>
  <c r="DY3" i="2"/>
  <c r="DY4" i="2"/>
  <c r="DY5" i="2"/>
  <c r="DY6" i="2"/>
  <c r="DY2" i="2"/>
  <c r="DW3" i="2"/>
  <c r="DW4" i="2"/>
  <c r="DW2" i="2"/>
  <c r="DU3" i="2"/>
  <c r="DU4" i="2"/>
  <c r="DU2" i="2"/>
  <c r="DR6" i="2"/>
  <c r="DR5" i="2"/>
  <c r="DR4" i="2"/>
  <c r="DR3" i="2"/>
  <c r="DR2" i="2"/>
  <c r="DP6" i="2"/>
  <c r="DP5" i="2"/>
  <c r="DP4" i="2"/>
  <c r="DP3" i="2"/>
  <c r="DP2" i="2"/>
  <c r="DN6" i="2"/>
  <c r="DN5" i="2"/>
  <c r="DN4" i="2"/>
  <c r="DN3" i="2"/>
  <c r="DN2" i="2"/>
  <c r="DL6" i="2"/>
  <c r="DL5" i="2"/>
  <c r="DL4" i="2"/>
  <c r="DL3" i="2"/>
  <c r="DL2" i="2"/>
  <c r="DJ6" i="2"/>
  <c r="DJ5" i="2"/>
  <c r="DJ4" i="2"/>
  <c r="DJ3" i="2"/>
  <c r="DJ2" i="2"/>
  <c r="DH6" i="2"/>
  <c r="DH5" i="2"/>
  <c r="DH4" i="2"/>
  <c r="DH3" i="2"/>
  <c r="DH2" i="2"/>
  <c r="DF6" i="2"/>
  <c r="DF5" i="2"/>
  <c r="DF4" i="2"/>
  <c r="DF3" i="2"/>
  <c r="DF2" i="2"/>
  <c r="DD6" i="2"/>
  <c r="DD5" i="2"/>
  <c r="DD4" i="2"/>
  <c r="DD3" i="2"/>
  <c r="DD2" i="2"/>
  <c r="DB6" i="2"/>
  <c r="DB5" i="2"/>
  <c r="DB4" i="2"/>
  <c r="DB3" i="2"/>
  <c r="DB2" i="2"/>
  <c r="CZ6" i="2"/>
  <c r="CZ5" i="2"/>
  <c r="CZ4" i="2"/>
  <c r="CZ3" i="2"/>
  <c r="CZ2" i="2"/>
  <c r="CW2" i="2"/>
  <c r="CU3" i="2"/>
  <c r="CU2" i="2"/>
  <c r="CS3" i="2"/>
  <c r="CS2" i="2"/>
  <c r="CQ3" i="2"/>
  <c r="CQ2" i="2"/>
  <c r="CO2" i="2"/>
  <c r="CM3" i="2"/>
  <c r="CM2" i="2"/>
  <c r="CK3" i="2"/>
  <c r="CK2" i="2"/>
  <c r="CI3" i="2"/>
  <c r="CI2" i="2"/>
  <c r="CG2" i="2"/>
  <c r="CE3" i="2"/>
  <c r="CE2" i="2"/>
  <c r="CC3" i="2"/>
  <c r="CC2" i="2"/>
  <c r="CA3" i="2"/>
  <c r="CA2" i="2"/>
  <c r="BY2" i="2"/>
  <c r="BW3" i="2"/>
  <c r="BW2" i="2"/>
  <c r="BU3" i="2"/>
  <c r="BU2" i="2"/>
  <c r="BS3" i="2"/>
  <c r="BS2" i="2"/>
  <c r="BQ6" i="2"/>
  <c r="BQ5" i="2"/>
  <c r="BQ4" i="2"/>
  <c r="BQ3" i="2"/>
  <c r="BQ2" i="2"/>
  <c r="BO6" i="2"/>
  <c r="BO5" i="2"/>
  <c r="BO4" i="2"/>
  <c r="BO3" i="2"/>
  <c r="BO2" i="2"/>
  <c r="BM6" i="2"/>
  <c r="BM5" i="2"/>
  <c r="BM4" i="2"/>
  <c r="BM3" i="2"/>
  <c r="BM2" i="2"/>
  <c r="BK6" i="2"/>
  <c r="BK5" i="2"/>
  <c r="BK4" i="2"/>
  <c r="BK3" i="2"/>
  <c r="BK2" i="2"/>
  <c r="BI6" i="2"/>
  <c r="BI5" i="2"/>
  <c r="BI4" i="2"/>
  <c r="BI3" i="2"/>
  <c r="BI2" i="2"/>
  <c r="BG6" i="2"/>
  <c r="BG5" i="2"/>
  <c r="BG4" i="2"/>
  <c r="BG3" i="2"/>
  <c r="BG2" i="2"/>
  <c r="BE6" i="2"/>
  <c r="BE5" i="2"/>
  <c r="BE4" i="2"/>
  <c r="BE3" i="2"/>
  <c r="BE2" i="2"/>
  <c r="BC6" i="2"/>
  <c r="BC5" i="2"/>
  <c r="BC4" i="2"/>
  <c r="BC3" i="2"/>
  <c r="BC2" i="2"/>
  <c r="BA6" i="2"/>
  <c r="BA5" i="2"/>
  <c r="BA4" i="2"/>
  <c r="BA3" i="2"/>
  <c r="BA2" i="2"/>
  <c r="AY6" i="2"/>
  <c r="AY5" i="2"/>
  <c r="AY4" i="2"/>
  <c r="AY3" i="2"/>
  <c r="AY2" i="2"/>
  <c r="AW4" i="2"/>
  <c r="AW3" i="2"/>
  <c r="AW2" i="2"/>
  <c r="AU6" i="2"/>
  <c r="AU5" i="2"/>
  <c r="AU4" i="2"/>
  <c r="AU3" i="2"/>
  <c r="AU2" i="2"/>
  <c r="AS6" i="2"/>
  <c r="AS5" i="2"/>
  <c r="AS4" i="2"/>
  <c r="AS3" i="2"/>
  <c r="AS2" i="2"/>
  <c r="AQ6" i="2"/>
  <c r="AQ5" i="2"/>
  <c r="AQ4" i="2"/>
  <c r="AQ3" i="2"/>
  <c r="AQ2" i="2"/>
  <c r="AO6" i="2"/>
  <c r="AO5" i="2"/>
  <c r="AO4" i="2"/>
  <c r="AO3" i="2"/>
  <c r="AO2" i="2"/>
  <c r="AM6" i="2"/>
  <c r="AM5" i="2"/>
  <c r="AM4" i="2"/>
  <c r="AM3" i="2"/>
  <c r="AM2" i="2"/>
  <c r="AK6" i="2"/>
  <c r="AK5" i="2"/>
  <c r="AK4" i="2"/>
  <c r="AK3" i="2"/>
  <c r="AK2" i="2"/>
  <c r="AI6" i="2"/>
  <c r="AI5" i="2"/>
  <c r="AI4" i="2"/>
  <c r="AI3" i="2"/>
  <c r="AI2" i="2"/>
  <c r="AG6" i="2"/>
  <c r="AG5" i="2"/>
  <c r="AG4" i="2"/>
  <c r="AG3" i="2"/>
  <c r="AG2" i="2"/>
  <c r="AE6" i="2"/>
  <c r="AE5" i="2"/>
  <c r="AE4" i="2"/>
  <c r="AE3" i="2"/>
  <c r="AE2" i="2"/>
  <c r="AC6" i="2"/>
  <c r="AC5" i="2"/>
  <c r="AC4" i="2"/>
  <c r="AC2" i="2"/>
  <c r="AC3" i="2"/>
  <c r="Z6" i="2"/>
  <c r="Z5" i="2"/>
  <c r="Z4" i="2"/>
  <c r="Z3" i="2"/>
  <c r="Z2" i="2"/>
  <c r="X7" i="2"/>
  <c r="X6" i="2"/>
  <c r="X5" i="2"/>
  <c r="X4" i="2"/>
  <c r="X3" i="2"/>
  <c r="X2" i="2"/>
  <c r="V3" i="2"/>
  <c r="V2" i="2"/>
  <c r="T8" i="2"/>
  <c r="T7" i="2"/>
  <c r="T6" i="2"/>
  <c r="T5" i="2"/>
  <c r="T4" i="2"/>
  <c r="T3" i="2"/>
  <c r="T2" i="2"/>
  <c r="O13" i="2"/>
  <c r="O12" i="2"/>
  <c r="O11" i="2"/>
  <c r="O10" i="2"/>
  <c r="O9" i="2"/>
  <c r="O8" i="2"/>
  <c r="O7" i="2"/>
  <c r="O6" i="2"/>
  <c r="O5" i="2"/>
  <c r="O4" i="2"/>
  <c r="O3" i="2"/>
  <c r="O2" i="2"/>
  <c r="M10" i="2"/>
  <c r="M9" i="2"/>
  <c r="M8" i="2"/>
  <c r="M7" i="2"/>
  <c r="M6" i="2"/>
  <c r="M5" i="2"/>
  <c r="M4" i="2"/>
  <c r="M3" i="2"/>
  <c r="M2" i="2"/>
  <c r="K3" i="2"/>
  <c r="K7" i="2"/>
  <c r="K6" i="2"/>
  <c r="K5" i="2"/>
  <c r="K4" i="2"/>
  <c r="K2" i="2"/>
  <c r="I6" i="2"/>
  <c r="I5" i="2"/>
  <c r="I4" i="2"/>
  <c r="I3" i="2"/>
  <c r="I2" i="2"/>
  <c r="G6" i="2"/>
  <c r="G5" i="2"/>
  <c r="G4" i="2"/>
  <c r="G3" i="2"/>
  <c r="G2" i="2"/>
  <c r="B3" i="2"/>
  <c r="B2" i="2"/>
  <c r="D3" i="2"/>
  <c r="D4" i="2"/>
  <c r="D5" i="2"/>
  <c r="D2" i="2"/>
  <c r="B4" i="2"/>
  <c r="B5" i="2"/>
  <c r="B6" i="2"/>
</calcChain>
</file>

<file path=xl/sharedStrings.xml><?xml version="1.0" encoding="utf-8"?>
<sst xmlns="http://schemas.openxmlformats.org/spreadsheetml/2006/main" count="15144" uniqueCount="805">
  <si>
    <t>Horodateur</t>
  </si>
  <si>
    <t>Période du séjour:</t>
  </si>
  <si>
    <t>Durée du séjour:</t>
  </si>
  <si>
    <t>1. VOUS</t>
  </si>
  <si>
    <t>Êtes-vous déjà venus dans le Dévoluy?</t>
  </si>
  <si>
    <t>Si oui, combien de fois:</t>
  </si>
  <si>
    <t>Vous êtes venus:</t>
  </si>
  <si>
    <t xml:space="preserve">Comment avez-vous connu le Dévoluy? </t>
  </si>
  <si>
    <t>Pourquoi avez-vous choisi le Dévoluy?</t>
  </si>
  <si>
    <t>France - Code postal:</t>
  </si>
  <si>
    <t>Etranger - Pays:</t>
  </si>
  <si>
    <t>Comment êtes-vous venus dans le Dévoluy?</t>
  </si>
  <si>
    <t>Votre sexe:</t>
  </si>
  <si>
    <t>Votre âge:</t>
  </si>
  <si>
    <t>Vous êtes:</t>
  </si>
  <si>
    <t>2. OT DU DEVOLUY</t>
  </si>
  <si>
    <t>Accueil par TELEPHONE [Horaires d'ouverture]</t>
  </si>
  <si>
    <t>Accueil par TELEPHONE [Temps d'attente]</t>
  </si>
  <si>
    <t>Accueil par TELEPHONE [Attention / disponibilité du personnel]</t>
  </si>
  <si>
    <t>Accueil par TELEPHONE [Information délivrée / réponse ]</t>
  </si>
  <si>
    <t>Accueil par TELEPHONE [Supports d'information envoyés]</t>
  </si>
  <si>
    <t>Accueil par TELEPHONE [Compréhension de la demande]</t>
  </si>
  <si>
    <t>Accueil par MAIL [Délai de réponse]</t>
  </si>
  <si>
    <t>Accueil par MAIL [Compréhension de votre demande ]</t>
  </si>
  <si>
    <t>Accueil par MAIL [Information délivrée / réponse ]</t>
  </si>
  <si>
    <t>Accueil par MAIL [Supports d'information envoyés]</t>
  </si>
  <si>
    <t>Dans quelle Maison d'Accueil?</t>
  </si>
  <si>
    <t>Accueil PHYSIQUE [Signalisation]</t>
  </si>
  <si>
    <t>Accueil PHYSIQUE [Facilité d'accès aux locaux]</t>
  </si>
  <si>
    <t>Accueil PHYSIQUE [Horaires d'ouverture]</t>
  </si>
  <si>
    <t>Accueil PHYSIQUE [Confort et ambiance]</t>
  </si>
  <si>
    <t>Accueil PHYSIQUE [Information touristique]</t>
  </si>
  <si>
    <t>Accueil PHYSIQUE [Temps d'attente]</t>
  </si>
  <si>
    <t>Accueil PHYSIQUE [Amabilité / accueil]</t>
  </si>
  <si>
    <t>Accueil PHYSIQUE [Attention / disponibilité du personnel]</t>
  </si>
  <si>
    <t>Accueil PHYSIQUE [Compréhension de votre demande]</t>
  </si>
  <si>
    <t>Accueil PHYSIQUE [Information délivrée / réponse]</t>
  </si>
  <si>
    <t>BROCHURE [Clarté]</t>
  </si>
  <si>
    <t>BROCHURE [Contenu utile]</t>
  </si>
  <si>
    <t>BROCHURE [Pratique]</t>
  </si>
  <si>
    <t/>
  </si>
  <si>
    <t>SITE WEB [Clarté]</t>
  </si>
  <si>
    <t>SITE WEB [Contenu utile]</t>
  </si>
  <si>
    <t>SITE WEB [Pratique]</t>
  </si>
  <si>
    <t>PROGRAMME D'ANIMATION [Clarté]</t>
  </si>
  <si>
    <t>PROGRAMME D'ANIMATION [Contenu utile]</t>
  </si>
  <si>
    <t>PROGRAMME D'ANIMATION [Pratique]</t>
  </si>
  <si>
    <t>APPLICATION MOBILE [Clarté]</t>
  </si>
  <si>
    <t>APPLICATION MOBILE [Contenu utile]</t>
  </si>
  <si>
    <t>APPLICATION MOBILE [Pratique]</t>
  </si>
  <si>
    <t>3. DOMAINE SKIABLE</t>
  </si>
  <si>
    <t>Domaine skiable [Accueil en caisse]</t>
  </si>
  <si>
    <t>Domaine skiable [Temps d'attente en caisse]</t>
  </si>
  <si>
    <t>Domaine skiable [Confort des remontées mécaniques]</t>
  </si>
  <si>
    <t>Domaine skiable [Temps d'attente aux remontées mécaniques]</t>
  </si>
  <si>
    <t>Domaine skiable [Accueil aux remontées mécaniques]</t>
  </si>
  <si>
    <t>Domaine skiable [Signalétique du domaine, balisage]</t>
  </si>
  <si>
    <t>Domaine skiable [Damage des pistes]</t>
  </si>
  <si>
    <t>Domaine skiable [Sentiment de sécurité sur les pistes]</t>
  </si>
  <si>
    <t>Domaine skiable [Rapport Qualité / Prix]</t>
  </si>
  <si>
    <t>Domaine skiable [Snowpark]</t>
  </si>
  <si>
    <t>4. HEBERGEMENT</t>
  </si>
  <si>
    <t>Où logez-vous:</t>
  </si>
  <si>
    <t>Comment avez-vous loué?</t>
  </si>
  <si>
    <t>Quand avez-vous réservé?</t>
  </si>
  <si>
    <t>Mode d'hébergement:</t>
  </si>
  <si>
    <t>Quel est le nom de votre hébergement / résidence?</t>
  </si>
  <si>
    <t xml:space="preserve">Êtes-vous satisfait de votre hébergement: </t>
  </si>
  <si>
    <t>Si non, pourquoi?</t>
  </si>
  <si>
    <t>5. CENTRALE DE RESERVATION</t>
  </si>
  <si>
    <t xml:space="preserve">Si vous avez réservé votre hébergement via la Centrale de Réservation de l'Office de Tourisme du Dévoluy, vous avez réservé par:  </t>
  </si>
  <si>
    <t>Centrale de réservation [Diversité de l'offre]</t>
  </si>
  <si>
    <t>Centrale de réservation [Clarté des informations ]</t>
  </si>
  <si>
    <t>Centrale de réservation [Qualité des hébergements proposés]</t>
  </si>
  <si>
    <t>Centrale de réservation [Délai de réponse]</t>
  </si>
  <si>
    <t>6. ANIMATIONS</t>
  </si>
  <si>
    <t xml:space="preserve">Avez-vous assisté à une ou plusieurs animations proposées par l'Office de Tourisme (spectacles, jeux, soirée...)? </t>
  </si>
  <si>
    <t>Animations [La diversité des animations]</t>
  </si>
  <si>
    <t>Animations [La fréquence des animations]</t>
  </si>
  <si>
    <t>Animations [La qualité des animations]</t>
  </si>
  <si>
    <t>Animations [L'accueil]</t>
  </si>
  <si>
    <t>Animations [L'organisation]</t>
  </si>
  <si>
    <t xml:space="preserve"> Si vous n'avez PAS participé aux animations, pourquoi?</t>
  </si>
  <si>
    <t>Quelles autres animations souhaiteriez-vous ?</t>
  </si>
  <si>
    <t>7. ACTIVITES</t>
  </si>
  <si>
    <t>Nombre total de personnes dans votre famille/groupe:</t>
  </si>
  <si>
    <t>Nombre de skieurs:</t>
  </si>
  <si>
    <t>Fréquence de pratique du ski:</t>
  </si>
  <si>
    <t>Quelles activités avez-vous ou allez-vous pratiquer:</t>
  </si>
  <si>
    <t>Êtes-vous satisfait de l'offre d'activités proposée dans le Dévoluy?</t>
  </si>
  <si>
    <t>Quelles autres activités souhaiteriez-vous pouvoir pratiquer?</t>
  </si>
  <si>
    <t>8. COMMERCES ET SERVICES</t>
  </si>
  <si>
    <t>COMMERCES</t>
  </si>
  <si>
    <t>RESTAURANTS / BARS</t>
  </si>
  <si>
    <t>LOISIRS / ACTIVITES</t>
  </si>
  <si>
    <t>9. LES STATIONS</t>
  </si>
  <si>
    <t>Les stations [Propreté]</t>
  </si>
  <si>
    <t>Les stations [Stationnement / parking]</t>
  </si>
  <si>
    <t>Les stations [Signalétique]</t>
  </si>
  <si>
    <t>Les stations [Toilettes publiques]</t>
  </si>
  <si>
    <t>Les stations [Fréquence des navettes inter-stations]</t>
  </si>
  <si>
    <t>Les stations [Fréquence des cars Veynes-Dévoluy]</t>
  </si>
  <si>
    <t>Les stations [Horaires des cars Veynes-Dévoluy]</t>
  </si>
  <si>
    <t xml:space="preserve">Pensez-vous revenir dans le Dévoluy? </t>
  </si>
  <si>
    <t>Conseillerez-vous la station à un proche?</t>
  </si>
  <si>
    <t>Quelle note de satisfaction globale attribueriez-vous à votre séjour dans le Dévoluy?</t>
  </si>
  <si>
    <t>Commentaire:</t>
  </si>
  <si>
    <t>Votre E-mail (Facultatif)</t>
  </si>
  <si>
    <t>Newsletter</t>
  </si>
  <si>
    <t>Du 20 Décembre au 4 Janvier 2015 (Vacances de Noël)</t>
  </si>
  <si>
    <t>Une semaine</t>
  </si>
  <si>
    <t>Non</t>
  </si>
  <si>
    <t>En famille</t>
  </si>
  <si>
    <t>Bouche à oreille</t>
  </si>
  <si>
    <t>pluie</t>
  </si>
  <si>
    <t>Voiture personnelle</t>
  </si>
  <si>
    <t>Homme</t>
  </si>
  <si>
    <t>Moins de 25 ans</t>
  </si>
  <si>
    <t>Etudiant</t>
  </si>
  <si>
    <t>Pas du tout satisfait</t>
  </si>
  <si>
    <t>Superdévoluy</t>
  </si>
  <si>
    <t>Peu satisfait</t>
  </si>
  <si>
    <t>Support pas utilisé</t>
  </si>
  <si>
    <t>Oui</t>
  </si>
  <si>
    <t>Satisfait</t>
  </si>
  <si>
    <t>Invité (famille, amis)</t>
  </si>
  <si>
    <t>Appartement</t>
  </si>
  <si>
    <t>Tous les jours ou presque</t>
  </si>
  <si>
    <t>Ski alpin / snowboard, Centre sportif</t>
  </si>
  <si>
    <t>Pas concerné</t>
  </si>
  <si>
    <t>Du 5 Janvier au 6 Février 2015</t>
  </si>
  <si>
    <t>2 à 3 jours</t>
  </si>
  <si>
    <t>Oui, en été, Oui, en hiver, Oui, au printemps, Oui, en automne</t>
  </si>
  <si>
    <t>5 fois et plus</t>
  </si>
  <si>
    <t>Avec des amis, En couple ou en famille avec des amis</t>
  </si>
  <si>
    <t>Amis</t>
  </si>
  <si>
    <t>Présence famille / amis</t>
  </si>
  <si>
    <t>Femme</t>
  </si>
  <si>
    <t>Entre 36 et 45 ans</t>
  </si>
  <si>
    <t>Salarié</t>
  </si>
  <si>
    <t>Maison</t>
  </si>
  <si>
    <t>Manque de temps</t>
  </si>
  <si>
    <t>De temps en temps</t>
  </si>
  <si>
    <t>Détente / farniente</t>
  </si>
  <si>
    <t>L'accueil, La quantité, Le rapport qualité prix</t>
  </si>
  <si>
    <t>L'accueil, La quantité</t>
  </si>
  <si>
    <t>Internet</t>
  </si>
  <si>
    <t>Offre d'hébergements</t>
  </si>
  <si>
    <t>Entre 26 et 35 ans</t>
  </si>
  <si>
    <t>Très satisfait</t>
  </si>
  <si>
    <t>La Joue du Loup</t>
  </si>
  <si>
    <t>En location</t>
  </si>
  <si>
    <t>Par l'intermédiaire d'une Agence de voyage / Tour opérateur / Site Internet de voyage</t>
  </si>
  <si>
    <t>+ de 3 mois avant</t>
  </si>
  <si>
    <t>Chalet</t>
  </si>
  <si>
    <t>Les Flocons du Soleil</t>
  </si>
  <si>
    <t>Ski alpin / snowboard, Ski de fond, Raquettes, Promenade à pied, Luge, Détente / farniente, Visite de ferme, Bien-être / spa, Cinéma</t>
  </si>
  <si>
    <t>La diversité, La quantité, Le rapport qualité prix</t>
  </si>
  <si>
    <t>La diversité, L'accueil, La quantité, Le rapport qualité prix</t>
  </si>
  <si>
    <t>Plus d'une semaine</t>
  </si>
  <si>
    <t>Oui, en été, Oui, en hiver, Oui, en automne</t>
  </si>
  <si>
    <t>CE / Agence / Hébergeur</t>
  </si>
  <si>
    <t>Ambiance, Soleil, climat, Loisirs / sports, Paysage, nature</t>
  </si>
  <si>
    <t>Entre 46 et 55 ans</t>
  </si>
  <si>
    <t>Profession libérale</t>
  </si>
  <si>
    <t>Propriétaire</t>
  </si>
  <si>
    <t>Ski alpin / snowboard, Ski de fond, Raquettes, Promenade à pied, Détente / farniente</t>
  </si>
  <si>
    <t>centre de remise en forme avec spa une veritable piscine digne de ce nom et pourquoi pas une patinoire exterieure  et un bowling un peu a l ecart des residences comme cela personne ne pourra ce plaindre des nuisances.il manque dans le devoluy l ete d animation pour les ados .....</t>
  </si>
  <si>
    <t>L'accueil</t>
  </si>
  <si>
    <t>L'accueil, Le rapport qualité prix</t>
  </si>
  <si>
    <t>Oui, en hiver</t>
  </si>
  <si>
    <t>3 fois</t>
  </si>
  <si>
    <t>Entre 56 et 65 ans</t>
  </si>
  <si>
    <t>Sans emploi</t>
  </si>
  <si>
    <t>Directement auprès de l'hébergeur directement / Agence immobilière</t>
  </si>
  <si>
    <t>bois aurouze</t>
  </si>
  <si>
    <t>Equipements</t>
  </si>
  <si>
    <t>Ski alpin / snowboard, Ski de fond, Promenade à pied, Centre sportif, Chiens de traineau, Luge, Bien-être / spa, Bowling</t>
  </si>
  <si>
    <t>igloo, marche nordique( annulation des activites de Tristan) luge sur une piste véritable</t>
  </si>
  <si>
    <t>Domaine skiable, Soleil, climat, Paysage, nature, Tarifs</t>
  </si>
  <si>
    <t>De particulier à particulier</t>
  </si>
  <si>
    <t>Les Monts du Soleil</t>
  </si>
  <si>
    <t>Zumba, step ou autres activités (le matin)</t>
  </si>
  <si>
    <t>Ski alpin / snowboard, Ski de fond, Raquettes, Promenade à pied</t>
  </si>
  <si>
    <t>La diversité, L'accueil, La quantité</t>
  </si>
  <si>
    <t>1 fois</t>
  </si>
  <si>
    <t>Bouche à oreille, Internet</t>
  </si>
  <si>
    <t>Domaine skiable, Soleil, climat, Loisirs / sports</t>
  </si>
  <si>
    <t xml:space="preserve">Course de luge à la fin de la journée de ski et plus d'activités sportives. </t>
  </si>
  <si>
    <t>Ski alpin / snowboard, Ski de fond, Ski de randonnée, Raquettes, Parapente, Snake Gliss, Cinéma, Bowling</t>
  </si>
  <si>
    <t>La diversité, L'accueil, Le rapport qualité prix</t>
  </si>
  <si>
    <t>Du 7 Février au 8 Mars 2015 (Vacances d'Hiver)</t>
  </si>
  <si>
    <t>Oui, en été, Oui, en hiver</t>
  </si>
  <si>
    <t>Avec des amis, En famille</t>
  </si>
  <si>
    <t>appartement de famille</t>
  </si>
  <si>
    <t>Soleil, climat, Tarifs</t>
  </si>
  <si>
    <t>Pas informé, Manque de temps, Pas attrayantes</t>
  </si>
  <si>
    <t>Ski alpin / snowboard, Promenade à pied, Centre sportif, Luge, Détente / farniente, Bien-être / spa</t>
  </si>
  <si>
    <t>La diversité</t>
  </si>
  <si>
    <t>Train</t>
  </si>
  <si>
    <t>Je ne veux pas y assister</t>
  </si>
  <si>
    <t>Ski alpin / snowboard, Luge, Cinéma, Shopping</t>
  </si>
  <si>
    <t>plus de bars, discothèque</t>
  </si>
  <si>
    <t>En couple</t>
  </si>
  <si>
    <t>Offre d'hébergements, Soleil, climat, Loisirs / sports, Paysage, nature</t>
  </si>
  <si>
    <t>Moins de 1 mois avant</t>
  </si>
  <si>
    <t>schoot</t>
  </si>
  <si>
    <t>Ski alpin / snowboard, Ski de fond, Raquettes, Promenade à pied, Détente / farniente, Discothèque / bar</t>
  </si>
  <si>
    <t>La diversité, L'accueil</t>
  </si>
  <si>
    <t>La diversité, Le rapport qualité prix</t>
  </si>
  <si>
    <t>Domaine skiable, Temps d'accès</t>
  </si>
  <si>
    <t>Les rochers blanc 2</t>
  </si>
  <si>
    <t xml:space="preserve">Animations ados (intéressante) </t>
  </si>
  <si>
    <t>Ski alpin / snowboard, Ski de fond, Raquettes, Promenade à pied, Centre sportif, Chiens de traineau, Luge, Détente / farniente, Visite de ferme, Cinéma, Shopping</t>
  </si>
  <si>
    <t>Patinoire, salle de jeux, vrai bowling, piscine d'hiver</t>
  </si>
  <si>
    <t>2 fois</t>
  </si>
  <si>
    <t>Accueil des familles</t>
  </si>
  <si>
    <t>Chalet d'eden</t>
  </si>
  <si>
    <t>Plus de 10</t>
  </si>
  <si>
    <t>Ski alpin / snowboard</t>
  </si>
  <si>
    <t>Oui, en été</t>
  </si>
  <si>
    <t>Paysage, nature</t>
  </si>
  <si>
    <t>Bois d'Aurouze</t>
  </si>
  <si>
    <t>Pour une Station comme Superdevoluy, le fait de n'avoir pas de piscine e encore moins d'une salle de jeux est un trés gros handicap surtout quand on se dit station de famille ( c'est sympa certains avec ses enfants ). Seul le chorum a quelques jeux souvent pris faute de plus :(</t>
  </si>
  <si>
    <t>Ski de fond, Promenade à pied, Centre sportif, Visite de ferme, Bowling</t>
  </si>
  <si>
    <t>- Salle de jeux
- piscine
- animations en fin de journée ( 2 au mini )</t>
  </si>
  <si>
    <t>Offre d'hébergements, Soleil, climat, Temps d'accès</t>
  </si>
  <si>
    <t>Plus de 65 ans</t>
  </si>
  <si>
    <t>Retraité</t>
  </si>
  <si>
    <t>+ de 1 mois avant</t>
  </si>
  <si>
    <t>Les Chaumettes</t>
  </si>
  <si>
    <t>Ski alpin / snowboard, Promenade à pied, Ski Joëring / poney luge, Luge</t>
  </si>
  <si>
    <t>La diversité, La quantité</t>
  </si>
  <si>
    <t>Le Hameau du Puy A2</t>
  </si>
  <si>
    <t>Vente en ligne</t>
  </si>
  <si>
    <t>Promenade à pied</t>
  </si>
  <si>
    <t xml:space="preserve">Appartement familial </t>
  </si>
  <si>
    <t>Le bois d'Aurouze</t>
  </si>
  <si>
    <t>Ski alpin / snowboard, Ski de fond, Raquettes, Promenade à pied, Détente / farniente, Bien-être / spa</t>
  </si>
  <si>
    <t>La quantité</t>
  </si>
  <si>
    <t>Oui, en été, Oui, en hiver, Oui, au printemps</t>
  </si>
  <si>
    <t>Avec des amis, En famille, En couple, En couple ou en famille avec des amis</t>
  </si>
  <si>
    <t xml:space="preserve">Bouche à oreille, Journal / Magazine, Par l'achat d'une multiproriété </t>
  </si>
  <si>
    <t>Domaine skiable, Ambiance, Soleil, climat, Paysage, nature, Tarifs</t>
  </si>
  <si>
    <t>Voiture personnelle, Autocar, Train</t>
  </si>
  <si>
    <t>Résidence du Bois d'Aurouze</t>
  </si>
  <si>
    <t>Ski alpin / snowboard, Ski de fond, Raquettes, Promenade à pied, Luge, Détente / farniente, Cinéma, Shopping</t>
  </si>
  <si>
    <t>Offre d'hébergements, Domaine skiable, Temps d'accès, Tarifs</t>
  </si>
  <si>
    <t>Ski alpin / snowboard, Shopping</t>
  </si>
  <si>
    <t>Possédons un appartement à Super D</t>
  </si>
  <si>
    <t>Soleil, climat, Paysage, nature</t>
  </si>
  <si>
    <t>Chalets de Super D (Dauphinelle)</t>
  </si>
  <si>
    <t>Pas attrayantes</t>
  </si>
  <si>
    <t>Jeux de culture générale - Quiz - Travaux manuels (sans enfants...)</t>
  </si>
  <si>
    <t>Raquettes, Promenade à pied, Détente / farniente</t>
  </si>
  <si>
    <t>4 fois</t>
  </si>
  <si>
    <t>Domaine skiable, Ambiance, Enneigement, Accueil des familles</t>
  </si>
  <si>
    <t>Fontête I</t>
  </si>
  <si>
    <t>Enfants en bas âge</t>
  </si>
  <si>
    <t>Ski alpin / snowboard, Luge, Shopping, Discothèque / bar</t>
  </si>
  <si>
    <t>Domaine skiable, Soleil, climat, Paysage, nature, Temps d'accès</t>
  </si>
  <si>
    <t>bois d'aurouze</t>
  </si>
  <si>
    <t>Ski alpin / snowboard, Promenade à pied, Centre sportif, Moto neige, Luge, Détente / farniente, Cinéma, Bowling, Shopping</t>
  </si>
  <si>
    <t>Ambiance, Soleil, climat, Présence famille / amis, Paysage, nature</t>
  </si>
  <si>
    <t>Il manque des animations thématiques pour les adultes qui ne skient pas ou ne skient pas tous les jours (notamment en cas de mauvais temps).  Idem pour l'été pour favoriser les rencontres, le lien social...</t>
  </si>
  <si>
    <t>Ski alpin / snowboard, Ski de randonnée, Raquettes, Promenade à pied, Chiens de traineau, Luge, Détente / farniente</t>
  </si>
  <si>
    <t>Piscine/spa à la Joue du Loup, patinoire... luge d'été.... et des animations conviviales, festives....</t>
  </si>
  <si>
    <t>En couple ou en famille avec des amis</t>
  </si>
  <si>
    <t>Loisirs / sports, Temps d'accès, Tarifs</t>
  </si>
  <si>
    <t>Les monts du soleil</t>
  </si>
  <si>
    <t>Plus de cinémas, plus de bibliothèques (matin / après-midi)</t>
  </si>
  <si>
    <t>Ski alpin / snowboard, Promenade à pied, Cinéma</t>
  </si>
  <si>
    <t>Médiathèque pour enfants</t>
  </si>
  <si>
    <t>Domaine skiable, Ambiance, Paysage, nature, Accueil des familles, Tarifs</t>
  </si>
  <si>
    <t>Le soleil du Loup II</t>
  </si>
  <si>
    <t>Ski alpin / snowboard, Raquettes, Promenade à pied, Luge, Détente / farniente, Cinéma, Shopping, Discothèque / bar</t>
  </si>
  <si>
    <t>Offre d'hébergements, Ambiance, Soleil, climat, Loisirs / sports, Paysage, nature, Temps d'accès</t>
  </si>
  <si>
    <t>Ski alpin / snowboard, Promenade à pied, Shopping</t>
  </si>
  <si>
    <t>Avec des amis, En couple</t>
  </si>
  <si>
    <t>Bouche à oreille, Journal / Magazine</t>
  </si>
  <si>
    <t>Domaine skiable, Soleil, climat, Présence famille / amis, Paysage, nature, Temps d'accès</t>
  </si>
  <si>
    <t>Odalys</t>
  </si>
  <si>
    <t>Ski alpin / snowboard, Ski de fond, Raquettes, Promenade à pied, Luge, Bowling, Discothèque / bar</t>
  </si>
  <si>
    <t>Piscine</t>
  </si>
  <si>
    <t>Soleil, climat, Enneigement, Temps d'accès</t>
  </si>
  <si>
    <t>chalet de superdevoluy</t>
  </si>
  <si>
    <t>Ski alpin / snowboard, Luge, Shopping</t>
  </si>
  <si>
    <t>Villages</t>
  </si>
  <si>
    <t>Ski alpin / snowboard, Ski de fond, Raquettes, Promenade à pied, Chiens de traineau, Luge, Détente / farniente, Cinéma, Bowling, Shopping, Discothèque / bar</t>
  </si>
  <si>
    <t>Un jour</t>
  </si>
  <si>
    <t>Avec des amis, En famille, En couple</t>
  </si>
  <si>
    <t>Domaine skiable, Soleil, climat, Paysage, nature</t>
  </si>
  <si>
    <t>france</t>
  </si>
  <si>
    <t>Ski alpin / snowboard, Ski de fond, Ski de randonnée, Raquettes, Promenade à pied</t>
  </si>
  <si>
    <t>Avec des amis</t>
  </si>
  <si>
    <t>Offre d'hébergements, Domaine skiable</t>
  </si>
  <si>
    <t>Covoiturage</t>
  </si>
  <si>
    <t>Horizon Blanc</t>
  </si>
  <si>
    <t>Pas informé, Manque de temps, Je ne veux pas y assister</t>
  </si>
  <si>
    <t>Ski alpin / snowboard, Luge, Discothèque / bar</t>
  </si>
  <si>
    <t>Journal / Magazine</t>
  </si>
  <si>
    <t>Offre d'hébergements, Tarifs</t>
  </si>
  <si>
    <t>Ski alpin / snowboard, Ski de fond, Promenade à pied, Luge</t>
  </si>
  <si>
    <t>Offre d'hébergements, Soleil, climat, Tarifs</t>
  </si>
  <si>
    <t>Auprès d'un comité d'entreprise / autocariste</t>
  </si>
  <si>
    <t>Les toits du Dévoluy</t>
  </si>
  <si>
    <t>Ski alpin / snowboard, Raquettes, Promenade à pied</t>
  </si>
  <si>
    <t>Seul, Avec des amis, En famille, En couple, En couple ou en famille avec des amis</t>
  </si>
  <si>
    <t>Offre d'hébergements, Soleil, climat, Présence famille / amis, Paysage, nature, Accueil des familles, Temps d'accès</t>
  </si>
  <si>
    <t>Voiture personnelle, Covoiturage</t>
  </si>
  <si>
    <t>Ski alpin / snowboard, Promenade à pied, Centre sportif, Détente / farniente, Bien-être / spa, Cinéma, Shopping</t>
  </si>
  <si>
    <t>Famille</t>
  </si>
  <si>
    <t>Ambiance</t>
  </si>
  <si>
    <t>FRANCE</t>
  </si>
  <si>
    <t>Voiture personnelle, Train</t>
  </si>
  <si>
    <t>Ski alpin / snowboard, Raquettes, Promenade à pied, Moto neige, Luge, Détente / farniente</t>
  </si>
  <si>
    <t>Présence famille / amis, Paysage, nature, Accueil des familles</t>
  </si>
  <si>
    <t>Saint Etienne en Dévoluy</t>
  </si>
  <si>
    <t>Résidence Les Chaumettes</t>
  </si>
  <si>
    <t>Ski alpin / snowboard, Raquettes, Promenade à pied, Luge, Détente / farniente, Shopping</t>
  </si>
  <si>
    <t>Corse 2A</t>
  </si>
  <si>
    <t>Lauzière</t>
  </si>
  <si>
    <t>Ski alpin / snowboard, Raquettes, Luge</t>
  </si>
  <si>
    <t>Chalet Super D</t>
  </si>
  <si>
    <t>Préférons soirées en famille</t>
  </si>
  <si>
    <t>Ambiance, Présence famille / amis, Temps d'accès</t>
  </si>
  <si>
    <t>EDEN 3</t>
  </si>
  <si>
    <t>Ski alpin / snowboard, Cinéma</t>
  </si>
  <si>
    <t>Par mon amie Domi (Hôtel)</t>
  </si>
  <si>
    <t>Ambiance, Présence famille / amis, Accueil des familles</t>
  </si>
  <si>
    <t>Hôtel</t>
  </si>
  <si>
    <t>Hôtel "Le refuge de l'Eterlou"</t>
  </si>
  <si>
    <t>En famille, En couple ou en famille avec des amis, Multiproriétaire</t>
  </si>
  <si>
    <t>1965 GTM directeur ami de mon grand-père Victor VILAIN</t>
  </si>
  <si>
    <t>Réputation, Offre d'hébergements, Domaine skiable, Ambiance, Soleil, climat, Présence famille / amis, Loisirs / sports, Enneigement, Paysage, nature, Tarifs, Multiproriétaire 1969 Train de nuit de Paris</t>
  </si>
  <si>
    <t>Studio</t>
  </si>
  <si>
    <t>Présentation de la vallée du Dévoluy, de ses 4 villages (St Etienne, La Cluse, St Disdier, Agnières)</t>
  </si>
  <si>
    <t>Ski alpin / snowboard, Raquettes, Ski Joëring / poney luge, Luge</t>
  </si>
  <si>
    <t>En famille, En couple</t>
  </si>
  <si>
    <t>Domaine skiable, Tarifs</t>
  </si>
  <si>
    <t>Du puy</t>
  </si>
  <si>
    <t>Pas informé, Pas attrayantes</t>
  </si>
  <si>
    <t>Piscine pour tout le monde.</t>
  </si>
  <si>
    <t>Ski de randonnée, Promenade à pied, Luge, Bien-être / spa</t>
  </si>
  <si>
    <t>Offre d'hébergements, Domaine skiable, Ambiance, Temps d'accès</t>
  </si>
  <si>
    <t>Gîte rural</t>
  </si>
  <si>
    <t>Gîte PATRAS</t>
  </si>
  <si>
    <t>Hasard de ne pas y être le moment venu.</t>
  </si>
  <si>
    <t>Ski alpin / snowboard, Raquettes, Discothèque / bar</t>
  </si>
  <si>
    <t>Il manque une piste de slalom.</t>
  </si>
  <si>
    <t>Offre d'hébergements, Domaine skiable, Soleil, climat</t>
  </si>
  <si>
    <t>Les Monts du soleil</t>
  </si>
  <si>
    <t>Propreté</t>
  </si>
  <si>
    <t>Ski alpin / snowboard, Moto neige</t>
  </si>
  <si>
    <t>Patinoire</t>
  </si>
  <si>
    <t>Ambiance, Présence famille / amis, Loisirs / sports, Paysage, nature</t>
  </si>
  <si>
    <t>Ski alpin / snowboard, Moto neige, Détente / farniente</t>
  </si>
  <si>
    <t>Obiou</t>
  </si>
  <si>
    <t>Ambiance, Soleil, climat</t>
  </si>
  <si>
    <t>La Lauzière</t>
  </si>
  <si>
    <t>Ski alpin / snowboard, Raquettes</t>
  </si>
  <si>
    <t>Bouche à oreille, des amis</t>
  </si>
  <si>
    <t>Domaine skiable, Soleil, climat, Présence famille / amis</t>
  </si>
  <si>
    <t>les issarts</t>
  </si>
  <si>
    <t>Ski alpin / snowboard, Promenade à pied, Luge, Détente / farniente, Discothèque / bar</t>
  </si>
  <si>
    <t>limitrophe (Drôme)</t>
  </si>
  <si>
    <t>Offre d'hébergements, Paysage, nature, Temps d'accès</t>
  </si>
  <si>
    <t>Par l'intermédiaire d'un organisme local: Office de Tourisme / Centrale de Réservation</t>
  </si>
  <si>
    <t>L'horizon blanc</t>
  </si>
  <si>
    <t>animation type "boite de nuit" non adaptée aux enfants de 6 et 8 ans/ soirée clown évitée car onéreuse</t>
  </si>
  <si>
    <t xml:space="preserve">contes racontées par conteuse ou conteur éventuellement sur accompagnement musical/ animations sur l'écosystème du Dévoluy: climat, faune, flore/ </t>
  </si>
  <si>
    <t>Ski alpin / snowboard, Promenade à pied, Luge, Cinéma</t>
  </si>
  <si>
    <t>activités nature: observations d'animaux (oiseaux, mammifères, chamois, loup), promenades autres qu'en raquettes avec l'ESF</t>
  </si>
  <si>
    <t>Ambiance, Soleil, climat, Présence famille / amis</t>
  </si>
  <si>
    <t>Belgique</t>
  </si>
  <si>
    <t>personnel</t>
  </si>
  <si>
    <t>Temps d'accès</t>
  </si>
  <si>
    <t>Ski alpin / snowboard, Promenade à pied, Détente / farniente, Cinéma, Shopping</t>
  </si>
  <si>
    <t>Les Fontettes</t>
  </si>
  <si>
    <t>Ski alpin / snowboard, Raquettes, Luge, Shopping</t>
  </si>
  <si>
    <t>Soleil, climat</t>
  </si>
  <si>
    <t>Aurouze</t>
  </si>
  <si>
    <t>Propreté, Accueil</t>
  </si>
  <si>
    <t>Du 9 Mars 2015 au 10 Avril 2015</t>
  </si>
  <si>
    <t>419 S</t>
  </si>
  <si>
    <t>Ski alpin / snowboard, Raquettes, Promenade à pied, Moto neige, Détente / farniente, Bien-être / spa, Shopping, Quadbike</t>
  </si>
  <si>
    <t>Quadbike sur le domaine skiable.</t>
  </si>
  <si>
    <t>Réputation, Domaine skiable, Accueil des familles</t>
  </si>
  <si>
    <t>le hameau du puy</t>
  </si>
  <si>
    <t>Manque de temps, Enfants en bas âge</t>
  </si>
  <si>
    <t>Ski alpin / snowboard, Luge, piscine sauna</t>
  </si>
  <si>
    <t>amis</t>
  </si>
  <si>
    <t>les terrasses</t>
  </si>
  <si>
    <t>Ski alpin / snowboard, Promenade à pied</t>
  </si>
  <si>
    <t>Le rapport qualité prix</t>
  </si>
  <si>
    <t>Offre d'hébergements, Soleil, climat</t>
  </si>
  <si>
    <t>les  meleses</t>
  </si>
  <si>
    <t>Ski alpin / snowboard, Promenade à pied, Luge, Discothèque / bar</t>
  </si>
  <si>
    <t>Ski alpin / snowboard, Raquettes, Promenade à pied, Luge, Détente / farniente, Discothèque / bar</t>
  </si>
  <si>
    <t>Oui, en hiver, Oui, au printemps</t>
  </si>
  <si>
    <t>Soleil, climat, Présence famille / amis, Paysage, nature, Temps d'accès</t>
  </si>
  <si>
    <t>LES CHALETS DAUROUZE</t>
  </si>
  <si>
    <t>PLUS D'AMBIANCE SUR LE FRONT DE NEIGE horsvacances scolaires c'est triste!!!!</t>
  </si>
  <si>
    <t>Ski alpin / snowboard, Ski de randonnée, Raquettes, Promenade à pied, Luge, Bien-être / spa, Shopping, restaurant</t>
  </si>
  <si>
    <t>Originaire de la région</t>
  </si>
  <si>
    <t>Domaine skiable, Enneigement, Paysage, nature</t>
  </si>
  <si>
    <t>Seul, Avec des amis, En famille, En couple</t>
  </si>
  <si>
    <t>parents</t>
  </si>
  <si>
    <t>Offre d'hébergements, Soleil, climat, Paysage, nature, Temps d'accès, Tarifs</t>
  </si>
  <si>
    <t>Voiture personnelle, Train, Moto</t>
  </si>
  <si>
    <t>bois d aurouze</t>
  </si>
  <si>
    <t>famille</t>
  </si>
  <si>
    <t>Téléphone</t>
  </si>
  <si>
    <t>Plusd'animations surtout que nous allons revenir cet été ( normalement )
Pas de piscine ???</t>
  </si>
  <si>
    <t>Ski alpin / snowboard, Promenade à pied, Centre sportif, Détente / farniente, Visite de ferme, Bowling, Shopping</t>
  </si>
  <si>
    <t>- plus d'activites
- jeux de pistes le soir autour de la station avec des cadeaux a gagner
- jeux concours sur la station avec des cadeaux
- course d'orientation pour enfants - en famille autour de la station
- piscine
- Salle de jeux pour les enfants surtout le soir
- activistes par atelier devant la station surtout le soir entre 18 et 19h par exemple ( surtout l'été ) 
- jeux organisés par les commercants
.....................................</t>
  </si>
  <si>
    <t>mona lisa</t>
  </si>
  <si>
    <t>Ski alpin / snowboard, Luge, Détente / farniente</t>
  </si>
  <si>
    <t>piscine</t>
  </si>
  <si>
    <t>Réputation, Domaine skiable, Ambiance, Enneigement, Temps d'accès</t>
  </si>
  <si>
    <t>connaissance</t>
  </si>
  <si>
    <t>hameau puy</t>
  </si>
  <si>
    <t>Ski alpin / snowboard, Promenade à pied, Détente / farniente, Discothèque / bar</t>
  </si>
  <si>
    <t xml:space="preserve">France </t>
  </si>
  <si>
    <t>Ski alpin / snowboard, Moto neige, Luge, Bien-être / spa</t>
  </si>
  <si>
    <t>Domaine skiable, Présence famille / amis, Temps d'accès, Tarifs</t>
  </si>
  <si>
    <t>Pas informé</t>
  </si>
  <si>
    <t>Ski alpin / snowboard, Centre sportif, Moto neige, Cinéma, Bowling, Shopping, Discothèque / bar</t>
  </si>
  <si>
    <t>Freeride</t>
  </si>
  <si>
    <t>Ambiance, Soleil, climat, Accueil des familles, Temps d'accès</t>
  </si>
  <si>
    <t>Ski alpin / snowboard, Promenade à pied, Luge</t>
  </si>
  <si>
    <t>Réputation, Accueil des familles</t>
  </si>
  <si>
    <t>chalets super D</t>
  </si>
  <si>
    <t>Ski alpin / snowboard, Promenade à pied, Luge, Détente / farniente, Shopping</t>
  </si>
  <si>
    <t>la gentiane</t>
  </si>
  <si>
    <t>Réputation, Domaine skiable, Soleil, climat, Paysage, nature, Accueil des familles, Tarifs</t>
  </si>
  <si>
    <t>Edinbourgh</t>
  </si>
  <si>
    <t>Voiture de location, Avion</t>
  </si>
  <si>
    <t>flacon du soleil</t>
  </si>
  <si>
    <t>Enfants en bas âge, Je ne veux pas y assister</t>
  </si>
  <si>
    <t>Offre d'hébergements, Temps d'accès, Tarifs</t>
  </si>
  <si>
    <t>les chets de super d</t>
  </si>
  <si>
    <t>Ski alpin / snowboard, Chiens de traineau</t>
  </si>
  <si>
    <t>Ambiance, Paysage, nature</t>
  </si>
  <si>
    <t>obiou</t>
  </si>
  <si>
    <t>Ski alpin / snowboard, Détente / farniente, Discothèque / bar</t>
  </si>
  <si>
    <t>Domaine skiable, Paysage, nature, Temps d'accès</t>
  </si>
  <si>
    <t>bleut</t>
  </si>
  <si>
    <t>Ski alpin / snowboard, Promenade à pied, Luge, Bowling, Shopping</t>
  </si>
  <si>
    <t>Bouche à oreille, Radio</t>
  </si>
  <si>
    <t>Réputation, Offre d'hébergements, Ambiance, Soleil, climat, Présence famille / amis, Paysage, nature, Temps d'accès, Tarifs</t>
  </si>
  <si>
    <t>des djs sur les piste la journée</t>
  </si>
  <si>
    <t>Ski alpin / snowboard, Luge, Détente / farniente, Bowling, Shopping, Discothèque / bar</t>
  </si>
  <si>
    <t>ils manquent une patinoire</t>
  </si>
  <si>
    <t>bluet</t>
  </si>
  <si>
    <t>Horaires pas adaptés, Pas informé, Enfants en bas âge</t>
  </si>
  <si>
    <t>Ski alpin / snowboard, Luge</t>
  </si>
  <si>
    <t>Cadeau</t>
  </si>
  <si>
    <t>Ambiance, Accueil des familles</t>
  </si>
  <si>
    <t>Les flocons du soleil</t>
  </si>
  <si>
    <t>Ski alpin / snowboard, Raquettes, Promenade à pied, Luge, Détente / farniente, Bien-être / spa, Shopping</t>
  </si>
  <si>
    <t>Domaine skiable</t>
  </si>
  <si>
    <t>Equipements, Localisation</t>
  </si>
  <si>
    <t xml:space="preserve">chalet Ararat </t>
  </si>
  <si>
    <t>Les terrasses</t>
  </si>
  <si>
    <t>Radio</t>
  </si>
  <si>
    <t>Offre d'hébergements, Ambiance, Soleil, climat, Temps d'accès, Tarifs</t>
  </si>
  <si>
    <t>des apres midi dj en hauts des piste la journée</t>
  </si>
  <si>
    <t>du patin a glace</t>
  </si>
  <si>
    <t>Seul, Avec des amis, En famille</t>
  </si>
  <si>
    <t>Réputation, Domaine skiable, Soleil, climat, Présence famille / amis, Paysage, nature</t>
  </si>
  <si>
    <t>Ski alpin / snowboard, Luge, Détente / farniente, Bien-être / spa</t>
  </si>
  <si>
    <t xml:space="preserve">par hazard sur Internet </t>
  </si>
  <si>
    <t>Accueil des familles, Tarifs</t>
  </si>
  <si>
    <t>BELGIQUE</t>
  </si>
  <si>
    <t>Les haut de Lausière</t>
  </si>
  <si>
    <t>Ski alpin / snowboard, Cinéma, Shopping</t>
  </si>
  <si>
    <t>madame vacances cretes du berger</t>
  </si>
  <si>
    <t>Réputation, Offre d'hébergements, Domaine skiable, Soleil, climat, Présence famille / amis</t>
  </si>
  <si>
    <t>les hauts de la lauzière</t>
  </si>
  <si>
    <t>En famille, En couple, En couple ou en famille avec des amis</t>
  </si>
  <si>
    <t>Ski alpin / snowboard, Raquettes, Promenade à pied, Chiens de traineau, Parapente, Moto neige, Luge, Détente / farniente, Cinéma</t>
  </si>
  <si>
    <t>Paysage, nature, Accueil des familles, Temps d'accès</t>
  </si>
  <si>
    <t>Ski alpin / snowboard, Ski de fond</t>
  </si>
  <si>
    <t>Equipements, tv, micro ondes et cafetière hors service</t>
  </si>
  <si>
    <t>nous avons eu un programme antérieur donc pas au courant des animations</t>
  </si>
  <si>
    <t>Shopping</t>
  </si>
  <si>
    <t>Propreté, Décoration, Localisation</t>
  </si>
  <si>
    <t>Offre d'hébergements, Domaine skiable, Présence famille / amis, Enneigement, Temps d'accès, Tarifs</t>
  </si>
  <si>
    <t>chalet d'aurouze</t>
  </si>
  <si>
    <t>Domaine skiable, Ambiance</t>
  </si>
  <si>
    <t>France</t>
  </si>
  <si>
    <t>Bois D'Aurouze</t>
  </si>
  <si>
    <t>Ski alpin / snowboard, Raquettes, Snake Gliss, Luge</t>
  </si>
  <si>
    <t>Equipements, sanitaires anciens</t>
  </si>
  <si>
    <t>Offre d'hébergements, Accueil des familles</t>
  </si>
  <si>
    <t>Auroze</t>
  </si>
  <si>
    <t>Domaine skiable, Accueil des familles, Temps d'accès</t>
  </si>
  <si>
    <t>Réputation, Ambiance, Paysage, nature, Temps d'accès</t>
  </si>
  <si>
    <t>les toits de dévoluy</t>
  </si>
  <si>
    <t>Ski alpin / snowboard, Raquettes, Luge, Visite de ferme</t>
  </si>
  <si>
    <t>Réputation, Soleil, climat</t>
  </si>
  <si>
    <t>Domaine skiable, Ambiance, Temps d'accès</t>
  </si>
  <si>
    <t>AUROUZE</t>
  </si>
  <si>
    <t>Ski alpin / snowboard, Centre sportif, Détente / farniente, Shopping</t>
  </si>
  <si>
    <t>Offre d'hébergements, Temps d'accès</t>
  </si>
  <si>
    <t>Ski alpin / snowboard, Promenade à pied, Moto neige, Détente / farniente</t>
  </si>
  <si>
    <t>Chalet superD</t>
  </si>
  <si>
    <t>Ski alpin / snowboard, Promenade à pied, Ski Joëring / poney luge, Luge, Visite de ferme, Bowling, Shopping, Piscine</t>
  </si>
  <si>
    <t>chalets margot</t>
  </si>
  <si>
    <t>Ski alpin / snowboard, Chiens de traineau, Moto neige, Bien-être / spa</t>
  </si>
  <si>
    <t>famille éloignée</t>
  </si>
  <si>
    <t>Soleil, climat, Loisirs / sports</t>
  </si>
  <si>
    <t>Enfants en bas âge, pas sur place</t>
  </si>
  <si>
    <t>hodalys</t>
  </si>
  <si>
    <t>Propreté, Equipements</t>
  </si>
  <si>
    <t>13009 Marseille</t>
  </si>
  <si>
    <t>hotel Refuge</t>
  </si>
  <si>
    <t>Manque de temps, Je ne veux pas y assister</t>
  </si>
  <si>
    <t>Ski alpin / snowboard, Promenade à pied, Discothèque / bar</t>
  </si>
  <si>
    <t>Oui, au printemps</t>
  </si>
  <si>
    <t>Réputation, Offre d'hébergements, Enneigement, Tarifs</t>
  </si>
  <si>
    <t>Réputation, Offre d'hébergements, Domaine skiable, Ambiance, Soleil, climat, Présence famille / amis, Loisirs / sports, Enneigement, Paysage, nature, Accueil des familles, Temps d'accès, Tarifs</t>
  </si>
  <si>
    <t>superdevoluy</t>
  </si>
  <si>
    <t>Ski alpin / snowboard, Ski de fond, Raquettes, Promenade à pied, Ski Joëring / poney luge, Luge, Détente / farniente, Bien-être / spa, Cinéma, Shopping</t>
  </si>
  <si>
    <t>Offre d'hébergements, Loisirs / sports, Tarifs</t>
  </si>
  <si>
    <t>L'orée des pistes</t>
  </si>
  <si>
    <t>les chalets de super D</t>
  </si>
  <si>
    <t>Propreté, Equipements, Accueil, bruit toutes les nuits</t>
  </si>
  <si>
    <t>pas intéressée</t>
  </si>
  <si>
    <t>Réputation, Offre d'hébergements</t>
  </si>
  <si>
    <t>Résivacances</t>
  </si>
  <si>
    <t>Offre d'hébergements, Domaine skiable, Ambiance, Soleil, climat, Enneigement, Paysage, nature, Accueil des familles, Tarifs</t>
  </si>
  <si>
    <t>Ski alpin / snowboard, Raquettes, Promenade à pied, Ski Joëring / poney luge, Luge, Détente / farniente, Cinéma, Piscine</t>
  </si>
  <si>
    <t>Domaine skiable, Paysage, nature</t>
  </si>
  <si>
    <t xml:space="preserve">les fontettes </t>
  </si>
  <si>
    <t>Offre d'hébergements, Présence famille / amis, Tarifs</t>
  </si>
  <si>
    <t>super d</t>
  </si>
  <si>
    <t>Chalet SuperD les Bleuets</t>
  </si>
  <si>
    <t>Ski alpin / snowboard, Promenade à pied, Ski Joëring / poney luge</t>
  </si>
  <si>
    <t>Du 11 au 17 Avril 2015 (Vacances de Printemps)</t>
  </si>
  <si>
    <t>Réputation, Offre d'hébergements, Domaine skiable, Ambiance, Soleil, climat, Loisirs / sports, Enneigement, Paysage, nature, Temps d'accès, Tarifs</t>
  </si>
  <si>
    <t>le hameau du puit</t>
  </si>
  <si>
    <t>Ski alpin / snowboard, Bowling</t>
  </si>
  <si>
    <t>Propreté, dangereux, acces immeuble non dégagé. une vrai patinoire et gros risque de tomber</t>
  </si>
  <si>
    <t>Manque de temps, Pas attrayantes, Enfants en bas âge</t>
  </si>
  <si>
    <t xml:space="preserve">panoramique </t>
  </si>
  <si>
    <t>Tarifs</t>
  </si>
  <si>
    <t>Résidence le Hameau du Puy</t>
  </si>
  <si>
    <t xml:space="preserve">Avoir de la neige !!!! Car nous aurions été plus de skieur </t>
  </si>
  <si>
    <t>Paysage, nature, Tarifs</t>
  </si>
  <si>
    <t>l'orée du bois</t>
  </si>
  <si>
    <t>Offre d'hébergements, Domaine skiable, Soleil, climat, Accueil des familles</t>
  </si>
  <si>
    <t>gentiane</t>
  </si>
  <si>
    <t>Propreté, Equipements, Localisation</t>
  </si>
  <si>
    <t xml:space="preserve">Amis </t>
  </si>
  <si>
    <t xml:space="preserve">Le bois d aurouze </t>
  </si>
  <si>
    <t>Ski alpin / snowboard, Promenade à pied, Ski Joëring / poney luge, Chiens de traineau, Moto neige, Luge, Détente / farniente, Bien-être / spa, Bowling, Shopping, Discothèque / bar</t>
  </si>
  <si>
    <t xml:space="preserve">Chiens de traîneau a superdevoluy </t>
  </si>
  <si>
    <t>Domaine skiable, Ambiance, Paysage, nature, Accueil des familles</t>
  </si>
  <si>
    <t>le soleil de loup 2</t>
  </si>
  <si>
    <t>compétition de sculpture en neige</t>
  </si>
  <si>
    <t>Raquettes, Shopping</t>
  </si>
  <si>
    <t>rien</t>
  </si>
  <si>
    <t>?</t>
  </si>
  <si>
    <t>En famille, groupe</t>
  </si>
  <si>
    <t>par hasard</t>
  </si>
  <si>
    <t>Domaine skiable, Présence famille / amis, Tarifs</t>
  </si>
  <si>
    <t>Voiture personnelle, Autocar</t>
  </si>
  <si>
    <t>Logement super d</t>
  </si>
  <si>
    <t>Ski alpin / snowboard, Ski de randonnée, Raquettes, Promenade à pied, Chiens de traineau, Moto neige, Visite de ferme, Bien-être / spa, Shopping, Discothèque / bar</t>
  </si>
  <si>
    <t>Offre d'hébergements, Domaine skiable, Accueil des familles, Temps d'accès, Tarifs</t>
  </si>
  <si>
    <t>la crête du berger</t>
  </si>
  <si>
    <t>Propreté, Equipements, Accueil</t>
  </si>
  <si>
    <t>Ski alpin / snowboard, Promenade à pied, Luge, Détente / farniente</t>
  </si>
  <si>
    <t>Offre d'hébergements, Domaine skiable, Enneigement, Temps d'accès, Tarifs</t>
  </si>
  <si>
    <t>les toits de Superdevoluy</t>
  </si>
  <si>
    <t>Paysage, nature, Temps d'accès, Tarifs</t>
  </si>
  <si>
    <t>BOIS D'AUROUZE</t>
  </si>
  <si>
    <t>Propreté, DISPOSITION DE LA LITERIE INCOHERENTE</t>
  </si>
  <si>
    <t>Ski alpin / snowboard, Ski de randonnée, Promenade à pied, Luge, Cinéma, Bowling</t>
  </si>
  <si>
    <t>Salon</t>
  </si>
  <si>
    <t>Autocar, Train</t>
  </si>
  <si>
    <t>toits du devoluy</t>
  </si>
  <si>
    <t>Promenade à pied, Détente / farniente, Cinéma</t>
  </si>
  <si>
    <t>Avec des amis, En famille, En couple ou en famille avec des amis</t>
  </si>
  <si>
    <t>odalys les chalets d'aurouze</t>
  </si>
  <si>
    <t>Ski alpin / snowboard, Raquettes, Promenade à pied, Détente / farniente</t>
  </si>
  <si>
    <t>Offre d'hébergements, Domaine skiable, Ambiance, Accueil des familles, Temps d'accès</t>
  </si>
  <si>
    <t>résidence l'obiou</t>
  </si>
  <si>
    <t>Ambiance, Présence famille / amis, Paysage, nature</t>
  </si>
  <si>
    <t>rochers blancs</t>
  </si>
  <si>
    <t>Ski alpin / snowboard, Raquettes, Chiens de traineau, Luge</t>
  </si>
  <si>
    <t>Suisse</t>
  </si>
  <si>
    <t>Manque de temps, Pas attrayantes</t>
  </si>
  <si>
    <t>Ski alpin / snowboard, Ski de fond, Promenade à pied, Centre sportif, Cinéma, Shopping</t>
  </si>
  <si>
    <t>spectacle - concert - théâtre
meilleure offre cinéma</t>
  </si>
  <si>
    <t>Présence famille / amis, Accueil des familles, Tarifs</t>
  </si>
  <si>
    <t>Soleil du loup</t>
  </si>
  <si>
    <t>Réputation, Enneigement, Tarifs</t>
  </si>
  <si>
    <t>le bois d'aurouze</t>
  </si>
  <si>
    <t>Ski alpin / snowboard, Shopping, Discothèque / bar</t>
  </si>
  <si>
    <t>horizon blanc</t>
  </si>
  <si>
    <t>Internet, CE / Agence / Hébergeur</t>
  </si>
  <si>
    <t>Domaine skiable, Paysage, nature, Tarifs</t>
  </si>
  <si>
    <t xml:space="preserve">Belgique </t>
  </si>
  <si>
    <t>odalys orée des pistes</t>
  </si>
  <si>
    <t>Ski alpin / snowboard, Raquettes, Promenade à pied, Snake Gliss, Luge, Détente / farniente, Cinéma, Shopping</t>
  </si>
  <si>
    <t>en déplacement sur la région</t>
  </si>
  <si>
    <t>par curiosité</t>
  </si>
  <si>
    <t>Chauffage insuffisant</t>
  </si>
  <si>
    <t>Offre d'hébergements, Domaine skiable, Soleil, climat, Enneigement, Paysage, nature, Temps d'accès, Tarifs</t>
  </si>
  <si>
    <t>Costebelle</t>
  </si>
  <si>
    <t>Equipements, Trop petit pour 6 personnes</t>
  </si>
  <si>
    <t>Ski alpin / snowboard, Centre sportif, Chiens de traineau, Moto neige, Luge, Cinéma, Bowling, Discothèque / bar</t>
  </si>
  <si>
    <t xml:space="preserve">Journal / Magazine, club alpin français </t>
  </si>
  <si>
    <t xml:space="preserve">Offre d'hébergements, Enneigement, Temps d'accès, Tarifs, ski de randonnée </t>
  </si>
  <si>
    <t>chez lisa</t>
  </si>
  <si>
    <t>Ski alpin / snowboard, Ski de randonnée, Raquettes, Chiens de traineau, Luge</t>
  </si>
  <si>
    <t>Super D</t>
  </si>
  <si>
    <t>Ski alpin / snowboard, Discothèque / bar</t>
  </si>
  <si>
    <t>En famille, En couple ou en famille avec des amis</t>
  </si>
  <si>
    <t>Réputation, Offre d'hébergements, Domaine skiable, Ambiance, Enneigement, Accueil des familles</t>
  </si>
  <si>
    <t>Voiture personnelle, Voiture de location, Train</t>
  </si>
  <si>
    <t>les bleuets</t>
  </si>
  <si>
    <t>Ski alpin / snowboard, Luge, Détente / farniente, Shopping, Discothèque / bar</t>
  </si>
  <si>
    <t>patin à glace</t>
  </si>
  <si>
    <t>Dommage il manque une patinoire et un piscine a prix accessible</t>
  </si>
  <si>
    <t>Ski alpin / snowboard, Cinéma, Bowling</t>
  </si>
  <si>
    <t>Il manque fortement une patinoire et une piscine a prix accessible</t>
  </si>
  <si>
    <t>Ski alpin / snowboard, Chiens de traineau, Moto neige, Détente / farniente, Bien-être / spa, Cinéma, Bowling, Shopping, Discothèque / bar</t>
  </si>
  <si>
    <t>Ski alpin / snowboard, Détente / farniente</t>
  </si>
  <si>
    <t>Loisirs / sports</t>
  </si>
  <si>
    <t>Ski alpin / snowboard, Promenade à pied, Centre sportif, Parapente, Détente / farniente, Bien-être / spa</t>
  </si>
  <si>
    <t>Ambiance, Soleil, climat, Présence famille / amis, Loisirs / sports, Paysage, nature, Accueil des familles, Temps d'accès</t>
  </si>
  <si>
    <t>Voiture de location</t>
  </si>
  <si>
    <t>Présence famille / amis, Paysage, nature, Temps d'accès</t>
  </si>
  <si>
    <t>Residence les bleuets</t>
  </si>
  <si>
    <t>Propreté, Equipements, Décoration, Services annexes, Accueil, Localisation</t>
  </si>
  <si>
    <t>Ski alpin / snowboard, Raquettes, Promenade à pied, Centre sportif, Luge, Cinéma, Bowling, Discothèque / bar</t>
  </si>
  <si>
    <t>Enneigement</t>
  </si>
  <si>
    <t>Soleil, climat, Présence famille / amis, Paysage, nature, Accueil des familles, Temps d'accès</t>
  </si>
  <si>
    <t>jardin alpin</t>
  </si>
  <si>
    <t>promenades avec les chiens prix inabordables pour une famille</t>
  </si>
  <si>
    <t>Réputation, Ambiance, Accueil des familles, Tarifs</t>
  </si>
  <si>
    <t xml:space="preserve">les flocons du soleil </t>
  </si>
  <si>
    <t>Offre d'hébergements, Enneigement, Tarifs</t>
  </si>
  <si>
    <t xml:space="preserve">aurouze </t>
  </si>
  <si>
    <t>Equipements, Décoration</t>
  </si>
  <si>
    <t>Hameau du puy</t>
  </si>
  <si>
    <t>Ski alpin / snowboard, Chiens de traineau, Moto neige, Bien-être / spa, Shopping</t>
  </si>
  <si>
    <t>Réputation, Paysage, nature, Accueil des familles</t>
  </si>
  <si>
    <t>les Chalets d'Aurouze</t>
  </si>
  <si>
    <t>Ski alpin / snowboard, Ski de fond, Luge</t>
  </si>
  <si>
    <t>par connaissance</t>
  </si>
  <si>
    <t>Offre d'hébergements, Domaine skiable, Soleil, climat, Paysage, nature, Accueil des familles, Tarifs</t>
  </si>
  <si>
    <t>le hameau du puyt</t>
  </si>
  <si>
    <t>Pas informé, Manque de temps, Enfants en bas âge</t>
  </si>
  <si>
    <t>Ski alpin / snowboard, Raquettes, Promenade à pied, Luge, Cinéma</t>
  </si>
  <si>
    <t>Porte du puy</t>
  </si>
  <si>
    <t>Les chalets de super D</t>
  </si>
  <si>
    <t>Ski alpin / snowboard, Promenade à pied, Centre sportif</t>
  </si>
  <si>
    <t>Offre d'hébergements, Domaine skiable, Loisirs / sports, Enneigement, Tarifs</t>
  </si>
  <si>
    <t>Autocar</t>
  </si>
  <si>
    <t>Ski alpin / snowboard, Raquettes, Moto neige, Détente / farniente</t>
  </si>
  <si>
    <t>Ski alpin / snowboard, Raquettes, Luge, Cinéma</t>
  </si>
  <si>
    <t>Propreté, Décoration</t>
  </si>
  <si>
    <t>Voyage scolaire y a 20 ans</t>
  </si>
  <si>
    <t>Réputation, Offre d'hébergements, Enneigement, Paysage, nature, Tarifs</t>
  </si>
  <si>
    <t>Voiture personnelle, Autocar, Covoiturage</t>
  </si>
  <si>
    <t>Ski alpin / snowboard, Snow scoot</t>
  </si>
  <si>
    <t>Ambiance, Temps d'accès</t>
  </si>
  <si>
    <t>les fontettes 2</t>
  </si>
  <si>
    <t>Offre d'hébergements, Loisirs / sports, Enneigement, Accueil des familles, Tarifs</t>
  </si>
  <si>
    <t>AGENCE BASSANNELLI</t>
  </si>
  <si>
    <t>Lors des descentes en flambeaux, en soirée, une fois qu'elles sont terminées dispersion de la foule trop rapide à notre goût. Prévoir juste après, peut-être de faire des animations musicales (style DJ) en plein air, activités ludiques pour petits et grands. Les jeunes, les enfants, aiment passer plus de temps,  profiter d'être à l'extérieur, danser....
Nous avons aussi beaucoup apprécié le centre sportif et les activités qu'il propose (tir laser, sauna...). Mais, pas assez fréquentes pour les ados. 
De même que la piscine extérieur dont nous avons disposé, elle pourrait bénéficier de petits aménagement d'amélioration.
Sinon, dans l'ensemble rien à redire. Station  accueillante, charmante, offrant beaucoup de loisirs en perspective et de bien être. Nous reviendrons avec grand plaisir l'hiver prochain !</t>
  </si>
  <si>
    <t>Ski alpin / snowboard, Centre sportif, Moto neige, Luge, Détente / farniente, Cinéma, Shopping</t>
  </si>
  <si>
    <t>Déjà exposé précédemment !
Plus de choses pour les ados au sein du centre sportif et en extérieur.
Manque d'activités (manuelles, etc...) au niveau de l'office de tourisme.
Mais, c'est déjà pas mal !</t>
  </si>
  <si>
    <t>sorties skis enfants le mercredi (commune Oraison)</t>
  </si>
  <si>
    <t>Accueil des familles, Temps d'accès</t>
  </si>
  <si>
    <t>LE HAMEAU DU PUY</t>
  </si>
  <si>
    <t>Ski alpin / snowboard, Promenade à pied, Ski Joëring / poney luge, Luge, Détente / farniente, PISCINE RESIDENCE</t>
  </si>
  <si>
    <t>Offre d'hébergements, Domaine skiable, Ambiance, Soleil, climat, Présence famille / amis, Loisirs / sports, Enneigement, Paysage, nature, Temps d'accès</t>
  </si>
  <si>
    <t xml:space="preserve">Equipements, occupation de hollandais bruyants, impolis et sales </t>
  </si>
  <si>
    <t>Ski alpin / snowboard, Ski de fond, Raquettes</t>
  </si>
  <si>
    <t xml:space="preserve">par manque de temps nous n'avons pas encore pu profiter des différentes offres d'activités </t>
  </si>
  <si>
    <t>Bois d 'Aurouze</t>
  </si>
  <si>
    <t>Ambiance, Soleil, climat, Présence famille / amis, Enneigement, Paysage, nature</t>
  </si>
  <si>
    <t>Manque de temps, EN FAMILLE AU CHALET</t>
  </si>
  <si>
    <t>Ski alpin / snowboard, Raquettes, Promenade à pied, Détente / farniente, Shopping</t>
  </si>
  <si>
    <t>Réputation</t>
  </si>
  <si>
    <t>Seul, En famille, En couple, En couple ou en famille avec des amis</t>
  </si>
  <si>
    <t>Réputation, Domaine skiable, Ambiance, Soleil, climat, Présence famille / amis, Loisirs / sports, Enneigement, Paysage, nature, Accueil des familles, Temps d'accès</t>
  </si>
  <si>
    <t>le mélèze</t>
  </si>
  <si>
    <t>Ski alpin / snowboard, Raquettes, Promenade à pied, Shopping</t>
  </si>
  <si>
    <t>sauna, piscine intérieure</t>
  </si>
  <si>
    <t>Offre d'hébergements, Domaine skiable, Loisirs / sports</t>
  </si>
  <si>
    <t>Ski alpin / snowboard, Raquettes, Détente / farniente</t>
  </si>
  <si>
    <t>Réputation, Temps d'accès</t>
  </si>
  <si>
    <t>l'orbiou</t>
  </si>
  <si>
    <t>Propreté, Services annexes, manque internet</t>
  </si>
  <si>
    <t>mauvais temps et pas d'animation proposées</t>
  </si>
  <si>
    <t>Ski alpin / snowboard, Ski de randonnée, Raquettes, Promenade à pied</t>
  </si>
  <si>
    <t>Equipements, Décoration, rapport qualite prix</t>
  </si>
  <si>
    <t>La Joue du Loup, Superdévoluy</t>
  </si>
  <si>
    <t>les chaumettes</t>
  </si>
  <si>
    <t>vacarmes des soirées étudiantes</t>
  </si>
  <si>
    <t>Par hasard</t>
  </si>
  <si>
    <t>Bois darouze</t>
  </si>
  <si>
    <t>Ski de fond</t>
  </si>
  <si>
    <t>famille dans la région</t>
  </si>
  <si>
    <t>CHALET SUPER D les Bleuets</t>
  </si>
  <si>
    <t>Localisation, accès trop éloigné pour dépose bagages</t>
  </si>
  <si>
    <t>flocons du soleil</t>
  </si>
  <si>
    <t>dommade qu'il n'y ai plus les quebequois qui racontaient des blagues</t>
  </si>
  <si>
    <t>Ski alpin / snowboard, Ski de fond, Promenade à pied, Cinéma</t>
  </si>
  <si>
    <t>randonnées à ski mais pour débutant j'ai appelé et il faut un niveau déjà</t>
  </si>
  <si>
    <t>Ambiance, Soleil, climat, Paysage, nature, Accueil des familles, Tarifs</t>
  </si>
  <si>
    <t>Les églantier</t>
  </si>
  <si>
    <t>Bassanelli</t>
  </si>
  <si>
    <t>Ski alpin / snowboard, Promenade à pied, Ski Joëring / poney luge, Luge, Bien-être / spa</t>
  </si>
  <si>
    <t>Amis propriétaires à super devoluy</t>
  </si>
  <si>
    <t>Soleil, climat, Présence famille / amis</t>
  </si>
  <si>
    <t>75012 paris</t>
  </si>
  <si>
    <t>Les chalets de super d</t>
  </si>
  <si>
    <t>Localisation</t>
  </si>
  <si>
    <t xml:space="preserve">91890 videlles </t>
  </si>
  <si>
    <t>Le bois d'aurouze</t>
  </si>
  <si>
    <t>Horaires pas adaptés</t>
  </si>
  <si>
    <t>Le refuge de l'Eterlou</t>
  </si>
  <si>
    <t>Soleil, climat, Temps d'accès</t>
  </si>
  <si>
    <t>seclym</t>
  </si>
  <si>
    <t>Bruyant</t>
  </si>
  <si>
    <t>hameau de puy</t>
  </si>
  <si>
    <t>hébergement familiale</t>
  </si>
  <si>
    <t>Présence famille / amis, Tarifs</t>
  </si>
  <si>
    <t>bois Aurouze</t>
  </si>
  <si>
    <t xml:space="preserve">bruits nocturnes et mauvaise qualité du wi-fi </t>
  </si>
  <si>
    <t>Ski alpin / snowboard, Ski de fond, Promenade à pied, Luge, Shopping</t>
  </si>
  <si>
    <t>Oui, en automne</t>
  </si>
  <si>
    <t>Offre d'hébergements, Paysage, nature</t>
  </si>
  <si>
    <t>réidence les chalets</t>
  </si>
  <si>
    <t>Raquettes, Promenade à pied</t>
  </si>
  <si>
    <t>Eden des Cimes</t>
  </si>
  <si>
    <t>- soirée jeux de société
- soirée raclette
- soirée musicale/ spectacle</t>
  </si>
  <si>
    <t>Ski alpin / snowboard, Raquettes, Centre sportif, Détente / farniente, Bien-être / spa, Bowling, Discothèque / bar</t>
  </si>
  <si>
    <t>Soleil, climat, Enneigement, Accueil des familles</t>
  </si>
  <si>
    <t>plein sud</t>
  </si>
  <si>
    <t>Equipements, local petit pour skis</t>
  </si>
  <si>
    <t xml:space="preserve">piscine </t>
  </si>
  <si>
    <t>Ski alpin / snowboard, Raquettes, Luge, Cinéma, Bowling, Discothèque / bar</t>
  </si>
  <si>
    <t>Offre d'hébergements, Domaine skiable, Tarifs</t>
  </si>
  <si>
    <t>margot</t>
  </si>
  <si>
    <t>bois d'aurouze sud</t>
  </si>
  <si>
    <t>Ski alpin / snowboard, Promenade à pied, Détente / farniente</t>
  </si>
  <si>
    <t>Domaine skiable, Soleil, climat</t>
  </si>
  <si>
    <t>chalet super D, eglantier</t>
  </si>
  <si>
    <t>Trop fatiguée par le ski!</t>
  </si>
  <si>
    <t>Offre d'hébergements, Domaine skiable, Temps d'accès</t>
  </si>
  <si>
    <t>ODALYS</t>
  </si>
  <si>
    <t>Logement pieds des piste  et galerie commerciale interne</t>
  </si>
  <si>
    <t>Pas d'animation</t>
  </si>
  <si>
    <t>Offre d'hébergements, Domaine skiable, Soleil, climat, Paysage, nature, Tarifs</t>
  </si>
  <si>
    <t>Ski alpin / snowboard, Promenade à pied, Détente / farniente, Bowling, Shopping</t>
  </si>
  <si>
    <t>Paysage, nature, Temps d'accès</t>
  </si>
  <si>
    <t>Discothèque / bar</t>
  </si>
  <si>
    <t>Seul</t>
  </si>
  <si>
    <t>Décoration</t>
  </si>
  <si>
    <t>Manque de motivation</t>
  </si>
  <si>
    <t>Karaoké
Moins de propositions en fin de saison</t>
  </si>
  <si>
    <t>Promenade à pied, Visite de ferme, Cinéma, Shopping, Discothèque / bar</t>
  </si>
  <si>
    <t>Manque micro-onde</t>
  </si>
  <si>
    <t>Ski alpin / snowboard, Raquettes, Promenade à pied, Détente / farniente, Visite de ferme, Cinéma, Shopping</t>
  </si>
  <si>
    <t>Autre</t>
  </si>
  <si>
    <t>TV</t>
  </si>
  <si>
    <t>Affiches / Tracts</t>
  </si>
  <si>
    <t>Ecosse</t>
  </si>
  <si>
    <t>Avion</t>
  </si>
  <si>
    <t>Moto</t>
  </si>
  <si>
    <t>BROCHURE PAS UTILISEE</t>
  </si>
  <si>
    <t>SITE WEB PAS UTILISE</t>
  </si>
  <si>
    <t>PROGRAMME PAS UTILISE</t>
  </si>
  <si>
    <t>APPLICATION PAS UTILISE</t>
  </si>
  <si>
    <t>Services annexes</t>
  </si>
  <si>
    <t>Camping</t>
  </si>
  <si>
    <t>Accueil</t>
  </si>
  <si>
    <t>Gîte d'étape</t>
  </si>
  <si>
    <t>Chambre d'hôtes</t>
  </si>
  <si>
    <t>Camping-car</t>
  </si>
  <si>
    <t>Ski de randonnée</t>
  </si>
  <si>
    <t>Snowkite</t>
  </si>
  <si>
    <t>Raquettes</t>
  </si>
  <si>
    <t>Centre sportif</t>
  </si>
  <si>
    <t>Ski Joëring / poney luge</t>
  </si>
  <si>
    <t>Chiens de traineau</t>
  </si>
  <si>
    <t>Parapente</t>
  </si>
  <si>
    <t>Snake Gliss</t>
  </si>
  <si>
    <t>Moto neige</t>
  </si>
  <si>
    <t>Luge</t>
  </si>
  <si>
    <t>Visite de ferme</t>
  </si>
  <si>
    <t>Bien-être / spa</t>
  </si>
  <si>
    <t>Cinéma</t>
  </si>
  <si>
    <t>Bowling</t>
  </si>
  <si>
    <t> 1</t>
  </si>
  <si>
    <t>10. SATISFACTION GLOBALE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</si>
</sst>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9" x14ac:knownFonts="1">
    <font>
      <sz val="10"/>
      <color rgb="FF000000"/>
      <name val="Arial"/>
    </font>
    <font>
      <sz val="10"/>
      <name val="Arial"/>
    </font>
    <font>
      <b/>
      <sz val="12"/>
      <color rgb="FF000000"/>
      <name val="Arial"/>
    </font>
    <font>
      <b/>
      <sz val="12"/>
      <name val="Arial"/>
    </font>
    <font>
      <b/>
      <sz val="10"/>
      <name val="Arial"/>
    </font>
    <font>
      <sz val="10"/>
      <name val="Arial"/>
    </font>
    <font>
      <sz val="10"/>
      <color rgb="FF000000"/>
      <name val="Arial"/>
      <family val="2"/>
    </font>
    <font>
      <b/>
      <sz val="10"/>
      <name val="Arial"/>
      <family val="2"/>
    </font>
    <font>
      <sz val="10"/>
      <name val="Arial"/>
      <family val="2"/>
    </font>
  </fonts>
  <fills count="18">
    <fill>
      <patternFill patternType="none"/>
    </fill>
    <fill>
      <patternFill patternType="gray125"/>
    </fill>
    <fill>
      <patternFill patternType="solid">
        <fgColor rgb="FFFF9900"/>
        <bgColor rgb="FFFF9900"/>
      </patternFill>
    </fill>
    <fill>
      <patternFill patternType="solid">
        <fgColor rgb="FFEAD1DC"/>
        <bgColor rgb="FFEAD1DC"/>
      </patternFill>
    </fill>
    <fill>
      <patternFill patternType="solid">
        <fgColor rgb="FFFFE599"/>
        <bgColor rgb="FFFFE599"/>
      </patternFill>
    </fill>
    <fill>
      <patternFill patternType="solid">
        <fgColor rgb="FFB6D7A8"/>
        <bgColor rgb="FFB6D7A8"/>
      </patternFill>
    </fill>
    <fill>
      <patternFill patternType="solid">
        <fgColor rgb="FFF9CB9C"/>
        <bgColor rgb="FFF9CB9C"/>
      </patternFill>
    </fill>
    <fill>
      <patternFill patternType="solid">
        <fgColor rgb="FFEA9999"/>
        <bgColor rgb="FFEA9999"/>
      </patternFill>
    </fill>
    <fill>
      <patternFill patternType="solid">
        <fgColor rgb="FFA4C2F4"/>
        <bgColor rgb="FFA4C2F4"/>
      </patternFill>
    </fill>
    <fill>
      <patternFill patternType="solid">
        <fgColor rgb="FFB4A7D6"/>
        <bgColor rgb="FFB4A7D6"/>
      </patternFill>
    </fill>
    <fill>
      <patternFill patternType="solid">
        <fgColor rgb="FFA2C4C9"/>
        <bgColor rgb="FFA2C4C9"/>
      </patternFill>
    </fill>
    <fill>
      <patternFill patternType="solid">
        <fgColor rgb="FFD5A6BD"/>
        <bgColor rgb="FFD5A6BD"/>
      </patternFill>
    </fill>
    <fill>
      <patternFill patternType="solid">
        <fgColor rgb="FFB7B7B7"/>
        <bgColor rgb="FFB7B7B7"/>
      </patternFill>
    </fill>
    <fill>
      <patternFill patternType="solid">
        <fgColor rgb="FFFFD966"/>
        <bgColor rgb="FFFFD966"/>
      </patternFill>
    </fill>
    <fill>
      <patternFill patternType="solid">
        <fgColor rgb="FFFFFFFF"/>
        <bgColor rgb="FFFFFFFF"/>
      </patternFill>
    </fill>
    <fill>
      <patternFill patternType="solid">
        <fgColor rgb="FF674EA7"/>
        <bgColor rgb="FF674EA7"/>
      </patternFill>
    </fill>
    <fill>
      <patternFill patternType="solid">
        <fgColor rgb="FFFFFF00"/>
        <bgColor indexed="64"/>
      </patternFill>
    </fill>
    <fill>
      <patternFill patternType="solid">
        <fgColor theme="6"/>
        <bgColor rgb="FFD5A6BD"/>
      </patternFill>
    </fill>
  </fills>
  <borders count="8">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90">
    <xf numFmtId="0" fontId="0" fillId="0" borderId="0" xfId="0" applyFont="1" applyAlignment="1"/>
    <xf numFmtId="0" fontId="1" fillId="2" borderId="0" xfId="0" applyFont="1" applyFill="1"/>
    <xf numFmtId="0" fontId="2" fillId="3" borderId="0" xfId="0" applyFont="1" applyFill="1" applyAlignment="1"/>
    <xf numFmtId="0" fontId="1" fillId="3" borderId="0" xfId="0" applyFont="1" applyFill="1"/>
    <xf numFmtId="0" fontId="3" fillId="4" borderId="0" xfId="0" applyFont="1" applyFill="1" applyAlignment="1"/>
    <xf numFmtId="0" fontId="1" fillId="4" borderId="0" xfId="0" applyFont="1" applyFill="1"/>
    <xf numFmtId="0" fontId="3" fillId="5" borderId="0" xfId="0" applyFont="1" applyFill="1" applyAlignment="1"/>
    <xf numFmtId="0" fontId="1" fillId="5" borderId="0" xfId="0" applyFont="1" applyFill="1"/>
    <xf numFmtId="0" fontId="3" fillId="6" borderId="0" xfId="0" applyFont="1" applyFill="1" applyAlignment="1"/>
    <xf numFmtId="0" fontId="1" fillId="6" borderId="0" xfId="0" applyFont="1" applyFill="1"/>
    <xf numFmtId="0" fontId="3" fillId="7" borderId="0" xfId="0" applyFont="1" applyFill="1" applyAlignment="1"/>
    <xf numFmtId="0" fontId="1" fillId="7" borderId="0" xfId="0" applyFont="1" applyFill="1"/>
    <xf numFmtId="0" fontId="3" fillId="8" borderId="0" xfId="0" applyFont="1" applyFill="1" applyAlignment="1"/>
    <xf numFmtId="0" fontId="1" fillId="8" borderId="0" xfId="0" applyFont="1" applyFill="1"/>
    <xf numFmtId="0" fontId="3" fillId="9" borderId="0" xfId="0" applyFont="1" applyFill="1" applyAlignment="1"/>
    <xf numFmtId="0" fontId="1" fillId="9" borderId="0" xfId="0" applyFont="1" applyFill="1"/>
    <xf numFmtId="0" fontId="4" fillId="10" borderId="0" xfId="0" applyFont="1" applyFill="1" applyAlignment="1"/>
    <xf numFmtId="0" fontId="1" fillId="10" borderId="0" xfId="0" applyFont="1" applyFill="1"/>
    <xf numFmtId="0" fontId="4" fillId="11" borderId="0" xfId="0" applyFont="1" applyFill="1" applyAlignment="1"/>
    <xf numFmtId="0" fontId="1" fillId="11" borderId="0" xfId="0" applyFont="1" applyFill="1"/>
    <xf numFmtId="0" fontId="1" fillId="12" borderId="0" xfId="0" applyFont="1" applyFill="1"/>
    <xf numFmtId="0" fontId="1" fillId="13" borderId="0" xfId="0" applyFont="1" applyFill="1"/>
    <xf numFmtId="0" fontId="1" fillId="0" borderId="0" xfId="0" applyFont="1" applyAlignment="1"/>
    <xf numFmtId="0" fontId="1" fillId="4" borderId="0" xfId="0" applyFont="1" applyFill="1" applyAlignment="1"/>
    <xf numFmtId="0" fontId="1" fillId="14" borderId="0" xfId="0" applyFont="1" applyFill="1" applyAlignment="1"/>
    <xf numFmtId="0" fontId="1" fillId="14" borderId="0" xfId="0" applyFont="1" applyFill="1"/>
    <xf numFmtId="0" fontId="1" fillId="15" borderId="0" xfId="0" applyFont="1" applyFill="1"/>
    <xf numFmtId="0" fontId="5" fillId="0" borderId="0" xfId="0" applyFont="1" applyAlignment="1"/>
    <xf numFmtId="0" fontId="1" fillId="2" borderId="1" xfId="0" applyFont="1" applyFill="1" applyBorder="1"/>
    <xf numFmtId="0" fontId="1" fillId="3" borderId="1" xfId="0" applyFont="1" applyFill="1" applyBorder="1"/>
    <xf numFmtId="0" fontId="1" fillId="4" borderId="1" xfId="0" applyFont="1" applyFill="1" applyBorder="1"/>
    <xf numFmtId="0" fontId="3" fillId="5" borderId="1" xfId="0" applyFont="1" applyFill="1" applyBorder="1" applyAlignment="1"/>
    <xf numFmtId="0" fontId="1" fillId="5" borderId="1" xfId="0" applyFont="1" applyFill="1" applyBorder="1"/>
    <xf numFmtId="0" fontId="3" fillId="6" borderId="1" xfId="0" applyFont="1" applyFill="1" applyBorder="1" applyAlignment="1"/>
    <xf numFmtId="0" fontId="1" fillId="6" borderId="1" xfId="0" applyFont="1" applyFill="1" applyBorder="1"/>
    <xf numFmtId="0" fontId="1" fillId="7" borderId="1" xfId="0" applyFont="1" applyFill="1" applyBorder="1"/>
    <xf numFmtId="0" fontId="1" fillId="8" borderId="1" xfId="0" applyFont="1" applyFill="1" applyBorder="1"/>
    <xf numFmtId="0" fontId="3" fillId="9" borderId="1" xfId="0" applyFont="1" applyFill="1" applyBorder="1" applyAlignment="1"/>
    <xf numFmtId="0" fontId="1" fillId="9" borderId="1" xfId="0" applyFont="1" applyFill="1" applyBorder="1"/>
    <xf numFmtId="0" fontId="1" fillId="10" borderId="1" xfId="0" applyFont="1" applyFill="1" applyBorder="1"/>
    <xf numFmtId="0" fontId="4" fillId="11" borderId="1" xfId="0" applyFont="1" applyFill="1" applyBorder="1" applyAlignment="1"/>
    <xf numFmtId="0" fontId="1" fillId="11" borderId="1" xfId="0" applyFont="1" applyFill="1" applyBorder="1"/>
    <xf numFmtId="0" fontId="1" fillId="12" borderId="1" xfId="0" applyFont="1" applyFill="1" applyBorder="1"/>
    <xf numFmtId="0" fontId="1" fillId="13" borderId="1" xfId="0" applyFont="1" applyFill="1" applyBorder="1"/>
    <xf numFmtId="0" fontId="6" fillId="0" borderId="0" xfId="0" applyFont="1" applyAlignment="1"/>
    <xf numFmtId="0" fontId="0" fillId="0" borderId="3" xfId="0" applyFont="1" applyBorder="1" applyAlignment="1"/>
    <xf numFmtId="0" fontId="0" fillId="0" borderId="4" xfId="0" applyFont="1" applyBorder="1" applyAlignment="1"/>
    <xf numFmtId="0" fontId="2" fillId="3" borderId="5" xfId="0" applyFont="1" applyFill="1" applyBorder="1" applyAlignment="1"/>
    <xf numFmtId="0" fontId="1" fillId="3" borderId="2" xfId="0" applyFont="1" applyFill="1" applyBorder="1"/>
    <xf numFmtId="0" fontId="6" fillId="0" borderId="3" xfId="0" applyFont="1" applyBorder="1" applyAlignment="1"/>
    <xf numFmtId="0" fontId="1" fillId="3" borderId="6" xfId="0" applyFont="1" applyFill="1" applyBorder="1"/>
    <xf numFmtId="0" fontId="0" fillId="16" borderId="0" xfId="0" applyFont="1" applyFill="1" applyAlignment="1"/>
    <xf numFmtId="0" fontId="0" fillId="16" borderId="3" xfId="0" applyFont="1" applyFill="1" applyBorder="1" applyAlignment="1"/>
    <xf numFmtId="0" fontId="0" fillId="16" borderId="4" xfId="0" applyFont="1" applyFill="1" applyBorder="1" applyAlignment="1"/>
    <xf numFmtId="0" fontId="1" fillId="3" borderId="5" xfId="0" applyFont="1" applyFill="1" applyBorder="1"/>
    <xf numFmtId="0" fontId="3" fillId="4" borderId="5" xfId="0" applyFont="1" applyFill="1" applyBorder="1" applyAlignment="1"/>
    <xf numFmtId="0" fontId="1" fillId="4" borderId="2" xfId="0" applyFont="1" applyFill="1" applyBorder="1"/>
    <xf numFmtId="0" fontId="1" fillId="4" borderId="6" xfId="0" applyFont="1" applyFill="1" applyBorder="1"/>
    <xf numFmtId="0" fontId="1" fillId="4" borderId="5" xfId="0" applyFont="1" applyFill="1" applyBorder="1"/>
    <xf numFmtId="0" fontId="0" fillId="0" borderId="0" xfId="0" applyFont="1" applyBorder="1" applyAlignment="1"/>
    <xf numFmtId="0" fontId="1" fillId="5" borderId="6" xfId="0" applyFont="1" applyFill="1" applyBorder="1"/>
    <xf numFmtId="0" fontId="1" fillId="5" borderId="2" xfId="0" applyFont="1" applyFill="1" applyBorder="1"/>
    <xf numFmtId="0" fontId="0" fillId="0" borderId="7" xfId="0" applyFont="1" applyBorder="1" applyAlignment="1"/>
    <xf numFmtId="0" fontId="1" fillId="6" borderId="6" xfId="0" applyFont="1" applyFill="1" applyBorder="1"/>
    <xf numFmtId="0" fontId="1" fillId="6" borderId="2" xfId="0" applyFont="1" applyFill="1" applyBorder="1"/>
    <xf numFmtId="0" fontId="1" fillId="7" borderId="6" xfId="0" applyFont="1" applyFill="1" applyBorder="1"/>
    <xf numFmtId="0" fontId="1" fillId="7" borderId="2" xfId="0" applyFont="1" applyFill="1" applyBorder="1"/>
    <xf numFmtId="0" fontId="3" fillId="7" borderId="5" xfId="0" applyFont="1" applyFill="1" applyBorder="1" applyAlignment="1"/>
    <xf numFmtId="0" fontId="3" fillId="8" borderId="5" xfId="0" applyFont="1" applyFill="1" applyBorder="1" applyAlignment="1"/>
    <xf numFmtId="0" fontId="1" fillId="8" borderId="2" xfId="0" applyFont="1" applyFill="1" applyBorder="1"/>
    <xf numFmtId="0" fontId="6" fillId="0" borderId="4" xfId="0" applyFont="1" applyBorder="1" applyAlignment="1"/>
    <xf numFmtId="0" fontId="1" fillId="8" borderId="6" xfId="0" applyFont="1" applyFill="1" applyBorder="1"/>
    <xf numFmtId="0" fontId="1" fillId="8" borderId="5" xfId="0" applyFont="1" applyFill="1" applyBorder="1"/>
    <xf numFmtId="0" fontId="1" fillId="9" borderId="2" xfId="0" applyFont="1" applyFill="1" applyBorder="1"/>
    <xf numFmtId="0" fontId="1" fillId="9" borderId="6" xfId="0" applyFont="1" applyFill="1" applyBorder="1"/>
    <xf numFmtId="0" fontId="4" fillId="10" borderId="5" xfId="0" applyFont="1" applyFill="1" applyBorder="1" applyAlignment="1"/>
    <xf numFmtId="0" fontId="1" fillId="10" borderId="2" xfId="0" applyFont="1" applyFill="1" applyBorder="1"/>
    <xf numFmtId="0" fontId="1" fillId="10" borderId="6" xfId="0" applyFont="1" applyFill="1" applyBorder="1"/>
    <xf numFmtId="0" fontId="1" fillId="11" borderId="2" xfId="0" applyFont="1" applyFill="1" applyBorder="1"/>
    <xf numFmtId="0" fontId="1" fillId="11" borderId="6" xfId="0" applyFont="1" applyFill="1" applyBorder="1"/>
    <xf numFmtId="0" fontId="1" fillId="12" borderId="2" xfId="0" applyFont="1" applyFill="1" applyBorder="1"/>
    <xf numFmtId="0" fontId="7" fillId="17" borderId="1" xfId="0" applyFont="1" applyFill="1" applyBorder="1"/>
    <xf numFmtId="0" fontId="1" fillId="12" borderId="5" xfId="0" applyFont="1" applyFill="1" applyBorder="1"/>
    <xf numFmtId="0" fontId="0" fillId="0" borderId="3" xfId="0" applyFont="1" applyBorder="1" applyAlignment="1">
      <alignment horizontal="right"/>
    </xf>
    <xf numFmtId="0" fontId="0" fillId="0" borderId="4" xfId="0" applyFont="1" applyBorder="1" applyAlignment="1">
      <alignment horizontal="right"/>
    </xf>
    <xf numFmtId="164" fontId="0" fillId="0" borderId="0" xfId="0" applyNumberFormat="1" applyFont="1" applyAlignment="1"/>
    <xf numFmtId="164" fontId="1" fillId="0" borderId="0" xfId="0" applyNumberFormat="1" applyFont="1" applyAlignment="1"/>
    <xf numFmtId="0" fontId="8" fillId="3" borderId="1" xfId="0" applyFont="1" applyFill="1" applyBorder="1"/>
    <xf numFmtId="0" fontId="1" fillId="4" borderId="6" xfId="0" applyFont="1" applyFill="1" applyBorder="1" applyAlignment="1"/>
    <xf numFmtId="0" fontId="1" fillId="4" borderId="2"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9.xml.rels><?xml version="1.0" encoding="UTF-8" standalone="yes"?>
<Relationships xmlns="http://schemas.openxmlformats.org/package/2006/relationships"><Relationship Id="rId2" Type="http://schemas.microsoft.com/office/2011/relationships/chartColorStyle" Target="colors9.xml"/><Relationship Id="rId1" Type="http://schemas.microsoft.com/office/2011/relationships/chartStyle" Target="style9.xml"/></Relationships>
</file>

<file path=xl/charts/_rels/chart10.xml.rels><?xml version="1.0" encoding="UTF-8" standalone="yes"?>
<Relationships xmlns="http://schemas.openxmlformats.org/package/2006/relationships"><Relationship Id="rId2" Type="http://schemas.microsoft.com/office/2011/relationships/chartColorStyle" Target="colors10.xml"/><Relationship Id="rId1" Type="http://schemas.microsoft.com/office/2011/relationships/chartStyle" Target="style10.xml"/></Relationships>
</file>

<file path=xl/charts/_rels/chart11.xml.rels><?xml version="1.0" encoding="UTF-8" standalone="yes"?>
<Relationships xmlns="http://schemas.openxmlformats.org/package/2006/relationships"><Relationship Id="rId2" Type="http://schemas.microsoft.com/office/2011/relationships/chartColorStyle" Target="colors11.xml"/><Relationship Id="rId1" Type="http://schemas.microsoft.com/office/2011/relationships/chartStyle" Target="style11.xml"/></Relationships>
</file>

<file path=xl/charts/_rels/chart12.xml.rels><?xml version="1.0" encoding="UTF-8" standalone="yes"?>
<Relationships xmlns="http://schemas.openxmlformats.org/package/2006/relationships"><Relationship Id="rId2" Type="http://schemas.microsoft.com/office/2011/relationships/chartColorStyle" Target="colors12.xml"/><Relationship Id="rId1" Type="http://schemas.microsoft.com/office/2011/relationships/chartStyle" Target="style1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Période du séjour</a:t>
            </a: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dPt>
            <c:idx val="0"/>
            <c:bubble3D val="0"/>
            <c:spPr>
              <a:solidFill>
                <a:schemeClr val="accent1"/>
              </a:solidFill>
              <a:ln w="19050">
                <a:solidFill>
                  <a:schemeClr val="lt1"/>
                </a:solidFill>
              </a:ln>
              <a:effectLst/>
            </c:spPr>
          </c:dPt>
          <c:dPt>
            <c:idx val="1"/>
            <c:bubble3D val="0"/>
            <c:spPr>
              <a:solidFill>
                <a:schemeClr val="accent2"/>
              </a:solidFill>
              <a:ln w="19050">
                <a:solidFill>
                  <a:schemeClr val="lt1"/>
                </a:solidFill>
              </a:ln>
              <a:effectLst/>
            </c:spPr>
          </c:dPt>
          <c:dPt>
            <c:idx val="2"/>
            <c:bubble3D val="0"/>
            <c:spPr>
              <a:solidFill>
                <a:schemeClr val="accent3"/>
              </a:solidFill>
              <a:ln w="19050">
                <a:solidFill>
                  <a:schemeClr val="lt1"/>
                </a:solidFill>
              </a:ln>
              <a:effectLst/>
            </c:spPr>
          </c:dPt>
          <c:dPt>
            <c:idx val="3"/>
            <c:bubble3D val="0"/>
            <c:spPr>
              <a:solidFill>
                <a:schemeClr val="accent4"/>
              </a:solidFill>
              <a:ln w="19050">
                <a:solidFill>
                  <a:schemeClr val="lt1"/>
                </a:solidFill>
              </a:ln>
              <a:effectLst/>
            </c:spPr>
          </c:dPt>
          <c:dPt>
            <c:idx val="4"/>
            <c:bubble3D val="0"/>
            <c:spPr>
              <a:solidFill>
                <a:schemeClr val="accent5"/>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layout/>
              </c:ext>
            </c:extLst>
          </c:dLbls>
          <c:cat>
            <c:strRef>
              <c:f>Graphiques!$A$2:$A$6</c:f>
              <c:strCache>
                <c:ptCount val="5"/>
                <c:pt idx="0">
                  <c:v>Du 20 Décembre au 4 Janvier 2015 (Vacances de Noël)</c:v>
                </c:pt>
                <c:pt idx="1">
                  <c:v>Du 5 Janvier au 6 Février 2015</c:v>
                </c:pt>
                <c:pt idx="2">
                  <c:v>Du 7 Février au 8 Mars 2015 (Vacances d'Hiver)</c:v>
                </c:pt>
                <c:pt idx="3">
                  <c:v>Du 9 Mars 2015 au 10 Avril 2015</c:v>
                </c:pt>
                <c:pt idx="4">
                  <c:v>Du 11 au 17 Avril 2015 (Vacances de Printemps)</c:v>
                </c:pt>
              </c:strCache>
            </c:strRef>
          </c:cat>
          <c:val>
            <c:numRef>
              <c:f>Graphiques!$B$2:$B$6</c:f>
              <c:numCache>
                <c:formatCode>General</c:formatCode>
                <c:ptCount val="5"/>
                <c:pt idx="0">
                  <c:v>22</c:v>
                </c:pt>
                <c:pt idx="1">
                  <c:v>26</c:v>
                </c:pt>
                <c:pt idx="2">
                  <c:v>126</c:v>
                </c:pt>
                <c:pt idx="3">
                  <c:v>28</c:v>
                </c:pt>
                <c:pt idx="4">
                  <c:v>3</c:v>
                </c:pt>
              </c:numCache>
            </c:numRef>
          </c:val>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Durée du séjour</a:t>
            </a: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tx>
            <c:strRef>
              <c:f>Graphiques!$D$1</c:f>
              <c:strCache>
                <c:ptCount val="1"/>
              </c:strCache>
            </c:strRef>
          </c:tx>
          <c:dPt>
            <c:idx val="0"/>
            <c:bubble3D val="0"/>
            <c:spPr>
              <a:solidFill>
                <a:schemeClr val="accent1"/>
              </a:solidFill>
              <a:ln w="19050">
                <a:solidFill>
                  <a:schemeClr val="lt1"/>
                </a:solidFill>
              </a:ln>
              <a:effectLst/>
            </c:spPr>
          </c:dPt>
          <c:dPt>
            <c:idx val="1"/>
            <c:bubble3D val="0"/>
            <c:spPr>
              <a:solidFill>
                <a:schemeClr val="accent2"/>
              </a:solidFill>
              <a:ln w="19050">
                <a:solidFill>
                  <a:schemeClr val="lt1"/>
                </a:solidFill>
              </a:ln>
              <a:effectLst/>
            </c:spPr>
          </c:dPt>
          <c:dPt>
            <c:idx val="2"/>
            <c:bubble3D val="0"/>
            <c:spPr>
              <a:solidFill>
                <a:schemeClr val="accent3"/>
              </a:solidFill>
              <a:ln w="19050">
                <a:solidFill>
                  <a:schemeClr val="lt1"/>
                </a:solidFill>
              </a:ln>
              <a:effectLst/>
            </c:spPr>
          </c:dPt>
          <c:dPt>
            <c:idx val="3"/>
            <c:bubble3D val="0"/>
            <c:spPr>
              <a:solidFill>
                <a:schemeClr val="accent4"/>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layout/>
              </c:ext>
            </c:extLst>
          </c:dLbls>
          <c:cat>
            <c:strRef>
              <c:f>Graphiques!$C$2:$C$5</c:f>
              <c:strCache>
                <c:ptCount val="4"/>
                <c:pt idx="0">
                  <c:v>Un jour</c:v>
                </c:pt>
                <c:pt idx="1">
                  <c:v>2 à 3 jours</c:v>
                </c:pt>
                <c:pt idx="2">
                  <c:v>Une semaine</c:v>
                </c:pt>
                <c:pt idx="3">
                  <c:v>Plus d'une semaine</c:v>
                </c:pt>
              </c:strCache>
            </c:strRef>
          </c:cat>
          <c:val>
            <c:numRef>
              <c:f>Graphiques!$D$2:$D$5</c:f>
              <c:numCache>
                <c:formatCode>General</c:formatCode>
                <c:ptCount val="4"/>
                <c:pt idx="0">
                  <c:v>3</c:v>
                </c:pt>
                <c:pt idx="1">
                  <c:v>34</c:v>
                </c:pt>
                <c:pt idx="2">
                  <c:v>146</c:v>
                </c:pt>
                <c:pt idx="3">
                  <c:v>14</c:v>
                </c:pt>
              </c:numCache>
            </c:numRef>
          </c:val>
        </c:ser>
        <c:dLbls>
          <c:showLegendKey val="0"/>
          <c:showVal val="1"/>
          <c:showCatName val="0"/>
          <c:showSerName val="0"/>
          <c:showPercent val="0"/>
          <c:showBubbleSize val="0"/>
          <c:showLeaderLines val="1"/>
        </c:dLbls>
        <c:firstSliceAng val="0"/>
      </c:pieChart>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Êtes-vous déjà venus dans le Dévoluy?</a:t>
            </a: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tx>
            <c:strRef>
              <c:f>Graphiques!$G$1</c:f>
              <c:strCache>
                <c:ptCount val="1"/>
              </c:strCache>
            </c:strRef>
          </c:tx>
          <c:dPt>
            <c:idx val="0"/>
            <c:bubble3D val="0"/>
            <c:spPr>
              <a:solidFill>
                <a:schemeClr val="accent1"/>
              </a:solidFill>
              <a:ln w="19050">
                <a:solidFill>
                  <a:schemeClr val="lt1"/>
                </a:solidFill>
              </a:ln>
              <a:effectLst/>
            </c:spPr>
          </c:dPt>
          <c:dPt>
            <c:idx val="1"/>
            <c:bubble3D val="0"/>
            <c:spPr>
              <a:solidFill>
                <a:schemeClr val="accent2"/>
              </a:solidFill>
              <a:ln w="19050">
                <a:solidFill>
                  <a:schemeClr val="lt1"/>
                </a:solidFill>
              </a:ln>
              <a:effectLst/>
            </c:spPr>
          </c:dPt>
          <c:dPt>
            <c:idx val="2"/>
            <c:bubble3D val="0"/>
            <c:spPr>
              <a:solidFill>
                <a:schemeClr val="accent3"/>
              </a:solidFill>
              <a:ln w="19050">
                <a:solidFill>
                  <a:schemeClr val="lt1"/>
                </a:solidFill>
              </a:ln>
              <a:effectLst/>
            </c:spPr>
          </c:dPt>
          <c:dPt>
            <c:idx val="3"/>
            <c:bubble3D val="0"/>
            <c:spPr>
              <a:solidFill>
                <a:schemeClr val="accent4"/>
              </a:solidFill>
              <a:ln w="19050">
                <a:solidFill>
                  <a:schemeClr val="lt1"/>
                </a:solidFill>
              </a:ln>
              <a:effectLst/>
            </c:spPr>
          </c:dPt>
          <c:dPt>
            <c:idx val="4"/>
            <c:bubble3D val="0"/>
            <c:spPr>
              <a:solidFill>
                <a:schemeClr val="accent5"/>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layout/>
              </c:ext>
            </c:extLst>
          </c:dLbls>
          <c:cat>
            <c:strRef>
              <c:f>Graphiques!$F$2:$F$6</c:f>
              <c:strCache>
                <c:ptCount val="5"/>
                <c:pt idx="0">
                  <c:v>Non</c:v>
                </c:pt>
                <c:pt idx="1">
                  <c:v>Oui, en été</c:v>
                </c:pt>
                <c:pt idx="2">
                  <c:v>Oui, en hiver</c:v>
                </c:pt>
                <c:pt idx="3">
                  <c:v>Oui, au printemps</c:v>
                </c:pt>
                <c:pt idx="4">
                  <c:v>Oui, en automne</c:v>
                </c:pt>
              </c:strCache>
            </c:strRef>
          </c:cat>
          <c:val>
            <c:numRef>
              <c:f>Graphiques!$G$2:$G$6</c:f>
              <c:numCache>
                <c:formatCode>General</c:formatCode>
                <c:ptCount val="5"/>
                <c:pt idx="0">
                  <c:v>52</c:v>
                </c:pt>
                <c:pt idx="1">
                  <c:v>42</c:v>
                </c:pt>
                <c:pt idx="2">
                  <c:v>150</c:v>
                </c:pt>
                <c:pt idx="3">
                  <c:v>16</c:v>
                </c:pt>
                <c:pt idx="4">
                  <c:v>12</c:v>
                </c:pt>
              </c:numCache>
            </c:numRef>
          </c:val>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Combien de fois êtes-vous déjà venus dans le Dévoluy ? </a:t>
            </a: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dPt>
            <c:idx val="0"/>
            <c:bubble3D val="0"/>
            <c:spPr>
              <a:solidFill>
                <a:schemeClr val="accent1"/>
              </a:solidFill>
              <a:ln w="19050">
                <a:solidFill>
                  <a:schemeClr val="lt1"/>
                </a:solidFill>
              </a:ln>
              <a:effectLst/>
            </c:spPr>
          </c:dPt>
          <c:dPt>
            <c:idx val="1"/>
            <c:bubble3D val="0"/>
            <c:spPr>
              <a:solidFill>
                <a:schemeClr val="accent2"/>
              </a:solidFill>
              <a:ln w="19050">
                <a:solidFill>
                  <a:schemeClr val="lt1"/>
                </a:solidFill>
              </a:ln>
              <a:effectLst/>
            </c:spPr>
          </c:dPt>
          <c:dPt>
            <c:idx val="2"/>
            <c:bubble3D val="0"/>
            <c:spPr>
              <a:solidFill>
                <a:schemeClr val="accent3"/>
              </a:solidFill>
              <a:ln w="19050">
                <a:solidFill>
                  <a:schemeClr val="lt1"/>
                </a:solidFill>
              </a:ln>
              <a:effectLst/>
            </c:spPr>
          </c:dPt>
          <c:dPt>
            <c:idx val="3"/>
            <c:bubble3D val="0"/>
            <c:spPr>
              <a:solidFill>
                <a:schemeClr val="accent4"/>
              </a:solidFill>
              <a:ln w="19050">
                <a:solidFill>
                  <a:schemeClr val="lt1"/>
                </a:solidFill>
              </a:ln>
              <a:effectLst/>
            </c:spPr>
          </c:dPt>
          <c:dPt>
            <c:idx val="4"/>
            <c:bubble3D val="0"/>
            <c:spPr>
              <a:solidFill>
                <a:schemeClr val="accent5"/>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layout/>
              </c:ext>
            </c:extLst>
          </c:dLbls>
          <c:cat>
            <c:strRef>
              <c:f>Graphiques!$H$2:$H$6</c:f>
              <c:strCache>
                <c:ptCount val="5"/>
                <c:pt idx="0">
                  <c:v>1 fois</c:v>
                </c:pt>
                <c:pt idx="1">
                  <c:v>2 fois</c:v>
                </c:pt>
                <c:pt idx="2">
                  <c:v>3 fois</c:v>
                </c:pt>
                <c:pt idx="3">
                  <c:v>4 fois</c:v>
                </c:pt>
                <c:pt idx="4">
                  <c:v>5 fois et plus</c:v>
                </c:pt>
              </c:strCache>
            </c:strRef>
          </c:cat>
          <c:val>
            <c:numRef>
              <c:f>Graphiques!$I$2:$I$6</c:f>
              <c:numCache>
                <c:formatCode>General</c:formatCode>
                <c:ptCount val="5"/>
                <c:pt idx="0">
                  <c:v>29</c:v>
                </c:pt>
                <c:pt idx="1">
                  <c:v>24</c:v>
                </c:pt>
                <c:pt idx="2">
                  <c:v>23</c:v>
                </c:pt>
                <c:pt idx="3">
                  <c:v>14</c:v>
                </c:pt>
                <c:pt idx="4">
                  <c:v>66</c:v>
                </c:pt>
              </c:numCache>
            </c:numRef>
          </c:val>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Sexe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dPt>
            <c:idx val="0"/>
            <c:bubble3D val="0"/>
            <c:spPr>
              <a:solidFill>
                <a:schemeClr val="accent1"/>
              </a:solidFill>
              <a:ln w="19050">
                <a:solidFill>
                  <a:schemeClr val="lt1"/>
                </a:solidFill>
              </a:ln>
              <a:effectLst/>
            </c:spPr>
          </c:dPt>
          <c:dPt>
            <c:idx val="1"/>
            <c:bubble3D val="0"/>
            <c:spPr>
              <a:solidFill>
                <a:schemeClr val="accent2"/>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Graphiques!$U$2:$U$3</c:f>
              <c:strCache>
                <c:ptCount val="2"/>
                <c:pt idx="0">
                  <c:v>Homme</c:v>
                </c:pt>
                <c:pt idx="1">
                  <c:v>Femme</c:v>
                </c:pt>
              </c:strCache>
            </c:strRef>
          </c:cat>
          <c:val>
            <c:numRef>
              <c:f>Graphiques!$V$2:$V$3</c:f>
              <c:numCache>
                <c:formatCode>General</c:formatCode>
                <c:ptCount val="2"/>
                <c:pt idx="0">
                  <c:v>80</c:v>
                </c:pt>
                <c:pt idx="1">
                  <c:v>125</c:v>
                </c:pt>
              </c:numCache>
            </c:numRef>
          </c:val>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Âge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dPt>
            <c:idx val="0"/>
            <c:bubble3D val="0"/>
            <c:spPr>
              <a:solidFill>
                <a:schemeClr val="accent1"/>
              </a:solidFill>
              <a:ln w="19050">
                <a:solidFill>
                  <a:schemeClr val="lt1"/>
                </a:solidFill>
              </a:ln>
              <a:effectLst/>
            </c:spPr>
          </c:dPt>
          <c:dPt>
            <c:idx val="1"/>
            <c:bubble3D val="0"/>
            <c:spPr>
              <a:solidFill>
                <a:schemeClr val="accent2"/>
              </a:solidFill>
              <a:ln w="19050">
                <a:solidFill>
                  <a:schemeClr val="lt1"/>
                </a:solidFill>
              </a:ln>
              <a:effectLst/>
            </c:spPr>
          </c:dPt>
          <c:dPt>
            <c:idx val="2"/>
            <c:bubble3D val="0"/>
            <c:spPr>
              <a:solidFill>
                <a:schemeClr val="accent3"/>
              </a:solidFill>
              <a:ln w="19050">
                <a:solidFill>
                  <a:schemeClr val="lt1"/>
                </a:solidFill>
              </a:ln>
              <a:effectLst/>
            </c:spPr>
          </c:dPt>
          <c:dPt>
            <c:idx val="3"/>
            <c:bubble3D val="0"/>
            <c:spPr>
              <a:solidFill>
                <a:schemeClr val="accent4"/>
              </a:solidFill>
              <a:ln w="19050">
                <a:solidFill>
                  <a:schemeClr val="lt1"/>
                </a:solidFill>
              </a:ln>
              <a:effectLst/>
            </c:spPr>
          </c:dPt>
          <c:dPt>
            <c:idx val="4"/>
            <c:bubble3D val="0"/>
            <c:spPr>
              <a:solidFill>
                <a:schemeClr val="accent5"/>
              </a:solidFill>
              <a:ln w="19050">
                <a:solidFill>
                  <a:schemeClr val="lt1"/>
                </a:solidFill>
              </a:ln>
              <a:effectLst/>
            </c:spPr>
          </c:dPt>
          <c:dPt>
            <c:idx val="5"/>
            <c:bubble3D val="0"/>
            <c:spPr>
              <a:solidFill>
                <a:schemeClr val="accent6"/>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Graphiques!$W$2:$W$7</c:f>
              <c:strCache>
                <c:ptCount val="6"/>
                <c:pt idx="0">
                  <c:v>Moins de 25 ans</c:v>
                </c:pt>
                <c:pt idx="1">
                  <c:v>Entre 26 et 35 ans</c:v>
                </c:pt>
                <c:pt idx="2">
                  <c:v>Entre 36 et 45 ans</c:v>
                </c:pt>
                <c:pt idx="3">
                  <c:v>Entre 46 et 55 ans</c:v>
                </c:pt>
                <c:pt idx="4">
                  <c:v>Entre 56 et 65 ans</c:v>
                </c:pt>
                <c:pt idx="5">
                  <c:v>Plus de 65 ans</c:v>
                </c:pt>
              </c:strCache>
            </c:strRef>
          </c:cat>
          <c:val>
            <c:numRef>
              <c:f>Graphiques!$X$2:$X$7</c:f>
              <c:numCache>
                <c:formatCode>General</c:formatCode>
                <c:ptCount val="6"/>
                <c:pt idx="0">
                  <c:v>13</c:v>
                </c:pt>
                <c:pt idx="1">
                  <c:v>36</c:v>
                </c:pt>
                <c:pt idx="2">
                  <c:v>84</c:v>
                </c:pt>
                <c:pt idx="3">
                  <c:v>42</c:v>
                </c:pt>
                <c:pt idx="4">
                  <c:v>15</c:v>
                </c:pt>
                <c:pt idx="5">
                  <c:v>13</c:v>
                </c:pt>
              </c:numCache>
            </c:numRef>
          </c:val>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Profession</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dPt>
            <c:idx val="0"/>
            <c:bubble3D val="0"/>
            <c:spPr>
              <a:solidFill>
                <a:schemeClr val="accent1"/>
              </a:solidFill>
              <a:ln w="19050">
                <a:solidFill>
                  <a:schemeClr val="lt1"/>
                </a:solidFill>
              </a:ln>
              <a:effectLst/>
            </c:spPr>
          </c:dPt>
          <c:dPt>
            <c:idx val="1"/>
            <c:bubble3D val="0"/>
            <c:spPr>
              <a:solidFill>
                <a:schemeClr val="accent2"/>
              </a:solidFill>
              <a:ln w="19050">
                <a:solidFill>
                  <a:schemeClr val="lt1"/>
                </a:solidFill>
              </a:ln>
              <a:effectLst/>
            </c:spPr>
          </c:dPt>
          <c:dPt>
            <c:idx val="2"/>
            <c:bubble3D val="0"/>
            <c:spPr>
              <a:solidFill>
                <a:schemeClr val="accent3"/>
              </a:solidFill>
              <a:ln w="19050">
                <a:solidFill>
                  <a:schemeClr val="lt1"/>
                </a:solidFill>
              </a:ln>
              <a:effectLst/>
            </c:spPr>
          </c:dPt>
          <c:dPt>
            <c:idx val="3"/>
            <c:bubble3D val="0"/>
            <c:spPr>
              <a:solidFill>
                <a:schemeClr val="accent4"/>
              </a:solidFill>
              <a:ln w="19050">
                <a:solidFill>
                  <a:schemeClr val="lt1"/>
                </a:solidFill>
              </a:ln>
              <a:effectLst/>
            </c:spPr>
          </c:dPt>
          <c:dPt>
            <c:idx val="4"/>
            <c:bubble3D val="0"/>
            <c:spPr>
              <a:solidFill>
                <a:schemeClr val="accent5"/>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Graphiques!$Y$2:$Y$6</c:f>
              <c:strCache>
                <c:ptCount val="5"/>
                <c:pt idx="0">
                  <c:v>Salarié</c:v>
                </c:pt>
                <c:pt idx="1">
                  <c:v>Profession libérale</c:v>
                </c:pt>
                <c:pt idx="2">
                  <c:v>Etudiant</c:v>
                </c:pt>
                <c:pt idx="3">
                  <c:v>Retraité</c:v>
                </c:pt>
                <c:pt idx="4">
                  <c:v>Sans emploi</c:v>
                </c:pt>
              </c:strCache>
            </c:strRef>
          </c:cat>
          <c:val>
            <c:numRef>
              <c:f>Graphiques!$Z$2:$Z$6</c:f>
              <c:numCache>
                <c:formatCode>General</c:formatCode>
                <c:ptCount val="5"/>
                <c:pt idx="0">
                  <c:v>145</c:v>
                </c:pt>
                <c:pt idx="1">
                  <c:v>14</c:v>
                </c:pt>
                <c:pt idx="2">
                  <c:v>8</c:v>
                </c:pt>
                <c:pt idx="3">
                  <c:v>24</c:v>
                </c:pt>
                <c:pt idx="4">
                  <c:v>15</c:v>
                </c:pt>
              </c:numCache>
            </c:numRef>
          </c:val>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Horaires d'ouverture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bar"/>
        <c:grouping val="clustered"/>
        <c:varyColors val="0"/>
        <c:ser>
          <c:idx val="0"/>
          <c:order val="0"/>
          <c:spPr>
            <a:solidFill>
              <a:schemeClr val="accent1"/>
            </a:solidFill>
            <a:ln>
              <a:noFill/>
            </a:ln>
            <a:effectLst/>
          </c:spPr>
          <c:invertIfNegative val="0"/>
          <c:cat>
            <c:strRef>
              <c:f>Graphiques!$AB$2:$AB$6</c:f>
              <c:strCache>
                <c:ptCount val="5"/>
                <c:pt idx="0">
                  <c:v>Très satisfait</c:v>
                </c:pt>
                <c:pt idx="1">
                  <c:v>Satisfait</c:v>
                </c:pt>
                <c:pt idx="2">
                  <c:v>Peu satisfait</c:v>
                </c:pt>
                <c:pt idx="3">
                  <c:v>Pas du tout satisfait</c:v>
                </c:pt>
                <c:pt idx="4">
                  <c:v>Pas concerné</c:v>
                </c:pt>
              </c:strCache>
            </c:strRef>
          </c:cat>
          <c:val>
            <c:numRef>
              <c:f>Graphiques!$AC$2:$AC$6</c:f>
              <c:numCache>
                <c:formatCode>General</c:formatCode>
                <c:ptCount val="5"/>
                <c:pt idx="0">
                  <c:v>51</c:v>
                </c:pt>
                <c:pt idx="1">
                  <c:v>62</c:v>
                </c:pt>
                <c:pt idx="2">
                  <c:v>1</c:v>
                </c:pt>
                <c:pt idx="3">
                  <c:v>1</c:v>
                </c:pt>
                <c:pt idx="4">
                  <c:v>43</c:v>
                </c:pt>
              </c:numCache>
            </c:numRef>
          </c:val>
        </c:ser>
        <c:dLbls>
          <c:showLegendKey val="0"/>
          <c:showVal val="0"/>
          <c:showCatName val="0"/>
          <c:showSerName val="0"/>
          <c:showPercent val="0"/>
          <c:showBubbleSize val="0"/>
        </c:dLbls>
        <c:gapWidth val="182"/>
        <c:axId val="231227624"/>
        <c:axId val="231228800"/>
      </c:barChart>
      <c:catAx>
        <c:axId val="231227624"/>
        <c:scaling>
          <c:orientation val="maxMin"/>
        </c:scaling>
        <c:delete val="0"/>
        <c:axPos val="l"/>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228800"/>
        <c:crosses val="autoZero"/>
        <c:auto val="1"/>
        <c:lblAlgn val="ctr"/>
        <c:lblOffset val="100"/>
        <c:noMultiLvlLbl val="0"/>
      </c:catAx>
      <c:valAx>
        <c:axId val="231228800"/>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227624"/>
        <c:crosses val="max"/>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7"/>
    </mc:Choice>
    <mc:Fallback>
      <c:style val="7"/>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Temps d'attente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bar"/>
        <c:grouping val="clustered"/>
        <c:varyColors val="0"/>
        <c:ser>
          <c:idx val="0"/>
          <c:order val="0"/>
          <c:spPr>
            <a:solidFill>
              <a:schemeClr val="accent5"/>
            </a:solidFill>
            <a:ln>
              <a:noFill/>
            </a:ln>
            <a:effectLst/>
          </c:spPr>
          <c:invertIfNegative val="0"/>
          <c:cat>
            <c:strRef>
              <c:f>Graphiques!$AD$2:$AD$6</c:f>
              <c:strCache>
                <c:ptCount val="5"/>
                <c:pt idx="0">
                  <c:v>Très satisfait</c:v>
                </c:pt>
                <c:pt idx="1">
                  <c:v>Satisfait</c:v>
                </c:pt>
                <c:pt idx="2">
                  <c:v>Peu satisfait</c:v>
                </c:pt>
                <c:pt idx="3">
                  <c:v>Pas du tout satisfait</c:v>
                </c:pt>
                <c:pt idx="4">
                  <c:v>Pas concerné</c:v>
                </c:pt>
              </c:strCache>
            </c:strRef>
          </c:cat>
          <c:val>
            <c:numRef>
              <c:f>Graphiques!$AE$2:$AE$6</c:f>
              <c:numCache>
                <c:formatCode>General</c:formatCode>
                <c:ptCount val="5"/>
                <c:pt idx="0">
                  <c:v>50</c:v>
                </c:pt>
                <c:pt idx="1">
                  <c:v>56</c:v>
                </c:pt>
                <c:pt idx="2">
                  <c:v>3</c:v>
                </c:pt>
                <c:pt idx="3">
                  <c:v>3</c:v>
                </c:pt>
                <c:pt idx="4">
                  <c:v>43</c:v>
                </c:pt>
              </c:numCache>
            </c:numRef>
          </c:val>
        </c:ser>
        <c:dLbls>
          <c:showLegendKey val="0"/>
          <c:showVal val="0"/>
          <c:showCatName val="0"/>
          <c:showSerName val="0"/>
          <c:showPercent val="0"/>
          <c:showBubbleSize val="0"/>
        </c:dLbls>
        <c:gapWidth val="182"/>
        <c:axId val="231229584"/>
        <c:axId val="231229976"/>
      </c:barChart>
      <c:catAx>
        <c:axId val="231229584"/>
        <c:scaling>
          <c:orientation val="maxMin"/>
        </c:scaling>
        <c:delete val="0"/>
        <c:axPos val="l"/>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229976"/>
        <c:crosses val="autoZero"/>
        <c:auto val="1"/>
        <c:lblAlgn val="ctr"/>
        <c:lblOffset val="100"/>
        <c:noMultiLvlLbl val="0"/>
      </c:catAx>
      <c:valAx>
        <c:axId val="231229976"/>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229584"/>
        <c:crosses val="max"/>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7"/>
    </mc:Choice>
    <mc:Fallback>
      <c:style val="7"/>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Attention et disponibilité</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bar"/>
        <c:grouping val="clustered"/>
        <c:varyColors val="0"/>
        <c:ser>
          <c:idx val="0"/>
          <c:order val="0"/>
          <c:spPr>
            <a:solidFill>
              <a:srgbClr val="FFC000"/>
            </a:solidFill>
            <a:ln>
              <a:noFill/>
            </a:ln>
            <a:effectLst/>
          </c:spPr>
          <c:invertIfNegative val="0"/>
          <c:cat>
            <c:strRef>
              <c:f>Graphiques!$AF$2:$AF$6</c:f>
              <c:strCache>
                <c:ptCount val="5"/>
                <c:pt idx="0">
                  <c:v>Très satisfait</c:v>
                </c:pt>
                <c:pt idx="1">
                  <c:v>Satisfait</c:v>
                </c:pt>
                <c:pt idx="2">
                  <c:v>Peu satisfait</c:v>
                </c:pt>
                <c:pt idx="3">
                  <c:v>Pas du tout satisfait</c:v>
                </c:pt>
                <c:pt idx="4">
                  <c:v>Pas concerné</c:v>
                </c:pt>
              </c:strCache>
            </c:strRef>
          </c:cat>
          <c:val>
            <c:numRef>
              <c:f>Graphiques!$AG$2:$AG$6</c:f>
              <c:numCache>
                <c:formatCode>General</c:formatCode>
                <c:ptCount val="5"/>
                <c:pt idx="0">
                  <c:v>63</c:v>
                </c:pt>
                <c:pt idx="1">
                  <c:v>49</c:v>
                </c:pt>
                <c:pt idx="2">
                  <c:v>2</c:v>
                </c:pt>
                <c:pt idx="3">
                  <c:v>1</c:v>
                </c:pt>
                <c:pt idx="4">
                  <c:v>42</c:v>
                </c:pt>
              </c:numCache>
            </c:numRef>
          </c:val>
        </c:ser>
        <c:dLbls>
          <c:showLegendKey val="0"/>
          <c:showVal val="0"/>
          <c:showCatName val="0"/>
          <c:showSerName val="0"/>
          <c:showPercent val="0"/>
          <c:showBubbleSize val="0"/>
        </c:dLbls>
        <c:gapWidth val="182"/>
        <c:axId val="228998360"/>
        <c:axId val="228997968"/>
      </c:barChart>
      <c:catAx>
        <c:axId val="228998360"/>
        <c:scaling>
          <c:orientation val="maxMin"/>
        </c:scaling>
        <c:delete val="0"/>
        <c:axPos val="l"/>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28997968"/>
        <c:crosses val="autoZero"/>
        <c:auto val="1"/>
        <c:lblAlgn val="ctr"/>
        <c:lblOffset val="100"/>
        <c:noMultiLvlLbl val="0"/>
      </c:catAx>
      <c:valAx>
        <c:axId val="228997968"/>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28998360"/>
        <c:crosses val="max"/>
        <c:crossBetween val="between"/>
      </c:valAx>
      <c:spPr>
        <a:noFill/>
        <a:ln>
          <a:noFill/>
        </a:ln>
        <a:effectLst/>
      </c:spPr>
    </c:plotArea>
    <c:plotVisOnly val="1"/>
    <c:dispBlanksAs val="gap"/>
    <c:showDLblsOverMax val="0"/>
  </c:chart>
  <c:spPr>
    <a:solidFill>
      <a:schemeClr val="bg1"/>
    </a:solidFill>
    <a:ln w="9525" cap="flat" cmpd="sng" algn="ctr">
      <a:solidFill>
        <a:schemeClr val="bg1"/>
      </a:solidFill>
      <a:round/>
    </a:ln>
    <a:effectLst/>
  </c:spPr>
  <c:txPr>
    <a:bodyPr/>
    <a:lstStyle/>
    <a:p>
      <a:pPr>
        <a:defRPr/>
      </a:pPr>
      <a:endParaRPr lang="fr-FR"/>
    </a:p>
  </c:txPr>
  <c:printSettings>
    <c:headerFooter/>
    <c:pageMargins b="0.75" l="0.7" r="0.7" t="0.75" header="0.3" footer="0.3"/>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Information délivrée / réponse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bar"/>
        <c:grouping val="clustered"/>
        <c:varyColors val="0"/>
        <c:ser>
          <c:idx val="0"/>
          <c:order val="0"/>
          <c:spPr>
            <a:solidFill>
              <a:srgbClr val="00B050"/>
            </a:solidFill>
            <a:ln>
              <a:noFill/>
            </a:ln>
            <a:effectLst/>
          </c:spPr>
          <c:invertIfNegative val="0"/>
          <c:cat>
            <c:strRef>
              <c:f>Graphiques!$AH$2:$AH$6</c:f>
              <c:strCache>
                <c:ptCount val="5"/>
                <c:pt idx="0">
                  <c:v>Très satisfait</c:v>
                </c:pt>
                <c:pt idx="1">
                  <c:v>Satisfait</c:v>
                </c:pt>
                <c:pt idx="2">
                  <c:v>Peu satisfait</c:v>
                </c:pt>
                <c:pt idx="3">
                  <c:v>Pas du tout satisfait</c:v>
                </c:pt>
                <c:pt idx="4">
                  <c:v>Pas concerné</c:v>
                </c:pt>
              </c:strCache>
            </c:strRef>
          </c:cat>
          <c:val>
            <c:numRef>
              <c:f>Graphiques!$AI$2:$AI$6</c:f>
              <c:numCache>
                <c:formatCode>General</c:formatCode>
                <c:ptCount val="5"/>
                <c:pt idx="0">
                  <c:v>56</c:v>
                </c:pt>
                <c:pt idx="1">
                  <c:v>50</c:v>
                </c:pt>
                <c:pt idx="2">
                  <c:v>4</c:v>
                </c:pt>
                <c:pt idx="3">
                  <c:v>2</c:v>
                </c:pt>
                <c:pt idx="4">
                  <c:v>44</c:v>
                </c:pt>
              </c:numCache>
            </c:numRef>
          </c:val>
        </c:ser>
        <c:dLbls>
          <c:showLegendKey val="0"/>
          <c:showVal val="0"/>
          <c:showCatName val="0"/>
          <c:showSerName val="0"/>
          <c:showPercent val="0"/>
          <c:showBubbleSize val="0"/>
        </c:dLbls>
        <c:gapWidth val="182"/>
        <c:axId val="231230368"/>
        <c:axId val="231775720"/>
      </c:barChart>
      <c:catAx>
        <c:axId val="231230368"/>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775720"/>
        <c:crosses val="max"/>
        <c:auto val="1"/>
        <c:lblAlgn val="ctr"/>
        <c:lblOffset val="100"/>
        <c:noMultiLvlLbl val="0"/>
      </c:catAx>
      <c:valAx>
        <c:axId val="231775720"/>
        <c:scaling>
          <c:orientation val="maxMin"/>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230368"/>
        <c:crosses val="max"/>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bar"/>
        <c:grouping val="clustered"/>
        <c:varyColors val="0"/>
        <c:ser>
          <c:idx val="0"/>
          <c:order val="0"/>
          <c:spPr>
            <a:solidFill>
              <a:schemeClr val="accent1"/>
            </a:solidFill>
            <a:ln>
              <a:noFill/>
            </a:ln>
            <a:effectLst/>
          </c:spPr>
          <c:invertIfNegative val="0"/>
          <c:cat>
            <c:strRef>
              <c:f>Graphiques!$AJ$2:$AJ$6</c:f>
              <c:strCache>
                <c:ptCount val="5"/>
                <c:pt idx="0">
                  <c:v>Très satisfait</c:v>
                </c:pt>
                <c:pt idx="1">
                  <c:v>Satisfait</c:v>
                </c:pt>
                <c:pt idx="2">
                  <c:v>Peu satisfait</c:v>
                </c:pt>
                <c:pt idx="3">
                  <c:v>Pas du tout satisfait</c:v>
                </c:pt>
                <c:pt idx="4">
                  <c:v>Pas concerné</c:v>
                </c:pt>
              </c:strCache>
            </c:strRef>
          </c:cat>
          <c:val>
            <c:numRef>
              <c:f>Graphiques!$AK$2:$AK$6</c:f>
              <c:numCache>
                <c:formatCode>General</c:formatCode>
                <c:ptCount val="5"/>
                <c:pt idx="0">
                  <c:v>38</c:v>
                </c:pt>
                <c:pt idx="1">
                  <c:v>56</c:v>
                </c:pt>
                <c:pt idx="2">
                  <c:v>4</c:v>
                </c:pt>
                <c:pt idx="3">
                  <c:v>1</c:v>
                </c:pt>
                <c:pt idx="4">
                  <c:v>57</c:v>
                </c:pt>
              </c:numCache>
            </c:numRef>
          </c:val>
        </c:ser>
        <c:dLbls>
          <c:showLegendKey val="0"/>
          <c:showVal val="0"/>
          <c:showCatName val="0"/>
          <c:showSerName val="0"/>
          <c:showPercent val="0"/>
          <c:showBubbleSize val="0"/>
        </c:dLbls>
        <c:gapWidth val="182"/>
        <c:axId val="231776504"/>
        <c:axId val="231776896"/>
      </c:barChart>
      <c:catAx>
        <c:axId val="231776504"/>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776896"/>
        <c:crosses val="autoZero"/>
        <c:auto val="1"/>
        <c:lblAlgn val="ctr"/>
        <c:lblOffset val="100"/>
        <c:noMultiLvlLbl val="0"/>
      </c:catAx>
      <c:valAx>
        <c:axId val="231776896"/>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776504"/>
        <c:crosses val="max"/>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9.xml><?xml version="1.0" encoding="utf-8"?>
<cs:colorStyle xmlns:cs="http://schemas.microsoft.com/office/drawing/2012/chartStyle" xmlns:a="http://schemas.openxmlformats.org/drawingml/2006/main" meth="withinLinear" id="18">
  <a:schemeClr val="accent5"/>
</cs:colorStyle>
</file>

<file path=xl/charts/colors10.xml><?xml version="1.0" encoding="utf-8"?>
<cs:colorStyle xmlns:cs="http://schemas.microsoft.com/office/drawing/2012/chartStyle" xmlns:a="http://schemas.openxmlformats.org/drawingml/2006/main" meth="withinLinear" id="18">
  <a:schemeClr val="accent5"/>
</cs:colorStyle>
</file>

<file path=xl/charts/colors1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9.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0.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1.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2.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8" Type="http://schemas.openxmlformats.org/officeDocument/2006/relationships/chart" Target="../charts/chart8.xml"/><Relationship Id="rId3" Type="http://schemas.openxmlformats.org/officeDocument/2006/relationships/chart" Target="../charts/chart3.xml"/><Relationship Id="rId7" Type="http://schemas.openxmlformats.org/officeDocument/2006/relationships/chart" Target="../charts/chart7.xml"/><Relationship Id="rId12" Type="http://schemas.openxmlformats.org/officeDocument/2006/relationships/chart" Target="../charts/chart12.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11" Type="http://schemas.openxmlformats.org/officeDocument/2006/relationships/chart" Target="../charts/chart11.xml"/><Relationship Id="rId5" Type="http://schemas.openxmlformats.org/officeDocument/2006/relationships/chart" Target="../charts/chart5.xml"/><Relationship Id="rId10" Type="http://schemas.openxmlformats.org/officeDocument/2006/relationships/chart" Target="../charts/chart10.xml"/><Relationship Id="rId4" Type="http://schemas.openxmlformats.org/officeDocument/2006/relationships/chart" Target="../charts/chart4.xml"/><Relationship Id="rId9"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0</xdr:col>
      <xdr:colOff>99060</xdr:colOff>
      <xdr:row>6</xdr:row>
      <xdr:rowOff>163830</xdr:rowOff>
    </xdr:from>
    <xdr:to>
      <xdr:col>1</xdr:col>
      <xdr:colOff>1432560</xdr:colOff>
      <xdr:row>23</xdr:row>
      <xdr:rowOff>57150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373380</xdr:colOff>
      <xdr:row>23</xdr:row>
      <xdr:rowOff>110490</xdr:rowOff>
    </xdr:from>
    <xdr:to>
      <xdr:col>4</xdr:col>
      <xdr:colOff>510540</xdr:colOff>
      <xdr:row>40</xdr:row>
      <xdr:rowOff>3810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xdr:col>
      <xdr:colOff>1097280</xdr:colOff>
      <xdr:row>7</xdr:row>
      <xdr:rowOff>156210</xdr:rowOff>
    </xdr:from>
    <xdr:to>
      <xdr:col>7</xdr:col>
      <xdr:colOff>487680</xdr:colOff>
      <xdr:row>24</xdr:row>
      <xdr:rowOff>49530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60960</xdr:colOff>
      <xdr:row>23</xdr:row>
      <xdr:rowOff>72390</xdr:rowOff>
    </xdr:from>
    <xdr:to>
      <xdr:col>9</xdr:col>
      <xdr:colOff>198120</xdr:colOff>
      <xdr:row>39</xdr:row>
      <xdr:rowOff>133350</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19</xdr:col>
      <xdr:colOff>1036320</xdr:colOff>
      <xdr:row>9</xdr:row>
      <xdr:rowOff>26670</xdr:rowOff>
    </xdr:from>
    <xdr:to>
      <xdr:col>22</xdr:col>
      <xdr:colOff>182880</xdr:colOff>
      <xdr:row>22</xdr:row>
      <xdr:rowOff>68580</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21</xdr:col>
      <xdr:colOff>152400</xdr:colOff>
      <xdr:row>21</xdr:row>
      <xdr:rowOff>95250</xdr:rowOff>
    </xdr:from>
    <xdr:to>
      <xdr:col>24</xdr:col>
      <xdr:colOff>289560</xdr:colOff>
      <xdr:row>37</xdr:row>
      <xdr:rowOff>156210</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23</xdr:col>
      <xdr:colOff>411480</xdr:colOff>
      <xdr:row>7</xdr:row>
      <xdr:rowOff>34290</xdr:rowOff>
    </xdr:from>
    <xdr:to>
      <xdr:col>26</xdr:col>
      <xdr:colOff>548640</xdr:colOff>
      <xdr:row>23</xdr:row>
      <xdr:rowOff>95250</xdr:rowOff>
    </xdr:to>
    <xdr:graphicFrame macro="">
      <xdr:nvGraphicFramePr>
        <xdr:cNvPr id="8" name="Graphique 7"/>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26</xdr:col>
      <xdr:colOff>792480</xdr:colOff>
      <xdr:row>8</xdr:row>
      <xdr:rowOff>133350</xdr:rowOff>
    </xdr:from>
    <xdr:to>
      <xdr:col>29</xdr:col>
      <xdr:colOff>106680</xdr:colOff>
      <xdr:row>22</xdr:row>
      <xdr:rowOff>22860</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28</xdr:col>
      <xdr:colOff>762000</xdr:colOff>
      <xdr:row>21</xdr:row>
      <xdr:rowOff>114300</xdr:rowOff>
    </xdr:from>
    <xdr:to>
      <xdr:col>31</xdr:col>
      <xdr:colOff>76200</xdr:colOff>
      <xdr:row>35</xdr:row>
      <xdr:rowOff>3810</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30</xdr:col>
      <xdr:colOff>906780</xdr:colOff>
      <xdr:row>9</xdr:row>
      <xdr:rowOff>53340</xdr:rowOff>
    </xdr:from>
    <xdr:to>
      <xdr:col>33</xdr:col>
      <xdr:colOff>220980</xdr:colOff>
      <xdr:row>22</xdr:row>
      <xdr:rowOff>110490</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32</xdr:col>
      <xdr:colOff>495300</xdr:colOff>
      <xdr:row>7</xdr:row>
      <xdr:rowOff>118110</xdr:rowOff>
    </xdr:from>
    <xdr:to>
      <xdr:col>35</xdr:col>
      <xdr:colOff>182880</xdr:colOff>
      <xdr:row>21</xdr:row>
      <xdr:rowOff>144780</xdr:rowOff>
    </xdr:to>
    <xdr:graphicFrame macro="">
      <xdr:nvGraphicFramePr>
        <xdr:cNvPr id="15" name="Graphique 1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1"/>
        </a:graphicData>
      </a:graphic>
    </xdr:graphicFrame>
    <xdr:clientData/>
  </xdr:twoCellAnchor>
  <xdr:twoCellAnchor>
    <xdr:from>
      <xdr:col>34</xdr:col>
      <xdr:colOff>480060</xdr:colOff>
      <xdr:row>16</xdr:row>
      <xdr:rowOff>80010</xdr:rowOff>
    </xdr:from>
    <xdr:to>
      <xdr:col>37</xdr:col>
      <xdr:colOff>617220</xdr:colOff>
      <xdr:row>32</xdr:row>
      <xdr:rowOff>140970</xdr:rowOff>
    </xdr:to>
    <xdr:graphicFrame macro="">
      <xdr:nvGraphicFramePr>
        <xdr:cNvPr id="16" name="Graphique 1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2"/>
        </a:graphicData>
      </a:graphic>
    </xdr:graphicFrame>
    <xdr:clientData/>
  </xdr:twoCellAnchor>
</xdr:wsDr>
</file>

<file path=xl/theme/theme1.xml><?xml version="1.0" encoding="utf-8"?>
<a:theme xmlns:a="http://schemas.openxmlformats.org/drawingml/2006/main" name="Thème Office">
  <a:themeElements>
    <a:clrScheme name="Violet II">
      <a:dk1>
        <a:sysClr val="windowText" lastClr="000000"/>
      </a:dk1>
      <a:lt1>
        <a:sysClr val="window" lastClr="FFFFFF"/>
      </a:lt1>
      <a:dk2>
        <a:srgbClr val="632E62"/>
      </a:dk2>
      <a:lt2>
        <a:srgbClr val="EAE5EB"/>
      </a:lt2>
      <a:accent1>
        <a:srgbClr val="92278F"/>
      </a:accent1>
      <a:accent2>
        <a:srgbClr val="9B57D3"/>
      </a:accent2>
      <a:accent3>
        <a:srgbClr val="755DD9"/>
      </a:accent3>
      <a:accent4>
        <a:srgbClr val="665EB8"/>
      </a:accent4>
      <a:accent5>
        <a:srgbClr val="45A5ED"/>
      </a:accent5>
      <a:accent6>
        <a:srgbClr val="5982DB"/>
      </a:accent6>
      <a:hlink>
        <a:srgbClr val="0066FF"/>
      </a:hlink>
      <a:folHlink>
        <a:srgbClr val="666699"/>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G221"/>
  <sheetViews>
    <sheetView tabSelected="1" workbookViewId="0">
      <pane ySplit="1" topLeftCell="A188" activePane="bottomLeft" state="frozen"/>
      <selection pane="bottomLeft" activeCell="DG1" sqref="DG1:DG1048576"/>
    </sheetView>
  </sheetViews>
  <sheetFormatPr baseColWidth="10" defaultColWidth="14.44140625" defaultRowHeight="15.75" customHeight="1" x14ac:dyDescent="0.25"/>
  <cols>
    <col min="1" max="1" width="21.5546875" style="85" customWidth="1"/>
    <col min="2" max="3" width="21.5546875" customWidth="1"/>
    <col min="4" max="4" width="10.88671875" customWidth="1"/>
    <col min="5" max="5" width="52.77734375" customWidth="1"/>
    <col min="6" max="6" width="21.5546875" customWidth="1"/>
    <col min="7" max="7" width="17.44140625" customWidth="1"/>
    <col min="8" max="111" width="21.5546875" customWidth="1"/>
  </cols>
  <sheetData>
    <row r="1" spans="1:111" ht="15.6" x14ac:dyDescent="0.3">
      <c r="A1" s="85" t="s">
        <v>0</v>
      </c>
      <c r="B1" s="1" t="s">
        <v>1</v>
      </c>
      <c r="C1" s="1" t="s">
        <v>2</v>
      </c>
      <c r="D1" s="2" t="s">
        <v>3</v>
      </c>
      <c r="E1" s="3" t="s">
        <v>4</v>
      </c>
      <c r="F1" s="3" t="s">
        <v>5</v>
      </c>
      <c r="G1" s="3" t="s">
        <v>6</v>
      </c>
      <c r="H1" s="3" t="s">
        <v>7</v>
      </c>
      <c r="I1" s="3" t="s">
        <v>8</v>
      </c>
      <c r="J1" s="3" t="s">
        <v>9</v>
      </c>
      <c r="K1" s="3" t="s">
        <v>10</v>
      </c>
      <c r="L1" s="3" t="s">
        <v>11</v>
      </c>
      <c r="M1" s="3" t="s">
        <v>12</v>
      </c>
      <c r="N1" s="3" t="s">
        <v>13</v>
      </c>
      <c r="O1" s="3" t="s">
        <v>14</v>
      </c>
      <c r="P1" s="4" t="s">
        <v>15</v>
      </c>
      <c r="Q1" s="5" t="s">
        <v>16</v>
      </c>
      <c r="R1" s="5" t="s">
        <v>17</v>
      </c>
      <c r="S1" s="5" t="s">
        <v>18</v>
      </c>
      <c r="T1" s="5" t="s">
        <v>19</v>
      </c>
      <c r="U1" s="5" t="s">
        <v>20</v>
      </c>
      <c r="V1" s="5" t="s">
        <v>21</v>
      </c>
      <c r="W1" s="5" t="s">
        <v>22</v>
      </c>
      <c r="X1" s="5" t="s">
        <v>23</v>
      </c>
      <c r="Y1" s="5" t="s">
        <v>24</v>
      </c>
      <c r="Z1" s="5" t="s">
        <v>25</v>
      </c>
      <c r="AA1" s="5" t="s">
        <v>26</v>
      </c>
      <c r="AB1" s="5" t="s">
        <v>27</v>
      </c>
      <c r="AC1" s="5" t="s">
        <v>28</v>
      </c>
      <c r="AD1" s="5" t="s">
        <v>29</v>
      </c>
      <c r="AE1" s="5" t="s">
        <v>30</v>
      </c>
      <c r="AF1" s="5" t="s">
        <v>31</v>
      </c>
      <c r="AG1" s="5" t="s">
        <v>32</v>
      </c>
      <c r="AH1" s="5" t="s">
        <v>33</v>
      </c>
      <c r="AI1" s="5" t="s">
        <v>34</v>
      </c>
      <c r="AJ1" s="5" t="s">
        <v>35</v>
      </c>
      <c r="AK1" s="5" t="s">
        <v>36</v>
      </c>
      <c r="AL1" s="5" t="s">
        <v>37</v>
      </c>
      <c r="AM1" s="5" t="s">
        <v>38</v>
      </c>
      <c r="AN1" s="5" t="s">
        <v>39</v>
      </c>
      <c r="AO1" s="5" t="s">
        <v>40</v>
      </c>
      <c r="AP1" s="5" t="s">
        <v>41</v>
      </c>
      <c r="AQ1" s="5" t="s">
        <v>42</v>
      </c>
      <c r="AR1" s="5" t="s">
        <v>43</v>
      </c>
      <c r="AS1" s="5" t="s">
        <v>40</v>
      </c>
      <c r="AT1" s="5" t="s">
        <v>44</v>
      </c>
      <c r="AU1" s="5" t="s">
        <v>45</v>
      </c>
      <c r="AV1" s="5" t="s">
        <v>46</v>
      </c>
      <c r="AW1" s="5" t="s">
        <v>40</v>
      </c>
      <c r="AX1" s="5" t="s">
        <v>47</v>
      </c>
      <c r="AY1" s="5" t="s">
        <v>48</v>
      </c>
      <c r="AZ1" s="5" t="s">
        <v>49</v>
      </c>
      <c r="BA1" s="5" t="s">
        <v>40</v>
      </c>
      <c r="BB1" s="6" t="s">
        <v>50</v>
      </c>
      <c r="BC1" s="7" t="s">
        <v>51</v>
      </c>
      <c r="BD1" s="7" t="s">
        <v>52</v>
      </c>
      <c r="BE1" s="7" t="s">
        <v>53</v>
      </c>
      <c r="BF1" s="7" t="s">
        <v>54</v>
      </c>
      <c r="BG1" s="7" t="s">
        <v>55</v>
      </c>
      <c r="BH1" s="7" t="s">
        <v>56</v>
      </c>
      <c r="BI1" s="7" t="s">
        <v>57</v>
      </c>
      <c r="BJ1" s="7" t="s">
        <v>58</v>
      </c>
      <c r="BK1" s="7" t="s">
        <v>59</v>
      </c>
      <c r="BL1" s="7" t="s">
        <v>60</v>
      </c>
      <c r="BM1" s="8" t="s">
        <v>61</v>
      </c>
      <c r="BN1" s="9" t="s">
        <v>62</v>
      </c>
      <c r="BO1" s="9" t="s">
        <v>14</v>
      </c>
      <c r="BP1" s="9" t="s">
        <v>63</v>
      </c>
      <c r="BQ1" s="9" t="s">
        <v>64</v>
      </c>
      <c r="BR1" s="9" t="s">
        <v>65</v>
      </c>
      <c r="BS1" s="9" t="s">
        <v>66</v>
      </c>
      <c r="BT1" s="9" t="s">
        <v>67</v>
      </c>
      <c r="BU1" s="9" t="s">
        <v>68</v>
      </c>
      <c r="BV1" s="10" t="s">
        <v>69</v>
      </c>
      <c r="BW1" s="11" t="s">
        <v>70</v>
      </c>
      <c r="BX1" s="11" t="s">
        <v>71</v>
      </c>
      <c r="BY1" s="11" t="s">
        <v>72</v>
      </c>
      <c r="BZ1" s="11" t="s">
        <v>73</v>
      </c>
      <c r="CA1" s="11" t="s">
        <v>74</v>
      </c>
      <c r="CB1" s="12" t="s">
        <v>75</v>
      </c>
      <c r="CC1" s="13" t="s">
        <v>76</v>
      </c>
      <c r="CD1" s="13" t="s">
        <v>77</v>
      </c>
      <c r="CE1" s="13" t="s">
        <v>78</v>
      </c>
      <c r="CF1" s="13" t="s">
        <v>79</v>
      </c>
      <c r="CG1" s="13" t="s">
        <v>80</v>
      </c>
      <c r="CH1" s="13" t="s">
        <v>81</v>
      </c>
      <c r="CI1" s="13" t="s">
        <v>82</v>
      </c>
      <c r="CJ1" s="13" t="s">
        <v>83</v>
      </c>
      <c r="CK1" s="14" t="s">
        <v>84</v>
      </c>
      <c r="CL1" s="15" t="s">
        <v>85</v>
      </c>
      <c r="CM1" s="15" t="s">
        <v>86</v>
      </c>
      <c r="CN1" s="15" t="s">
        <v>87</v>
      </c>
      <c r="CO1" s="15" t="s">
        <v>88</v>
      </c>
      <c r="CP1" s="15" t="s">
        <v>89</v>
      </c>
      <c r="CQ1" s="15" t="s">
        <v>90</v>
      </c>
      <c r="CR1" s="16" t="s">
        <v>91</v>
      </c>
      <c r="CS1" s="17" t="s">
        <v>92</v>
      </c>
      <c r="CT1" s="17" t="s">
        <v>93</v>
      </c>
      <c r="CU1" s="17" t="s">
        <v>94</v>
      </c>
      <c r="CV1" s="18" t="s">
        <v>95</v>
      </c>
      <c r="CW1" s="19" t="s">
        <v>96</v>
      </c>
      <c r="CX1" s="19" t="s">
        <v>97</v>
      </c>
      <c r="CY1" s="19" t="s">
        <v>98</v>
      </c>
      <c r="CZ1" s="19" t="s">
        <v>99</v>
      </c>
      <c r="DA1" s="19" t="s">
        <v>100</v>
      </c>
      <c r="DB1" s="19" t="s">
        <v>101</v>
      </c>
      <c r="DC1" s="19" t="s">
        <v>102</v>
      </c>
      <c r="DD1" s="20" t="s">
        <v>103</v>
      </c>
      <c r="DE1" s="20" t="s">
        <v>104</v>
      </c>
      <c r="DF1" s="20" t="s">
        <v>105</v>
      </c>
      <c r="DG1" s="21"/>
    </row>
    <row r="2" spans="1:111" ht="15.75" customHeight="1" x14ac:dyDescent="0.25">
      <c r="A2" s="86">
        <v>42029.018248379631</v>
      </c>
      <c r="B2" s="22" t="s">
        <v>109</v>
      </c>
      <c r="C2" s="22" t="s">
        <v>110</v>
      </c>
      <c r="D2" s="22"/>
      <c r="E2" s="22" t="s">
        <v>111</v>
      </c>
      <c r="G2" s="22" t="s">
        <v>112</v>
      </c>
      <c r="H2" s="22" t="s">
        <v>113</v>
      </c>
      <c r="I2" s="22" t="s">
        <v>114</v>
      </c>
      <c r="J2" s="22">
        <v>91130</v>
      </c>
      <c r="L2" s="22" t="s">
        <v>115</v>
      </c>
      <c r="M2" s="22" t="s">
        <v>116</v>
      </c>
      <c r="N2" s="22" t="s">
        <v>117</v>
      </c>
      <c r="O2" s="22" t="s">
        <v>118</v>
      </c>
      <c r="P2" s="22"/>
      <c r="Q2" s="22" t="s">
        <v>119</v>
      </c>
      <c r="R2" s="22" t="s">
        <v>119</v>
      </c>
      <c r="S2" s="22" t="s">
        <v>119</v>
      </c>
      <c r="T2" s="22" t="s">
        <v>119</v>
      </c>
      <c r="U2" s="22" t="s">
        <v>119</v>
      </c>
      <c r="V2" s="22" t="s">
        <v>119</v>
      </c>
      <c r="AA2" s="22" t="s">
        <v>120</v>
      </c>
      <c r="AB2" s="22" t="s">
        <v>121</v>
      </c>
      <c r="AC2" s="22" t="s">
        <v>121</v>
      </c>
      <c r="AD2" s="22" t="s">
        <v>121</v>
      </c>
      <c r="AE2" s="22" t="s">
        <v>121</v>
      </c>
      <c r="AF2" s="22" t="s">
        <v>121</v>
      </c>
      <c r="AG2" s="22" t="s">
        <v>121</v>
      </c>
      <c r="AH2" s="22" t="s">
        <v>121</v>
      </c>
      <c r="AI2" s="22" t="s">
        <v>121</v>
      </c>
      <c r="AJ2" s="22" t="s">
        <v>121</v>
      </c>
      <c r="AK2" s="22" t="s">
        <v>121</v>
      </c>
      <c r="AO2" s="22" t="s">
        <v>122</v>
      </c>
      <c r="AP2" s="22" t="s">
        <v>123</v>
      </c>
      <c r="AQ2" s="22" t="s">
        <v>111</v>
      </c>
      <c r="AR2" s="22" t="s">
        <v>123</v>
      </c>
      <c r="AT2" s="22" t="s">
        <v>111</v>
      </c>
      <c r="AU2" s="22" t="s">
        <v>111</v>
      </c>
      <c r="AV2" s="22" t="s">
        <v>111</v>
      </c>
      <c r="BA2" s="22" t="s">
        <v>122</v>
      </c>
      <c r="BB2" s="22"/>
      <c r="BC2" s="22" t="s">
        <v>124</v>
      </c>
      <c r="BD2" s="22" t="s">
        <v>121</v>
      </c>
      <c r="BE2" s="22" t="s">
        <v>119</v>
      </c>
      <c r="BF2" s="22" t="s">
        <v>121</v>
      </c>
      <c r="BG2" s="22" t="s">
        <v>121</v>
      </c>
      <c r="BH2" s="22" t="s">
        <v>121</v>
      </c>
      <c r="BI2" s="22" t="s">
        <v>119</v>
      </c>
      <c r="BJ2" s="22" t="s">
        <v>119</v>
      </c>
      <c r="BK2" s="22" t="s">
        <v>119</v>
      </c>
      <c r="BL2" s="22" t="s">
        <v>119</v>
      </c>
      <c r="BM2" s="22"/>
      <c r="BN2" s="22" t="s">
        <v>120</v>
      </c>
      <c r="BO2" s="22" t="s">
        <v>125</v>
      </c>
      <c r="BR2" s="22" t="s">
        <v>126</v>
      </c>
      <c r="CJ2" s="5"/>
      <c r="CK2" s="22"/>
      <c r="CL2" s="22">
        <v>4</v>
      </c>
      <c r="CM2" s="22">
        <v>2</v>
      </c>
      <c r="CN2" s="22" t="s">
        <v>127</v>
      </c>
      <c r="CO2" s="22" t="s">
        <v>128</v>
      </c>
      <c r="CP2" s="22" t="s">
        <v>111</v>
      </c>
      <c r="CQ2" s="5"/>
      <c r="CV2" s="22"/>
      <c r="CW2" s="22" t="s">
        <v>119</v>
      </c>
      <c r="CX2" s="22" t="s">
        <v>119</v>
      </c>
      <c r="CY2" s="22" t="s">
        <v>119</v>
      </c>
      <c r="CZ2" s="22" t="s">
        <v>119</v>
      </c>
      <c r="DA2" s="22" t="s">
        <v>129</v>
      </c>
      <c r="DB2" s="22" t="s">
        <v>129</v>
      </c>
      <c r="DC2" s="22" t="s">
        <v>129</v>
      </c>
      <c r="DD2" s="22" t="s">
        <v>111</v>
      </c>
      <c r="DE2" s="22" t="s">
        <v>111</v>
      </c>
      <c r="DF2" s="22">
        <v>3</v>
      </c>
    </row>
    <row r="3" spans="1:111" ht="15.75" customHeight="1" x14ac:dyDescent="0.25">
      <c r="A3" s="86">
        <v>42030.676790729165</v>
      </c>
      <c r="B3" s="22" t="s">
        <v>130</v>
      </c>
      <c r="C3" s="22" t="s">
        <v>131</v>
      </c>
      <c r="E3" s="22" t="s">
        <v>132</v>
      </c>
      <c r="F3" s="22" t="s">
        <v>133</v>
      </c>
      <c r="G3" s="22" t="s">
        <v>134</v>
      </c>
      <c r="H3" s="22" t="s">
        <v>135</v>
      </c>
      <c r="I3" s="22" t="s">
        <v>136</v>
      </c>
      <c r="J3" s="22">
        <v>13300</v>
      </c>
      <c r="L3" s="22" t="s">
        <v>115</v>
      </c>
      <c r="M3" s="22" t="s">
        <v>137</v>
      </c>
      <c r="N3" s="22" t="s">
        <v>138</v>
      </c>
      <c r="O3" s="22" t="s">
        <v>139</v>
      </c>
      <c r="AO3" s="22" t="s">
        <v>122</v>
      </c>
      <c r="AS3" s="22" t="s">
        <v>122</v>
      </c>
      <c r="AT3" s="22" t="s">
        <v>123</v>
      </c>
      <c r="AX3" s="22" t="s">
        <v>123</v>
      </c>
      <c r="BC3" s="22" t="s">
        <v>129</v>
      </c>
      <c r="BD3" s="22" t="s">
        <v>129</v>
      </c>
      <c r="BE3" s="22" t="s">
        <v>129</v>
      </c>
      <c r="BF3" s="22" t="s">
        <v>129</v>
      </c>
      <c r="BG3" s="22" t="s">
        <v>129</v>
      </c>
      <c r="BH3" s="22" t="s">
        <v>129</v>
      </c>
      <c r="BI3" s="22" t="s">
        <v>129</v>
      </c>
      <c r="BJ3" s="22" t="s">
        <v>129</v>
      </c>
      <c r="BK3" s="22" t="s">
        <v>129</v>
      </c>
      <c r="BL3" s="22" t="s">
        <v>129</v>
      </c>
      <c r="BO3" s="22" t="s">
        <v>125</v>
      </c>
      <c r="BR3" s="22" t="s">
        <v>140</v>
      </c>
      <c r="CC3" s="22" t="s">
        <v>111</v>
      </c>
      <c r="CI3" s="22" t="s">
        <v>141</v>
      </c>
      <c r="CJ3" s="5"/>
      <c r="CL3" s="22">
        <v>4</v>
      </c>
      <c r="CN3" s="22" t="s">
        <v>142</v>
      </c>
      <c r="CO3" s="22" t="s">
        <v>143</v>
      </c>
      <c r="CP3" s="22" t="s">
        <v>123</v>
      </c>
      <c r="CQ3" s="5"/>
      <c r="CT3" s="22" t="s">
        <v>144</v>
      </c>
      <c r="CU3" s="22" t="s">
        <v>145</v>
      </c>
      <c r="CW3" s="22" t="s">
        <v>124</v>
      </c>
      <c r="CX3" s="22" t="s">
        <v>124</v>
      </c>
      <c r="CY3" s="22" t="s">
        <v>124</v>
      </c>
      <c r="CZ3" s="22" t="s">
        <v>119</v>
      </c>
      <c r="DD3" s="22" t="s">
        <v>123</v>
      </c>
      <c r="DE3" s="22" t="s">
        <v>123</v>
      </c>
      <c r="DF3" s="22">
        <v>10</v>
      </c>
      <c r="DG3" s="22"/>
    </row>
    <row r="4" spans="1:111" ht="15.75" customHeight="1" x14ac:dyDescent="0.25">
      <c r="A4" s="86">
        <v>42030.681223877313</v>
      </c>
      <c r="B4" s="22" t="s">
        <v>130</v>
      </c>
      <c r="C4" s="22" t="s">
        <v>110</v>
      </c>
      <c r="E4" s="22" t="s">
        <v>111</v>
      </c>
      <c r="G4" s="22" t="s">
        <v>112</v>
      </c>
      <c r="H4" s="22" t="s">
        <v>146</v>
      </c>
      <c r="I4" s="22" t="s">
        <v>147</v>
      </c>
      <c r="J4" s="22">
        <v>77610</v>
      </c>
      <c r="L4" s="22" t="s">
        <v>115</v>
      </c>
      <c r="M4" s="22" t="s">
        <v>137</v>
      </c>
      <c r="N4" s="22" t="s">
        <v>148</v>
      </c>
      <c r="O4" s="22" t="s">
        <v>139</v>
      </c>
      <c r="W4" s="22" t="s">
        <v>149</v>
      </c>
      <c r="X4" s="22" t="s">
        <v>149</v>
      </c>
      <c r="Y4" s="22" t="s">
        <v>149</v>
      </c>
      <c r="Z4" s="22" t="s">
        <v>149</v>
      </c>
      <c r="BC4" s="22" t="s">
        <v>149</v>
      </c>
      <c r="BD4" s="22" t="s">
        <v>149</v>
      </c>
      <c r="BE4" s="22" t="s">
        <v>149</v>
      </c>
      <c r="BF4" s="22" t="s">
        <v>149</v>
      </c>
      <c r="BG4" s="22" t="s">
        <v>149</v>
      </c>
      <c r="BH4" s="22" t="s">
        <v>149</v>
      </c>
      <c r="BI4" s="22" t="s">
        <v>121</v>
      </c>
      <c r="BJ4" s="22" t="s">
        <v>124</v>
      </c>
      <c r="BK4" s="22" t="s">
        <v>124</v>
      </c>
      <c r="BL4" s="22" t="s">
        <v>129</v>
      </c>
      <c r="BN4" s="22" t="s">
        <v>150</v>
      </c>
      <c r="BO4" s="22" t="s">
        <v>151</v>
      </c>
      <c r="BP4" s="22" t="s">
        <v>152</v>
      </c>
      <c r="BQ4" s="22" t="s">
        <v>153</v>
      </c>
      <c r="BR4" s="22" t="s">
        <v>154</v>
      </c>
      <c r="BS4" s="22" t="s">
        <v>155</v>
      </c>
      <c r="BT4" s="22" t="s">
        <v>123</v>
      </c>
      <c r="CC4" s="22" t="s">
        <v>123</v>
      </c>
      <c r="CD4" s="22" t="s">
        <v>124</v>
      </c>
      <c r="CE4" s="22" t="s">
        <v>124</v>
      </c>
      <c r="CF4" s="22" t="s">
        <v>149</v>
      </c>
      <c r="CG4" s="22" t="s">
        <v>149</v>
      </c>
      <c r="CH4" s="22" t="s">
        <v>149</v>
      </c>
      <c r="CJ4" s="5"/>
      <c r="CL4" s="22">
        <v>5</v>
      </c>
      <c r="CM4" s="22">
        <v>2</v>
      </c>
      <c r="CN4" s="22" t="s">
        <v>142</v>
      </c>
      <c r="CO4" s="22" t="s">
        <v>156</v>
      </c>
      <c r="CP4" s="22" t="s">
        <v>123</v>
      </c>
      <c r="CQ4" s="5"/>
      <c r="CS4" s="22" t="s">
        <v>157</v>
      </c>
      <c r="CT4" s="22" t="s">
        <v>158</v>
      </c>
      <c r="CU4" s="22" t="s">
        <v>158</v>
      </c>
      <c r="CW4" s="22" t="s">
        <v>149</v>
      </c>
      <c r="CX4" s="22" t="s">
        <v>149</v>
      </c>
      <c r="CY4" s="22" t="s">
        <v>149</v>
      </c>
      <c r="CZ4" s="22" t="s">
        <v>149</v>
      </c>
      <c r="DA4" s="22" t="s">
        <v>149</v>
      </c>
      <c r="DB4" s="22" t="s">
        <v>119</v>
      </c>
      <c r="DC4" s="22" t="s">
        <v>119</v>
      </c>
      <c r="DD4" s="22" t="s">
        <v>123</v>
      </c>
      <c r="DE4" s="22" t="s">
        <v>123</v>
      </c>
      <c r="DF4" s="22">
        <v>7</v>
      </c>
    </row>
    <row r="5" spans="1:111" ht="15.75" customHeight="1" x14ac:dyDescent="0.25">
      <c r="A5" s="86">
        <v>42033.882933287037</v>
      </c>
      <c r="B5" s="22" t="s">
        <v>109</v>
      </c>
      <c r="C5" s="22" t="s">
        <v>159</v>
      </c>
      <c r="E5" s="22" t="s">
        <v>160</v>
      </c>
      <c r="F5" s="22" t="s">
        <v>133</v>
      </c>
      <c r="G5" s="22" t="s">
        <v>112</v>
      </c>
      <c r="H5" s="22" t="s">
        <v>161</v>
      </c>
      <c r="I5" s="22" t="s">
        <v>162</v>
      </c>
      <c r="J5" s="22">
        <v>56800</v>
      </c>
      <c r="L5" s="22" t="s">
        <v>115</v>
      </c>
      <c r="M5" s="22" t="s">
        <v>137</v>
      </c>
      <c r="N5" s="22" t="s">
        <v>163</v>
      </c>
      <c r="O5" s="22" t="s">
        <v>164</v>
      </c>
      <c r="Q5" s="22" t="s">
        <v>124</v>
      </c>
      <c r="R5" s="22" t="s">
        <v>124</v>
      </c>
      <c r="S5" s="22" t="s">
        <v>124</v>
      </c>
      <c r="T5" s="22" t="s">
        <v>124</v>
      </c>
      <c r="U5" s="22" t="s">
        <v>124</v>
      </c>
      <c r="V5" s="22" t="s">
        <v>124</v>
      </c>
      <c r="W5" s="22" t="s">
        <v>129</v>
      </c>
      <c r="X5" s="22" t="s">
        <v>129</v>
      </c>
      <c r="Y5" s="22" t="s">
        <v>129</v>
      </c>
      <c r="Z5" s="22" t="s">
        <v>129</v>
      </c>
      <c r="AA5" s="22" t="s">
        <v>150</v>
      </c>
      <c r="AB5" s="22" t="s">
        <v>149</v>
      </c>
      <c r="AC5" s="22" t="s">
        <v>149</v>
      </c>
      <c r="AD5" s="22" t="s">
        <v>149</v>
      </c>
      <c r="AE5" s="22" t="s">
        <v>124</v>
      </c>
      <c r="AF5" s="22" t="s">
        <v>124</v>
      </c>
      <c r="AG5" s="22" t="s">
        <v>124</v>
      </c>
      <c r="AH5" s="22" t="s">
        <v>124</v>
      </c>
      <c r="AI5" s="22" t="s">
        <v>124</v>
      </c>
      <c r="AJ5" s="22" t="s">
        <v>121</v>
      </c>
      <c r="AK5" s="22" t="s">
        <v>121</v>
      </c>
      <c r="AL5" s="22" t="s">
        <v>123</v>
      </c>
      <c r="AM5" s="22" t="s">
        <v>123</v>
      </c>
      <c r="AN5" s="22" t="s">
        <v>123</v>
      </c>
      <c r="AP5" s="22" t="s">
        <v>123</v>
      </c>
      <c r="AQ5" s="22" t="s">
        <v>123</v>
      </c>
      <c r="AR5" s="22" t="s">
        <v>123</v>
      </c>
      <c r="AT5" s="22" t="s">
        <v>111</v>
      </c>
      <c r="AU5" s="22" t="s">
        <v>123</v>
      </c>
      <c r="AV5" s="22" t="s">
        <v>123</v>
      </c>
      <c r="AX5" s="22" t="s">
        <v>111</v>
      </c>
      <c r="AY5" s="22" t="s">
        <v>123</v>
      </c>
      <c r="AZ5" s="22" t="s">
        <v>123</v>
      </c>
      <c r="BC5" s="22" t="s">
        <v>121</v>
      </c>
      <c r="BD5" s="22" t="s">
        <v>121</v>
      </c>
      <c r="BE5" s="22" t="s">
        <v>121</v>
      </c>
      <c r="BF5" s="22" t="s">
        <v>124</v>
      </c>
      <c r="BG5" s="22" t="s">
        <v>149</v>
      </c>
      <c r="BH5" s="22" t="s">
        <v>124</v>
      </c>
      <c r="BI5" s="22" t="s">
        <v>121</v>
      </c>
      <c r="BJ5" s="22" t="s">
        <v>124</v>
      </c>
      <c r="BK5" s="22" t="s">
        <v>121</v>
      </c>
      <c r="BL5" s="22" t="s">
        <v>124</v>
      </c>
      <c r="BN5" s="22" t="s">
        <v>150</v>
      </c>
      <c r="BO5" s="22" t="s">
        <v>165</v>
      </c>
      <c r="CC5" s="22" t="s">
        <v>123</v>
      </c>
      <c r="CD5" s="22" t="s">
        <v>124</v>
      </c>
      <c r="CE5" s="22" t="s">
        <v>124</v>
      </c>
      <c r="CF5" s="22" t="s">
        <v>121</v>
      </c>
      <c r="CG5" s="22" t="s">
        <v>124</v>
      </c>
      <c r="CH5" s="22" t="s">
        <v>124</v>
      </c>
      <c r="CJ5" s="5"/>
      <c r="CL5" s="22">
        <v>6</v>
      </c>
      <c r="CM5" s="22">
        <v>6</v>
      </c>
      <c r="CN5" s="22" t="s">
        <v>127</v>
      </c>
      <c r="CO5" s="22" t="s">
        <v>166</v>
      </c>
      <c r="CP5" s="22" t="s">
        <v>123</v>
      </c>
      <c r="CQ5" s="23" t="s">
        <v>167</v>
      </c>
      <c r="CS5" s="22" t="s">
        <v>168</v>
      </c>
      <c r="CT5" s="22" t="s">
        <v>169</v>
      </c>
      <c r="CU5" s="22" t="s">
        <v>168</v>
      </c>
      <c r="CW5" s="22" t="s">
        <v>121</v>
      </c>
      <c r="CX5" s="22" t="s">
        <v>124</v>
      </c>
      <c r="CY5" s="22" t="s">
        <v>124</v>
      </c>
      <c r="CZ5" s="22" t="s">
        <v>124</v>
      </c>
      <c r="DA5" s="22" t="s">
        <v>124</v>
      </c>
      <c r="DB5" s="22" t="s">
        <v>124</v>
      </c>
      <c r="DC5" s="22" t="s">
        <v>124</v>
      </c>
      <c r="DD5" s="22" t="s">
        <v>123</v>
      </c>
      <c r="DE5" s="22" t="s">
        <v>123</v>
      </c>
      <c r="DF5" s="22">
        <v>7</v>
      </c>
    </row>
    <row r="6" spans="1:111" ht="15.75" customHeight="1" x14ac:dyDescent="0.25">
      <c r="A6" s="86">
        <v>42035.322724571757</v>
      </c>
      <c r="B6" s="22" t="s">
        <v>130</v>
      </c>
      <c r="C6" s="22" t="s">
        <v>110</v>
      </c>
      <c r="E6" s="22" t="s">
        <v>170</v>
      </c>
      <c r="F6" s="22" t="s">
        <v>171</v>
      </c>
      <c r="G6" s="22" t="s">
        <v>112</v>
      </c>
      <c r="H6" s="22" t="s">
        <v>113</v>
      </c>
      <c r="I6" s="22" t="s">
        <v>136</v>
      </c>
      <c r="L6" s="22" t="s">
        <v>115</v>
      </c>
      <c r="M6" s="22" t="s">
        <v>137</v>
      </c>
      <c r="N6" s="22" t="s">
        <v>172</v>
      </c>
      <c r="O6" s="22" t="s">
        <v>173</v>
      </c>
      <c r="Q6" s="22" t="s">
        <v>129</v>
      </c>
      <c r="R6" s="22" t="s">
        <v>129</v>
      </c>
      <c r="S6" s="22" t="s">
        <v>129</v>
      </c>
      <c r="T6" s="22" t="s">
        <v>129</v>
      </c>
      <c r="U6" s="22" t="s">
        <v>129</v>
      </c>
      <c r="V6" s="22" t="s">
        <v>129</v>
      </c>
      <c r="W6" s="22" t="s">
        <v>129</v>
      </c>
      <c r="X6" s="22" t="s">
        <v>129</v>
      </c>
      <c r="Y6" s="22" t="s">
        <v>129</v>
      </c>
      <c r="Z6" s="22" t="s">
        <v>129</v>
      </c>
      <c r="AA6" s="22" t="s">
        <v>120</v>
      </c>
      <c r="AB6" s="22" t="s">
        <v>124</v>
      </c>
      <c r="AC6" s="22" t="s">
        <v>121</v>
      </c>
      <c r="AD6" s="22" t="s">
        <v>124</v>
      </c>
      <c r="AE6" s="22" t="s">
        <v>124</v>
      </c>
      <c r="AF6" s="22" t="s">
        <v>149</v>
      </c>
      <c r="AG6" s="22" t="s">
        <v>124</v>
      </c>
      <c r="AH6" s="22" t="s">
        <v>124</v>
      </c>
      <c r="AI6" s="22" t="s">
        <v>124</v>
      </c>
      <c r="AJ6" s="22" t="s">
        <v>124</v>
      </c>
      <c r="AK6" s="22" t="s">
        <v>124</v>
      </c>
      <c r="AL6" s="22" t="s">
        <v>123</v>
      </c>
      <c r="AM6" s="22" t="s">
        <v>123</v>
      </c>
      <c r="AN6" s="22" t="s">
        <v>123</v>
      </c>
      <c r="AP6" s="22" t="s">
        <v>123</v>
      </c>
      <c r="AQ6" s="22" t="s">
        <v>123</v>
      </c>
      <c r="AR6" s="22" t="s">
        <v>123</v>
      </c>
      <c r="AT6" s="22" t="s">
        <v>123</v>
      </c>
      <c r="AU6" s="22" t="s">
        <v>123</v>
      </c>
      <c r="AV6" s="22" t="s">
        <v>123</v>
      </c>
      <c r="BA6" s="22" t="s">
        <v>122</v>
      </c>
      <c r="BC6" s="22" t="s">
        <v>124</v>
      </c>
      <c r="BD6" s="22" t="s">
        <v>124</v>
      </c>
      <c r="BE6" s="22" t="s">
        <v>121</v>
      </c>
      <c r="BF6" s="22" t="s">
        <v>124</v>
      </c>
      <c r="BG6" s="22" t="s">
        <v>129</v>
      </c>
      <c r="BH6" s="22" t="s">
        <v>124</v>
      </c>
      <c r="BI6" s="22" t="s">
        <v>121</v>
      </c>
      <c r="BJ6" s="22" t="s">
        <v>121</v>
      </c>
      <c r="BK6" s="22" t="s">
        <v>119</v>
      </c>
      <c r="BL6" s="22" t="s">
        <v>119</v>
      </c>
      <c r="BN6" s="22" t="s">
        <v>120</v>
      </c>
      <c r="BO6" s="22" t="s">
        <v>151</v>
      </c>
      <c r="BP6" s="22" t="s">
        <v>174</v>
      </c>
      <c r="BQ6" s="22" t="s">
        <v>153</v>
      </c>
      <c r="BR6" s="22" t="s">
        <v>126</v>
      </c>
      <c r="BS6" s="22" t="s">
        <v>175</v>
      </c>
      <c r="BT6" s="22" t="s">
        <v>111</v>
      </c>
      <c r="BU6" s="22" t="s">
        <v>176</v>
      </c>
      <c r="CC6" s="22" t="s">
        <v>123</v>
      </c>
      <c r="CD6" s="22" t="s">
        <v>121</v>
      </c>
      <c r="CE6" s="22" t="s">
        <v>121</v>
      </c>
      <c r="CF6" s="22" t="s">
        <v>124</v>
      </c>
      <c r="CG6" s="22" t="s">
        <v>124</v>
      </c>
      <c r="CH6" s="22" t="s">
        <v>124</v>
      </c>
      <c r="CJ6" s="5"/>
      <c r="CL6" s="22">
        <v>4</v>
      </c>
      <c r="CM6" s="22">
        <v>3</v>
      </c>
      <c r="CN6" s="22" t="s">
        <v>142</v>
      </c>
      <c r="CO6" s="22" t="s">
        <v>177</v>
      </c>
      <c r="CP6" s="22" t="s">
        <v>123</v>
      </c>
      <c r="CQ6" s="23" t="s">
        <v>178</v>
      </c>
      <c r="CU6" s="22" t="s">
        <v>168</v>
      </c>
      <c r="CW6" s="22" t="s">
        <v>119</v>
      </c>
      <c r="CX6" s="22" t="s">
        <v>124</v>
      </c>
      <c r="CY6" s="22" t="s">
        <v>121</v>
      </c>
      <c r="CZ6" s="22" t="s">
        <v>119</v>
      </c>
      <c r="DA6" s="22" t="s">
        <v>124</v>
      </c>
      <c r="DB6" s="22" t="s">
        <v>129</v>
      </c>
      <c r="DC6" s="22" t="s">
        <v>129</v>
      </c>
      <c r="DD6" s="22" t="s">
        <v>123</v>
      </c>
      <c r="DE6" s="22" t="s">
        <v>111</v>
      </c>
      <c r="DF6" s="22">
        <v>5</v>
      </c>
    </row>
    <row r="7" spans="1:111" ht="15.75" customHeight="1" x14ac:dyDescent="0.25">
      <c r="A7" s="86">
        <v>42037.592713101854</v>
      </c>
      <c r="B7" s="22" t="s">
        <v>130</v>
      </c>
      <c r="C7" s="22" t="s">
        <v>110</v>
      </c>
      <c r="E7" s="22" t="s">
        <v>170</v>
      </c>
      <c r="F7" s="22" t="s">
        <v>133</v>
      </c>
      <c r="G7" s="22" t="s">
        <v>112</v>
      </c>
      <c r="H7" s="22" t="s">
        <v>113</v>
      </c>
      <c r="I7" s="22" t="s">
        <v>179</v>
      </c>
      <c r="J7" s="22">
        <v>72000</v>
      </c>
      <c r="L7" s="22" t="s">
        <v>115</v>
      </c>
      <c r="M7" s="22" t="s">
        <v>116</v>
      </c>
      <c r="N7" s="22" t="s">
        <v>138</v>
      </c>
      <c r="O7" s="22" t="s">
        <v>139</v>
      </c>
      <c r="Q7" s="22" t="s">
        <v>149</v>
      </c>
      <c r="R7" s="22" t="s">
        <v>124</v>
      </c>
      <c r="S7" s="22" t="s">
        <v>124</v>
      </c>
      <c r="T7" s="22" t="s">
        <v>124</v>
      </c>
      <c r="U7" s="22" t="s">
        <v>149</v>
      </c>
      <c r="V7" s="22" t="s">
        <v>124</v>
      </c>
      <c r="W7" s="22" t="s">
        <v>129</v>
      </c>
      <c r="X7" s="22" t="s">
        <v>129</v>
      </c>
      <c r="Y7" s="22" t="s">
        <v>129</v>
      </c>
      <c r="Z7" s="22" t="s">
        <v>129</v>
      </c>
      <c r="AA7" s="22" t="s">
        <v>150</v>
      </c>
      <c r="AB7" s="22" t="s">
        <v>149</v>
      </c>
      <c r="AC7" s="22" t="s">
        <v>149</v>
      </c>
      <c r="AD7" s="22" t="s">
        <v>149</v>
      </c>
      <c r="AE7" s="22" t="s">
        <v>149</v>
      </c>
      <c r="AF7" s="22" t="s">
        <v>149</v>
      </c>
      <c r="AG7" s="22" t="s">
        <v>149</v>
      </c>
      <c r="AH7" s="22" t="s">
        <v>149</v>
      </c>
      <c r="AI7" s="22" t="s">
        <v>149</v>
      </c>
      <c r="AJ7" s="22" t="s">
        <v>149</v>
      </c>
      <c r="AK7" s="22" t="s">
        <v>149</v>
      </c>
      <c r="AL7" s="22" t="s">
        <v>123</v>
      </c>
      <c r="AM7" s="22" t="s">
        <v>123</v>
      </c>
      <c r="AN7" s="22" t="s">
        <v>123</v>
      </c>
      <c r="AP7" s="22" t="s">
        <v>123</v>
      </c>
      <c r="AQ7" s="22" t="s">
        <v>123</v>
      </c>
      <c r="AR7" s="22" t="s">
        <v>123</v>
      </c>
      <c r="AT7" s="22" t="s">
        <v>123</v>
      </c>
      <c r="AU7" s="22" t="s">
        <v>123</v>
      </c>
      <c r="AV7" s="22" t="s">
        <v>123</v>
      </c>
      <c r="BA7" s="22" t="s">
        <v>122</v>
      </c>
      <c r="BC7" s="22" t="s">
        <v>149</v>
      </c>
      <c r="BD7" s="22" t="s">
        <v>149</v>
      </c>
      <c r="BE7" s="22" t="s">
        <v>121</v>
      </c>
      <c r="BF7" s="22" t="s">
        <v>124</v>
      </c>
      <c r="BG7" s="22" t="s">
        <v>124</v>
      </c>
      <c r="BH7" s="22" t="s">
        <v>149</v>
      </c>
      <c r="BI7" s="22" t="s">
        <v>124</v>
      </c>
      <c r="BJ7" s="22" t="s">
        <v>149</v>
      </c>
      <c r="BK7" s="22" t="s">
        <v>121</v>
      </c>
      <c r="BL7" s="22" t="s">
        <v>129</v>
      </c>
      <c r="BN7" s="22" t="s">
        <v>150</v>
      </c>
      <c r="BO7" s="22" t="s">
        <v>151</v>
      </c>
      <c r="BP7" s="22" t="s">
        <v>180</v>
      </c>
      <c r="BQ7" s="22" t="s">
        <v>153</v>
      </c>
      <c r="BR7" s="22" t="s">
        <v>126</v>
      </c>
      <c r="BS7" s="22" t="s">
        <v>181</v>
      </c>
      <c r="BT7" s="22" t="s">
        <v>123</v>
      </c>
      <c r="CC7" s="22" t="s">
        <v>123</v>
      </c>
      <c r="CD7" s="22" t="s">
        <v>124</v>
      </c>
      <c r="CE7" s="22" t="s">
        <v>124</v>
      </c>
      <c r="CF7" s="22" t="s">
        <v>124</v>
      </c>
      <c r="CG7" s="22" t="s">
        <v>124</v>
      </c>
      <c r="CH7" s="22" t="s">
        <v>124</v>
      </c>
      <c r="CJ7" s="23" t="s">
        <v>182</v>
      </c>
      <c r="CL7" s="22">
        <v>4</v>
      </c>
      <c r="CM7" s="22">
        <v>3</v>
      </c>
      <c r="CN7" s="22" t="s">
        <v>142</v>
      </c>
      <c r="CO7" s="22" t="s">
        <v>183</v>
      </c>
      <c r="CP7" s="22" t="s">
        <v>123</v>
      </c>
      <c r="CQ7" s="5"/>
      <c r="CS7" s="22" t="s">
        <v>184</v>
      </c>
      <c r="CT7" s="22" t="s">
        <v>158</v>
      </c>
      <c r="CU7" s="22" t="s">
        <v>184</v>
      </c>
      <c r="CW7" s="22" t="s">
        <v>149</v>
      </c>
      <c r="CX7" s="22" t="s">
        <v>124</v>
      </c>
      <c r="CY7" s="22" t="s">
        <v>149</v>
      </c>
      <c r="CZ7" s="22" t="s">
        <v>129</v>
      </c>
      <c r="DA7" s="22" t="s">
        <v>121</v>
      </c>
      <c r="DB7" s="22" t="s">
        <v>129</v>
      </c>
      <c r="DC7" s="22" t="s">
        <v>129</v>
      </c>
      <c r="DD7" s="22" t="s">
        <v>123</v>
      </c>
      <c r="DE7" s="22" t="s">
        <v>123</v>
      </c>
      <c r="DF7" s="22">
        <v>8</v>
      </c>
    </row>
    <row r="8" spans="1:111" ht="15.75" customHeight="1" x14ac:dyDescent="0.25">
      <c r="A8" s="86">
        <v>42037.600035185184</v>
      </c>
      <c r="B8" s="22" t="s">
        <v>130</v>
      </c>
      <c r="C8" s="22" t="s">
        <v>110</v>
      </c>
      <c r="E8" s="22" t="s">
        <v>170</v>
      </c>
      <c r="F8" s="22" t="s">
        <v>185</v>
      </c>
      <c r="G8" s="22" t="s">
        <v>112</v>
      </c>
      <c r="H8" s="22" t="s">
        <v>186</v>
      </c>
      <c r="I8" s="22" t="s">
        <v>187</v>
      </c>
      <c r="J8" s="22">
        <v>13100</v>
      </c>
      <c r="L8" s="22" t="s">
        <v>115</v>
      </c>
      <c r="M8" s="22" t="s">
        <v>116</v>
      </c>
      <c r="N8" s="22" t="s">
        <v>138</v>
      </c>
      <c r="O8" s="22" t="s">
        <v>139</v>
      </c>
      <c r="Q8" s="22" t="s">
        <v>124</v>
      </c>
      <c r="R8" s="22" t="s">
        <v>149</v>
      </c>
      <c r="S8" s="22" t="s">
        <v>149</v>
      </c>
      <c r="T8" s="22" t="s">
        <v>124</v>
      </c>
      <c r="U8" s="22" t="s">
        <v>124</v>
      </c>
      <c r="V8" s="22" t="s">
        <v>149</v>
      </c>
      <c r="W8" s="22" t="s">
        <v>129</v>
      </c>
      <c r="X8" s="22" t="s">
        <v>129</v>
      </c>
      <c r="Y8" s="22" t="s">
        <v>129</v>
      </c>
      <c r="Z8" s="22" t="s">
        <v>129</v>
      </c>
      <c r="AA8" s="22" t="s">
        <v>150</v>
      </c>
      <c r="AB8" s="22" t="s">
        <v>124</v>
      </c>
      <c r="AC8" s="22" t="s">
        <v>149</v>
      </c>
      <c r="AD8" s="22" t="s">
        <v>124</v>
      </c>
      <c r="AE8" s="22" t="s">
        <v>149</v>
      </c>
      <c r="AF8" s="22" t="s">
        <v>149</v>
      </c>
      <c r="AG8" s="22" t="s">
        <v>124</v>
      </c>
      <c r="AH8" s="22" t="s">
        <v>149</v>
      </c>
      <c r="AI8" s="22" t="s">
        <v>124</v>
      </c>
      <c r="AJ8" s="22" t="s">
        <v>149</v>
      </c>
      <c r="AK8" s="22" t="s">
        <v>124</v>
      </c>
      <c r="AL8" s="22" t="s">
        <v>123</v>
      </c>
      <c r="AQ8" s="22" t="s">
        <v>123</v>
      </c>
      <c r="AT8" s="22" t="s">
        <v>111</v>
      </c>
      <c r="BA8" s="22" t="s">
        <v>122</v>
      </c>
      <c r="BC8" s="22" t="s">
        <v>124</v>
      </c>
      <c r="BD8" s="22" t="s">
        <v>124</v>
      </c>
      <c r="BE8" s="22" t="s">
        <v>149</v>
      </c>
      <c r="BF8" s="22" t="s">
        <v>124</v>
      </c>
      <c r="BG8" s="22" t="s">
        <v>124</v>
      </c>
      <c r="BH8" s="22" t="s">
        <v>124</v>
      </c>
      <c r="BI8" s="22" t="s">
        <v>124</v>
      </c>
      <c r="BJ8" s="22" t="s">
        <v>149</v>
      </c>
      <c r="BK8" s="22" t="s">
        <v>124</v>
      </c>
      <c r="BN8" s="22" t="s">
        <v>150</v>
      </c>
      <c r="BO8" s="22" t="s">
        <v>151</v>
      </c>
      <c r="BP8" s="22" t="s">
        <v>180</v>
      </c>
      <c r="BQ8" s="22" t="s">
        <v>153</v>
      </c>
      <c r="BR8" s="22" t="s">
        <v>154</v>
      </c>
      <c r="CC8" s="22" t="s">
        <v>123</v>
      </c>
      <c r="CD8" s="22" t="s">
        <v>149</v>
      </c>
      <c r="CE8" s="22" t="s">
        <v>124</v>
      </c>
      <c r="CF8" s="22" t="s">
        <v>149</v>
      </c>
      <c r="CG8" s="22" t="s">
        <v>149</v>
      </c>
      <c r="CH8" s="22" t="s">
        <v>149</v>
      </c>
      <c r="CJ8" s="23" t="s">
        <v>188</v>
      </c>
      <c r="CL8" s="22">
        <v>5</v>
      </c>
      <c r="CM8" s="22">
        <v>5</v>
      </c>
      <c r="CN8" s="22" t="s">
        <v>127</v>
      </c>
      <c r="CO8" s="22" t="s">
        <v>189</v>
      </c>
      <c r="CQ8" s="5"/>
      <c r="CS8" s="22" t="s">
        <v>190</v>
      </c>
      <c r="CT8" s="22" t="s">
        <v>184</v>
      </c>
      <c r="CU8" s="22" t="s">
        <v>190</v>
      </c>
      <c r="CW8" s="22" t="s">
        <v>124</v>
      </c>
      <c r="CX8" s="22" t="s">
        <v>124</v>
      </c>
      <c r="CY8" s="22" t="s">
        <v>124</v>
      </c>
      <c r="CZ8" s="22" t="s">
        <v>124</v>
      </c>
      <c r="DA8" s="22" t="s">
        <v>124</v>
      </c>
      <c r="DB8" s="22" t="s">
        <v>121</v>
      </c>
      <c r="DC8" s="22" t="s">
        <v>121</v>
      </c>
      <c r="DD8" s="22" t="s">
        <v>123</v>
      </c>
      <c r="DE8" s="22" t="s">
        <v>123</v>
      </c>
      <c r="DF8" s="22">
        <v>8</v>
      </c>
      <c r="DG8" s="22"/>
    </row>
    <row r="9" spans="1:111" ht="15.75" customHeight="1" x14ac:dyDescent="0.25">
      <c r="A9" s="86">
        <v>42039.504432928239</v>
      </c>
      <c r="B9" s="22" t="s">
        <v>191</v>
      </c>
      <c r="E9" s="22" t="s">
        <v>192</v>
      </c>
      <c r="F9" s="22" t="s">
        <v>133</v>
      </c>
      <c r="G9" s="22" t="s">
        <v>193</v>
      </c>
      <c r="H9" s="22" t="s">
        <v>194</v>
      </c>
      <c r="I9" s="22" t="s">
        <v>195</v>
      </c>
      <c r="J9" s="22">
        <v>44000</v>
      </c>
      <c r="L9" s="22" t="s">
        <v>115</v>
      </c>
      <c r="M9" s="22" t="s">
        <v>137</v>
      </c>
      <c r="N9" s="22" t="s">
        <v>163</v>
      </c>
      <c r="O9" s="22" t="s">
        <v>139</v>
      </c>
      <c r="AA9" s="22" t="s">
        <v>120</v>
      </c>
      <c r="AB9" s="22" t="s">
        <v>124</v>
      </c>
      <c r="AC9" s="22" t="s">
        <v>124</v>
      </c>
      <c r="AD9" s="22" t="s">
        <v>124</v>
      </c>
      <c r="AE9" s="22" t="s">
        <v>124</v>
      </c>
      <c r="AF9" s="22" t="s">
        <v>124</v>
      </c>
      <c r="AG9" s="22" t="s">
        <v>124</v>
      </c>
      <c r="AH9" s="22" t="s">
        <v>124</v>
      </c>
      <c r="AI9" s="22" t="s">
        <v>121</v>
      </c>
      <c r="AJ9" s="22" t="s">
        <v>124</v>
      </c>
      <c r="AK9" s="22" t="s">
        <v>124</v>
      </c>
      <c r="AL9" s="22" t="s">
        <v>123</v>
      </c>
      <c r="AM9" s="22" t="s">
        <v>123</v>
      </c>
      <c r="AN9" s="22" t="s">
        <v>123</v>
      </c>
      <c r="AP9" s="22" t="s">
        <v>123</v>
      </c>
      <c r="AQ9" s="22" t="s">
        <v>123</v>
      </c>
      <c r="AR9" s="22" t="s">
        <v>123</v>
      </c>
      <c r="BC9" s="22" t="s">
        <v>121</v>
      </c>
      <c r="BD9" s="22" t="s">
        <v>121</v>
      </c>
      <c r="BE9" s="22" t="s">
        <v>124</v>
      </c>
      <c r="BF9" s="22" t="s">
        <v>124</v>
      </c>
      <c r="BG9" s="22" t="s">
        <v>124</v>
      </c>
      <c r="BH9" s="22" t="s">
        <v>124</v>
      </c>
      <c r="BI9" s="22" t="s">
        <v>149</v>
      </c>
      <c r="BJ9" s="22" t="s">
        <v>149</v>
      </c>
      <c r="BK9" s="22" t="s">
        <v>124</v>
      </c>
      <c r="BL9" s="22" t="s">
        <v>124</v>
      </c>
      <c r="BN9" s="22" t="s">
        <v>120</v>
      </c>
      <c r="BO9" s="22" t="s">
        <v>165</v>
      </c>
      <c r="CC9" s="22" t="s">
        <v>111</v>
      </c>
      <c r="CI9" s="22" t="s">
        <v>196</v>
      </c>
      <c r="CJ9" s="5"/>
      <c r="CL9" s="22">
        <v>4</v>
      </c>
      <c r="CM9" s="22">
        <v>4</v>
      </c>
      <c r="CN9" s="22" t="s">
        <v>127</v>
      </c>
      <c r="CO9" s="22" t="s">
        <v>197</v>
      </c>
      <c r="CP9" s="22" t="s">
        <v>123</v>
      </c>
      <c r="CQ9" s="5"/>
      <c r="CS9" s="22" t="s">
        <v>198</v>
      </c>
      <c r="CU9" s="22" t="s">
        <v>198</v>
      </c>
      <c r="CW9" s="22" t="s">
        <v>149</v>
      </c>
      <c r="CX9" s="22" t="s">
        <v>124</v>
      </c>
      <c r="CY9" s="22" t="s">
        <v>124</v>
      </c>
      <c r="CZ9" s="22" t="s">
        <v>129</v>
      </c>
      <c r="DA9" s="22" t="s">
        <v>129</v>
      </c>
      <c r="DB9" s="22" t="s">
        <v>129</v>
      </c>
      <c r="DC9" s="22" t="s">
        <v>129</v>
      </c>
      <c r="DD9" s="22" t="s">
        <v>123</v>
      </c>
      <c r="DE9" s="22" t="s">
        <v>123</v>
      </c>
      <c r="DF9" s="22">
        <v>9</v>
      </c>
    </row>
    <row r="10" spans="1:111" ht="15.75" customHeight="1" x14ac:dyDescent="0.25">
      <c r="A10" s="86">
        <v>42044.476231562505</v>
      </c>
      <c r="E10" s="22" t="s">
        <v>170</v>
      </c>
      <c r="F10" s="22" t="s">
        <v>133</v>
      </c>
      <c r="G10" s="22" t="s">
        <v>112</v>
      </c>
      <c r="H10" s="22" t="s">
        <v>113</v>
      </c>
      <c r="J10" s="22">
        <v>62100</v>
      </c>
      <c r="L10" s="22" t="s">
        <v>199</v>
      </c>
      <c r="M10" s="22" t="s">
        <v>137</v>
      </c>
      <c r="N10" s="22" t="s">
        <v>117</v>
      </c>
      <c r="O10" s="22" t="s">
        <v>118</v>
      </c>
      <c r="Q10" s="22" t="s">
        <v>129</v>
      </c>
      <c r="R10" s="22" t="s">
        <v>129</v>
      </c>
      <c r="S10" s="22" t="s">
        <v>129</v>
      </c>
      <c r="T10" s="22" t="s">
        <v>129</v>
      </c>
      <c r="U10" s="22" t="s">
        <v>129</v>
      </c>
      <c r="V10" s="22" t="s">
        <v>129</v>
      </c>
      <c r="W10" s="22" t="s">
        <v>129</v>
      </c>
      <c r="X10" s="22" t="s">
        <v>129</v>
      </c>
      <c r="Y10" s="22" t="s">
        <v>129</v>
      </c>
      <c r="Z10" s="22" t="s">
        <v>129</v>
      </c>
      <c r="AA10" s="22" t="s">
        <v>120</v>
      </c>
      <c r="AC10" s="22" t="s">
        <v>124</v>
      </c>
      <c r="AH10" s="22" t="s">
        <v>124</v>
      </c>
      <c r="AO10" s="22" t="s">
        <v>122</v>
      </c>
      <c r="AP10" s="22" t="s">
        <v>123</v>
      </c>
      <c r="AQ10" s="22" t="s">
        <v>123</v>
      </c>
      <c r="AR10" s="22" t="s">
        <v>123</v>
      </c>
      <c r="AW10" s="22" t="s">
        <v>122</v>
      </c>
      <c r="BA10" s="22" t="s">
        <v>122</v>
      </c>
      <c r="BC10" s="22" t="s">
        <v>124</v>
      </c>
      <c r="BD10" s="22" t="s">
        <v>121</v>
      </c>
      <c r="BE10" s="22" t="s">
        <v>124</v>
      </c>
      <c r="BF10" s="22" t="s">
        <v>124</v>
      </c>
      <c r="BG10" s="22" t="s">
        <v>149</v>
      </c>
      <c r="BH10" s="22" t="s">
        <v>149</v>
      </c>
      <c r="BI10" s="22" t="s">
        <v>149</v>
      </c>
      <c r="BJ10" s="22" t="s">
        <v>149</v>
      </c>
      <c r="BK10" s="22" t="s">
        <v>149</v>
      </c>
      <c r="BL10" s="22" t="s">
        <v>124</v>
      </c>
      <c r="BN10" s="22" t="s">
        <v>120</v>
      </c>
      <c r="BO10" s="22" t="s">
        <v>151</v>
      </c>
      <c r="BP10" s="22" t="s">
        <v>174</v>
      </c>
      <c r="BQ10" s="22" t="s">
        <v>153</v>
      </c>
      <c r="BR10" s="22" t="s">
        <v>126</v>
      </c>
      <c r="BT10" s="22" t="s">
        <v>123</v>
      </c>
      <c r="CC10" s="22" t="s">
        <v>111</v>
      </c>
      <c r="CI10" s="22" t="s">
        <v>200</v>
      </c>
      <c r="CJ10" s="5"/>
      <c r="CL10" s="22">
        <v>3</v>
      </c>
      <c r="CM10" s="22">
        <v>3</v>
      </c>
      <c r="CO10" s="22" t="s">
        <v>201</v>
      </c>
      <c r="CP10" s="22" t="s">
        <v>123</v>
      </c>
      <c r="CQ10" s="23" t="s">
        <v>202</v>
      </c>
      <c r="CS10" s="22" t="s">
        <v>184</v>
      </c>
      <c r="CT10" s="22" t="s">
        <v>145</v>
      </c>
      <c r="CU10" s="22" t="s">
        <v>184</v>
      </c>
      <c r="CW10" s="22" t="s">
        <v>149</v>
      </c>
      <c r="CX10" s="22" t="s">
        <v>124</v>
      </c>
      <c r="CY10" s="22" t="s">
        <v>149</v>
      </c>
      <c r="CZ10" s="22" t="s">
        <v>119</v>
      </c>
      <c r="DA10" s="22" t="s">
        <v>124</v>
      </c>
      <c r="DB10" s="22" t="s">
        <v>149</v>
      </c>
      <c r="DC10" s="22" t="s">
        <v>149</v>
      </c>
      <c r="DD10" s="22" t="s">
        <v>123</v>
      </c>
      <c r="DE10" s="22" t="s">
        <v>123</v>
      </c>
      <c r="DF10" s="22">
        <v>8</v>
      </c>
    </row>
    <row r="11" spans="1:111" ht="15.75" customHeight="1" x14ac:dyDescent="0.25">
      <c r="A11" s="86">
        <v>42045.985064201392</v>
      </c>
      <c r="B11" s="22" t="s">
        <v>130</v>
      </c>
      <c r="C11" s="22" t="s">
        <v>110</v>
      </c>
      <c r="E11" s="22" t="s">
        <v>111</v>
      </c>
      <c r="G11" s="22" t="s">
        <v>203</v>
      </c>
      <c r="H11" s="22" t="s">
        <v>113</v>
      </c>
      <c r="I11" s="22" t="s">
        <v>204</v>
      </c>
      <c r="L11" s="22" t="s">
        <v>115</v>
      </c>
      <c r="M11" s="22" t="s">
        <v>116</v>
      </c>
      <c r="N11" s="22" t="s">
        <v>138</v>
      </c>
      <c r="O11" s="22" t="s">
        <v>139</v>
      </c>
      <c r="AL11" s="22" t="s">
        <v>123</v>
      </c>
      <c r="AN11" s="22" t="s">
        <v>123</v>
      </c>
      <c r="AP11" s="22" t="s">
        <v>123</v>
      </c>
      <c r="AQ11" s="22" t="s">
        <v>123</v>
      </c>
      <c r="AR11" s="22" t="s">
        <v>111</v>
      </c>
      <c r="AW11" s="22" t="s">
        <v>122</v>
      </c>
      <c r="AX11" s="22" t="s">
        <v>123</v>
      </c>
      <c r="AY11" s="22" t="s">
        <v>111</v>
      </c>
      <c r="AZ11" s="22" t="s">
        <v>123</v>
      </c>
      <c r="BC11" s="22" t="s">
        <v>124</v>
      </c>
      <c r="BD11" s="22" t="s">
        <v>124</v>
      </c>
      <c r="BE11" s="22" t="s">
        <v>124</v>
      </c>
      <c r="BF11" s="22" t="s">
        <v>124</v>
      </c>
      <c r="BG11" s="22" t="s">
        <v>149</v>
      </c>
      <c r="BH11" s="22" t="s">
        <v>124</v>
      </c>
      <c r="BI11" s="22" t="s">
        <v>124</v>
      </c>
      <c r="BJ11" s="22" t="s">
        <v>149</v>
      </c>
      <c r="BK11" s="22" t="s">
        <v>121</v>
      </c>
      <c r="BL11" s="22" t="s">
        <v>129</v>
      </c>
      <c r="BN11" s="22" t="s">
        <v>120</v>
      </c>
      <c r="BO11" s="22" t="s">
        <v>151</v>
      </c>
      <c r="BQ11" s="22" t="s">
        <v>205</v>
      </c>
      <c r="BR11" s="22" t="s">
        <v>126</v>
      </c>
      <c r="BS11" s="22" t="s">
        <v>206</v>
      </c>
      <c r="BT11" s="22" t="s">
        <v>123</v>
      </c>
      <c r="CC11" s="22" t="s">
        <v>111</v>
      </c>
      <c r="CI11" s="22" t="s">
        <v>141</v>
      </c>
      <c r="CJ11" s="5"/>
      <c r="CM11" s="22">
        <v>2</v>
      </c>
      <c r="CN11" s="22" t="s">
        <v>127</v>
      </c>
      <c r="CO11" s="22" t="s">
        <v>207</v>
      </c>
      <c r="CQ11" s="5"/>
      <c r="CS11" s="22" t="s">
        <v>208</v>
      </c>
      <c r="CT11" s="22" t="s">
        <v>198</v>
      </c>
      <c r="CU11" s="22" t="s">
        <v>209</v>
      </c>
      <c r="CW11" s="22" t="s">
        <v>149</v>
      </c>
      <c r="CX11" s="22" t="s">
        <v>124</v>
      </c>
      <c r="CY11" s="22" t="s">
        <v>124</v>
      </c>
      <c r="CZ11" s="22" t="s">
        <v>129</v>
      </c>
      <c r="DA11" s="22" t="s">
        <v>129</v>
      </c>
      <c r="DB11" s="22" t="s">
        <v>129</v>
      </c>
      <c r="DC11" s="22" t="s">
        <v>129</v>
      </c>
      <c r="DD11" s="22" t="s">
        <v>123</v>
      </c>
      <c r="DE11" s="22" t="s">
        <v>123</v>
      </c>
      <c r="DF11" s="22">
        <v>6</v>
      </c>
    </row>
    <row r="12" spans="1:111" ht="15.75" customHeight="1" x14ac:dyDescent="0.25">
      <c r="A12" s="86">
        <v>42046.618358692132</v>
      </c>
      <c r="B12" s="22" t="s">
        <v>191</v>
      </c>
      <c r="C12" s="22" t="s">
        <v>159</v>
      </c>
      <c r="E12" s="22" t="s">
        <v>132</v>
      </c>
      <c r="F12" s="22" t="s">
        <v>133</v>
      </c>
      <c r="G12" s="22" t="s">
        <v>193</v>
      </c>
      <c r="H12" s="22" t="s">
        <v>186</v>
      </c>
      <c r="I12" s="22" t="s">
        <v>210</v>
      </c>
      <c r="J12" s="22">
        <v>26400</v>
      </c>
      <c r="L12" s="22" t="s">
        <v>115</v>
      </c>
      <c r="M12" s="22" t="s">
        <v>116</v>
      </c>
      <c r="N12" s="22" t="s">
        <v>138</v>
      </c>
      <c r="O12" s="22" t="s">
        <v>139</v>
      </c>
      <c r="AA12" s="22" t="s">
        <v>150</v>
      </c>
      <c r="AB12" s="22" t="s">
        <v>124</v>
      </c>
      <c r="AC12" s="22" t="s">
        <v>149</v>
      </c>
      <c r="AD12" s="22" t="s">
        <v>121</v>
      </c>
      <c r="AE12" s="22" t="s">
        <v>124</v>
      </c>
      <c r="AF12" s="22" t="s">
        <v>124</v>
      </c>
      <c r="AG12" s="22" t="s">
        <v>124</v>
      </c>
      <c r="AH12" s="22" t="s">
        <v>149</v>
      </c>
      <c r="AI12" s="22" t="s">
        <v>124</v>
      </c>
      <c r="AJ12" s="22" t="s">
        <v>149</v>
      </c>
      <c r="AK12" s="22" t="s">
        <v>149</v>
      </c>
      <c r="AM12" s="22" t="s">
        <v>123</v>
      </c>
      <c r="AP12" s="22" t="s">
        <v>123</v>
      </c>
      <c r="AR12" s="22" t="s">
        <v>123</v>
      </c>
      <c r="AT12" s="22" t="s">
        <v>123</v>
      </c>
      <c r="AU12" s="22" t="s">
        <v>123</v>
      </c>
      <c r="BA12" s="22" t="s">
        <v>122</v>
      </c>
      <c r="BC12" s="22" t="s">
        <v>149</v>
      </c>
      <c r="BD12" s="22" t="s">
        <v>119</v>
      </c>
      <c r="BE12" s="22" t="s">
        <v>121</v>
      </c>
      <c r="BF12" s="22" t="s">
        <v>121</v>
      </c>
      <c r="BG12" s="22" t="s">
        <v>124</v>
      </c>
      <c r="BH12" s="22" t="s">
        <v>121</v>
      </c>
      <c r="BI12" s="22" t="s">
        <v>124</v>
      </c>
      <c r="BJ12" s="22" t="s">
        <v>124</v>
      </c>
      <c r="BK12" s="22" t="s">
        <v>119</v>
      </c>
      <c r="BL12" s="22" t="s">
        <v>129</v>
      </c>
      <c r="BN12" s="22" t="s">
        <v>150</v>
      </c>
      <c r="BO12" s="22" t="s">
        <v>165</v>
      </c>
      <c r="BR12" s="22" t="s">
        <v>126</v>
      </c>
      <c r="BS12" s="22" t="s">
        <v>211</v>
      </c>
      <c r="BT12" s="22" t="s">
        <v>123</v>
      </c>
      <c r="CC12" s="22" t="s">
        <v>123</v>
      </c>
      <c r="CD12" s="22" t="s">
        <v>121</v>
      </c>
      <c r="CE12" s="22" t="s">
        <v>124</v>
      </c>
      <c r="CF12" s="22" t="s">
        <v>119</v>
      </c>
      <c r="CG12" s="22" t="s">
        <v>124</v>
      </c>
      <c r="CH12" s="22" t="s">
        <v>121</v>
      </c>
      <c r="CJ12" s="22" t="s">
        <v>212</v>
      </c>
      <c r="CL12" s="22">
        <v>5</v>
      </c>
      <c r="CM12" s="22">
        <v>4</v>
      </c>
      <c r="CN12" s="22" t="s">
        <v>142</v>
      </c>
      <c r="CO12" s="22" t="s">
        <v>213</v>
      </c>
      <c r="CP12" s="22" t="s">
        <v>123</v>
      </c>
      <c r="CQ12" s="22" t="s">
        <v>214</v>
      </c>
      <c r="CS12" s="22" t="s">
        <v>184</v>
      </c>
      <c r="CT12" s="22" t="s">
        <v>184</v>
      </c>
      <c r="CU12" s="22" t="s">
        <v>168</v>
      </c>
      <c r="CW12" s="22" t="s">
        <v>124</v>
      </c>
      <c r="CX12" s="22" t="s">
        <v>129</v>
      </c>
      <c r="CY12" s="22" t="s">
        <v>119</v>
      </c>
      <c r="CZ12" s="22" t="s">
        <v>129</v>
      </c>
      <c r="DA12" s="22" t="s">
        <v>149</v>
      </c>
      <c r="DB12" s="22" t="s">
        <v>119</v>
      </c>
      <c r="DC12" s="22" t="s">
        <v>119</v>
      </c>
      <c r="DD12" s="22" t="s">
        <v>123</v>
      </c>
      <c r="DE12" s="22" t="s">
        <v>123</v>
      </c>
      <c r="DF12" s="22">
        <v>8</v>
      </c>
      <c r="DG12" s="22"/>
    </row>
    <row r="13" spans="1:111" ht="15.75" customHeight="1" x14ac:dyDescent="0.25">
      <c r="A13" s="86">
        <v>42046.621327210647</v>
      </c>
      <c r="B13" s="22" t="s">
        <v>130</v>
      </c>
      <c r="C13" s="22" t="s">
        <v>110</v>
      </c>
      <c r="F13" s="22" t="s">
        <v>215</v>
      </c>
      <c r="G13" s="22" t="s">
        <v>112</v>
      </c>
      <c r="H13" s="22" t="s">
        <v>146</v>
      </c>
      <c r="I13" s="22" t="s">
        <v>216</v>
      </c>
      <c r="J13" s="22">
        <v>22220</v>
      </c>
      <c r="L13" s="22" t="s">
        <v>115</v>
      </c>
      <c r="M13" s="22" t="s">
        <v>137</v>
      </c>
      <c r="N13" s="22" t="s">
        <v>163</v>
      </c>
      <c r="O13" s="22" t="s">
        <v>164</v>
      </c>
      <c r="Q13" s="22" t="s">
        <v>129</v>
      </c>
      <c r="R13" s="22" t="s">
        <v>129</v>
      </c>
      <c r="S13" s="22" t="s">
        <v>129</v>
      </c>
      <c r="T13" s="22" t="s">
        <v>129</v>
      </c>
      <c r="U13" s="22" t="s">
        <v>129</v>
      </c>
      <c r="V13" s="22" t="s">
        <v>129</v>
      </c>
      <c r="W13" s="22" t="s">
        <v>129</v>
      </c>
      <c r="X13" s="22" t="s">
        <v>129</v>
      </c>
      <c r="Y13" s="22" t="s">
        <v>129</v>
      </c>
      <c r="Z13" s="22" t="s">
        <v>129</v>
      </c>
      <c r="AP13" s="22" t="s">
        <v>111</v>
      </c>
      <c r="BC13" s="22" t="s">
        <v>129</v>
      </c>
      <c r="BD13" s="22" t="s">
        <v>124</v>
      </c>
      <c r="BE13" s="22" t="s">
        <v>124</v>
      </c>
      <c r="BF13" s="22" t="s">
        <v>149</v>
      </c>
      <c r="BG13" s="22" t="s">
        <v>149</v>
      </c>
      <c r="BH13" s="22" t="s">
        <v>149</v>
      </c>
      <c r="BI13" s="22" t="s">
        <v>124</v>
      </c>
      <c r="BJ13" s="22" t="s">
        <v>124</v>
      </c>
      <c r="BK13" s="22" t="s">
        <v>124</v>
      </c>
      <c r="BL13" s="22" t="s">
        <v>129</v>
      </c>
      <c r="BN13" s="22" t="s">
        <v>150</v>
      </c>
      <c r="BO13" s="22" t="s">
        <v>151</v>
      </c>
      <c r="BP13" s="22" t="s">
        <v>152</v>
      </c>
      <c r="BQ13" s="22" t="s">
        <v>153</v>
      </c>
      <c r="BR13" s="22" t="s">
        <v>154</v>
      </c>
      <c r="BS13" s="22" t="s">
        <v>217</v>
      </c>
      <c r="BT13" s="22" t="s">
        <v>123</v>
      </c>
      <c r="CC13" s="22" t="s">
        <v>111</v>
      </c>
      <c r="CL13" s="22" t="s">
        <v>218</v>
      </c>
      <c r="CM13" s="22" t="s">
        <v>218</v>
      </c>
      <c r="CN13" s="22" t="s">
        <v>127</v>
      </c>
      <c r="CO13" s="22" t="s">
        <v>219</v>
      </c>
      <c r="CT13" s="22" t="s">
        <v>158</v>
      </c>
      <c r="CW13" s="22" t="s">
        <v>124</v>
      </c>
      <c r="CX13" s="22" t="s">
        <v>124</v>
      </c>
      <c r="CY13" s="22" t="s">
        <v>124</v>
      </c>
      <c r="CZ13" s="22" t="s">
        <v>124</v>
      </c>
      <c r="DA13" s="22" t="s">
        <v>124</v>
      </c>
      <c r="DB13" s="22" t="s">
        <v>124</v>
      </c>
      <c r="DC13" s="22" t="s">
        <v>124</v>
      </c>
      <c r="DD13" s="22" t="s">
        <v>123</v>
      </c>
      <c r="DE13" s="22" t="s">
        <v>123</v>
      </c>
      <c r="DF13" s="22">
        <v>8</v>
      </c>
      <c r="DG13" s="22"/>
    </row>
    <row r="14" spans="1:111" ht="15.75" customHeight="1" x14ac:dyDescent="0.25">
      <c r="A14" s="86">
        <v>42047.562911458335</v>
      </c>
      <c r="B14" s="22" t="s">
        <v>130</v>
      </c>
      <c r="C14" s="22" t="s">
        <v>131</v>
      </c>
      <c r="E14" s="22" t="s">
        <v>220</v>
      </c>
      <c r="F14" s="22" t="s">
        <v>133</v>
      </c>
      <c r="G14" s="22" t="s">
        <v>112</v>
      </c>
      <c r="H14" s="22" t="s">
        <v>113</v>
      </c>
      <c r="I14" s="22" t="s">
        <v>221</v>
      </c>
      <c r="J14" s="22">
        <v>13530</v>
      </c>
      <c r="L14" s="22" t="s">
        <v>115</v>
      </c>
      <c r="M14" s="22" t="s">
        <v>116</v>
      </c>
      <c r="N14" s="22" t="s">
        <v>138</v>
      </c>
      <c r="O14" s="22" t="s">
        <v>139</v>
      </c>
      <c r="Q14" s="22" t="s">
        <v>124</v>
      </c>
      <c r="R14" s="22" t="s">
        <v>124</v>
      </c>
      <c r="S14" s="22" t="s">
        <v>124</v>
      </c>
      <c r="T14" s="22" t="s">
        <v>124</v>
      </c>
      <c r="U14" s="22" t="s">
        <v>124</v>
      </c>
      <c r="V14" s="22" t="s">
        <v>124</v>
      </c>
      <c r="AA14" s="22" t="s">
        <v>120</v>
      </c>
      <c r="AB14" s="22" t="s">
        <v>124</v>
      </c>
      <c r="AC14" s="22" t="s">
        <v>124</v>
      </c>
      <c r="AD14" s="22" t="s">
        <v>124</v>
      </c>
      <c r="AE14" s="22" t="s">
        <v>124</v>
      </c>
      <c r="AF14" s="22" t="s">
        <v>124</v>
      </c>
      <c r="AG14" s="22" t="s">
        <v>124</v>
      </c>
      <c r="AH14" s="22" t="s">
        <v>124</v>
      </c>
      <c r="AI14" s="22" t="s">
        <v>124</v>
      </c>
      <c r="AJ14" s="22" t="s">
        <v>124</v>
      </c>
      <c r="AK14" s="22" t="s">
        <v>124</v>
      </c>
      <c r="AL14" s="22" t="s">
        <v>123</v>
      </c>
      <c r="AM14" s="22" t="s">
        <v>123</v>
      </c>
      <c r="AN14" s="22" t="s">
        <v>123</v>
      </c>
      <c r="AP14" s="22" t="s">
        <v>123</v>
      </c>
      <c r="AQ14" s="22" t="s">
        <v>123</v>
      </c>
      <c r="AR14" s="22" t="s">
        <v>123</v>
      </c>
      <c r="AT14" s="22" t="s">
        <v>123</v>
      </c>
      <c r="AU14" s="22" t="s">
        <v>123</v>
      </c>
      <c r="AV14" s="22" t="s">
        <v>123</v>
      </c>
      <c r="BA14" s="22" t="s">
        <v>122</v>
      </c>
      <c r="BC14" s="22" t="s">
        <v>124</v>
      </c>
      <c r="BD14" s="22" t="s">
        <v>124</v>
      </c>
      <c r="BE14" s="22" t="s">
        <v>124</v>
      </c>
      <c r="BF14" s="22" t="s">
        <v>124</v>
      </c>
      <c r="BG14" s="22" t="s">
        <v>124</v>
      </c>
      <c r="BH14" s="22" t="s">
        <v>124</v>
      </c>
      <c r="BI14" s="22" t="s">
        <v>124</v>
      </c>
      <c r="BJ14" s="22" t="s">
        <v>124</v>
      </c>
      <c r="BK14" s="22" t="s">
        <v>124</v>
      </c>
      <c r="BL14" s="22" t="s">
        <v>124</v>
      </c>
      <c r="BN14" s="22" t="s">
        <v>120</v>
      </c>
      <c r="BO14" s="22" t="s">
        <v>151</v>
      </c>
      <c r="BP14" s="22" t="s">
        <v>180</v>
      </c>
      <c r="BR14" s="22" t="s">
        <v>126</v>
      </c>
      <c r="BS14" s="22" t="s">
        <v>222</v>
      </c>
      <c r="BT14" s="22" t="s">
        <v>123</v>
      </c>
      <c r="CC14" s="22" t="s">
        <v>123</v>
      </c>
      <c r="CD14" s="22" t="s">
        <v>119</v>
      </c>
      <c r="CE14" s="22" t="s">
        <v>119</v>
      </c>
      <c r="CF14" s="22" t="s">
        <v>124</v>
      </c>
      <c r="CG14" s="22" t="s">
        <v>124</v>
      </c>
      <c r="CH14" s="22" t="s">
        <v>124</v>
      </c>
      <c r="CJ14" s="22" t="s">
        <v>223</v>
      </c>
      <c r="CL14" s="22">
        <v>3</v>
      </c>
      <c r="CM14" s="22">
        <v>2</v>
      </c>
      <c r="CN14" s="22" t="s">
        <v>127</v>
      </c>
      <c r="CO14" s="22" t="s">
        <v>224</v>
      </c>
      <c r="CP14" s="22" t="s">
        <v>111</v>
      </c>
      <c r="CQ14" s="22" t="s">
        <v>225</v>
      </c>
      <c r="CT14" s="22" t="s">
        <v>144</v>
      </c>
      <c r="CU14" s="22" t="s">
        <v>168</v>
      </c>
      <c r="CW14" s="22" t="s">
        <v>119</v>
      </c>
      <c r="CX14" s="22" t="s">
        <v>124</v>
      </c>
      <c r="CY14" s="22" t="s">
        <v>124</v>
      </c>
      <c r="CZ14" s="22" t="s">
        <v>121</v>
      </c>
      <c r="DA14" s="22" t="s">
        <v>124</v>
      </c>
      <c r="DB14" s="22" t="s">
        <v>124</v>
      </c>
      <c r="DC14" s="22" t="s">
        <v>124</v>
      </c>
      <c r="DD14" s="22" t="s">
        <v>123</v>
      </c>
      <c r="DE14" s="22" t="s">
        <v>111</v>
      </c>
      <c r="DF14" s="22">
        <v>5</v>
      </c>
    </row>
    <row r="15" spans="1:111" ht="15.75" customHeight="1" x14ac:dyDescent="0.25">
      <c r="A15" s="86">
        <v>42048.621012766205</v>
      </c>
      <c r="B15" s="22" t="s">
        <v>191</v>
      </c>
      <c r="C15" s="22" t="s">
        <v>110</v>
      </c>
      <c r="E15" s="22" t="s">
        <v>111</v>
      </c>
      <c r="F15" s="22" t="s">
        <v>215</v>
      </c>
      <c r="G15" s="22" t="s">
        <v>112</v>
      </c>
      <c r="H15" s="22" t="s">
        <v>113</v>
      </c>
      <c r="I15" s="22" t="s">
        <v>226</v>
      </c>
      <c r="J15" s="22">
        <v>38230</v>
      </c>
      <c r="L15" s="22" t="s">
        <v>115</v>
      </c>
      <c r="M15" s="22" t="s">
        <v>116</v>
      </c>
      <c r="N15" s="22" t="s">
        <v>227</v>
      </c>
      <c r="O15" s="22" t="s">
        <v>228</v>
      </c>
      <c r="Q15" s="22" t="s">
        <v>149</v>
      </c>
      <c r="R15" s="22" t="s">
        <v>124</v>
      </c>
      <c r="S15" s="22" t="s">
        <v>149</v>
      </c>
      <c r="T15" s="22" t="s">
        <v>149</v>
      </c>
      <c r="U15" s="22" t="s">
        <v>129</v>
      </c>
      <c r="V15" s="22" t="s">
        <v>149</v>
      </c>
      <c r="W15" s="22" t="s">
        <v>149</v>
      </c>
      <c r="X15" s="22" t="s">
        <v>149</v>
      </c>
      <c r="Y15" s="22" t="s">
        <v>124</v>
      </c>
      <c r="Z15" s="22" t="s">
        <v>149</v>
      </c>
      <c r="AO15" s="22" t="s">
        <v>122</v>
      </c>
      <c r="AP15" s="22" t="s">
        <v>123</v>
      </c>
      <c r="AR15" s="22" t="s">
        <v>123</v>
      </c>
      <c r="AT15" s="22" t="s">
        <v>123</v>
      </c>
      <c r="AU15" s="22" t="s">
        <v>123</v>
      </c>
      <c r="AV15" s="22" t="s">
        <v>123</v>
      </c>
      <c r="BA15" s="22" t="s">
        <v>122</v>
      </c>
      <c r="BC15" s="22" t="s">
        <v>149</v>
      </c>
      <c r="BD15" s="22" t="s">
        <v>149</v>
      </c>
      <c r="BE15" s="22" t="s">
        <v>149</v>
      </c>
      <c r="BF15" s="22" t="s">
        <v>149</v>
      </c>
      <c r="BG15" s="22" t="s">
        <v>149</v>
      </c>
      <c r="BH15" s="22" t="s">
        <v>149</v>
      </c>
      <c r="BI15" s="22" t="s">
        <v>149</v>
      </c>
      <c r="BJ15" s="22" t="s">
        <v>149</v>
      </c>
      <c r="BK15" s="22" t="s">
        <v>149</v>
      </c>
      <c r="BL15" s="22" t="s">
        <v>129</v>
      </c>
      <c r="BN15" s="22" t="s">
        <v>120</v>
      </c>
      <c r="BO15" s="22" t="s">
        <v>151</v>
      </c>
      <c r="BP15" s="22" t="s">
        <v>174</v>
      </c>
      <c r="BQ15" s="22" t="s">
        <v>229</v>
      </c>
      <c r="BR15" s="22" t="s">
        <v>126</v>
      </c>
      <c r="BS15" s="22" t="s">
        <v>230</v>
      </c>
      <c r="BT15" s="22" t="s">
        <v>123</v>
      </c>
      <c r="CC15" s="22" t="s">
        <v>123</v>
      </c>
      <c r="CD15" s="22" t="s">
        <v>124</v>
      </c>
      <c r="CE15" s="22" t="s">
        <v>124</v>
      </c>
      <c r="CF15" s="22" t="s">
        <v>124</v>
      </c>
      <c r="CG15" s="22" t="s">
        <v>124</v>
      </c>
      <c r="CH15" s="22" t="s">
        <v>124</v>
      </c>
      <c r="CL15" s="22">
        <v>5</v>
      </c>
      <c r="CM15" s="22">
        <v>3</v>
      </c>
      <c r="CN15" s="22" t="s">
        <v>127</v>
      </c>
      <c r="CO15" s="22" t="s">
        <v>231</v>
      </c>
      <c r="CP15" s="22" t="s">
        <v>123</v>
      </c>
      <c r="CS15" s="22" t="s">
        <v>232</v>
      </c>
      <c r="CU15" s="22" t="s">
        <v>190</v>
      </c>
      <c r="CW15" s="22" t="s">
        <v>149</v>
      </c>
      <c r="CX15" s="22" t="s">
        <v>149</v>
      </c>
      <c r="CY15" s="22" t="s">
        <v>149</v>
      </c>
      <c r="CZ15" s="22" t="s">
        <v>129</v>
      </c>
      <c r="DA15" s="22" t="s">
        <v>129</v>
      </c>
      <c r="DB15" s="22" t="s">
        <v>129</v>
      </c>
      <c r="DC15" s="22" t="s">
        <v>129</v>
      </c>
      <c r="DD15" s="22" t="s">
        <v>123</v>
      </c>
      <c r="DE15" s="22" t="s">
        <v>123</v>
      </c>
      <c r="DF15" s="22">
        <v>9</v>
      </c>
    </row>
    <row r="16" spans="1:111" ht="15.75" customHeight="1" x14ac:dyDescent="0.25">
      <c r="A16" s="86">
        <v>42048.630288796296</v>
      </c>
      <c r="B16" s="22" t="s">
        <v>191</v>
      </c>
      <c r="C16" s="22" t="s">
        <v>110</v>
      </c>
      <c r="E16" s="22" t="s">
        <v>170</v>
      </c>
      <c r="F16" s="22" t="s">
        <v>215</v>
      </c>
      <c r="G16" s="22" t="s">
        <v>112</v>
      </c>
      <c r="H16" s="22" t="s">
        <v>146</v>
      </c>
      <c r="I16" s="22" t="s">
        <v>147</v>
      </c>
      <c r="J16" s="22">
        <v>34000</v>
      </c>
      <c r="L16" s="22" t="s">
        <v>115</v>
      </c>
      <c r="M16" s="22" t="s">
        <v>137</v>
      </c>
      <c r="N16" s="22" t="s">
        <v>172</v>
      </c>
      <c r="O16" s="22" t="s">
        <v>228</v>
      </c>
      <c r="Q16" s="22" t="s">
        <v>124</v>
      </c>
      <c r="R16" s="22" t="s">
        <v>124</v>
      </c>
      <c r="S16" s="22" t="s">
        <v>149</v>
      </c>
      <c r="T16" s="22" t="s">
        <v>129</v>
      </c>
      <c r="U16" s="22" t="s">
        <v>129</v>
      </c>
      <c r="V16" s="22" t="s">
        <v>149</v>
      </c>
      <c r="AA16" s="22" t="s">
        <v>120</v>
      </c>
      <c r="AB16" s="22" t="s">
        <v>124</v>
      </c>
      <c r="AC16" s="22" t="s">
        <v>121</v>
      </c>
      <c r="AE16" s="22" t="s">
        <v>124</v>
      </c>
      <c r="AF16" s="22" t="s">
        <v>124</v>
      </c>
      <c r="AG16" s="22" t="s">
        <v>124</v>
      </c>
      <c r="AH16" s="22" t="s">
        <v>124</v>
      </c>
      <c r="AI16" s="22" t="s">
        <v>124</v>
      </c>
      <c r="AJ16" s="22" t="s">
        <v>124</v>
      </c>
      <c r="AK16" s="22" t="s">
        <v>124</v>
      </c>
      <c r="AO16" s="22" t="s">
        <v>122</v>
      </c>
      <c r="BC16" s="22" t="s">
        <v>129</v>
      </c>
      <c r="BN16" s="22" t="s">
        <v>120</v>
      </c>
      <c r="BO16" s="22" t="s">
        <v>151</v>
      </c>
      <c r="BP16" s="22" t="s">
        <v>174</v>
      </c>
      <c r="BQ16" s="22" t="s">
        <v>153</v>
      </c>
      <c r="BR16" s="22" t="s">
        <v>154</v>
      </c>
      <c r="BS16" s="22" t="s">
        <v>233</v>
      </c>
      <c r="BT16" s="22" t="s">
        <v>123</v>
      </c>
      <c r="BW16" s="22" t="s">
        <v>234</v>
      </c>
      <c r="BX16" s="22" t="s">
        <v>124</v>
      </c>
      <c r="CC16" s="22" t="s">
        <v>111</v>
      </c>
      <c r="CN16" s="22" t="s">
        <v>142</v>
      </c>
      <c r="CO16" s="22" t="s">
        <v>235</v>
      </c>
      <c r="CW16" s="22" t="s">
        <v>124</v>
      </c>
      <c r="CX16" s="22" t="s">
        <v>119</v>
      </c>
      <c r="CZ16" s="22" t="s">
        <v>129</v>
      </c>
      <c r="DA16" s="22" t="s">
        <v>129</v>
      </c>
      <c r="DC16" s="22" t="s">
        <v>129</v>
      </c>
      <c r="DD16" s="22" t="s">
        <v>123</v>
      </c>
      <c r="DE16" s="22" t="s">
        <v>123</v>
      </c>
      <c r="DF16" s="22">
        <v>4</v>
      </c>
    </row>
    <row r="17" spans="1:111" ht="15.75" customHeight="1" x14ac:dyDescent="0.25">
      <c r="A17" s="86">
        <v>42048.63814314815</v>
      </c>
      <c r="B17" s="22" t="s">
        <v>191</v>
      </c>
      <c r="C17" s="22" t="s">
        <v>110</v>
      </c>
      <c r="E17" s="22" t="s">
        <v>111</v>
      </c>
      <c r="G17" s="22" t="s">
        <v>112</v>
      </c>
      <c r="I17" s="22" t="s">
        <v>236</v>
      </c>
      <c r="J17" s="22">
        <v>38230</v>
      </c>
      <c r="L17" s="22" t="s">
        <v>115</v>
      </c>
      <c r="M17" s="22" t="s">
        <v>137</v>
      </c>
      <c r="N17" s="22" t="s">
        <v>138</v>
      </c>
      <c r="O17" s="22" t="s">
        <v>118</v>
      </c>
      <c r="Q17" s="22" t="s">
        <v>129</v>
      </c>
      <c r="R17" s="22" t="s">
        <v>129</v>
      </c>
      <c r="S17" s="22" t="s">
        <v>129</v>
      </c>
      <c r="T17" s="22" t="s">
        <v>129</v>
      </c>
      <c r="U17" s="22" t="s">
        <v>129</v>
      </c>
      <c r="V17" s="22" t="s">
        <v>129</v>
      </c>
      <c r="W17" s="22" t="s">
        <v>124</v>
      </c>
      <c r="X17" s="22" t="s">
        <v>124</v>
      </c>
      <c r="Y17" s="22" t="s">
        <v>124</v>
      </c>
      <c r="Z17" s="22" t="s">
        <v>129</v>
      </c>
      <c r="AA17" s="22" t="s">
        <v>120</v>
      </c>
      <c r="AB17" s="22" t="s">
        <v>124</v>
      </c>
      <c r="AC17" s="22" t="s">
        <v>124</v>
      </c>
      <c r="AD17" s="22" t="s">
        <v>124</v>
      </c>
      <c r="AE17" s="22" t="s">
        <v>124</v>
      </c>
      <c r="AF17" s="22" t="s">
        <v>124</v>
      </c>
      <c r="AG17" s="22" t="s">
        <v>124</v>
      </c>
      <c r="AH17" s="22" t="s">
        <v>124</v>
      </c>
      <c r="AI17" s="22" t="s">
        <v>124</v>
      </c>
      <c r="AJ17" s="22" t="s">
        <v>124</v>
      </c>
      <c r="AK17" s="22" t="s">
        <v>124</v>
      </c>
      <c r="AO17" s="22" t="s">
        <v>122</v>
      </c>
      <c r="AS17" s="22" t="s">
        <v>122</v>
      </c>
      <c r="AT17" s="22" t="s">
        <v>123</v>
      </c>
      <c r="BA17" s="22" t="s">
        <v>122</v>
      </c>
      <c r="BC17" s="22" t="s">
        <v>124</v>
      </c>
      <c r="BD17" s="22" t="s">
        <v>124</v>
      </c>
      <c r="BE17" s="22" t="s">
        <v>124</v>
      </c>
      <c r="BF17" s="22" t="s">
        <v>124</v>
      </c>
      <c r="BG17" s="22" t="s">
        <v>124</v>
      </c>
      <c r="BH17" s="22" t="s">
        <v>124</v>
      </c>
      <c r="BI17" s="22" t="s">
        <v>124</v>
      </c>
      <c r="BJ17" s="22" t="s">
        <v>124</v>
      </c>
      <c r="BK17" s="22" t="s">
        <v>124</v>
      </c>
      <c r="BL17" s="22" t="s">
        <v>129</v>
      </c>
      <c r="BN17" s="22" t="s">
        <v>120</v>
      </c>
      <c r="BO17" s="22" t="s">
        <v>165</v>
      </c>
      <c r="BR17" s="22" t="s">
        <v>126</v>
      </c>
      <c r="BS17" s="22" t="s">
        <v>237</v>
      </c>
      <c r="BT17" s="22" t="s">
        <v>123</v>
      </c>
      <c r="CC17" s="22" t="s">
        <v>111</v>
      </c>
      <c r="CD17" s="22" t="s">
        <v>124</v>
      </c>
      <c r="CE17" s="22" t="s">
        <v>124</v>
      </c>
      <c r="CF17" s="22" t="s">
        <v>124</v>
      </c>
      <c r="CG17" s="22" t="s">
        <v>124</v>
      </c>
      <c r="CH17" s="22" t="s">
        <v>124</v>
      </c>
      <c r="CI17" s="22" t="s">
        <v>141</v>
      </c>
      <c r="CL17" s="22">
        <v>5</v>
      </c>
      <c r="CM17" s="22">
        <v>5</v>
      </c>
      <c r="CN17" s="22" t="s">
        <v>142</v>
      </c>
      <c r="CO17" s="22" t="s">
        <v>238</v>
      </c>
      <c r="CP17" s="22" t="s">
        <v>123</v>
      </c>
      <c r="CS17" s="22" t="s">
        <v>239</v>
      </c>
      <c r="CU17" s="22" t="s">
        <v>198</v>
      </c>
      <c r="CW17" s="22" t="s">
        <v>124</v>
      </c>
      <c r="CX17" s="22" t="s">
        <v>124</v>
      </c>
      <c r="CY17" s="22" t="s">
        <v>124</v>
      </c>
      <c r="CZ17" s="22" t="s">
        <v>129</v>
      </c>
      <c r="DA17" s="22" t="s">
        <v>129</v>
      </c>
      <c r="DB17" s="22" t="s">
        <v>129</v>
      </c>
      <c r="DC17" s="22" t="s">
        <v>129</v>
      </c>
      <c r="DD17" s="22" t="s">
        <v>123</v>
      </c>
      <c r="DE17" s="22" t="s">
        <v>123</v>
      </c>
      <c r="DF17" s="22">
        <v>8</v>
      </c>
    </row>
    <row r="18" spans="1:111" ht="15.75" customHeight="1" x14ac:dyDescent="0.25">
      <c r="A18" s="86">
        <v>42048.652704097221</v>
      </c>
      <c r="B18" s="22" t="s">
        <v>130</v>
      </c>
      <c r="C18" s="22" t="s">
        <v>110</v>
      </c>
      <c r="E18" s="22" t="s">
        <v>240</v>
      </c>
      <c r="F18" s="22" t="s">
        <v>133</v>
      </c>
      <c r="G18" s="22" t="s">
        <v>241</v>
      </c>
      <c r="H18" s="22" t="s">
        <v>242</v>
      </c>
      <c r="I18" s="22" t="s">
        <v>243</v>
      </c>
      <c r="J18" s="22">
        <v>75013</v>
      </c>
      <c r="L18" s="22" t="s">
        <v>244</v>
      </c>
      <c r="M18" s="22" t="s">
        <v>116</v>
      </c>
      <c r="N18" s="22" t="s">
        <v>227</v>
      </c>
      <c r="O18" s="22" t="s">
        <v>228</v>
      </c>
      <c r="Q18" s="22" t="s">
        <v>124</v>
      </c>
      <c r="R18" s="22" t="s">
        <v>124</v>
      </c>
      <c r="S18" s="22" t="s">
        <v>124</v>
      </c>
      <c r="T18" s="22" t="s">
        <v>124</v>
      </c>
      <c r="V18" s="22" t="s">
        <v>124</v>
      </c>
      <c r="AA18" s="22" t="s">
        <v>120</v>
      </c>
      <c r="AB18" s="22" t="s">
        <v>124</v>
      </c>
      <c r="AC18" s="22" t="s">
        <v>124</v>
      </c>
      <c r="AD18" s="22" t="s">
        <v>124</v>
      </c>
      <c r="AE18" s="22" t="s">
        <v>124</v>
      </c>
      <c r="AF18" s="22" t="s">
        <v>124</v>
      </c>
      <c r="AG18" s="22" t="s">
        <v>124</v>
      </c>
      <c r="AH18" s="22" t="s">
        <v>124</v>
      </c>
      <c r="AI18" s="22" t="s">
        <v>124</v>
      </c>
      <c r="AJ18" s="22" t="s">
        <v>124</v>
      </c>
      <c r="AK18" s="22" t="s">
        <v>124</v>
      </c>
      <c r="AL18" s="22" t="s">
        <v>123</v>
      </c>
      <c r="AM18" s="22" t="s">
        <v>123</v>
      </c>
      <c r="AN18" s="22" t="s">
        <v>123</v>
      </c>
      <c r="AS18" s="22" t="s">
        <v>122</v>
      </c>
      <c r="AW18" s="22" t="s">
        <v>122</v>
      </c>
      <c r="BA18" s="22" t="s">
        <v>122</v>
      </c>
      <c r="BC18" s="22" t="s">
        <v>124</v>
      </c>
      <c r="BD18" s="22" t="s">
        <v>124</v>
      </c>
      <c r="BE18" s="22" t="s">
        <v>124</v>
      </c>
      <c r="BF18" s="22" t="s">
        <v>124</v>
      </c>
      <c r="BG18" s="22" t="s">
        <v>124</v>
      </c>
      <c r="BH18" s="22" t="s">
        <v>124</v>
      </c>
      <c r="BI18" s="22" t="s">
        <v>124</v>
      </c>
      <c r="BJ18" s="22" t="s">
        <v>124</v>
      </c>
      <c r="BK18" s="22" t="s">
        <v>124</v>
      </c>
      <c r="BL18" s="22" t="s">
        <v>129</v>
      </c>
      <c r="BN18" s="22" t="s">
        <v>120</v>
      </c>
      <c r="BO18" s="22" t="s">
        <v>165</v>
      </c>
      <c r="BS18" s="22" t="s">
        <v>245</v>
      </c>
      <c r="BT18" s="22" t="s">
        <v>123</v>
      </c>
      <c r="CC18" s="22" t="s">
        <v>111</v>
      </c>
      <c r="CI18" s="22" t="s">
        <v>200</v>
      </c>
      <c r="CL18" s="22">
        <v>4</v>
      </c>
      <c r="CM18" s="22">
        <v>2</v>
      </c>
      <c r="CN18" s="22" t="s">
        <v>142</v>
      </c>
      <c r="CO18" s="22" t="s">
        <v>246</v>
      </c>
      <c r="CP18" s="22" t="s">
        <v>123</v>
      </c>
      <c r="CS18" s="22" t="s">
        <v>158</v>
      </c>
      <c r="CT18" s="22" t="s">
        <v>158</v>
      </c>
      <c r="CU18" s="22" t="s">
        <v>158</v>
      </c>
      <c r="CW18" s="22" t="s">
        <v>124</v>
      </c>
      <c r="CX18" s="22" t="s">
        <v>124</v>
      </c>
      <c r="CY18" s="22" t="s">
        <v>124</v>
      </c>
      <c r="CZ18" s="22" t="s">
        <v>124</v>
      </c>
      <c r="DA18" s="22" t="s">
        <v>124</v>
      </c>
      <c r="DB18" s="22" t="s">
        <v>124</v>
      </c>
      <c r="DC18" s="22" t="s">
        <v>124</v>
      </c>
      <c r="DD18" s="22" t="s">
        <v>123</v>
      </c>
      <c r="DE18" s="22" t="s">
        <v>123</v>
      </c>
      <c r="DF18" s="22">
        <v>7</v>
      </c>
      <c r="DG18" s="22"/>
    </row>
    <row r="19" spans="1:111" ht="15.75" customHeight="1" x14ac:dyDescent="0.25">
      <c r="A19" s="86">
        <v>42048.658389016207</v>
      </c>
      <c r="B19" s="22" t="s">
        <v>130</v>
      </c>
      <c r="C19" s="22" t="s">
        <v>110</v>
      </c>
      <c r="E19" s="22" t="s">
        <v>111</v>
      </c>
      <c r="G19" s="22" t="s">
        <v>203</v>
      </c>
      <c r="H19" s="22" t="s">
        <v>186</v>
      </c>
      <c r="I19" s="22" t="s">
        <v>247</v>
      </c>
      <c r="J19" s="22">
        <v>75005</v>
      </c>
      <c r="L19" s="22" t="s">
        <v>199</v>
      </c>
      <c r="M19" s="22" t="s">
        <v>137</v>
      </c>
      <c r="N19" s="22" t="s">
        <v>117</v>
      </c>
      <c r="O19" s="22" t="s">
        <v>118</v>
      </c>
      <c r="Q19" s="22" t="s">
        <v>129</v>
      </c>
      <c r="R19" s="22" t="s">
        <v>129</v>
      </c>
      <c r="S19" s="22" t="s">
        <v>129</v>
      </c>
      <c r="T19" s="22" t="s">
        <v>129</v>
      </c>
      <c r="U19" s="22" t="s">
        <v>129</v>
      </c>
      <c r="V19" s="22" t="s">
        <v>129</v>
      </c>
      <c r="W19" s="22" t="s">
        <v>129</v>
      </c>
      <c r="X19" s="22" t="s">
        <v>129</v>
      </c>
      <c r="Y19" s="22" t="s">
        <v>129</v>
      </c>
      <c r="Z19" s="22" t="s">
        <v>129</v>
      </c>
      <c r="AA19" s="22" t="s">
        <v>120</v>
      </c>
      <c r="AB19" s="22" t="s">
        <v>124</v>
      </c>
      <c r="AC19" s="22" t="s">
        <v>124</v>
      </c>
      <c r="AD19" s="22" t="s">
        <v>124</v>
      </c>
      <c r="AE19" s="22" t="s">
        <v>124</v>
      </c>
      <c r="AF19" s="22" t="s">
        <v>149</v>
      </c>
      <c r="AG19" s="22" t="s">
        <v>149</v>
      </c>
      <c r="AH19" s="22" t="s">
        <v>149</v>
      </c>
      <c r="AI19" s="22" t="s">
        <v>149</v>
      </c>
      <c r="AJ19" s="22" t="s">
        <v>149</v>
      </c>
      <c r="AK19" s="22" t="s">
        <v>124</v>
      </c>
      <c r="AL19" s="22" t="s">
        <v>123</v>
      </c>
      <c r="AP19" s="22" t="s">
        <v>123</v>
      </c>
      <c r="AT19" s="22" t="s">
        <v>123</v>
      </c>
      <c r="AX19" s="22" t="s">
        <v>123</v>
      </c>
      <c r="BC19" s="22" t="s">
        <v>149</v>
      </c>
      <c r="BD19" s="22" t="s">
        <v>149</v>
      </c>
      <c r="BE19" s="22" t="s">
        <v>149</v>
      </c>
      <c r="BF19" s="22" t="s">
        <v>149</v>
      </c>
      <c r="BG19" s="22" t="s">
        <v>149</v>
      </c>
      <c r="BH19" s="22" t="s">
        <v>124</v>
      </c>
      <c r="BI19" s="22" t="s">
        <v>121</v>
      </c>
      <c r="BJ19" s="22" t="s">
        <v>124</v>
      </c>
      <c r="BK19" s="22" t="s">
        <v>124</v>
      </c>
      <c r="BL19" s="22" t="s">
        <v>129</v>
      </c>
      <c r="BN19" s="22" t="s">
        <v>120</v>
      </c>
      <c r="BO19" s="22" t="s">
        <v>151</v>
      </c>
      <c r="BP19" s="22" t="s">
        <v>152</v>
      </c>
      <c r="BQ19" s="22" t="s">
        <v>205</v>
      </c>
      <c r="BR19" s="22" t="s">
        <v>126</v>
      </c>
      <c r="BS19" s="22" t="s">
        <v>237</v>
      </c>
      <c r="BT19" s="22" t="s">
        <v>123</v>
      </c>
      <c r="CC19" s="22" t="s">
        <v>111</v>
      </c>
      <c r="CI19" s="22" t="s">
        <v>141</v>
      </c>
      <c r="CL19" s="22">
        <v>2</v>
      </c>
      <c r="CM19" s="22">
        <v>2</v>
      </c>
      <c r="CN19" s="22" t="s">
        <v>127</v>
      </c>
      <c r="CO19" s="22" t="s">
        <v>248</v>
      </c>
      <c r="CP19" s="22" t="s">
        <v>123</v>
      </c>
      <c r="CT19" s="22" t="s">
        <v>158</v>
      </c>
      <c r="CW19" s="22" t="s">
        <v>124</v>
      </c>
      <c r="CX19" s="22" t="s">
        <v>124</v>
      </c>
      <c r="CY19" s="22" t="s">
        <v>124</v>
      </c>
      <c r="CZ19" s="22" t="s">
        <v>124</v>
      </c>
      <c r="DA19" s="22" t="s">
        <v>124</v>
      </c>
      <c r="DB19" s="22" t="s">
        <v>121</v>
      </c>
      <c r="DC19" s="22" t="s">
        <v>121</v>
      </c>
      <c r="DD19" s="22" t="s">
        <v>123</v>
      </c>
      <c r="DE19" s="22" t="s">
        <v>123</v>
      </c>
      <c r="DF19" s="22">
        <v>9</v>
      </c>
      <c r="DG19" s="22"/>
    </row>
    <row r="20" spans="1:111" ht="15.75" customHeight="1" x14ac:dyDescent="0.25">
      <c r="A20" s="86">
        <v>42048.676884178247</v>
      </c>
      <c r="B20" s="22" t="s">
        <v>130</v>
      </c>
      <c r="C20" s="22" t="s">
        <v>159</v>
      </c>
      <c r="E20" s="22" t="s">
        <v>192</v>
      </c>
      <c r="F20" s="22" t="s">
        <v>133</v>
      </c>
      <c r="G20" s="22" t="s">
        <v>203</v>
      </c>
      <c r="H20" s="22" t="s">
        <v>249</v>
      </c>
      <c r="I20" s="22" t="s">
        <v>250</v>
      </c>
      <c r="J20" s="22">
        <v>76620</v>
      </c>
      <c r="L20" s="22" t="s">
        <v>199</v>
      </c>
      <c r="M20" s="22" t="s">
        <v>137</v>
      </c>
      <c r="N20" s="22" t="s">
        <v>227</v>
      </c>
      <c r="O20" s="22" t="s">
        <v>228</v>
      </c>
      <c r="Q20" s="22" t="s">
        <v>129</v>
      </c>
      <c r="R20" s="22" t="s">
        <v>129</v>
      </c>
      <c r="S20" s="22" t="s">
        <v>129</v>
      </c>
      <c r="T20" s="22" t="s">
        <v>129</v>
      </c>
      <c r="U20" s="22" t="s">
        <v>129</v>
      </c>
      <c r="V20" s="22" t="s">
        <v>129</v>
      </c>
      <c r="W20" s="22" t="s">
        <v>129</v>
      </c>
      <c r="X20" s="22" t="s">
        <v>129</v>
      </c>
      <c r="Y20" s="22" t="s">
        <v>129</v>
      </c>
      <c r="Z20" s="22" t="s">
        <v>129</v>
      </c>
      <c r="AA20" s="22" t="s">
        <v>120</v>
      </c>
      <c r="AB20" s="22" t="s">
        <v>149</v>
      </c>
      <c r="AC20" s="22" t="s">
        <v>149</v>
      </c>
      <c r="AD20" s="22" t="s">
        <v>149</v>
      </c>
      <c r="AE20" s="22" t="s">
        <v>149</v>
      </c>
      <c r="AF20" s="22" t="s">
        <v>149</v>
      </c>
      <c r="AG20" s="22" t="s">
        <v>124</v>
      </c>
      <c r="AH20" s="22" t="s">
        <v>149</v>
      </c>
      <c r="AI20" s="22" t="s">
        <v>149</v>
      </c>
      <c r="AJ20" s="22" t="s">
        <v>149</v>
      </c>
      <c r="AK20" s="22" t="s">
        <v>149</v>
      </c>
      <c r="AL20" s="22" t="s">
        <v>123</v>
      </c>
      <c r="AM20" s="22" t="s">
        <v>123</v>
      </c>
      <c r="AS20" s="22" t="s">
        <v>122</v>
      </c>
      <c r="AT20" s="22" t="s">
        <v>123</v>
      </c>
      <c r="AU20" s="22" t="s">
        <v>123</v>
      </c>
      <c r="BA20" s="22" t="s">
        <v>122</v>
      </c>
      <c r="BC20" s="22" t="s">
        <v>129</v>
      </c>
      <c r="BD20" s="22" t="s">
        <v>129</v>
      </c>
      <c r="BE20" s="22" t="s">
        <v>129</v>
      </c>
      <c r="BF20" s="22" t="s">
        <v>129</v>
      </c>
      <c r="BG20" s="22" t="s">
        <v>129</v>
      </c>
      <c r="BH20" s="22" t="s">
        <v>129</v>
      </c>
      <c r="BI20" s="22" t="s">
        <v>129</v>
      </c>
      <c r="BJ20" s="22" t="s">
        <v>129</v>
      </c>
      <c r="BK20" s="22" t="s">
        <v>129</v>
      </c>
      <c r="BL20" s="22" t="s">
        <v>129</v>
      </c>
      <c r="BN20" s="22" t="s">
        <v>120</v>
      </c>
      <c r="BO20" s="22" t="s">
        <v>165</v>
      </c>
      <c r="BR20" s="22" t="s">
        <v>126</v>
      </c>
      <c r="BS20" s="22" t="s">
        <v>251</v>
      </c>
      <c r="BT20" s="22" t="s">
        <v>123</v>
      </c>
      <c r="CC20" s="22" t="s">
        <v>111</v>
      </c>
      <c r="CD20" s="22" t="s">
        <v>119</v>
      </c>
      <c r="CE20" s="22" t="s">
        <v>119</v>
      </c>
      <c r="CF20" s="22" t="s">
        <v>119</v>
      </c>
      <c r="CG20" s="22" t="s">
        <v>124</v>
      </c>
      <c r="CH20" s="22" t="s">
        <v>121</v>
      </c>
      <c r="CI20" s="22" t="s">
        <v>252</v>
      </c>
      <c r="CJ20" s="22" t="s">
        <v>253</v>
      </c>
      <c r="CL20" s="22">
        <v>2</v>
      </c>
      <c r="CO20" s="22" t="s">
        <v>254</v>
      </c>
      <c r="CP20" s="22" t="s">
        <v>123</v>
      </c>
      <c r="CS20" s="22" t="s">
        <v>184</v>
      </c>
      <c r="CT20" s="22" t="s">
        <v>184</v>
      </c>
      <c r="CW20" s="22" t="s">
        <v>124</v>
      </c>
      <c r="CX20" s="22" t="s">
        <v>129</v>
      </c>
      <c r="CY20" s="22" t="s">
        <v>124</v>
      </c>
      <c r="CZ20" s="22" t="s">
        <v>129</v>
      </c>
      <c r="DA20" s="22" t="s">
        <v>149</v>
      </c>
      <c r="DB20" s="22" t="s">
        <v>149</v>
      </c>
      <c r="DC20" s="22" t="s">
        <v>149</v>
      </c>
      <c r="DD20" s="22" t="s">
        <v>123</v>
      </c>
      <c r="DE20" s="22" t="s">
        <v>123</v>
      </c>
      <c r="DF20" s="22">
        <v>9</v>
      </c>
      <c r="DG20" s="22"/>
    </row>
    <row r="21" spans="1:111" ht="15.75" customHeight="1" x14ac:dyDescent="0.25">
      <c r="A21" s="86">
        <v>42051.39946872685</v>
      </c>
      <c r="B21" s="22" t="s">
        <v>191</v>
      </c>
      <c r="C21" s="22" t="s">
        <v>110</v>
      </c>
      <c r="E21" s="22" t="s">
        <v>170</v>
      </c>
      <c r="F21" s="22" t="s">
        <v>255</v>
      </c>
      <c r="G21" s="22" t="s">
        <v>112</v>
      </c>
      <c r="H21" s="22" t="s">
        <v>113</v>
      </c>
      <c r="I21" s="22" t="s">
        <v>256</v>
      </c>
      <c r="J21" s="22">
        <v>30700</v>
      </c>
      <c r="L21" s="22" t="s">
        <v>115</v>
      </c>
      <c r="M21" s="22" t="s">
        <v>137</v>
      </c>
      <c r="N21" s="22" t="s">
        <v>138</v>
      </c>
      <c r="O21" s="22" t="s">
        <v>139</v>
      </c>
      <c r="Q21" s="22" t="s">
        <v>149</v>
      </c>
      <c r="R21" s="22" t="s">
        <v>149</v>
      </c>
      <c r="S21" s="22" t="s">
        <v>149</v>
      </c>
      <c r="T21" s="22" t="s">
        <v>149</v>
      </c>
      <c r="U21" s="22" t="s">
        <v>149</v>
      </c>
      <c r="V21" s="22" t="s">
        <v>149</v>
      </c>
      <c r="AL21" s="22" t="s">
        <v>123</v>
      </c>
      <c r="AP21" s="22" t="s">
        <v>123</v>
      </c>
      <c r="AT21" s="22" t="s">
        <v>123</v>
      </c>
      <c r="BA21" s="22" t="s">
        <v>122</v>
      </c>
      <c r="BC21" s="22" t="s">
        <v>124</v>
      </c>
      <c r="BD21" s="22" t="s">
        <v>124</v>
      </c>
      <c r="BE21" s="22" t="s">
        <v>149</v>
      </c>
      <c r="BF21" s="22" t="s">
        <v>149</v>
      </c>
      <c r="BG21" s="22" t="s">
        <v>124</v>
      </c>
      <c r="BH21" s="22" t="s">
        <v>121</v>
      </c>
      <c r="BI21" s="22" t="s">
        <v>149</v>
      </c>
      <c r="BJ21" s="22" t="s">
        <v>124</v>
      </c>
      <c r="BK21" s="22" t="s">
        <v>124</v>
      </c>
      <c r="BL21" s="22" t="s">
        <v>149</v>
      </c>
      <c r="BN21" s="22" t="s">
        <v>150</v>
      </c>
      <c r="BO21" s="22" t="s">
        <v>151</v>
      </c>
      <c r="BP21" s="22" t="s">
        <v>174</v>
      </c>
      <c r="BQ21" s="22" t="s">
        <v>229</v>
      </c>
      <c r="BR21" s="22" t="s">
        <v>126</v>
      </c>
      <c r="BS21" s="22" t="s">
        <v>257</v>
      </c>
      <c r="BT21" s="22" t="s">
        <v>123</v>
      </c>
      <c r="CC21" s="22" t="s">
        <v>123</v>
      </c>
      <c r="CI21" s="22" t="s">
        <v>258</v>
      </c>
      <c r="CL21" s="22">
        <v>4</v>
      </c>
      <c r="CM21" s="22">
        <v>4</v>
      </c>
      <c r="CN21" s="22" t="s">
        <v>127</v>
      </c>
      <c r="CO21" s="22" t="s">
        <v>259</v>
      </c>
      <c r="CP21" s="22" t="s">
        <v>123</v>
      </c>
      <c r="CS21" s="22" t="s">
        <v>208</v>
      </c>
      <c r="CU21" s="22" t="s">
        <v>184</v>
      </c>
      <c r="CW21" s="22" t="s">
        <v>124</v>
      </c>
      <c r="CX21" s="22" t="s">
        <v>124</v>
      </c>
      <c r="CY21" s="22" t="s">
        <v>121</v>
      </c>
      <c r="CZ21" s="22" t="s">
        <v>129</v>
      </c>
      <c r="DA21" s="22" t="s">
        <v>129</v>
      </c>
      <c r="DB21" s="22" t="s">
        <v>129</v>
      </c>
      <c r="DC21" s="22" t="s">
        <v>129</v>
      </c>
      <c r="DD21" s="22" t="s">
        <v>123</v>
      </c>
      <c r="DE21" s="22" t="s">
        <v>123</v>
      </c>
      <c r="DF21" s="22">
        <v>10</v>
      </c>
      <c r="DG21" s="22"/>
    </row>
    <row r="22" spans="1:111" ht="15.75" customHeight="1" x14ac:dyDescent="0.25">
      <c r="A22" s="86">
        <v>42053.642357662036</v>
      </c>
      <c r="B22" s="22" t="s">
        <v>191</v>
      </c>
      <c r="C22" s="22" t="s">
        <v>110</v>
      </c>
      <c r="E22" s="22" t="s">
        <v>192</v>
      </c>
      <c r="F22" s="22" t="s">
        <v>133</v>
      </c>
      <c r="G22" s="22" t="s">
        <v>193</v>
      </c>
      <c r="H22" s="22" t="s">
        <v>113</v>
      </c>
      <c r="I22" s="22" t="s">
        <v>260</v>
      </c>
      <c r="J22" s="22">
        <v>83510</v>
      </c>
      <c r="L22" s="22" t="s">
        <v>115</v>
      </c>
      <c r="M22" s="22" t="s">
        <v>137</v>
      </c>
      <c r="N22" s="22" t="s">
        <v>163</v>
      </c>
      <c r="O22" s="22" t="s">
        <v>164</v>
      </c>
      <c r="AA22" s="22" t="s">
        <v>120</v>
      </c>
      <c r="AO22" s="22" t="s">
        <v>122</v>
      </c>
      <c r="AP22" s="22" t="s">
        <v>123</v>
      </c>
      <c r="AQ22" s="22" t="s">
        <v>123</v>
      </c>
      <c r="AR22" s="22" t="s">
        <v>123</v>
      </c>
      <c r="AW22" s="22" t="s">
        <v>122</v>
      </c>
      <c r="BA22" s="22" t="s">
        <v>122</v>
      </c>
      <c r="BC22" s="22" t="s">
        <v>124</v>
      </c>
      <c r="BD22" s="22" t="s">
        <v>124</v>
      </c>
      <c r="BE22" s="22" t="s">
        <v>124</v>
      </c>
      <c r="BF22" s="22" t="s">
        <v>124</v>
      </c>
      <c r="BG22" s="22" t="s">
        <v>124</v>
      </c>
      <c r="BH22" s="22" t="s">
        <v>124</v>
      </c>
      <c r="BI22" s="22" t="s">
        <v>124</v>
      </c>
      <c r="BJ22" s="22" t="s">
        <v>121</v>
      </c>
      <c r="BK22" s="22" t="s">
        <v>124</v>
      </c>
      <c r="BL22" s="22" t="s">
        <v>129</v>
      </c>
      <c r="BN22" s="22" t="s">
        <v>120</v>
      </c>
      <c r="BO22" s="22" t="s">
        <v>165</v>
      </c>
      <c r="BR22" s="22" t="s">
        <v>126</v>
      </c>
      <c r="BS22" s="22" t="s">
        <v>261</v>
      </c>
      <c r="BT22" s="22" t="s">
        <v>123</v>
      </c>
      <c r="CC22" s="22" t="s">
        <v>111</v>
      </c>
      <c r="CI22" s="22" t="s">
        <v>141</v>
      </c>
      <c r="CL22" s="22">
        <v>3</v>
      </c>
      <c r="CM22" s="22">
        <v>2</v>
      </c>
      <c r="CN22" s="22" t="s">
        <v>127</v>
      </c>
      <c r="CO22" s="22" t="s">
        <v>262</v>
      </c>
      <c r="CP22" s="22" t="s">
        <v>123</v>
      </c>
      <c r="CS22" s="22" t="s">
        <v>168</v>
      </c>
      <c r="CT22" s="22" t="s">
        <v>198</v>
      </c>
      <c r="CU22" s="22" t="s">
        <v>168</v>
      </c>
      <c r="CW22" s="22" t="s">
        <v>124</v>
      </c>
      <c r="CX22" s="22" t="s">
        <v>149</v>
      </c>
      <c r="CY22" s="22" t="s">
        <v>124</v>
      </c>
      <c r="CZ22" s="22" t="s">
        <v>121</v>
      </c>
      <c r="DA22" s="22" t="s">
        <v>129</v>
      </c>
      <c r="DB22" s="22" t="s">
        <v>129</v>
      </c>
      <c r="DC22" s="22" t="s">
        <v>129</v>
      </c>
      <c r="DD22" s="22" t="s">
        <v>123</v>
      </c>
      <c r="DE22" s="22" t="s">
        <v>123</v>
      </c>
      <c r="DF22" s="22">
        <v>8</v>
      </c>
    </row>
    <row r="23" spans="1:111" ht="15.75" customHeight="1" x14ac:dyDescent="0.25">
      <c r="A23" s="86">
        <v>42054.535831516201</v>
      </c>
      <c r="B23" s="22" t="s">
        <v>191</v>
      </c>
      <c r="E23" s="22" t="s">
        <v>192</v>
      </c>
      <c r="F23" s="22" t="s">
        <v>255</v>
      </c>
      <c r="G23" s="22" t="s">
        <v>112</v>
      </c>
      <c r="H23" s="22" t="s">
        <v>113</v>
      </c>
      <c r="I23" s="22" t="s">
        <v>263</v>
      </c>
      <c r="J23" s="22">
        <v>34430</v>
      </c>
      <c r="L23" s="22" t="s">
        <v>115</v>
      </c>
      <c r="M23" s="22" t="s">
        <v>137</v>
      </c>
      <c r="N23" s="22" t="s">
        <v>172</v>
      </c>
      <c r="O23" s="22" t="s">
        <v>139</v>
      </c>
      <c r="AA23" s="22" t="s">
        <v>150</v>
      </c>
      <c r="AB23" s="22" t="s">
        <v>149</v>
      </c>
      <c r="AC23" s="22" t="s">
        <v>149</v>
      </c>
      <c r="AD23" s="22" t="s">
        <v>149</v>
      </c>
      <c r="AE23" s="22" t="s">
        <v>124</v>
      </c>
      <c r="AF23" s="22" t="s">
        <v>121</v>
      </c>
      <c r="AG23" s="22" t="s">
        <v>124</v>
      </c>
      <c r="AH23" s="22" t="s">
        <v>124</v>
      </c>
      <c r="AI23" s="22" t="s">
        <v>124</v>
      </c>
      <c r="AJ23" s="22" t="s">
        <v>121</v>
      </c>
      <c r="AK23" s="22" t="s">
        <v>121</v>
      </c>
      <c r="AL23" s="22" t="s">
        <v>123</v>
      </c>
      <c r="AM23" s="22" t="s">
        <v>123</v>
      </c>
      <c r="AN23" s="22" t="s">
        <v>123</v>
      </c>
      <c r="AP23" s="22" t="s">
        <v>123</v>
      </c>
      <c r="AQ23" s="22" t="s">
        <v>123</v>
      </c>
      <c r="AR23" s="22" t="s">
        <v>123</v>
      </c>
      <c r="AT23" s="22" t="s">
        <v>123</v>
      </c>
      <c r="AU23" s="22" t="s">
        <v>111</v>
      </c>
      <c r="AV23" s="22" t="s">
        <v>123</v>
      </c>
      <c r="BA23" s="22" t="s">
        <v>122</v>
      </c>
      <c r="BC23" s="22" t="s">
        <v>124</v>
      </c>
      <c r="BD23" s="22" t="s">
        <v>124</v>
      </c>
      <c r="BE23" s="22" t="s">
        <v>121</v>
      </c>
      <c r="BF23" s="22" t="s">
        <v>124</v>
      </c>
      <c r="BG23" s="22" t="s">
        <v>124</v>
      </c>
      <c r="BH23" s="22" t="s">
        <v>124</v>
      </c>
      <c r="BI23" s="22" t="s">
        <v>121</v>
      </c>
      <c r="BJ23" s="22" t="s">
        <v>124</v>
      </c>
      <c r="BK23" s="22" t="s">
        <v>121</v>
      </c>
      <c r="BN23" s="22" t="s">
        <v>150</v>
      </c>
      <c r="BP23" s="22" t="s">
        <v>180</v>
      </c>
      <c r="BQ23" s="22" t="s">
        <v>153</v>
      </c>
      <c r="BR23" s="22" t="s">
        <v>154</v>
      </c>
      <c r="BT23" s="22" t="s">
        <v>123</v>
      </c>
      <c r="CC23" s="22" t="s">
        <v>123</v>
      </c>
      <c r="CD23" s="22" t="s">
        <v>119</v>
      </c>
      <c r="CE23" s="22" t="s">
        <v>119</v>
      </c>
      <c r="CF23" s="22" t="s">
        <v>121</v>
      </c>
      <c r="CG23" s="22" t="s">
        <v>124</v>
      </c>
      <c r="CH23" s="22" t="s">
        <v>121</v>
      </c>
      <c r="CI23" s="22" t="s">
        <v>252</v>
      </c>
      <c r="CJ23" s="22" t="s">
        <v>264</v>
      </c>
      <c r="CL23" s="22">
        <v>5</v>
      </c>
      <c r="CM23" s="22">
        <v>5</v>
      </c>
      <c r="CN23" s="22" t="s">
        <v>142</v>
      </c>
      <c r="CO23" s="22" t="s">
        <v>265</v>
      </c>
      <c r="CP23" s="22" t="s">
        <v>111</v>
      </c>
      <c r="CQ23" s="22" t="s">
        <v>266</v>
      </c>
      <c r="CS23" s="22" t="s">
        <v>208</v>
      </c>
      <c r="CT23" s="22" t="s">
        <v>169</v>
      </c>
      <c r="CU23" s="22" t="s">
        <v>168</v>
      </c>
      <c r="CW23" s="22" t="s">
        <v>124</v>
      </c>
      <c r="CX23" s="22" t="s">
        <v>124</v>
      </c>
      <c r="CY23" s="22" t="s">
        <v>149</v>
      </c>
      <c r="CZ23" s="22" t="s">
        <v>124</v>
      </c>
      <c r="DA23" s="22" t="s">
        <v>124</v>
      </c>
      <c r="DB23" s="22" t="s">
        <v>124</v>
      </c>
      <c r="DC23" s="22" t="s">
        <v>124</v>
      </c>
      <c r="DD23" s="22" t="s">
        <v>123</v>
      </c>
      <c r="DE23" s="22" t="s">
        <v>123</v>
      </c>
      <c r="DF23" s="22">
        <v>7</v>
      </c>
    </row>
    <row r="24" spans="1:111" ht="15.75" customHeight="1" x14ac:dyDescent="0.25">
      <c r="A24" s="86">
        <v>42054.72687515046</v>
      </c>
      <c r="B24" s="22" t="s">
        <v>191</v>
      </c>
      <c r="C24" s="22" t="s">
        <v>110</v>
      </c>
      <c r="E24" s="22" t="s">
        <v>111</v>
      </c>
      <c r="G24" s="22" t="s">
        <v>267</v>
      </c>
      <c r="H24" s="22" t="s">
        <v>113</v>
      </c>
      <c r="I24" s="22" t="s">
        <v>268</v>
      </c>
      <c r="J24" s="22">
        <v>30760</v>
      </c>
      <c r="L24" s="22" t="s">
        <v>115</v>
      </c>
      <c r="M24" s="22" t="s">
        <v>137</v>
      </c>
      <c r="N24" s="22" t="s">
        <v>138</v>
      </c>
      <c r="O24" s="22" t="s">
        <v>173</v>
      </c>
      <c r="Q24" s="22" t="s">
        <v>149</v>
      </c>
      <c r="R24" s="22" t="s">
        <v>149</v>
      </c>
      <c r="S24" s="22" t="s">
        <v>149</v>
      </c>
      <c r="T24" s="22" t="s">
        <v>149</v>
      </c>
      <c r="U24" s="22" t="s">
        <v>124</v>
      </c>
      <c r="V24" s="22" t="s">
        <v>149</v>
      </c>
      <c r="AA24" s="22" t="s">
        <v>150</v>
      </c>
      <c r="AB24" s="22" t="s">
        <v>149</v>
      </c>
      <c r="AC24" s="22" t="s">
        <v>149</v>
      </c>
      <c r="AD24" s="22" t="s">
        <v>149</v>
      </c>
      <c r="AE24" s="22" t="s">
        <v>149</v>
      </c>
      <c r="AF24" s="22" t="s">
        <v>149</v>
      </c>
      <c r="AG24" s="22" t="s">
        <v>149</v>
      </c>
      <c r="AH24" s="22" t="s">
        <v>149</v>
      </c>
      <c r="AI24" s="22" t="s">
        <v>149</v>
      </c>
      <c r="AJ24" s="22" t="s">
        <v>149</v>
      </c>
      <c r="AK24" s="22" t="s">
        <v>149</v>
      </c>
      <c r="AL24" s="22" t="s">
        <v>123</v>
      </c>
      <c r="AP24" s="22" t="s">
        <v>123</v>
      </c>
      <c r="AU24" s="22" t="s">
        <v>123</v>
      </c>
      <c r="BA24" s="22" t="s">
        <v>122</v>
      </c>
      <c r="BC24" s="22" t="s">
        <v>124</v>
      </c>
      <c r="BD24" s="22" t="s">
        <v>124</v>
      </c>
      <c r="BE24" s="22" t="s">
        <v>129</v>
      </c>
      <c r="BF24" s="22" t="s">
        <v>129</v>
      </c>
      <c r="BG24" s="22" t="s">
        <v>129</v>
      </c>
      <c r="BH24" s="22" t="s">
        <v>129</v>
      </c>
      <c r="BI24" s="22" t="s">
        <v>129</v>
      </c>
      <c r="BJ24" s="22" t="s">
        <v>129</v>
      </c>
      <c r="BK24" s="22" t="s">
        <v>124</v>
      </c>
      <c r="BL24" s="22" t="s">
        <v>129</v>
      </c>
      <c r="BN24" s="22" t="s">
        <v>150</v>
      </c>
      <c r="BO24" s="22" t="s">
        <v>151</v>
      </c>
      <c r="BP24" s="22" t="s">
        <v>180</v>
      </c>
      <c r="BQ24" s="22" t="s">
        <v>153</v>
      </c>
      <c r="BR24" s="22" t="s">
        <v>126</v>
      </c>
      <c r="BS24" s="22" t="s">
        <v>269</v>
      </c>
      <c r="BT24" s="22" t="s">
        <v>123</v>
      </c>
      <c r="CC24" s="22" t="s">
        <v>123</v>
      </c>
      <c r="CD24" s="22" t="s">
        <v>149</v>
      </c>
      <c r="CE24" s="22" t="s">
        <v>149</v>
      </c>
      <c r="CF24" s="22" t="s">
        <v>149</v>
      </c>
      <c r="CG24" s="22" t="s">
        <v>149</v>
      </c>
      <c r="CH24" s="22" t="s">
        <v>149</v>
      </c>
      <c r="CJ24" s="22" t="s">
        <v>270</v>
      </c>
      <c r="CL24" s="22">
        <v>6</v>
      </c>
      <c r="CM24" s="22">
        <v>4</v>
      </c>
      <c r="CN24" s="22" t="s">
        <v>127</v>
      </c>
      <c r="CO24" s="22" t="s">
        <v>271</v>
      </c>
      <c r="CP24" s="22" t="s">
        <v>123</v>
      </c>
      <c r="CQ24" s="22" t="s">
        <v>272</v>
      </c>
      <c r="CS24" s="22" t="s">
        <v>158</v>
      </c>
      <c r="CW24" s="22" t="s">
        <v>149</v>
      </c>
      <c r="CX24" s="22" t="s">
        <v>124</v>
      </c>
      <c r="CY24" s="22" t="s">
        <v>124</v>
      </c>
      <c r="CZ24" s="22" t="s">
        <v>124</v>
      </c>
      <c r="DA24" s="22" t="s">
        <v>124</v>
      </c>
      <c r="DB24" s="22" t="s">
        <v>124</v>
      </c>
      <c r="DC24" s="22" t="s">
        <v>124</v>
      </c>
      <c r="DD24" s="22" t="s">
        <v>123</v>
      </c>
      <c r="DE24" s="22" t="s">
        <v>123</v>
      </c>
      <c r="DF24" s="22">
        <v>8</v>
      </c>
    </row>
    <row r="25" spans="1:111" ht="15.75" customHeight="1" x14ac:dyDescent="0.25">
      <c r="A25" s="86">
        <v>42054.730323101852</v>
      </c>
      <c r="B25" s="22" t="s">
        <v>191</v>
      </c>
      <c r="C25" s="22" t="s">
        <v>110</v>
      </c>
      <c r="E25" s="22" t="s">
        <v>170</v>
      </c>
      <c r="F25" s="22" t="s">
        <v>171</v>
      </c>
      <c r="G25" s="22" t="s">
        <v>267</v>
      </c>
      <c r="H25" s="22" t="s">
        <v>113</v>
      </c>
      <c r="I25" s="22" t="s">
        <v>273</v>
      </c>
      <c r="J25" s="22">
        <v>34130</v>
      </c>
      <c r="L25" s="22" t="s">
        <v>115</v>
      </c>
      <c r="M25" s="22" t="s">
        <v>116</v>
      </c>
      <c r="N25" s="22" t="s">
        <v>138</v>
      </c>
      <c r="O25" s="22" t="s">
        <v>139</v>
      </c>
      <c r="AA25" s="22" t="s">
        <v>150</v>
      </c>
      <c r="AB25" s="22" t="s">
        <v>149</v>
      </c>
      <c r="AC25" s="22" t="s">
        <v>149</v>
      </c>
      <c r="AD25" s="22" t="s">
        <v>149</v>
      </c>
      <c r="AE25" s="22" t="s">
        <v>124</v>
      </c>
      <c r="AF25" s="22" t="s">
        <v>149</v>
      </c>
      <c r="AG25" s="22" t="s">
        <v>149</v>
      </c>
      <c r="AH25" s="22" t="s">
        <v>149</v>
      </c>
      <c r="AI25" s="22" t="s">
        <v>149</v>
      </c>
      <c r="AJ25" s="22" t="s">
        <v>149</v>
      </c>
      <c r="AK25" s="22" t="s">
        <v>149</v>
      </c>
      <c r="AL25" s="22" t="s">
        <v>123</v>
      </c>
      <c r="AP25" s="22" t="s">
        <v>123</v>
      </c>
      <c r="AQ25" s="22" t="s">
        <v>123</v>
      </c>
      <c r="AR25" s="22" t="s">
        <v>123</v>
      </c>
      <c r="AW25" s="22" t="s">
        <v>122</v>
      </c>
      <c r="BA25" s="22" t="s">
        <v>122</v>
      </c>
      <c r="BC25" s="22" t="s">
        <v>124</v>
      </c>
      <c r="BD25" s="22" t="s">
        <v>149</v>
      </c>
      <c r="BE25" s="22" t="s">
        <v>149</v>
      </c>
      <c r="BF25" s="22" t="s">
        <v>149</v>
      </c>
      <c r="BG25" s="22" t="s">
        <v>149</v>
      </c>
      <c r="BH25" s="22" t="s">
        <v>149</v>
      </c>
      <c r="BI25" s="22" t="s">
        <v>149</v>
      </c>
      <c r="BJ25" s="22" t="s">
        <v>149</v>
      </c>
      <c r="BK25" s="22" t="s">
        <v>149</v>
      </c>
      <c r="BL25" s="22" t="s">
        <v>129</v>
      </c>
      <c r="BN25" s="22" t="s">
        <v>150</v>
      </c>
      <c r="BO25" s="22" t="s">
        <v>151</v>
      </c>
      <c r="BP25" s="22" t="s">
        <v>180</v>
      </c>
      <c r="BQ25" s="22" t="s">
        <v>153</v>
      </c>
      <c r="BR25" s="22" t="s">
        <v>126</v>
      </c>
      <c r="BS25" s="22" t="s">
        <v>274</v>
      </c>
      <c r="BT25" s="22" t="s">
        <v>123</v>
      </c>
      <c r="CC25" s="22" t="s">
        <v>123</v>
      </c>
      <c r="CD25" s="22" t="s">
        <v>149</v>
      </c>
      <c r="CE25" s="22" t="s">
        <v>124</v>
      </c>
      <c r="CF25" s="22" t="s">
        <v>149</v>
      </c>
      <c r="CG25" s="22" t="s">
        <v>149</v>
      </c>
      <c r="CH25" s="22" t="s">
        <v>149</v>
      </c>
      <c r="CL25" s="22">
        <v>3</v>
      </c>
      <c r="CM25" s="22">
        <v>3</v>
      </c>
      <c r="CN25" s="22" t="s">
        <v>127</v>
      </c>
      <c r="CO25" s="22" t="s">
        <v>275</v>
      </c>
      <c r="CP25" s="22" t="s">
        <v>123</v>
      </c>
      <c r="CS25" s="22" t="s">
        <v>169</v>
      </c>
      <c r="CT25" s="22" t="s">
        <v>144</v>
      </c>
      <c r="CU25" s="22" t="s">
        <v>168</v>
      </c>
      <c r="CW25" s="22" t="s">
        <v>149</v>
      </c>
      <c r="CX25" s="22" t="s">
        <v>124</v>
      </c>
      <c r="CY25" s="22" t="s">
        <v>149</v>
      </c>
      <c r="CZ25" s="22" t="s">
        <v>129</v>
      </c>
      <c r="DA25" s="22" t="s">
        <v>129</v>
      </c>
      <c r="DB25" s="22" t="s">
        <v>129</v>
      </c>
      <c r="DC25" s="22" t="s">
        <v>129</v>
      </c>
      <c r="DD25" s="22" t="s">
        <v>123</v>
      </c>
      <c r="DE25" s="22" t="s">
        <v>123</v>
      </c>
      <c r="DF25" s="22">
        <v>9</v>
      </c>
    </row>
    <row r="26" spans="1:111" ht="15.75" customHeight="1" x14ac:dyDescent="0.25">
      <c r="A26" s="86">
        <v>42054.733621736108</v>
      </c>
      <c r="B26" s="22" t="s">
        <v>191</v>
      </c>
      <c r="C26" s="22" t="s">
        <v>110</v>
      </c>
      <c r="E26" s="22" t="s">
        <v>192</v>
      </c>
      <c r="F26" s="22" t="s">
        <v>215</v>
      </c>
      <c r="G26" s="22" t="s">
        <v>112</v>
      </c>
      <c r="H26" s="22" t="s">
        <v>113</v>
      </c>
      <c r="I26" s="22" t="s">
        <v>276</v>
      </c>
      <c r="J26" s="22">
        <v>34970</v>
      </c>
      <c r="L26" s="22" t="s">
        <v>115</v>
      </c>
      <c r="M26" s="22" t="s">
        <v>137</v>
      </c>
      <c r="N26" s="22" t="s">
        <v>163</v>
      </c>
      <c r="O26" s="22" t="s">
        <v>139</v>
      </c>
      <c r="AA26" s="22" t="s">
        <v>150</v>
      </c>
      <c r="AB26" s="22" t="s">
        <v>149</v>
      </c>
      <c r="AC26" s="22" t="s">
        <v>149</v>
      </c>
      <c r="AD26" s="22" t="s">
        <v>124</v>
      </c>
      <c r="AE26" s="22" t="s">
        <v>149</v>
      </c>
      <c r="AF26" s="22" t="s">
        <v>149</v>
      </c>
      <c r="AG26" s="22" t="s">
        <v>149</v>
      </c>
      <c r="AH26" s="22" t="s">
        <v>149</v>
      </c>
      <c r="AI26" s="22" t="s">
        <v>149</v>
      </c>
      <c r="AJ26" s="22" t="s">
        <v>149</v>
      </c>
      <c r="AK26" s="22" t="s">
        <v>149</v>
      </c>
      <c r="AL26" s="22" t="s">
        <v>123</v>
      </c>
      <c r="AM26" s="22" t="s">
        <v>123</v>
      </c>
      <c r="AN26" s="22" t="s">
        <v>123</v>
      </c>
      <c r="AQ26" s="22" t="s">
        <v>123</v>
      </c>
      <c r="AR26" s="22" t="s">
        <v>123</v>
      </c>
      <c r="AW26" s="22" t="s">
        <v>122</v>
      </c>
      <c r="BA26" s="22" t="s">
        <v>122</v>
      </c>
      <c r="BC26" s="22" t="s">
        <v>149</v>
      </c>
      <c r="BD26" s="22" t="s">
        <v>124</v>
      </c>
      <c r="BE26" s="22" t="s">
        <v>149</v>
      </c>
      <c r="BF26" s="22" t="s">
        <v>149</v>
      </c>
      <c r="BG26" s="22" t="s">
        <v>129</v>
      </c>
      <c r="BH26" s="22" t="s">
        <v>129</v>
      </c>
      <c r="BI26" s="22" t="s">
        <v>129</v>
      </c>
      <c r="BJ26" s="22" t="s">
        <v>129</v>
      </c>
      <c r="BK26" s="22" t="s">
        <v>149</v>
      </c>
      <c r="BL26" s="22" t="s">
        <v>129</v>
      </c>
      <c r="BN26" s="22" t="s">
        <v>150</v>
      </c>
      <c r="BO26" s="22" t="s">
        <v>151</v>
      </c>
      <c r="BP26" s="22" t="s">
        <v>180</v>
      </c>
      <c r="BQ26" s="22" t="s">
        <v>205</v>
      </c>
      <c r="BR26" s="22" t="s">
        <v>154</v>
      </c>
      <c r="BS26" s="22" t="s">
        <v>230</v>
      </c>
      <c r="BT26" s="22" t="s">
        <v>123</v>
      </c>
      <c r="CC26" s="22" t="s">
        <v>123</v>
      </c>
      <c r="CD26" s="22" t="s">
        <v>124</v>
      </c>
      <c r="CE26" s="22" t="s">
        <v>124</v>
      </c>
      <c r="CF26" s="22" t="s">
        <v>149</v>
      </c>
      <c r="CG26" s="22" t="s">
        <v>149</v>
      </c>
      <c r="CH26" s="22" t="s">
        <v>149</v>
      </c>
      <c r="CL26" s="22">
        <v>6</v>
      </c>
      <c r="CM26" s="22">
        <v>2</v>
      </c>
      <c r="CN26" s="22" t="s">
        <v>127</v>
      </c>
      <c r="CO26" s="22" t="s">
        <v>277</v>
      </c>
      <c r="CS26" s="22" t="s">
        <v>168</v>
      </c>
      <c r="CT26" s="22" t="s">
        <v>208</v>
      </c>
      <c r="CU26" s="22" t="s">
        <v>190</v>
      </c>
      <c r="CW26" s="22" t="s">
        <v>149</v>
      </c>
      <c r="CX26" s="22" t="s">
        <v>149</v>
      </c>
      <c r="CY26" s="22" t="s">
        <v>124</v>
      </c>
      <c r="CZ26" s="22" t="s">
        <v>124</v>
      </c>
      <c r="DA26" s="22" t="s">
        <v>129</v>
      </c>
      <c r="DB26" s="22" t="s">
        <v>129</v>
      </c>
      <c r="DC26" s="22" t="s">
        <v>129</v>
      </c>
      <c r="DD26" s="22" t="s">
        <v>123</v>
      </c>
      <c r="DE26" s="22" t="s">
        <v>123</v>
      </c>
      <c r="DF26" s="22">
        <v>10</v>
      </c>
    </row>
    <row r="27" spans="1:111" ht="15.75" customHeight="1" x14ac:dyDescent="0.25">
      <c r="A27" s="86">
        <v>42054.737028541669</v>
      </c>
      <c r="B27" s="22" t="s">
        <v>191</v>
      </c>
      <c r="C27" s="22" t="s">
        <v>110</v>
      </c>
      <c r="E27" s="22" t="s">
        <v>192</v>
      </c>
      <c r="F27" s="22" t="s">
        <v>133</v>
      </c>
      <c r="G27" s="22" t="s">
        <v>278</v>
      </c>
      <c r="H27" s="22" t="s">
        <v>279</v>
      </c>
      <c r="I27" s="22" t="s">
        <v>280</v>
      </c>
      <c r="J27" s="22">
        <v>6000</v>
      </c>
      <c r="L27" s="22" t="s">
        <v>115</v>
      </c>
      <c r="M27" s="22" t="s">
        <v>137</v>
      </c>
      <c r="N27" s="22" t="s">
        <v>117</v>
      </c>
      <c r="O27" s="22" t="s">
        <v>139</v>
      </c>
      <c r="Q27" s="22" t="s">
        <v>121</v>
      </c>
      <c r="R27" s="22" t="s">
        <v>119</v>
      </c>
      <c r="S27" s="22" t="s">
        <v>121</v>
      </c>
      <c r="T27" s="22" t="s">
        <v>119</v>
      </c>
      <c r="U27" s="22" t="s">
        <v>129</v>
      </c>
      <c r="V27" s="22" t="s">
        <v>121</v>
      </c>
      <c r="AA27" s="22" t="s">
        <v>150</v>
      </c>
      <c r="AB27" s="22" t="s">
        <v>124</v>
      </c>
      <c r="AC27" s="22" t="s">
        <v>124</v>
      </c>
      <c r="AD27" s="22" t="s">
        <v>124</v>
      </c>
      <c r="AE27" s="22" t="s">
        <v>149</v>
      </c>
      <c r="AF27" s="22" t="s">
        <v>149</v>
      </c>
      <c r="AG27" s="22" t="s">
        <v>124</v>
      </c>
      <c r="AH27" s="22" t="s">
        <v>149</v>
      </c>
      <c r="AI27" s="22" t="s">
        <v>149</v>
      </c>
      <c r="AJ27" s="22" t="s">
        <v>149</v>
      </c>
      <c r="AK27" s="22" t="s">
        <v>149</v>
      </c>
      <c r="AM27" s="22" t="s">
        <v>123</v>
      </c>
      <c r="AQ27" s="22" t="s">
        <v>123</v>
      </c>
      <c r="AU27" s="22" t="s">
        <v>123</v>
      </c>
      <c r="BA27" s="22" t="s">
        <v>122</v>
      </c>
      <c r="BC27" s="22" t="s">
        <v>121</v>
      </c>
      <c r="BD27" s="22" t="s">
        <v>121</v>
      </c>
      <c r="BE27" s="22" t="s">
        <v>124</v>
      </c>
      <c r="BF27" s="22" t="s">
        <v>124</v>
      </c>
      <c r="BG27" s="22" t="s">
        <v>124</v>
      </c>
      <c r="BH27" s="22" t="s">
        <v>124</v>
      </c>
      <c r="BI27" s="22" t="s">
        <v>124</v>
      </c>
      <c r="BJ27" s="22" t="s">
        <v>124</v>
      </c>
      <c r="BK27" s="22" t="s">
        <v>119</v>
      </c>
      <c r="BL27" s="22" t="s">
        <v>129</v>
      </c>
      <c r="BN27" s="22" t="s">
        <v>150</v>
      </c>
      <c r="BO27" s="22" t="s">
        <v>151</v>
      </c>
      <c r="BP27" s="22" t="s">
        <v>174</v>
      </c>
      <c r="BQ27" s="22" t="s">
        <v>153</v>
      </c>
      <c r="BR27" s="22" t="s">
        <v>126</v>
      </c>
      <c r="BS27" s="22" t="s">
        <v>281</v>
      </c>
      <c r="BT27" s="22" t="s">
        <v>123</v>
      </c>
      <c r="CC27" s="22" t="s">
        <v>123</v>
      </c>
      <c r="CD27" s="22" t="s">
        <v>149</v>
      </c>
      <c r="CE27" s="22" t="s">
        <v>149</v>
      </c>
      <c r="CF27" s="22" t="s">
        <v>149</v>
      </c>
      <c r="CG27" s="22" t="s">
        <v>149</v>
      </c>
      <c r="CH27" s="22" t="s">
        <v>149</v>
      </c>
      <c r="CL27" s="22">
        <v>5</v>
      </c>
      <c r="CM27" s="22">
        <v>5</v>
      </c>
      <c r="CN27" s="22" t="s">
        <v>127</v>
      </c>
      <c r="CO27" s="22" t="s">
        <v>282</v>
      </c>
      <c r="CP27" s="22" t="s">
        <v>123</v>
      </c>
      <c r="CQ27" s="22" t="s">
        <v>283</v>
      </c>
      <c r="CT27" s="22" t="s">
        <v>239</v>
      </c>
      <c r="CU27" s="22" t="s">
        <v>208</v>
      </c>
      <c r="CW27" s="22" t="s">
        <v>124</v>
      </c>
      <c r="CX27" s="22" t="s">
        <v>124</v>
      </c>
      <c r="CY27" s="22" t="s">
        <v>124</v>
      </c>
      <c r="CZ27" s="22" t="s">
        <v>121</v>
      </c>
      <c r="DA27" s="22" t="s">
        <v>121</v>
      </c>
      <c r="DB27" s="22" t="s">
        <v>129</v>
      </c>
      <c r="DC27" s="22" t="s">
        <v>129</v>
      </c>
      <c r="DD27" s="22" t="s">
        <v>123</v>
      </c>
      <c r="DE27" s="22" t="s">
        <v>123</v>
      </c>
      <c r="DF27" s="22">
        <v>7</v>
      </c>
    </row>
    <row r="28" spans="1:111" ht="15.75" customHeight="1" x14ac:dyDescent="0.25">
      <c r="A28" s="86">
        <v>42056.454590532405</v>
      </c>
      <c r="B28" s="22" t="s">
        <v>191</v>
      </c>
      <c r="C28" s="22" t="s">
        <v>110</v>
      </c>
      <c r="E28" s="22" t="s">
        <v>111</v>
      </c>
      <c r="G28" s="22" t="s">
        <v>112</v>
      </c>
      <c r="H28" s="22" t="s">
        <v>113</v>
      </c>
      <c r="I28" s="22" t="s">
        <v>284</v>
      </c>
      <c r="J28" s="22">
        <v>69780</v>
      </c>
      <c r="L28" s="22" t="s">
        <v>115</v>
      </c>
      <c r="M28" s="22" t="s">
        <v>137</v>
      </c>
      <c r="N28" s="22" t="s">
        <v>138</v>
      </c>
      <c r="O28" s="22" t="s">
        <v>139</v>
      </c>
      <c r="W28" s="22" t="s">
        <v>149</v>
      </c>
      <c r="X28" s="22" t="s">
        <v>149</v>
      </c>
      <c r="Y28" s="22" t="s">
        <v>149</v>
      </c>
      <c r="Z28" s="22" t="s">
        <v>149</v>
      </c>
      <c r="AB28" s="22" t="s">
        <v>149</v>
      </c>
      <c r="AC28" s="22" t="s">
        <v>124</v>
      </c>
      <c r="AD28" s="22" t="s">
        <v>149</v>
      </c>
      <c r="AE28" s="22" t="s">
        <v>124</v>
      </c>
      <c r="AF28" s="22" t="s">
        <v>124</v>
      </c>
      <c r="AG28" s="22" t="s">
        <v>124</v>
      </c>
      <c r="AH28" s="22" t="s">
        <v>149</v>
      </c>
      <c r="AI28" s="22" t="s">
        <v>149</v>
      </c>
      <c r="AJ28" s="22" t="s">
        <v>149</v>
      </c>
      <c r="AK28" s="22" t="s">
        <v>149</v>
      </c>
      <c r="AL28" s="22" t="s">
        <v>123</v>
      </c>
      <c r="AM28" s="22" t="s">
        <v>123</v>
      </c>
      <c r="AN28" s="22" t="s">
        <v>123</v>
      </c>
      <c r="AP28" s="22" t="s">
        <v>123</v>
      </c>
      <c r="AQ28" s="22" t="s">
        <v>123</v>
      </c>
      <c r="AR28" s="22" t="s">
        <v>123</v>
      </c>
      <c r="AT28" s="22" t="s">
        <v>123</v>
      </c>
      <c r="AU28" s="22" t="s">
        <v>123</v>
      </c>
      <c r="AV28" s="22" t="s">
        <v>123</v>
      </c>
      <c r="BA28" s="22" t="s">
        <v>122</v>
      </c>
      <c r="BC28" s="22" t="s">
        <v>149</v>
      </c>
      <c r="BD28" s="22" t="s">
        <v>149</v>
      </c>
      <c r="BE28" s="22" t="s">
        <v>124</v>
      </c>
      <c r="BF28" s="22" t="s">
        <v>124</v>
      </c>
      <c r="BG28" s="22" t="s">
        <v>121</v>
      </c>
      <c r="BH28" s="22" t="s">
        <v>124</v>
      </c>
      <c r="BI28" s="22" t="s">
        <v>124</v>
      </c>
      <c r="BJ28" s="22" t="s">
        <v>124</v>
      </c>
      <c r="BK28" s="22" t="s">
        <v>124</v>
      </c>
      <c r="BL28" s="22" t="s">
        <v>129</v>
      </c>
      <c r="BN28" s="22" t="s">
        <v>120</v>
      </c>
      <c r="BO28" s="22" t="s">
        <v>151</v>
      </c>
      <c r="BP28" s="22" t="s">
        <v>174</v>
      </c>
      <c r="BR28" s="22" t="s">
        <v>126</v>
      </c>
      <c r="BS28" s="22" t="s">
        <v>285</v>
      </c>
      <c r="BT28" s="22" t="s">
        <v>123</v>
      </c>
      <c r="CC28" s="22" t="s">
        <v>123</v>
      </c>
      <c r="CD28" s="22" t="s">
        <v>124</v>
      </c>
      <c r="CE28" s="22" t="s">
        <v>124</v>
      </c>
      <c r="CF28" s="22" t="s">
        <v>124</v>
      </c>
      <c r="CG28" s="22" t="s">
        <v>124</v>
      </c>
      <c r="CH28" s="22" t="s">
        <v>124</v>
      </c>
      <c r="CL28" s="22">
        <v>4</v>
      </c>
      <c r="CM28" s="22">
        <v>4</v>
      </c>
      <c r="CN28" s="22" t="s">
        <v>127</v>
      </c>
      <c r="CO28" s="22" t="s">
        <v>286</v>
      </c>
      <c r="CP28" s="22" t="s">
        <v>123</v>
      </c>
      <c r="CS28" s="22" t="s">
        <v>208</v>
      </c>
      <c r="CT28" s="22" t="s">
        <v>169</v>
      </c>
      <c r="CU28" s="22" t="s">
        <v>198</v>
      </c>
      <c r="CW28" s="22" t="s">
        <v>124</v>
      </c>
      <c r="CX28" s="22" t="s">
        <v>124</v>
      </c>
      <c r="CY28" s="22" t="s">
        <v>124</v>
      </c>
      <c r="CZ28" s="22" t="s">
        <v>129</v>
      </c>
      <c r="DA28" s="22" t="s">
        <v>129</v>
      </c>
      <c r="DB28" s="22" t="s">
        <v>129</v>
      </c>
      <c r="DC28" s="22" t="s">
        <v>129</v>
      </c>
      <c r="DD28" s="22" t="s">
        <v>123</v>
      </c>
      <c r="DE28" s="22" t="s">
        <v>123</v>
      </c>
      <c r="DF28" s="22">
        <v>8</v>
      </c>
    </row>
    <row r="29" spans="1:111" ht="13.2" x14ac:dyDescent="0.25">
      <c r="A29" s="86">
        <v>42058.399160046298</v>
      </c>
      <c r="B29" s="22" t="s">
        <v>191</v>
      </c>
      <c r="C29" s="22" t="s">
        <v>110</v>
      </c>
      <c r="E29" s="22" t="s">
        <v>170</v>
      </c>
      <c r="F29" s="22" t="s">
        <v>171</v>
      </c>
      <c r="G29" s="22" t="s">
        <v>112</v>
      </c>
      <c r="H29" s="22" t="s">
        <v>113</v>
      </c>
      <c r="I29" s="22" t="s">
        <v>162</v>
      </c>
      <c r="J29" s="22">
        <v>95300</v>
      </c>
      <c r="L29" s="22" t="s">
        <v>115</v>
      </c>
      <c r="M29" s="22" t="s">
        <v>116</v>
      </c>
      <c r="O29" s="22" t="s">
        <v>139</v>
      </c>
      <c r="Q29" s="22" t="s">
        <v>124</v>
      </c>
      <c r="R29" s="22" t="s">
        <v>119</v>
      </c>
      <c r="S29" s="22" t="s">
        <v>121</v>
      </c>
      <c r="T29" s="22" t="s">
        <v>121</v>
      </c>
      <c r="U29" s="22" t="s">
        <v>121</v>
      </c>
      <c r="V29" s="22" t="s">
        <v>121</v>
      </c>
      <c r="AA29" s="22" t="s">
        <v>150</v>
      </c>
      <c r="AB29" s="22" t="s">
        <v>124</v>
      </c>
      <c r="AC29" s="22" t="s">
        <v>124</v>
      </c>
      <c r="AD29" s="22" t="s">
        <v>124</v>
      </c>
      <c r="AE29" s="22" t="s">
        <v>149</v>
      </c>
      <c r="AF29" s="22" t="s">
        <v>149</v>
      </c>
      <c r="AG29" s="22" t="s">
        <v>149</v>
      </c>
      <c r="AH29" s="22" t="s">
        <v>149</v>
      </c>
      <c r="AI29" s="22" t="s">
        <v>149</v>
      </c>
      <c r="AJ29" s="22" t="s">
        <v>149</v>
      </c>
      <c r="AK29" s="22" t="s">
        <v>149</v>
      </c>
      <c r="AL29" s="22" t="s">
        <v>123</v>
      </c>
      <c r="AP29" s="22" t="s">
        <v>123</v>
      </c>
      <c r="AT29" s="22" t="s">
        <v>123</v>
      </c>
      <c r="BA29" s="22" t="s">
        <v>122</v>
      </c>
      <c r="BC29" s="22" t="s">
        <v>121</v>
      </c>
      <c r="BD29" s="22" t="s">
        <v>119</v>
      </c>
      <c r="BE29" s="22" t="s">
        <v>124</v>
      </c>
      <c r="BF29" s="22" t="s">
        <v>124</v>
      </c>
      <c r="BG29" s="22" t="s">
        <v>124</v>
      </c>
      <c r="BH29" s="22" t="s">
        <v>124</v>
      </c>
      <c r="BI29" s="22" t="s">
        <v>149</v>
      </c>
      <c r="BJ29" s="22" t="s">
        <v>149</v>
      </c>
      <c r="BK29" s="22" t="s">
        <v>119</v>
      </c>
      <c r="BL29" s="22" t="s">
        <v>129</v>
      </c>
      <c r="BN29" s="22" t="s">
        <v>287</v>
      </c>
      <c r="BP29" s="22" t="s">
        <v>180</v>
      </c>
      <c r="BQ29" s="22" t="s">
        <v>153</v>
      </c>
      <c r="BR29" s="22" t="s">
        <v>154</v>
      </c>
      <c r="BT29" s="22" t="s">
        <v>123</v>
      </c>
      <c r="CC29" s="22" t="s">
        <v>123</v>
      </c>
      <c r="CD29" s="22" t="s">
        <v>124</v>
      </c>
      <c r="CE29" s="22" t="s">
        <v>124</v>
      </c>
      <c r="CF29" s="22" t="s">
        <v>124</v>
      </c>
      <c r="CG29" s="22" t="s">
        <v>124</v>
      </c>
      <c r="CH29" s="22" t="s">
        <v>124</v>
      </c>
      <c r="CL29" s="22">
        <v>2</v>
      </c>
      <c r="CM29" s="22">
        <v>2</v>
      </c>
      <c r="CN29" s="22" t="s">
        <v>127</v>
      </c>
      <c r="CO29" s="22" t="s">
        <v>288</v>
      </c>
      <c r="CT29" s="22" t="s">
        <v>198</v>
      </c>
      <c r="CU29" s="22" t="s">
        <v>198</v>
      </c>
      <c r="CW29" s="22" t="s">
        <v>124</v>
      </c>
      <c r="CX29" s="22" t="s">
        <v>124</v>
      </c>
      <c r="CY29" s="22" t="s">
        <v>124</v>
      </c>
      <c r="CZ29" s="22" t="s">
        <v>119</v>
      </c>
      <c r="DA29" s="22" t="s">
        <v>124</v>
      </c>
      <c r="DB29" s="22" t="s">
        <v>129</v>
      </c>
      <c r="DC29" s="22" t="s">
        <v>129</v>
      </c>
      <c r="DD29" s="22" t="s">
        <v>123</v>
      </c>
      <c r="DE29" s="22" t="s">
        <v>123</v>
      </c>
      <c r="DF29" s="22">
        <v>8</v>
      </c>
    </row>
    <row r="30" spans="1:111" ht="13.2" x14ac:dyDescent="0.25">
      <c r="A30" s="86">
        <v>42058.695196990746</v>
      </c>
      <c r="B30" s="22" t="s">
        <v>191</v>
      </c>
      <c r="C30" s="22" t="s">
        <v>289</v>
      </c>
      <c r="E30" s="22" t="s">
        <v>170</v>
      </c>
      <c r="F30" s="22" t="s">
        <v>133</v>
      </c>
      <c r="G30" s="22" t="s">
        <v>290</v>
      </c>
      <c r="H30" s="22" t="s">
        <v>113</v>
      </c>
      <c r="I30" s="22" t="s">
        <v>291</v>
      </c>
      <c r="J30" s="22">
        <v>5140</v>
      </c>
      <c r="K30" s="22" t="s">
        <v>292</v>
      </c>
      <c r="L30" s="22" t="s">
        <v>115</v>
      </c>
      <c r="M30" s="22" t="s">
        <v>137</v>
      </c>
      <c r="N30" s="22" t="s">
        <v>117</v>
      </c>
      <c r="O30" s="22" t="s">
        <v>139</v>
      </c>
      <c r="Q30" s="22" t="s">
        <v>149</v>
      </c>
      <c r="R30" s="22" t="s">
        <v>121</v>
      </c>
      <c r="S30" s="22" t="s">
        <v>129</v>
      </c>
      <c r="T30" s="22" t="s">
        <v>129</v>
      </c>
      <c r="U30" s="22" t="s">
        <v>121</v>
      </c>
      <c r="V30" s="22" t="s">
        <v>121</v>
      </c>
      <c r="W30" s="22" t="s">
        <v>124</v>
      </c>
      <c r="X30" s="22" t="s">
        <v>124</v>
      </c>
      <c r="Y30" s="22" t="s">
        <v>124</v>
      </c>
      <c r="Z30" s="22" t="s">
        <v>124</v>
      </c>
      <c r="AL30" s="22" t="s">
        <v>123</v>
      </c>
      <c r="AM30" s="22" t="s">
        <v>123</v>
      </c>
      <c r="AN30" s="22" t="s">
        <v>123</v>
      </c>
      <c r="AP30" s="22" t="s">
        <v>123</v>
      </c>
      <c r="AQ30" s="22" t="s">
        <v>123</v>
      </c>
      <c r="AR30" s="22" t="s">
        <v>123</v>
      </c>
      <c r="AT30" s="22" t="s">
        <v>111</v>
      </c>
      <c r="AU30" s="22" t="s">
        <v>111</v>
      </c>
      <c r="AW30" s="22" t="s">
        <v>122</v>
      </c>
      <c r="BA30" s="22" t="s">
        <v>122</v>
      </c>
      <c r="BC30" s="22" t="s">
        <v>119</v>
      </c>
      <c r="BD30" s="22" t="s">
        <v>119</v>
      </c>
      <c r="BE30" s="22" t="s">
        <v>124</v>
      </c>
      <c r="BF30" s="22" t="s">
        <v>121</v>
      </c>
      <c r="BG30" s="22" t="s">
        <v>124</v>
      </c>
      <c r="BH30" s="22" t="s">
        <v>149</v>
      </c>
      <c r="BI30" s="22" t="s">
        <v>119</v>
      </c>
      <c r="BJ30" s="22" t="s">
        <v>149</v>
      </c>
      <c r="BK30" s="22" t="s">
        <v>119</v>
      </c>
      <c r="BL30" s="22" t="s">
        <v>129</v>
      </c>
      <c r="BN30" s="22" t="s">
        <v>287</v>
      </c>
      <c r="BO30" s="22" t="s">
        <v>165</v>
      </c>
      <c r="CL30" s="22">
        <v>6</v>
      </c>
      <c r="CM30" s="22">
        <v>6</v>
      </c>
      <c r="CN30" s="22" t="s">
        <v>142</v>
      </c>
      <c r="CO30" s="22" t="s">
        <v>293</v>
      </c>
      <c r="CP30" s="22" t="s">
        <v>123</v>
      </c>
      <c r="CW30" s="22" t="s">
        <v>124</v>
      </c>
      <c r="CX30" s="22" t="s">
        <v>119</v>
      </c>
      <c r="CY30" s="22" t="s">
        <v>119</v>
      </c>
      <c r="CZ30" s="22" t="s">
        <v>119</v>
      </c>
      <c r="DA30" s="22" t="s">
        <v>129</v>
      </c>
      <c r="DB30" s="22" t="s">
        <v>129</v>
      </c>
      <c r="DC30" s="22" t="s">
        <v>129</v>
      </c>
      <c r="DD30" s="22" t="s">
        <v>123</v>
      </c>
      <c r="DE30" s="22" t="s">
        <v>123</v>
      </c>
      <c r="DF30" s="22">
        <v>4</v>
      </c>
    </row>
    <row r="31" spans="1:111" ht="13.2" x14ac:dyDescent="0.25">
      <c r="A31" s="86">
        <v>42062.43611996527</v>
      </c>
      <c r="B31" s="22" t="s">
        <v>191</v>
      </c>
      <c r="C31" s="22" t="s">
        <v>110</v>
      </c>
      <c r="E31" s="22" t="s">
        <v>111</v>
      </c>
      <c r="G31" s="22" t="s">
        <v>294</v>
      </c>
      <c r="H31" s="22" t="s">
        <v>146</v>
      </c>
      <c r="I31" s="22" t="s">
        <v>295</v>
      </c>
      <c r="J31" s="22">
        <v>93300</v>
      </c>
      <c r="L31" s="22" t="s">
        <v>296</v>
      </c>
      <c r="M31" s="22" t="s">
        <v>116</v>
      </c>
      <c r="O31" s="22" t="s">
        <v>164</v>
      </c>
      <c r="AO31" s="22" t="s">
        <v>122</v>
      </c>
      <c r="AS31" s="22" t="s">
        <v>122</v>
      </c>
      <c r="AW31" s="22" t="s">
        <v>122</v>
      </c>
      <c r="BA31" s="22" t="s">
        <v>122</v>
      </c>
      <c r="BC31" s="22" t="s">
        <v>124</v>
      </c>
      <c r="BD31" s="22" t="s">
        <v>124</v>
      </c>
      <c r="BE31" s="22" t="s">
        <v>149</v>
      </c>
      <c r="BF31" s="22" t="s">
        <v>149</v>
      </c>
      <c r="BG31" s="22" t="s">
        <v>124</v>
      </c>
      <c r="BH31" s="22" t="s">
        <v>119</v>
      </c>
      <c r="BI31" s="22" t="s">
        <v>149</v>
      </c>
      <c r="BJ31" s="22" t="s">
        <v>124</v>
      </c>
      <c r="BK31" s="22" t="s">
        <v>124</v>
      </c>
      <c r="BL31" s="22" t="s">
        <v>129</v>
      </c>
      <c r="BN31" s="22" t="s">
        <v>150</v>
      </c>
      <c r="BO31" s="22" t="s">
        <v>151</v>
      </c>
      <c r="BP31" s="22" t="s">
        <v>152</v>
      </c>
      <c r="BQ31" s="22" t="s">
        <v>229</v>
      </c>
      <c r="BR31" s="22" t="s">
        <v>126</v>
      </c>
      <c r="BS31" s="22" t="s">
        <v>297</v>
      </c>
      <c r="BT31" s="22" t="s">
        <v>123</v>
      </c>
      <c r="CC31" s="22" t="s">
        <v>111</v>
      </c>
      <c r="CI31" s="22" t="s">
        <v>298</v>
      </c>
      <c r="CL31" s="22">
        <v>5</v>
      </c>
      <c r="CM31" s="22">
        <v>5</v>
      </c>
      <c r="CN31" s="22" t="s">
        <v>127</v>
      </c>
      <c r="CO31" s="22" t="s">
        <v>299</v>
      </c>
      <c r="CP31" s="22" t="s">
        <v>123</v>
      </c>
      <c r="CT31" s="22" t="s">
        <v>198</v>
      </c>
      <c r="CW31" s="22" t="s">
        <v>149</v>
      </c>
      <c r="CX31" s="22" t="s">
        <v>129</v>
      </c>
      <c r="CY31" s="22" t="s">
        <v>121</v>
      </c>
      <c r="DA31" s="22" t="s">
        <v>121</v>
      </c>
      <c r="DB31" s="22" t="s">
        <v>121</v>
      </c>
      <c r="DC31" s="22" t="s">
        <v>124</v>
      </c>
      <c r="DD31" s="22" t="s">
        <v>123</v>
      </c>
      <c r="DE31" s="22" t="s">
        <v>123</v>
      </c>
      <c r="DF31" s="22">
        <v>8</v>
      </c>
    </row>
    <row r="32" spans="1:111" ht="13.2" x14ac:dyDescent="0.25">
      <c r="A32" s="86">
        <v>42062.440479895835</v>
      </c>
      <c r="B32" s="22" t="s">
        <v>191</v>
      </c>
      <c r="C32" s="22" t="s">
        <v>159</v>
      </c>
      <c r="E32" s="22" t="s">
        <v>170</v>
      </c>
      <c r="F32" s="22" t="s">
        <v>133</v>
      </c>
      <c r="G32" s="22" t="s">
        <v>112</v>
      </c>
      <c r="H32" s="22" t="s">
        <v>300</v>
      </c>
      <c r="I32" s="22" t="s">
        <v>301</v>
      </c>
      <c r="J32" s="22">
        <v>77000</v>
      </c>
      <c r="L32" s="22" t="s">
        <v>115</v>
      </c>
      <c r="M32" s="22" t="s">
        <v>116</v>
      </c>
      <c r="O32" s="22" t="s">
        <v>139</v>
      </c>
      <c r="Q32" s="22" t="s">
        <v>129</v>
      </c>
      <c r="R32" s="22" t="s">
        <v>129</v>
      </c>
      <c r="S32" s="22" t="s">
        <v>129</v>
      </c>
      <c r="T32" s="22" t="s">
        <v>129</v>
      </c>
      <c r="U32" s="22" t="s">
        <v>129</v>
      </c>
      <c r="V32" s="22" t="s">
        <v>129</v>
      </c>
      <c r="W32" s="22" t="s">
        <v>129</v>
      </c>
      <c r="X32" s="22" t="s">
        <v>129</v>
      </c>
      <c r="Y32" s="22" t="s">
        <v>129</v>
      </c>
      <c r="Z32" s="22" t="s">
        <v>129</v>
      </c>
      <c r="AA32" s="22" t="s">
        <v>120</v>
      </c>
      <c r="AB32" s="22" t="s">
        <v>149</v>
      </c>
      <c r="AC32" s="22" t="s">
        <v>149</v>
      </c>
      <c r="AD32" s="22" t="s">
        <v>124</v>
      </c>
      <c r="AE32" s="22" t="s">
        <v>149</v>
      </c>
      <c r="AF32" s="22" t="s">
        <v>124</v>
      </c>
      <c r="AG32" s="22" t="s">
        <v>149</v>
      </c>
      <c r="AH32" s="22" t="s">
        <v>149</v>
      </c>
      <c r="AI32" s="22" t="s">
        <v>149</v>
      </c>
      <c r="AJ32" s="22" t="s">
        <v>149</v>
      </c>
      <c r="AK32" s="22" t="s">
        <v>149</v>
      </c>
      <c r="AL32" s="22" t="s">
        <v>123</v>
      </c>
      <c r="AM32" s="22" t="s">
        <v>123</v>
      </c>
      <c r="AN32" s="22" t="s">
        <v>123</v>
      </c>
      <c r="AP32" s="22" t="s">
        <v>123</v>
      </c>
      <c r="AQ32" s="22" t="s">
        <v>123</v>
      </c>
      <c r="AR32" s="22" t="s">
        <v>123</v>
      </c>
      <c r="AT32" s="22" t="s">
        <v>123</v>
      </c>
      <c r="AU32" s="22" t="s">
        <v>123</v>
      </c>
      <c r="AV32" s="22" t="s">
        <v>123</v>
      </c>
      <c r="AX32" s="22" t="s">
        <v>123</v>
      </c>
      <c r="AY32" s="22" t="s">
        <v>123</v>
      </c>
      <c r="AZ32" s="22" t="s">
        <v>123</v>
      </c>
      <c r="BC32" s="22" t="s">
        <v>149</v>
      </c>
      <c r="BD32" s="22" t="s">
        <v>121</v>
      </c>
      <c r="BE32" s="22" t="s">
        <v>124</v>
      </c>
      <c r="BF32" s="22" t="s">
        <v>124</v>
      </c>
      <c r="BG32" s="22" t="s">
        <v>149</v>
      </c>
      <c r="BH32" s="22" t="s">
        <v>124</v>
      </c>
      <c r="BI32" s="22" t="s">
        <v>149</v>
      </c>
      <c r="BJ32" s="22" t="s">
        <v>124</v>
      </c>
      <c r="BK32" s="22" t="s">
        <v>124</v>
      </c>
      <c r="BL32" s="22" t="s">
        <v>149</v>
      </c>
      <c r="BN32" s="22" t="s">
        <v>120</v>
      </c>
      <c r="BO32" s="22" t="s">
        <v>165</v>
      </c>
      <c r="BR32" s="22" t="s">
        <v>126</v>
      </c>
      <c r="BS32" s="22" t="s">
        <v>222</v>
      </c>
      <c r="BT32" s="22" t="s">
        <v>123</v>
      </c>
      <c r="CC32" s="22" t="s">
        <v>123</v>
      </c>
      <c r="CD32" s="22" t="s">
        <v>149</v>
      </c>
      <c r="CE32" s="22" t="s">
        <v>149</v>
      </c>
      <c r="CF32" s="22" t="s">
        <v>149</v>
      </c>
      <c r="CG32" s="22" t="s">
        <v>149</v>
      </c>
      <c r="CH32" s="22" t="s">
        <v>149</v>
      </c>
      <c r="CL32" s="22">
        <v>5</v>
      </c>
      <c r="CM32" s="22">
        <v>4</v>
      </c>
      <c r="CN32" s="22" t="s">
        <v>127</v>
      </c>
      <c r="CO32" s="22" t="s">
        <v>302</v>
      </c>
      <c r="CP32" s="22" t="s">
        <v>123</v>
      </c>
      <c r="CS32" s="22" t="s">
        <v>158</v>
      </c>
      <c r="CT32" s="22" t="s">
        <v>232</v>
      </c>
      <c r="CU32" s="22" t="s">
        <v>158</v>
      </c>
      <c r="CW32" s="22" t="s">
        <v>124</v>
      </c>
      <c r="CX32" s="22" t="s">
        <v>119</v>
      </c>
      <c r="CY32" s="22" t="s">
        <v>124</v>
      </c>
      <c r="CZ32" s="22" t="s">
        <v>121</v>
      </c>
      <c r="DA32" s="22" t="s">
        <v>129</v>
      </c>
      <c r="DB32" s="22" t="s">
        <v>129</v>
      </c>
      <c r="DC32" s="22" t="s">
        <v>129</v>
      </c>
      <c r="DD32" s="22" t="s">
        <v>123</v>
      </c>
      <c r="DE32" s="22" t="s">
        <v>123</v>
      </c>
      <c r="DF32" s="22">
        <v>8</v>
      </c>
    </row>
    <row r="33" spans="1:111" ht="13.2" x14ac:dyDescent="0.25">
      <c r="A33" s="86">
        <v>42062.444042592593</v>
      </c>
      <c r="B33" s="22" t="s">
        <v>191</v>
      </c>
      <c r="C33" s="22" t="s">
        <v>159</v>
      </c>
      <c r="E33" s="22" t="s">
        <v>111</v>
      </c>
      <c r="G33" s="22" t="s">
        <v>112</v>
      </c>
      <c r="H33" s="22" t="s">
        <v>146</v>
      </c>
      <c r="I33" s="22" t="s">
        <v>303</v>
      </c>
      <c r="J33" s="22">
        <v>95120</v>
      </c>
      <c r="L33" s="22" t="s">
        <v>199</v>
      </c>
      <c r="M33" s="22" t="s">
        <v>137</v>
      </c>
      <c r="N33" s="22" t="s">
        <v>227</v>
      </c>
      <c r="O33" s="22" t="s">
        <v>228</v>
      </c>
      <c r="AA33" s="22" t="s">
        <v>120</v>
      </c>
      <c r="AB33" s="22" t="s">
        <v>149</v>
      </c>
      <c r="AC33" s="22" t="s">
        <v>149</v>
      </c>
      <c r="AD33" s="22" t="s">
        <v>149</v>
      </c>
      <c r="AE33" s="22" t="s">
        <v>149</v>
      </c>
      <c r="AF33" s="22" t="s">
        <v>149</v>
      </c>
      <c r="AG33" s="22" t="s">
        <v>149</v>
      </c>
      <c r="AH33" s="22" t="s">
        <v>149</v>
      </c>
      <c r="AI33" s="22" t="s">
        <v>149</v>
      </c>
      <c r="AJ33" s="22" t="s">
        <v>149</v>
      </c>
      <c r="AK33" s="22" t="s">
        <v>149</v>
      </c>
      <c r="BN33" s="22" t="s">
        <v>120</v>
      </c>
      <c r="BO33" s="22" t="s">
        <v>151</v>
      </c>
      <c r="BP33" s="22" t="s">
        <v>304</v>
      </c>
      <c r="BQ33" s="22" t="s">
        <v>153</v>
      </c>
      <c r="BR33" s="22" t="s">
        <v>126</v>
      </c>
      <c r="BS33" s="22" t="s">
        <v>305</v>
      </c>
      <c r="BT33" s="22" t="s">
        <v>123</v>
      </c>
      <c r="CL33" s="22">
        <v>3</v>
      </c>
      <c r="CM33" s="22">
        <v>2</v>
      </c>
      <c r="CN33" s="22" t="s">
        <v>127</v>
      </c>
      <c r="CO33" s="22" t="s">
        <v>306</v>
      </c>
      <c r="DD33" s="22" t="s">
        <v>123</v>
      </c>
      <c r="DE33" s="22" t="s">
        <v>123</v>
      </c>
      <c r="DG33" s="22"/>
    </row>
    <row r="34" spans="1:111" ht="13.2" x14ac:dyDescent="0.25">
      <c r="A34" s="86">
        <v>42062.447910914343</v>
      </c>
      <c r="E34" s="22" t="s">
        <v>132</v>
      </c>
      <c r="F34" s="22" t="s">
        <v>133</v>
      </c>
      <c r="G34" s="22" t="s">
        <v>307</v>
      </c>
      <c r="H34" s="22" t="s">
        <v>113</v>
      </c>
      <c r="I34" s="22" t="s">
        <v>308</v>
      </c>
      <c r="J34" s="22">
        <v>83860</v>
      </c>
      <c r="L34" s="22" t="s">
        <v>309</v>
      </c>
      <c r="M34" s="22" t="s">
        <v>137</v>
      </c>
      <c r="N34" s="22" t="s">
        <v>117</v>
      </c>
      <c r="O34" s="22" t="s">
        <v>118</v>
      </c>
      <c r="Q34" s="22" t="s">
        <v>124</v>
      </c>
      <c r="R34" s="22" t="s">
        <v>124</v>
      </c>
      <c r="S34" s="22" t="s">
        <v>124</v>
      </c>
      <c r="T34" s="22" t="s">
        <v>124</v>
      </c>
      <c r="U34" s="22" t="s">
        <v>124</v>
      </c>
      <c r="V34" s="22" t="s">
        <v>124</v>
      </c>
      <c r="W34" s="22" t="s">
        <v>124</v>
      </c>
      <c r="X34" s="22" t="s">
        <v>149</v>
      </c>
      <c r="Y34" s="22" t="s">
        <v>149</v>
      </c>
      <c r="Z34" s="22" t="s">
        <v>124</v>
      </c>
      <c r="AA34" s="22" t="s">
        <v>120</v>
      </c>
      <c r="AB34" s="22" t="s">
        <v>124</v>
      </c>
      <c r="AC34" s="22" t="s">
        <v>124</v>
      </c>
      <c r="AD34" s="22" t="s">
        <v>124</v>
      </c>
      <c r="AE34" s="22" t="s">
        <v>124</v>
      </c>
      <c r="AF34" s="22" t="s">
        <v>149</v>
      </c>
      <c r="AG34" s="22" t="s">
        <v>124</v>
      </c>
      <c r="AH34" s="22" t="s">
        <v>149</v>
      </c>
      <c r="AI34" s="22" t="s">
        <v>124</v>
      </c>
      <c r="AJ34" s="22" t="s">
        <v>149</v>
      </c>
      <c r="AK34" s="22" t="s">
        <v>149</v>
      </c>
      <c r="AM34" s="22" t="s">
        <v>111</v>
      </c>
      <c r="AQ34" s="22" t="s">
        <v>123</v>
      </c>
      <c r="AU34" s="22" t="s">
        <v>123</v>
      </c>
      <c r="AX34" s="22" t="s">
        <v>111</v>
      </c>
      <c r="BC34" s="22" t="s">
        <v>121</v>
      </c>
      <c r="BD34" s="22" t="s">
        <v>121</v>
      </c>
      <c r="BE34" s="22" t="s">
        <v>121</v>
      </c>
      <c r="BF34" s="22" t="s">
        <v>121</v>
      </c>
      <c r="BG34" s="22" t="s">
        <v>124</v>
      </c>
      <c r="BH34" s="22" t="s">
        <v>124</v>
      </c>
      <c r="BI34" s="22" t="s">
        <v>124</v>
      </c>
      <c r="BJ34" s="22" t="s">
        <v>124</v>
      </c>
      <c r="BK34" s="22" t="s">
        <v>119</v>
      </c>
      <c r="BL34" s="22" t="s">
        <v>121</v>
      </c>
      <c r="BN34" s="22" t="s">
        <v>120</v>
      </c>
      <c r="BO34" s="22" t="s">
        <v>165</v>
      </c>
      <c r="BR34" s="22" t="s">
        <v>126</v>
      </c>
      <c r="BS34" s="22" t="s">
        <v>222</v>
      </c>
      <c r="BT34" s="22" t="s">
        <v>123</v>
      </c>
      <c r="CC34" s="22" t="s">
        <v>123</v>
      </c>
      <c r="CD34" s="22" t="s">
        <v>149</v>
      </c>
      <c r="CE34" s="22" t="s">
        <v>124</v>
      </c>
      <c r="CF34" s="22" t="s">
        <v>124</v>
      </c>
      <c r="CG34" s="22" t="s">
        <v>124</v>
      </c>
      <c r="CH34" s="22" t="s">
        <v>124</v>
      </c>
      <c r="CL34" s="22">
        <v>5</v>
      </c>
      <c r="CM34" s="22">
        <v>3</v>
      </c>
      <c r="CN34" s="22" t="s">
        <v>127</v>
      </c>
      <c r="CO34" s="22" t="s">
        <v>310</v>
      </c>
      <c r="CP34" s="22" t="s">
        <v>123</v>
      </c>
      <c r="CS34" s="22" t="s">
        <v>232</v>
      </c>
      <c r="CT34" s="22" t="s">
        <v>184</v>
      </c>
      <c r="CU34" s="22" t="s">
        <v>158</v>
      </c>
      <c r="CW34" s="22" t="s">
        <v>124</v>
      </c>
      <c r="CX34" s="22" t="s">
        <v>121</v>
      </c>
      <c r="CY34" s="22" t="s">
        <v>121</v>
      </c>
      <c r="CZ34" s="22" t="s">
        <v>119</v>
      </c>
      <c r="DA34" s="22" t="s">
        <v>124</v>
      </c>
      <c r="DB34" s="22" t="s">
        <v>124</v>
      </c>
      <c r="DC34" s="22" t="s">
        <v>124</v>
      </c>
      <c r="DD34" s="22" t="s">
        <v>123</v>
      </c>
      <c r="DE34" s="22" t="s">
        <v>123</v>
      </c>
      <c r="DF34" s="22">
        <v>7</v>
      </c>
    </row>
    <row r="35" spans="1:111" ht="13.2" x14ac:dyDescent="0.25">
      <c r="A35" s="86">
        <v>42064.394720127319</v>
      </c>
      <c r="B35" s="22" t="s">
        <v>109</v>
      </c>
      <c r="C35" s="22" t="s">
        <v>110</v>
      </c>
      <c r="E35" s="22" t="s">
        <v>132</v>
      </c>
      <c r="F35" s="22" t="s">
        <v>133</v>
      </c>
      <c r="G35" s="22" t="s">
        <v>112</v>
      </c>
      <c r="H35" s="22" t="s">
        <v>311</v>
      </c>
      <c r="I35" s="22" t="s">
        <v>312</v>
      </c>
      <c r="J35" s="22">
        <v>13013</v>
      </c>
      <c r="K35" s="22" t="s">
        <v>313</v>
      </c>
      <c r="L35" s="22" t="s">
        <v>314</v>
      </c>
      <c r="M35" s="22" t="s">
        <v>116</v>
      </c>
      <c r="N35" s="22" t="s">
        <v>163</v>
      </c>
      <c r="O35" s="22" t="s">
        <v>139</v>
      </c>
      <c r="Q35" s="22" t="s">
        <v>129</v>
      </c>
      <c r="R35" s="22" t="s">
        <v>129</v>
      </c>
      <c r="S35" s="22" t="s">
        <v>129</v>
      </c>
      <c r="T35" s="22" t="s">
        <v>129</v>
      </c>
      <c r="U35" s="22" t="s">
        <v>129</v>
      </c>
      <c r="V35" s="22" t="s">
        <v>129</v>
      </c>
      <c r="W35" s="22" t="s">
        <v>129</v>
      </c>
      <c r="X35" s="22" t="s">
        <v>129</v>
      </c>
      <c r="Y35" s="22" t="s">
        <v>129</v>
      </c>
      <c r="Z35" s="22" t="s">
        <v>129</v>
      </c>
      <c r="AB35" s="22" t="s">
        <v>129</v>
      </c>
      <c r="AC35" s="22" t="s">
        <v>129</v>
      </c>
      <c r="AD35" s="22" t="s">
        <v>129</v>
      </c>
      <c r="AE35" s="22" t="s">
        <v>129</v>
      </c>
      <c r="AF35" s="22" t="s">
        <v>129</v>
      </c>
      <c r="AG35" s="22" t="s">
        <v>129</v>
      </c>
      <c r="AH35" s="22" t="s">
        <v>129</v>
      </c>
      <c r="AI35" s="22" t="s">
        <v>129</v>
      </c>
      <c r="AJ35" s="22" t="s">
        <v>129</v>
      </c>
      <c r="AK35" s="22" t="s">
        <v>129</v>
      </c>
      <c r="AL35" s="22" t="s">
        <v>123</v>
      </c>
      <c r="AM35" s="22" t="s">
        <v>123</v>
      </c>
      <c r="AN35" s="22" t="s">
        <v>123</v>
      </c>
      <c r="AO35" s="22" t="s">
        <v>122</v>
      </c>
      <c r="AP35" s="22" t="s">
        <v>111</v>
      </c>
      <c r="AQ35" s="22" t="s">
        <v>123</v>
      </c>
      <c r="AR35" s="22" t="s">
        <v>111</v>
      </c>
      <c r="AT35" s="22" t="s">
        <v>111</v>
      </c>
      <c r="AU35" s="22" t="s">
        <v>111</v>
      </c>
      <c r="AV35" s="22" t="s">
        <v>111</v>
      </c>
      <c r="AX35" s="22" t="s">
        <v>123</v>
      </c>
      <c r="AY35" s="22" t="s">
        <v>111</v>
      </c>
      <c r="AZ35" s="22" t="s">
        <v>111</v>
      </c>
      <c r="BC35" s="22" t="s">
        <v>119</v>
      </c>
      <c r="BD35" s="22" t="s">
        <v>119</v>
      </c>
      <c r="BE35" s="22" t="s">
        <v>124</v>
      </c>
      <c r="BF35" s="22" t="s">
        <v>121</v>
      </c>
      <c r="BG35" s="22" t="s">
        <v>149</v>
      </c>
      <c r="BH35" s="22" t="s">
        <v>149</v>
      </c>
      <c r="BI35" s="22" t="s">
        <v>149</v>
      </c>
      <c r="BJ35" s="22" t="s">
        <v>149</v>
      </c>
      <c r="BK35" s="22" t="s">
        <v>121</v>
      </c>
      <c r="BL35" s="22" t="s">
        <v>119</v>
      </c>
      <c r="BN35" s="22" t="s">
        <v>150</v>
      </c>
      <c r="BO35" s="22" t="s">
        <v>165</v>
      </c>
      <c r="BR35" s="22" t="s">
        <v>126</v>
      </c>
      <c r="CC35" s="22" t="s">
        <v>123</v>
      </c>
      <c r="CD35" s="22" t="s">
        <v>121</v>
      </c>
      <c r="CE35" s="22" t="s">
        <v>124</v>
      </c>
      <c r="CF35" s="22" t="s">
        <v>121</v>
      </c>
      <c r="CG35" s="22" t="s">
        <v>121</v>
      </c>
      <c r="CH35" s="22" t="s">
        <v>121</v>
      </c>
      <c r="CI35" s="22" t="s">
        <v>252</v>
      </c>
      <c r="CL35" s="22">
        <v>4</v>
      </c>
      <c r="CM35" s="22">
        <v>4</v>
      </c>
      <c r="CN35" s="22" t="s">
        <v>127</v>
      </c>
      <c r="CO35" s="22" t="s">
        <v>315</v>
      </c>
      <c r="CP35" s="22" t="s">
        <v>111</v>
      </c>
      <c r="CS35" s="22" t="s">
        <v>168</v>
      </c>
      <c r="CW35" s="22" t="s">
        <v>149</v>
      </c>
      <c r="CX35" s="22" t="s">
        <v>121</v>
      </c>
      <c r="CY35" s="22" t="s">
        <v>121</v>
      </c>
      <c r="CZ35" s="22" t="s">
        <v>129</v>
      </c>
      <c r="DA35" s="22" t="s">
        <v>124</v>
      </c>
      <c r="DB35" s="22" t="s">
        <v>124</v>
      </c>
      <c r="DC35" s="22" t="s">
        <v>124</v>
      </c>
      <c r="DD35" s="22" t="s">
        <v>123</v>
      </c>
      <c r="DE35" s="22" t="s">
        <v>123</v>
      </c>
      <c r="DF35" s="22">
        <v>6</v>
      </c>
    </row>
    <row r="36" spans="1:111" ht="13.2" x14ac:dyDescent="0.25">
      <c r="A36" s="86">
        <v>42065.703136354168</v>
      </c>
      <c r="B36" s="22" t="s">
        <v>191</v>
      </c>
      <c r="C36" s="22" t="s">
        <v>110</v>
      </c>
      <c r="E36" s="22" t="s">
        <v>111</v>
      </c>
      <c r="G36" s="22" t="s">
        <v>112</v>
      </c>
      <c r="H36" s="22" t="s">
        <v>186</v>
      </c>
      <c r="I36" s="22" t="s">
        <v>316</v>
      </c>
      <c r="J36" s="22">
        <v>13012</v>
      </c>
      <c r="L36" s="22" t="s">
        <v>115</v>
      </c>
      <c r="M36" s="22" t="s">
        <v>137</v>
      </c>
      <c r="N36" s="22" t="s">
        <v>148</v>
      </c>
      <c r="O36" s="22" t="s">
        <v>139</v>
      </c>
      <c r="Q36" s="22" t="s">
        <v>129</v>
      </c>
      <c r="R36" s="22" t="s">
        <v>129</v>
      </c>
      <c r="S36" s="22" t="s">
        <v>149</v>
      </c>
      <c r="T36" s="22" t="s">
        <v>129</v>
      </c>
      <c r="U36" s="22" t="s">
        <v>129</v>
      </c>
      <c r="V36" s="22" t="s">
        <v>129</v>
      </c>
      <c r="AA36" s="22" t="s">
        <v>317</v>
      </c>
      <c r="AB36" s="22" t="s">
        <v>149</v>
      </c>
      <c r="AC36" s="22" t="s">
        <v>149</v>
      </c>
      <c r="AD36" s="22" t="s">
        <v>149</v>
      </c>
      <c r="AE36" s="22" t="s">
        <v>149</v>
      </c>
      <c r="AF36" s="22" t="s">
        <v>149</v>
      </c>
      <c r="AG36" s="22" t="s">
        <v>149</v>
      </c>
      <c r="AH36" s="22" t="s">
        <v>149</v>
      </c>
      <c r="AI36" s="22" t="s">
        <v>149</v>
      </c>
      <c r="AJ36" s="22" t="s">
        <v>149</v>
      </c>
      <c r="AK36" s="22" t="s">
        <v>149</v>
      </c>
      <c r="AL36" s="22" t="s">
        <v>123</v>
      </c>
      <c r="AM36" s="22" t="s">
        <v>123</v>
      </c>
      <c r="AN36" s="22" t="s">
        <v>123</v>
      </c>
      <c r="AP36" s="22" t="s">
        <v>123</v>
      </c>
      <c r="AQ36" s="22" t="s">
        <v>123</v>
      </c>
      <c r="AR36" s="22" t="s">
        <v>123</v>
      </c>
      <c r="AT36" s="22" t="s">
        <v>123</v>
      </c>
      <c r="AU36" s="22" t="s">
        <v>123</v>
      </c>
      <c r="AV36" s="22" t="s">
        <v>123</v>
      </c>
      <c r="AX36" s="22" t="s">
        <v>123</v>
      </c>
      <c r="AY36" s="22" t="s">
        <v>123</v>
      </c>
      <c r="AZ36" s="22" t="s">
        <v>123</v>
      </c>
      <c r="BC36" s="22" t="s">
        <v>149</v>
      </c>
      <c r="BD36" s="22" t="s">
        <v>149</v>
      </c>
      <c r="BE36" s="22" t="s">
        <v>149</v>
      </c>
      <c r="BF36" s="22" t="s">
        <v>149</v>
      </c>
      <c r="BG36" s="22" t="s">
        <v>149</v>
      </c>
      <c r="BH36" s="22" t="s">
        <v>149</v>
      </c>
      <c r="BI36" s="22" t="s">
        <v>149</v>
      </c>
      <c r="BJ36" s="22" t="s">
        <v>149</v>
      </c>
      <c r="BK36" s="22" t="s">
        <v>149</v>
      </c>
      <c r="BL36" s="22" t="s">
        <v>149</v>
      </c>
      <c r="BN36" s="22" t="s">
        <v>120</v>
      </c>
      <c r="BO36" s="22" t="s">
        <v>151</v>
      </c>
      <c r="BP36" s="22" t="s">
        <v>152</v>
      </c>
      <c r="BQ36" s="22" t="s">
        <v>205</v>
      </c>
      <c r="BR36" s="22" t="s">
        <v>126</v>
      </c>
      <c r="BS36" s="22" t="s">
        <v>318</v>
      </c>
      <c r="BT36" s="22" t="s">
        <v>123</v>
      </c>
      <c r="CC36" s="22" t="s">
        <v>123</v>
      </c>
      <c r="CD36" s="22" t="s">
        <v>149</v>
      </c>
      <c r="CE36" s="22" t="s">
        <v>149</v>
      </c>
      <c r="CF36" s="22" t="s">
        <v>149</v>
      </c>
      <c r="CG36" s="22" t="s">
        <v>149</v>
      </c>
      <c r="CH36" s="22" t="s">
        <v>149</v>
      </c>
      <c r="CL36" s="22">
        <v>6</v>
      </c>
      <c r="CM36" s="22">
        <v>2</v>
      </c>
      <c r="CN36" s="22" t="s">
        <v>142</v>
      </c>
      <c r="CO36" s="22" t="s">
        <v>319</v>
      </c>
      <c r="CP36" s="22" t="s">
        <v>123</v>
      </c>
      <c r="CS36" s="22" t="s">
        <v>158</v>
      </c>
      <c r="CT36" s="22" t="s">
        <v>158</v>
      </c>
      <c r="CU36" s="22" t="s">
        <v>158</v>
      </c>
      <c r="CW36" s="22" t="s">
        <v>149</v>
      </c>
      <c r="CX36" s="22" t="s">
        <v>149</v>
      </c>
      <c r="CY36" s="22" t="s">
        <v>149</v>
      </c>
      <c r="CZ36" s="22" t="s">
        <v>149</v>
      </c>
      <c r="DA36" s="22" t="s">
        <v>149</v>
      </c>
      <c r="DB36" s="22" t="s">
        <v>149</v>
      </c>
      <c r="DC36" s="22" t="s">
        <v>149</v>
      </c>
      <c r="DD36" s="22" t="s">
        <v>123</v>
      </c>
      <c r="DE36" s="22" t="s">
        <v>123</v>
      </c>
      <c r="DF36" s="22">
        <v>10</v>
      </c>
      <c r="DG36" s="22"/>
    </row>
    <row r="37" spans="1:111" ht="13.2" x14ac:dyDescent="0.25">
      <c r="A37" s="86">
        <v>42066.447142847217</v>
      </c>
      <c r="B37" s="22" t="s">
        <v>191</v>
      </c>
      <c r="C37" s="22" t="s">
        <v>110</v>
      </c>
      <c r="E37" s="22" t="s">
        <v>170</v>
      </c>
      <c r="F37" s="22" t="s">
        <v>215</v>
      </c>
      <c r="G37" s="22" t="s">
        <v>112</v>
      </c>
      <c r="H37" s="22" t="s">
        <v>113</v>
      </c>
      <c r="I37" s="22" t="s">
        <v>216</v>
      </c>
      <c r="J37" s="22" t="s">
        <v>320</v>
      </c>
      <c r="L37" s="22" t="s">
        <v>115</v>
      </c>
      <c r="M37" s="22" t="s">
        <v>137</v>
      </c>
      <c r="N37" s="22" t="s">
        <v>138</v>
      </c>
      <c r="O37" s="22" t="s">
        <v>139</v>
      </c>
      <c r="Q37" s="22" t="s">
        <v>124</v>
      </c>
      <c r="R37" s="22" t="s">
        <v>124</v>
      </c>
      <c r="S37" s="22" t="s">
        <v>124</v>
      </c>
      <c r="T37" s="22" t="s">
        <v>124</v>
      </c>
      <c r="U37" s="22" t="s">
        <v>124</v>
      </c>
      <c r="V37" s="22" t="s">
        <v>124</v>
      </c>
      <c r="W37" s="22" t="s">
        <v>129</v>
      </c>
      <c r="X37" s="22" t="s">
        <v>129</v>
      </c>
      <c r="Y37" s="22" t="s">
        <v>129</v>
      </c>
      <c r="Z37" s="22" t="s">
        <v>129</v>
      </c>
      <c r="AA37" s="22" t="s">
        <v>150</v>
      </c>
      <c r="AB37" s="22" t="s">
        <v>124</v>
      </c>
      <c r="AC37" s="22" t="s">
        <v>124</v>
      </c>
      <c r="AD37" s="22" t="s">
        <v>124</v>
      </c>
      <c r="AE37" s="22" t="s">
        <v>124</v>
      </c>
      <c r="AF37" s="22" t="s">
        <v>124</v>
      </c>
      <c r="AG37" s="22" t="s">
        <v>124</v>
      </c>
      <c r="AH37" s="22" t="s">
        <v>124</v>
      </c>
      <c r="AI37" s="22" t="s">
        <v>124</v>
      </c>
      <c r="AJ37" s="22" t="s">
        <v>124</v>
      </c>
      <c r="AK37" s="22" t="s">
        <v>124</v>
      </c>
      <c r="AN37" s="22" t="s">
        <v>123</v>
      </c>
      <c r="AR37" s="22" t="s">
        <v>123</v>
      </c>
      <c r="AV37" s="22" t="s">
        <v>123</v>
      </c>
      <c r="AZ37" s="22" t="s">
        <v>123</v>
      </c>
      <c r="BC37" s="22" t="s">
        <v>124</v>
      </c>
      <c r="BD37" s="22" t="s">
        <v>124</v>
      </c>
      <c r="BE37" s="22" t="s">
        <v>124</v>
      </c>
      <c r="BF37" s="22" t="s">
        <v>124</v>
      </c>
      <c r="BG37" s="22" t="s">
        <v>124</v>
      </c>
      <c r="BH37" s="22" t="s">
        <v>124</v>
      </c>
      <c r="BI37" s="22" t="s">
        <v>124</v>
      </c>
      <c r="BJ37" s="22" t="s">
        <v>124</v>
      </c>
      <c r="BK37" s="22" t="s">
        <v>124</v>
      </c>
      <c r="BL37" s="22" t="s">
        <v>129</v>
      </c>
      <c r="BN37" s="22" t="s">
        <v>150</v>
      </c>
      <c r="BO37" s="22" t="s">
        <v>151</v>
      </c>
      <c r="BP37" s="22" t="s">
        <v>180</v>
      </c>
      <c r="BQ37" s="22" t="s">
        <v>153</v>
      </c>
      <c r="BR37" s="22" t="s">
        <v>126</v>
      </c>
      <c r="BS37" s="22" t="s">
        <v>321</v>
      </c>
      <c r="BT37" s="22" t="s">
        <v>123</v>
      </c>
      <c r="CC37" s="22" t="s">
        <v>123</v>
      </c>
      <c r="CD37" s="22" t="s">
        <v>124</v>
      </c>
      <c r="CE37" s="22" t="s">
        <v>124</v>
      </c>
      <c r="CF37" s="22" t="s">
        <v>124</v>
      </c>
      <c r="CG37" s="22" t="s">
        <v>124</v>
      </c>
      <c r="CH37" s="22" t="s">
        <v>124</v>
      </c>
      <c r="CL37" s="22">
        <v>4</v>
      </c>
      <c r="CM37" s="22">
        <v>3</v>
      </c>
      <c r="CN37" s="22" t="s">
        <v>127</v>
      </c>
      <c r="CO37" s="22" t="s">
        <v>322</v>
      </c>
      <c r="CS37" s="22" t="s">
        <v>158</v>
      </c>
      <c r="CW37" s="22" t="s">
        <v>124</v>
      </c>
      <c r="CX37" s="22" t="s">
        <v>124</v>
      </c>
      <c r="CY37" s="22" t="s">
        <v>124</v>
      </c>
      <c r="CZ37" s="22" t="s">
        <v>129</v>
      </c>
      <c r="DA37" s="22" t="s">
        <v>129</v>
      </c>
      <c r="DB37" s="22" t="s">
        <v>129</v>
      </c>
      <c r="DC37" s="22" t="s">
        <v>129</v>
      </c>
      <c r="DD37" s="22" t="s">
        <v>123</v>
      </c>
      <c r="DE37" s="22" t="s">
        <v>123</v>
      </c>
      <c r="DF37" s="22">
        <v>8</v>
      </c>
      <c r="DG37" s="24"/>
    </row>
    <row r="38" spans="1:111" ht="13.2" x14ac:dyDescent="0.25">
      <c r="A38" s="86">
        <v>42068.394858993059</v>
      </c>
      <c r="B38" s="22" t="s">
        <v>191</v>
      </c>
      <c r="C38" s="22" t="s">
        <v>110</v>
      </c>
      <c r="E38" s="22" t="s">
        <v>192</v>
      </c>
      <c r="F38" s="22" t="s">
        <v>133</v>
      </c>
      <c r="G38" s="22" t="s">
        <v>193</v>
      </c>
      <c r="H38" s="22" t="s">
        <v>113</v>
      </c>
      <c r="I38" s="22" t="s">
        <v>250</v>
      </c>
      <c r="J38" s="22">
        <v>80000</v>
      </c>
      <c r="L38" s="22" t="s">
        <v>314</v>
      </c>
      <c r="M38" s="22" t="s">
        <v>137</v>
      </c>
      <c r="O38" s="22" t="s">
        <v>139</v>
      </c>
      <c r="Q38" s="22" t="s">
        <v>129</v>
      </c>
      <c r="R38" s="22" t="s">
        <v>129</v>
      </c>
      <c r="S38" s="22" t="s">
        <v>129</v>
      </c>
      <c r="T38" s="22" t="s">
        <v>129</v>
      </c>
      <c r="U38" s="22" t="s">
        <v>129</v>
      </c>
      <c r="V38" s="22" t="s">
        <v>129</v>
      </c>
      <c r="W38" s="22" t="s">
        <v>129</v>
      </c>
      <c r="X38" s="22" t="s">
        <v>129</v>
      </c>
      <c r="Y38" s="22" t="s">
        <v>129</v>
      </c>
      <c r="Z38" s="22" t="s">
        <v>129</v>
      </c>
      <c r="AB38" s="22" t="s">
        <v>129</v>
      </c>
      <c r="AC38" s="22" t="s">
        <v>129</v>
      </c>
      <c r="AD38" s="22" t="s">
        <v>129</v>
      </c>
      <c r="AE38" s="22" t="s">
        <v>129</v>
      </c>
      <c r="AF38" s="22" t="s">
        <v>129</v>
      </c>
      <c r="AG38" s="22" t="s">
        <v>129</v>
      </c>
      <c r="AH38" s="22" t="s">
        <v>129</v>
      </c>
      <c r="AI38" s="22" t="s">
        <v>129</v>
      </c>
      <c r="AJ38" s="22" t="s">
        <v>129</v>
      </c>
      <c r="AK38" s="22" t="s">
        <v>129</v>
      </c>
      <c r="AL38" s="22" t="s">
        <v>123</v>
      </c>
      <c r="AM38" s="22" t="s">
        <v>123</v>
      </c>
      <c r="AN38" s="22" t="s">
        <v>123</v>
      </c>
      <c r="AS38" s="22" t="s">
        <v>122</v>
      </c>
      <c r="AW38" s="22" t="s">
        <v>122</v>
      </c>
      <c r="BA38" s="22" t="s">
        <v>122</v>
      </c>
      <c r="BC38" s="22" t="s">
        <v>129</v>
      </c>
      <c r="BD38" s="22" t="s">
        <v>129</v>
      </c>
      <c r="BE38" s="22" t="s">
        <v>149</v>
      </c>
      <c r="BF38" s="22" t="s">
        <v>124</v>
      </c>
      <c r="BG38" s="22" t="s">
        <v>124</v>
      </c>
      <c r="BH38" s="22" t="s">
        <v>149</v>
      </c>
      <c r="BI38" s="22" t="s">
        <v>149</v>
      </c>
      <c r="BJ38" s="22" t="s">
        <v>149</v>
      </c>
      <c r="BK38" s="22" t="s">
        <v>121</v>
      </c>
      <c r="BL38" s="22" t="s">
        <v>129</v>
      </c>
      <c r="BN38" s="22" t="s">
        <v>120</v>
      </c>
      <c r="BO38" s="22" t="s">
        <v>165</v>
      </c>
      <c r="BR38" s="22" t="s">
        <v>126</v>
      </c>
      <c r="BS38" s="22" t="s">
        <v>323</v>
      </c>
      <c r="CI38" s="22" t="s">
        <v>324</v>
      </c>
      <c r="CL38" s="22">
        <v>4</v>
      </c>
      <c r="CM38" s="22">
        <v>2</v>
      </c>
      <c r="CN38" s="22" t="s">
        <v>127</v>
      </c>
      <c r="CO38" s="22" t="s">
        <v>219</v>
      </c>
      <c r="CP38" s="22" t="s">
        <v>123</v>
      </c>
      <c r="CS38" s="22" t="s">
        <v>158</v>
      </c>
      <c r="CT38" s="22" t="s">
        <v>158</v>
      </c>
      <c r="CU38" s="22" t="s">
        <v>158</v>
      </c>
      <c r="CW38" s="22" t="s">
        <v>121</v>
      </c>
      <c r="CX38" s="22" t="s">
        <v>149</v>
      </c>
      <c r="CY38" s="22" t="s">
        <v>129</v>
      </c>
      <c r="CZ38" s="22" t="s">
        <v>149</v>
      </c>
      <c r="DA38" s="22" t="s">
        <v>124</v>
      </c>
      <c r="DB38" s="22" t="s">
        <v>119</v>
      </c>
      <c r="DC38" s="22" t="s">
        <v>119</v>
      </c>
      <c r="DD38" s="22" t="s">
        <v>123</v>
      </c>
      <c r="DF38" s="22">
        <v>5</v>
      </c>
      <c r="DG38" s="25"/>
    </row>
    <row r="39" spans="1:111" ht="13.2" x14ac:dyDescent="0.25">
      <c r="A39" s="86">
        <v>42068.409127418985</v>
      </c>
      <c r="B39" s="22" t="s">
        <v>191</v>
      </c>
      <c r="C39" s="22" t="s">
        <v>110</v>
      </c>
      <c r="E39" s="22" t="s">
        <v>170</v>
      </c>
      <c r="F39" s="22" t="s">
        <v>171</v>
      </c>
      <c r="G39" s="22" t="s">
        <v>112</v>
      </c>
      <c r="H39" s="22" t="s">
        <v>113</v>
      </c>
      <c r="I39" s="22" t="s">
        <v>325</v>
      </c>
      <c r="J39" s="22">
        <v>13310</v>
      </c>
      <c r="L39" s="22" t="s">
        <v>115</v>
      </c>
      <c r="N39" s="22" t="s">
        <v>138</v>
      </c>
      <c r="O39" s="22" t="s">
        <v>139</v>
      </c>
      <c r="Q39" s="22" t="s">
        <v>149</v>
      </c>
      <c r="R39" s="22" t="s">
        <v>149</v>
      </c>
      <c r="S39" s="22" t="s">
        <v>149</v>
      </c>
      <c r="T39" s="22" t="s">
        <v>149</v>
      </c>
      <c r="U39" s="22" t="s">
        <v>149</v>
      </c>
      <c r="V39" s="22" t="s">
        <v>149</v>
      </c>
      <c r="W39" s="22" t="s">
        <v>129</v>
      </c>
      <c r="X39" s="22" t="s">
        <v>129</v>
      </c>
      <c r="Y39" s="22" t="s">
        <v>129</v>
      </c>
      <c r="Z39" s="22" t="s">
        <v>129</v>
      </c>
      <c r="AA39" s="22" t="s">
        <v>150</v>
      </c>
      <c r="AB39" s="22" t="s">
        <v>149</v>
      </c>
      <c r="AC39" s="22" t="s">
        <v>149</v>
      </c>
      <c r="AD39" s="22" t="s">
        <v>149</v>
      </c>
      <c r="AE39" s="22" t="s">
        <v>149</v>
      </c>
      <c r="AF39" s="22" t="s">
        <v>149</v>
      </c>
      <c r="AG39" s="22" t="s">
        <v>149</v>
      </c>
      <c r="AH39" s="22" t="s">
        <v>149</v>
      </c>
      <c r="AI39" s="22" t="s">
        <v>149</v>
      </c>
      <c r="AJ39" s="22" t="s">
        <v>149</v>
      </c>
      <c r="AK39" s="22" t="s">
        <v>149</v>
      </c>
      <c r="AL39" s="22" t="s">
        <v>123</v>
      </c>
      <c r="AP39" s="22" t="s">
        <v>123</v>
      </c>
      <c r="AT39" s="22" t="s">
        <v>123</v>
      </c>
      <c r="AX39" s="22" t="s">
        <v>123</v>
      </c>
      <c r="BC39" s="22" t="s">
        <v>149</v>
      </c>
      <c r="BD39" s="22" t="s">
        <v>149</v>
      </c>
      <c r="BE39" s="22" t="s">
        <v>149</v>
      </c>
      <c r="BF39" s="22" t="s">
        <v>149</v>
      </c>
      <c r="BG39" s="22" t="s">
        <v>149</v>
      </c>
      <c r="BH39" s="22" t="s">
        <v>124</v>
      </c>
      <c r="BI39" s="22" t="s">
        <v>124</v>
      </c>
      <c r="BJ39" s="22" t="s">
        <v>124</v>
      </c>
      <c r="BK39" s="22" t="s">
        <v>124</v>
      </c>
      <c r="BL39" s="22" t="s">
        <v>129</v>
      </c>
      <c r="BN39" s="22" t="s">
        <v>150</v>
      </c>
      <c r="BO39" s="22" t="s">
        <v>151</v>
      </c>
      <c r="BP39" s="22" t="s">
        <v>180</v>
      </c>
      <c r="BQ39" s="22" t="s">
        <v>229</v>
      </c>
      <c r="BR39" s="22" t="s">
        <v>126</v>
      </c>
      <c r="BS39" s="22" t="s">
        <v>326</v>
      </c>
      <c r="BT39" s="22" t="s">
        <v>123</v>
      </c>
      <c r="CC39" s="22" t="s">
        <v>123</v>
      </c>
      <c r="CD39" s="22" t="s">
        <v>149</v>
      </c>
      <c r="CE39" s="22" t="s">
        <v>149</v>
      </c>
      <c r="CF39" s="22" t="s">
        <v>149</v>
      </c>
      <c r="CG39" s="22" t="s">
        <v>149</v>
      </c>
      <c r="CH39" s="22" t="s">
        <v>149</v>
      </c>
      <c r="CL39" s="22">
        <v>4</v>
      </c>
      <c r="CM39" s="22">
        <v>4</v>
      </c>
      <c r="CN39" s="22" t="s">
        <v>127</v>
      </c>
      <c r="CO39" s="22" t="s">
        <v>327</v>
      </c>
      <c r="CP39" s="22" t="s">
        <v>123</v>
      </c>
      <c r="CW39" s="22" t="s">
        <v>124</v>
      </c>
      <c r="CX39" s="22" t="s">
        <v>124</v>
      </c>
      <c r="CY39" s="22" t="s">
        <v>124</v>
      </c>
      <c r="CZ39" s="22" t="s">
        <v>124</v>
      </c>
      <c r="DA39" s="22" t="s">
        <v>124</v>
      </c>
      <c r="DB39" s="22" t="s">
        <v>124</v>
      </c>
      <c r="DC39" s="22" t="s">
        <v>124</v>
      </c>
      <c r="DD39" s="22" t="s">
        <v>123</v>
      </c>
      <c r="DE39" s="22" t="s">
        <v>123</v>
      </c>
      <c r="DF39" s="22">
        <v>8</v>
      </c>
      <c r="DG39" s="24"/>
    </row>
    <row r="40" spans="1:111" ht="13.2" x14ac:dyDescent="0.25">
      <c r="A40" s="86">
        <v>42068.420204675924</v>
      </c>
      <c r="B40" s="22" t="s">
        <v>191</v>
      </c>
      <c r="C40" s="22" t="s">
        <v>110</v>
      </c>
      <c r="E40" s="22" t="s">
        <v>170</v>
      </c>
      <c r="F40" s="22" t="s">
        <v>171</v>
      </c>
      <c r="G40" s="22" t="s">
        <v>112</v>
      </c>
      <c r="H40" s="22" t="s">
        <v>328</v>
      </c>
      <c r="I40" s="22" t="s">
        <v>329</v>
      </c>
      <c r="J40" s="22">
        <v>83</v>
      </c>
      <c r="L40" s="22" t="s">
        <v>115</v>
      </c>
      <c r="M40" s="22" t="s">
        <v>137</v>
      </c>
      <c r="N40" s="22" t="s">
        <v>138</v>
      </c>
      <c r="O40" s="22" t="s">
        <v>139</v>
      </c>
      <c r="Q40" s="22" t="s">
        <v>129</v>
      </c>
      <c r="R40" s="22" t="s">
        <v>129</v>
      </c>
      <c r="S40" s="22" t="s">
        <v>129</v>
      </c>
      <c r="T40" s="22" t="s">
        <v>129</v>
      </c>
      <c r="U40" s="22" t="s">
        <v>129</v>
      </c>
      <c r="V40" s="22" t="s">
        <v>129</v>
      </c>
      <c r="AL40" s="22" t="s">
        <v>123</v>
      </c>
      <c r="AS40" s="22" t="s">
        <v>122</v>
      </c>
      <c r="AT40" s="22" t="s">
        <v>123</v>
      </c>
      <c r="BA40" s="22" t="s">
        <v>122</v>
      </c>
      <c r="BC40" s="22" t="s">
        <v>124</v>
      </c>
      <c r="BD40" s="22" t="s">
        <v>124</v>
      </c>
      <c r="BE40" s="22" t="s">
        <v>149</v>
      </c>
      <c r="BF40" s="22" t="s">
        <v>124</v>
      </c>
      <c r="BG40" s="22" t="s">
        <v>149</v>
      </c>
      <c r="BH40" s="22" t="s">
        <v>149</v>
      </c>
      <c r="BI40" s="22" t="s">
        <v>149</v>
      </c>
      <c r="BJ40" s="22" t="s">
        <v>149</v>
      </c>
      <c r="BK40" s="22" t="s">
        <v>124</v>
      </c>
      <c r="BL40" s="22" t="s">
        <v>149</v>
      </c>
      <c r="BN40" s="22" t="s">
        <v>150</v>
      </c>
      <c r="BO40" s="22" t="s">
        <v>125</v>
      </c>
      <c r="BQ40" s="22" t="s">
        <v>153</v>
      </c>
      <c r="BR40" s="22" t="s">
        <v>330</v>
      </c>
      <c r="BS40" s="22" t="s">
        <v>331</v>
      </c>
      <c r="BT40" s="22" t="s">
        <v>123</v>
      </c>
      <c r="CC40" s="22" t="s">
        <v>123</v>
      </c>
      <c r="CD40" s="22" t="s">
        <v>149</v>
      </c>
      <c r="CE40" s="22" t="s">
        <v>149</v>
      </c>
      <c r="CF40" s="22" t="s">
        <v>149</v>
      </c>
      <c r="CG40" s="22" t="s">
        <v>149</v>
      </c>
      <c r="CH40" s="22" t="s">
        <v>149</v>
      </c>
      <c r="CL40" s="22">
        <v>4</v>
      </c>
      <c r="CM40" s="22">
        <v>4</v>
      </c>
      <c r="CN40" s="22" t="s">
        <v>127</v>
      </c>
      <c r="CO40" s="22" t="s">
        <v>219</v>
      </c>
      <c r="CP40" s="22" t="s">
        <v>123</v>
      </c>
      <c r="CU40" s="22" t="s">
        <v>158</v>
      </c>
      <c r="CW40" s="22" t="s">
        <v>149</v>
      </c>
      <c r="CX40" s="22" t="s">
        <v>149</v>
      </c>
      <c r="CY40" s="22" t="s">
        <v>149</v>
      </c>
      <c r="CZ40" s="22" t="s">
        <v>129</v>
      </c>
      <c r="DA40" s="22" t="s">
        <v>129</v>
      </c>
      <c r="DB40" s="22" t="s">
        <v>129</v>
      </c>
      <c r="DC40" s="22" t="s">
        <v>129</v>
      </c>
      <c r="DD40" s="22" t="s">
        <v>123</v>
      </c>
      <c r="DE40" s="22" t="s">
        <v>123</v>
      </c>
      <c r="DF40" s="22">
        <v>10</v>
      </c>
      <c r="DG40" s="25"/>
    </row>
    <row r="41" spans="1:111" ht="13.2" x14ac:dyDescent="0.25">
      <c r="A41" s="86">
        <v>42068.425933125</v>
      </c>
      <c r="B41" s="22" t="s">
        <v>191</v>
      </c>
      <c r="C41" s="22" t="s">
        <v>110</v>
      </c>
      <c r="E41" s="22" t="s">
        <v>170</v>
      </c>
      <c r="F41" s="22" t="s">
        <v>133</v>
      </c>
      <c r="G41" s="22" t="s">
        <v>332</v>
      </c>
      <c r="H41" s="22" t="s">
        <v>333</v>
      </c>
      <c r="I41" s="22" t="s">
        <v>334</v>
      </c>
      <c r="J41" s="22">
        <v>75017</v>
      </c>
      <c r="L41" s="22" t="s">
        <v>199</v>
      </c>
      <c r="M41" s="22" t="s">
        <v>116</v>
      </c>
      <c r="N41" s="22" t="s">
        <v>138</v>
      </c>
      <c r="O41" s="22" t="s">
        <v>173</v>
      </c>
      <c r="Q41" s="22" t="s">
        <v>129</v>
      </c>
      <c r="R41" s="22" t="s">
        <v>129</v>
      </c>
      <c r="S41" s="22" t="s">
        <v>129</v>
      </c>
      <c r="T41" s="22" t="s">
        <v>129</v>
      </c>
      <c r="U41" s="22" t="s">
        <v>129</v>
      </c>
      <c r="V41" s="22" t="s">
        <v>129</v>
      </c>
      <c r="W41" s="22" t="s">
        <v>129</v>
      </c>
      <c r="X41" s="22" t="s">
        <v>129</v>
      </c>
      <c r="Y41" s="22" t="s">
        <v>129</v>
      </c>
      <c r="Z41" s="22" t="s">
        <v>129</v>
      </c>
      <c r="AN41" s="22" t="s">
        <v>123</v>
      </c>
      <c r="AR41" s="22" t="s">
        <v>123</v>
      </c>
      <c r="AV41" s="22" t="s">
        <v>123</v>
      </c>
      <c r="BA41" s="22" t="s">
        <v>122</v>
      </c>
      <c r="BC41" s="22" t="s">
        <v>124</v>
      </c>
      <c r="BD41" s="22" t="s">
        <v>121</v>
      </c>
      <c r="BE41" s="22" t="s">
        <v>149</v>
      </c>
      <c r="BF41" s="22" t="s">
        <v>124</v>
      </c>
      <c r="BG41" s="22" t="s">
        <v>149</v>
      </c>
      <c r="BH41" s="22" t="s">
        <v>149</v>
      </c>
      <c r="BI41" s="22" t="s">
        <v>149</v>
      </c>
      <c r="BJ41" s="22" t="s">
        <v>149</v>
      </c>
      <c r="BK41" s="22" t="s">
        <v>149</v>
      </c>
      <c r="BL41" s="22" t="s">
        <v>149</v>
      </c>
      <c r="BN41" s="22" t="s">
        <v>120</v>
      </c>
      <c r="BO41" s="22" t="s">
        <v>165</v>
      </c>
      <c r="BQ41" s="22" t="s">
        <v>153</v>
      </c>
      <c r="BR41" s="22" t="s">
        <v>335</v>
      </c>
      <c r="BS41" s="22" t="s">
        <v>222</v>
      </c>
      <c r="BT41" s="22" t="s">
        <v>123</v>
      </c>
      <c r="CC41" s="22" t="s">
        <v>123</v>
      </c>
      <c r="CD41" s="22" t="s">
        <v>149</v>
      </c>
      <c r="CE41" s="22" t="s">
        <v>149</v>
      </c>
      <c r="CF41" s="22" t="s">
        <v>149</v>
      </c>
      <c r="CG41" s="22" t="s">
        <v>149</v>
      </c>
      <c r="CH41" s="22" t="s">
        <v>149</v>
      </c>
      <c r="CJ41" s="22" t="s">
        <v>336</v>
      </c>
      <c r="CL41" s="22">
        <v>6</v>
      </c>
      <c r="CM41" s="22">
        <v>5</v>
      </c>
      <c r="CN41" s="22" t="s">
        <v>142</v>
      </c>
      <c r="CO41" s="22" t="s">
        <v>337</v>
      </c>
      <c r="CP41" s="22" t="s">
        <v>123</v>
      </c>
      <c r="CW41" s="22" t="s">
        <v>149</v>
      </c>
      <c r="CX41" s="22" t="s">
        <v>149</v>
      </c>
      <c r="CY41" s="22" t="s">
        <v>149</v>
      </c>
      <c r="CZ41" s="22" t="s">
        <v>149</v>
      </c>
      <c r="DA41" s="22" t="s">
        <v>149</v>
      </c>
      <c r="DB41" s="22" t="s">
        <v>149</v>
      </c>
      <c r="DC41" s="22" t="s">
        <v>149</v>
      </c>
      <c r="DD41" s="22" t="s">
        <v>123</v>
      </c>
      <c r="DE41" s="22" t="s">
        <v>123</v>
      </c>
      <c r="DF41" s="22">
        <v>10</v>
      </c>
      <c r="DG41" s="25"/>
    </row>
    <row r="42" spans="1:111" ht="13.2" x14ac:dyDescent="0.25">
      <c r="A42" s="86">
        <v>42068.609323645833</v>
      </c>
      <c r="B42" s="22" t="s">
        <v>191</v>
      </c>
      <c r="E42" s="22" t="s">
        <v>170</v>
      </c>
      <c r="F42" s="22" t="s">
        <v>215</v>
      </c>
      <c r="G42" s="22" t="s">
        <v>338</v>
      </c>
      <c r="H42" s="22" t="s">
        <v>113</v>
      </c>
      <c r="I42" s="22" t="s">
        <v>339</v>
      </c>
      <c r="J42" s="22">
        <v>75</v>
      </c>
      <c r="L42" s="22" t="s">
        <v>115</v>
      </c>
      <c r="M42" s="22" t="s">
        <v>137</v>
      </c>
      <c r="N42" s="22" t="s">
        <v>148</v>
      </c>
      <c r="O42" s="22" t="s">
        <v>139</v>
      </c>
      <c r="Q42" s="22" t="s">
        <v>149</v>
      </c>
      <c r="R42" s="22" t="s">
        <v>124</v>
      </c>
      <c r="S42" s="22" t="s">
        <v>124</v>
      </c>
      <c r="T42" s="22" t="s">
        <v>124</v>
      </c>
      <c r="U42" s="22" t="s">
        <v>124</v>
      </c>
      <c r="V42" s="22" t="s">
        <v>124</v>
      </c>
      <c r="W42" s="22" t="s">
        <v>129</v>
      </c>
      <c r="X42" s="22" t="s">
        <v>129</v>
      </c>
      <c r="Y42" s="22" t="s">
        <v>129</v>
      </c>
      <c r="Z42" s="22" t="s">
        <v>129</v>
      </c>
      <c r="AA42" s="22" t="s">
        <v>120</v>
      </c>
      <c r="AB42" s="22" t="s">
        <v>149</v>
      </c>
      <c r="AC42" s="22" t="s">
        <v>149</v>
      </c>
      <c r="AD42" s="22" t="s">
        <v>149</v>
      </c>
      <c r="AE42" s="22" t="s">
        <v>121</v>
      </c>
      <c r="AF42" s="22" t="s">
        <v>124</v>
      </c>
      <c r="AG42" s="22" t="s">
        <v>124</v>
      </c>
      <c r="AH42" s="22" t="s">
        <v>124</v>
      </c>
      <c r="AI42" s="22" t="s">
        <v>124</v>
      </c>
      <c r="AJ42" s="22" t="s">
        <v>124</v>
      </c>
      <c r="AK42" s="22" t="s">
        <v>124</v>
      </c>
      <c r="AL42" s="22" t="s">
        <v>111</v>
      </c>
      <c r="AP42" s="22" t="s">
        <v>123</v>
      </c>
      <c r="AT42" s="22" t="s">
        <v>111</v>
      </c>
      <c r="BA42" s="22" t="s">
        <v>122</v>
      </c>
      <c r="BC42" s="22" t="s">
        <v>124</v>
      </c>
      <c r="BD42" s="22" t="s">
        <v>124</v>
      </c>
      <c r="BE42" s="22" t="s">
        <v>124</v>
      </c>
      <c r="BF42" s="22" t="s">
        <v>124</v>
      </c>
      <c r="BG42" s="22" t="s">
        <v>124</v>
      </c>
      <c r="BH42" s="22" t="s">
        <v>124</v>
      </c>
      <c r="BI42" s="22" t="s">
        <v>124</v>
      </c>
      <c r="BJ42" s="22" t="s">
        <v>124</v>
      </c>
      <c r="BK42" s="22" t="s">
        <v>124</v>
      </c>
      <c r="BL42" s="22" t="s">
        <v>124</v>
      </c>
      <c r="BN42" s="22" t="s">
        <v>120</v>
      </c>
      <c r="BO42" s="22" t="s">
        <v>151</v>
      </c>
      <c r="BP42" s="22" t="s">
        <v>180</v>
      </c>
      <c r="BQ42" s="22" t="s">
        <v>153</v>
      </c>
      <c r="BR42" s="22" t="s">
        <v>126</v>
      </c>
      <c r="BS42" s="22" t="s">
        <v>340</v>
      </c>
      <c r="BT42" s="22" t="s">
        <v>123</v>
      </c>
      <c r="CD42" s="22" t="s">
        <v>121</v>
      </c>
      <c r="CE42" s="22" t="s">
        <v>121</v>
      </c>
      <c r="CF42" s="22" t="s">
        <v>121</v>
      </c>
      <c r="CG42" s="22" t="s">
        <v>121</v>
      </c>
      <c r="CH42" s="22" t="s">
        <v>121</v>
      </c>
      <c r="CI42" s="22" t="s">
        <v>341</v>
      </c>
      <c r="CJ42" s="22" t="s">
        <v>342</v>
      </c>
      <c r="CL42" s="22">
        <v>8</v>
      </c>
      <c r="CM42" s="22">
        <v>6</v>
      </c>
      <c r="CO42" s="22" t="s">
        <v>343</v>
      </c>
      <c r="CS42" s="22" t="s">
        <v>158</v>
      </c>
      <c r="CW42" s="22" t="s">
        <v>124</v>
      </c>
      <c r="CX42" s="22" t="s">
        <v>124</v>
      </c>
      <c r="CY42" s="22" t="s">
        <v>124</v>
      </c>
      <c r="CZ42" s="22" t="s">
        <v>124</v>
      </c>
      <c r="DA42" s="22" t="s">
        <v>124</v>
      </c>
      <c r="DB42" s="22" t="s">
        <v>124</v>
      </c>
      <c r="DC42" s="22" t="s">
        <v>124</v>
      </c>
      <c r="DD42" s="22" t="s">
        <v>111</v>
      </c>
      <c r="DF42" s="22">
        <v>4</v>
      </c>
      <c r="DG42" s="25"/>
    </row>
    <row r="43" spans="1:111" ht="13.2" x14ac:dyDescent="0.25">
      <c r="A43" s="86">
        <v>42068.615337476855</v>
      </c>
      <c r="B43" s="22" t="s">
        <v>191</v>
      </c>
      <c r="C43" s="22" t="s">
        <v>110</v>
      </c>
      <c r="E43" s="22" t="s">
        <v>111</v>
      </c>
      <c r="G43" s="22" t="s">
        <v>112</v>
      </c>
      <c r="H43" s="22" t="s">
        <v>113</v>
      </c>
      <c r="I43" s="22" t="s">
        <v>344</v>
      </c>
      <c r="J43" s="22">
        <v>20221</v>
      </c>
      <c r="L43" s="22" t="s">
        <v>115</v>
      </c>
      <c r="M43" s="22" t="s">
        <v>137</v>
      </c>
      <c r="N43" s="22" t="s">
        <v>148</v>
      </c>
      <c r="O43" s="22" t="s">
        <v>139</v>
      </c>
      <c r="AA43" s="22" t="s">
        <v>150</v>
      </c>
      <c r="AB43" s="22" t="s">
        <v>149</v>
      </c>
      <c r="AC43" s="22" t="s">
        <v>149</v>
      </c>
      <c r="AD43" s="22" t="s">
        <v>149</v>
      </c>
      <c r="AE43" s="22" t="s">
        <v>149</v>
      </c>
      <c r="AF43" s="22" t="s">
        <v>149</v>
      </c>
      <c r="AG43" s="22" t="s">
        <v>149</v>
      </c>
      <c r="AH43" s="22" t="s">
        <v>149</v>
      </c>
      <c r="AI43" s="22" t="s">
        <v>149</v>
      </c>
      <c r="AJ43" s="22" t="s">
        <v>149</v>
      </c>
      <c r="AK43" s="22" t="s">
        <v>149</v>
      </c>
      <c r="AL43" s="22" t="s">
        <v>123</v>
      </c>
      <c r="AM43" s="22" t="s">
        <v>123</v>
      </c>
      <c r="AN43" s="22" t="s">
        <v>123</v>
      </c>
      <c r="AP43" s="22" t="s">
        <v>123</v>
      </c>
      <c r="AQ43" s="22" t="s">
        <v>123</v>
      </c>
      <c r="AR43" s="22" t="s">
        <v>123</v>
      </c>
      <c r="AT43" s="22" t="s">
        <v>123</v>
      </c>
      <c r="AU43" s="22" t="s">
        <v>123</v>
      </c>
      <c r="AV43" s="22" t="s">
        <v>123</v>
      </c>
      <c r="BA43" s="22" t="s">
        <v>122</v>
      </c>
      <c r="BC43" s="22" t="s">
        <v>121</v>
      </c>
      <c r="BD43" s="22" t="s">
        <v>124</v>
      </c>
      <c r="BE43" s="22" t="s">
        <v>149</v>
      </c>
      <c r="BF43" s="22" t="s">
        <v>149</v>
      </c>
      <c r="BG43" s="22" t="s">
        <v>149</v>
      </c>
      <c r="BH43" s="22" t="s">
        <v>121</v>
      </c>
      <c r="BI43" s="22" t="s">
        <v>149</v>
      </c>
      <c r="BJ43" s="22" t="s">
        <v>149</v>
      </c>
      <c r="BK43" s="22" t="s">
        <v>124</v>
      </c>
      <c r="BL43" s="22" t="s">
        <v>129</v>
      </c>
      <c r="BN43" s="22" t="s">
        <v>150</v>
      </c>
      <c r="BO43" s="22" t="s">
        <v>151</v>
      </c>
      <c r="BP43" s="22" t="s">
        <v>180</v>
      </c>
      <c r="BQ43" s="22" t="s">
        <v>205</v>
      </c>
      <c r="BR43" s="22" t="s">
        <v>345</v>
      </c>
      <c r="BS43" s="22" t="s">
        <v>346</v>
      </c>
      <c r="BT43" s="22" t="s">
        <v>123</v>
      </c>
      <c r="CC43" s="22" t="s">
        <v>111</v>
      </c>
      <c r="CI43" s="22" t="s">
        <v>347</v>
      </c>
      <c r="CL43" s="22">
        <v>3</v>
      </c>
      <c r="CM43" s="22">
        <v>3</v>
      </c>
      <c r="CN43" s="22" t="s">
        <v>127</v>
      </c>
      <c r="CO43" s="22" t="s">
        <v>348</v>
      </c>
      <c r="CP43" s="22" t="s">
        <v>123</v>
      </c>
      <c r="CQ43" s="22" t="s">
        <v>349</v>
      </c>
      <c r="CS43" s="22" t="s">
        <v>158</v>
      </c>
      <c r="CT43" s="22" t="s">
        <v>158</v>
      </c>
      <c r="CW43" s="22" t="s">
        <v>149</v>
      </c>
      <c r="CX43" s="22" t="s">
        <v>149</v>
      </c>
      <c r="CY43" s="22" t="s">
        <v>149</v>
      </c>
      <c r="CZ43" s="22" t="s">
        <v>149</v>
      </c>
      <c r="DA43" s="22" t="s">
        <v>149</v>
      </c>
      <c r="DB43" s="22" t="s">
        <v>129</v>
      </c>
      <c r="DC43" s="22" t="s">
        <v>129</v>
      </c>
      <c r="DD43" s="22" t="s">
        <v>123</v>
      </c>
      <c r="DE43" s="22" t="s">
        <v>123</v>
      </c>
      <c r="DF43" s="22">
        <v>9</v>
      </c>
      <c r="DG43" s="25"/>
    </row>
    <row r="44" spans="1:111" ht="13.2" x14ac:dyDescent="0.25">
      <c r="A44" s="86">
        <v>42069.624869664345</v>
      </c>
      <c r="B44" s="22" t="s">
        <v>191</v>
      </c>
      <c r="C44" s="22" t="s">
        <v>110</v>
      </c>
      <c r="E44" s="22" t="s">
        <v>192</v>
      </c>
      <c r="F44" s="22" t="s">
        <v>133</v>
      </c>
      <c r="G44" s="22" t="s">
        <v>193</v>
      </c>
      <c r="H44" s="22" t="s">
        <v>113</v>
      </c>
      <c r="I44" s="22" t="s">
        <v>350</v>
      </c>
      <c r="J44" s="22">
        <v>13009</v>
      </c>
      <c r="L44" s="22" t="s">
        <v>115</v>
      </c>
      <c r="M44" s="22" t="s">
        <v>137</v>
      </c>
      <c r="N44" s="22" t="s">
        <v>138</v>
      </c>
      <c r="O44" s="22" t="s">
        <v>139</v>
      </c>
      <c r="Q44" s="22" t="s">
        <v>149</v>
      </c>
      <c r="R44" s="22" t="s">
        <v>149</v>
      </c>
      <c r="S44" s="22" t="s">
        <v>149</v>
      </c>
      <c r="T44" s="22" t="s">
        <v>149</v>
      </c>
      <c r="U44" s="22" t="s">
        <v>129</v>
      </c>
      <c r="V44" s="22" t="s">
        <v>149</v>
      </c>
      <c r="W44" s="22" t="s">
        <v>129</v>
      </c>
      <c r="X44" s="22" t="s">
        <v>129</v>
      </c>
      <c r="Y44" s="22" t="s">
        <v>129</v>
      </c>
      <c r="Z44" s="22" t="s">
        <v>129</v>
      </c>
      <c r="AA44" s="22" t="s">
        <v>150</v>
      </c>
      <c r="AB44" s="22" t="s">
        <v>149</v>
      </c>
      <c r="AC44" s="22" t="s">
        <v>149</v>
      </c>
      <c r="AD44" s="22" t="s">
        <v>149</v>
      </c>
      <c r="AE44" s="22" t="s">
        <v>149</v>
      </c>
      <c r="AF44" s="22" t="s">
        <v>149</v>
      </c>
      <c r="AG44" s="22" t="s">
        <v>149</v>
      </c>
      <c r="AH44" s="22" t="s">
        <v>149</v>
      </c>
      <c r="AI44" s="22" t="s">
        <v>149</v>
      </c>
      <c r="AJ44" s="22" t="s">
        <v>149</v>
      </c>
      <c r="AK44" s="22" t="s">
        <v>149</v>
      </c>
      <c r="AL44" s="22" t="s">
        <v>123</v>
      </c>
      <c r="AP44" s="22" t="s">
        <v>123</v>
      </c>
      <c r="AT44" s="22" t="s">
        <v>123</v>
      </c>
      <c r="BA44" s="22" t="s">
        <v>122</v>
      </c>
      <c r="BC44" s="22" t="s">
        <v>149</v>
      </c>
      <c r="BD44" s="22" t="s">
        <v>124</v>
      </c>
      <c r="BE44" s="22" t="s">
        <v>149</v>
      </c>
      <c r="BF44" s="22" t="s">
        <v>124</v>
      </c>
      <c r="BG44" s="22" t="s">
        <v>149</v>
      </c>
      <c r="BH44" s="22" t="s">
        <v>149</v>
      </c>
      <c r="BI44" s="22" t="s">
        <v>149</v>
      </c>
      <c r="BJ44" s="22" t="s">
        <v>149</v>
      </c>
      <c r="BK44" s="22" t="s">
        <v>149</v>
      </c>
      <c r="BL44" s="22" t="s">
        <v>129</v>
      </c>
      <c r="BN44" s="22" t="s">
        <v>150</v>
      </c>
      <c r="BO44" s="22" t="s">
        <v>151</v>
      </c>
      <c r="BP44" s="22" t="s">
        <v>180</v>
      </c>
      <c r="BQ44" s="22" t="s">
        <v>153</v>
      </c>
      <c r="BR44" s="22" t="s">
        <v>126</v>
      </c>
      <c r="BS44" s="22" t="s">
        <v>351</v>
      </c>
      <c r="BT44" s="22" t="s">
        <v>123</v>
      </c>
      <c r="BU44" s="22" t="s">
        <v>352</v>
      </c>
      <c r="CC44" s="22" t="s">
        <v>111</v>
      </c>
      <c r="CI44" s="22" t="s">
        <v>200</v>
      </c>
      <c r="CL44" s="22">
        <v>3</v>
      </c>
      <c r="CM44" s="22">
        <v>3</v>
      </c>
      <c r="CN44" s="22" t="s">
        <v>127</v>
      </c>
      <c r="CO44" s="22" t="s">
        <v>353</v>
      </c>
      <c r="CP44" s="22" t="s">
        <v>123</v>
      </c>
      <c r="CQ44" s="22" t="s">
        <v>354</v>
      </c>
      <c r="CS44" s="22" t="s">
        <v>158</v>
      </c>
      <c r="CW44" s="22" t="s">
        <v>149</v>
      </c>
      <c r="CX44" s="22" t="s">
        <v>149</v>
      </c>
      <c r="CY44" s="22" t="s">
        <v>149</v>
      </c>
      <c r="CZ44" s="22" t="s">
        <v>129</v>
      </c>
      <c r="DA44" s="22" t="s">
        <v>149</v>
      </c>
      <c r="DB44" s="22" t="s">
        <v>149</v>
      </c>
      <c r="DC44" s="22" t="s">
        <v>149</v>
      </c>
      <c r="DD44" s="22" t="s">
        <v>123</v>
      </c>
      <c r="DE44" s="22" t="s">
        <v>123</v>
      </c>
      <c r="DF44" s="22">
        <v>10</v>
      </c>
      <c r="DG44" s="24"/>
    </row>
    <row r="45" spans="1:111" ht="13.2" x14ac:dyDescent="0.25">
      <c r="A45" s="86">
        <v>42069.628677731482</v>
      </c>
      <c r="B45" s="22" t="s">
        <v>191</v>
      </c>
      <c r="C45" s="22" t="s">
        <v>110</v>
      </c>
      <c r="E45" s="22" t="s">
        <v>220</v>
      </c>
      <c r="F45" s="22" t="s">
        <v>185</v>
      </c>
      <c r="G45" s="22" t="s">
        <v>267</v>
      </c>
      <c r="H45" s="22" t="s">
        <v>113</v>
      </c>
      <c r="I45" s="22" t="s">
        <v>355</v>
      </c>
      <c r="J45" s="22">
        <v>13009</v>
      </c>
      <c r="L45" s="22" t="s">
        <v>115</v>
      </c>
      <c r="M45" s="22" t="s">
        <v>116</v>
      </c>
      <c r="N45" s="22" t="s">
        <v>138</v>
      </c>
      <c r="O45" s="22" t="s">
        <v>173</v>
      </c>
      <c r="Q45" s="22" t="s">
        <v>149</v>
      </c>
      <c r="R45" s="22" t="s">
        <v>149</v>
      </c>
      <c r="S45" s="22" t="s">
        <v>149</v>
      </c>
      <c r="T45" s="22" t="s">
        <v>149</v>
      </c>
      <c r="U45" s="22" t="s">
        <v>129</v>
      </c>
      <c r="V45" s="22" t="s">
        <v>149</v>
      </c>
      <c r="W45" s="22" t="s">
        <v>129</v>
      </c>
      <c r="X45" s="22" t="s">
        <v>129</v>
      </c>
      <c r="Y45" s="22" t="s">
        <v>129</v>
      </c>
      <c r="Z45" s="22" t="s">
        <v>129</v>
      </c>
      <c r="AA45" s="22" t="s">
        <v>150</v>
      </c>
      <c r="AB45" s="22" t="s">
        <v>149</v>
      </c>
      <c r="AC45" s="22" t="s">
        <v>149</v>
      </c>
      <c r="AD45" s="22" t="s">
        <v>149</v>
      </c>
      <c r="AE45" s="22" t="s">
        <v>149</v>
      </c>
      <c r="AF45" s="22" t="s">
        <v>149</v>
      </c>
      <c r="AG45" s="22" t="s">
        <v>149</v>
      </c>
      <c r="AH45" s="22" t="s">
        <v>149</v>
      </c>
      <c r="AI45" s="22" t="s">
        <v>149</v>
      </c>
      <c r="AJ45" s="22" t="s">
        <v>149</v>
      </c>
      <c r="AK45" s="22" t="s">
        <v>149</v>
      </c>
      <c r="AL45" s="22" t="s">
        <v>123</v>
      </c>
      <c r="AS45" s="22" t="s">
        <v>122</v>
      </c>
      <c r="AT45" s="22" t="s">
        <v>123</v>
      </c>
      <c r="BA45" s="22" t="s">
        <v>122</v>
      </c>
      <c r="BC45" s="22" t="s">
        <v>149</v>
      </c>
      <c r="BD45" s="22" t="s">
        <v>149</v>
      </c>
      <c r="BE45" s="22" t="s">
        <v>149</v>
      </c>
      <c r="BF45" s="22" t="s">
        <v>149</v>
      </c>
      <c r="BG45" s="22" t="s">
        <v>149</v>
      </c>
      <c r="BH45" s="22" t="s">
        <v>149</v>
      </c>
      <c r="BI45" s="22" t="s">
        <v>149</v>
      </c>
      <c r="BJ45" s="22" t="s">
        <v>149</v>
      </c>
      <c r="BK45" s="22" t="s">
        <v>149</v>
      </c>
      <c r="BL45" s="22" t="s">
        <v>149</v>
      </c>
      <c r="BN45" s="22" t="s">
        <v>150</v>
      </c>
      <c r="BO45" s="22" t="s">
        <v>151</v>
      </c>
      <c r="BP45" s="22" t="s">
        <v>180</v>
      </c>
      <c r="BQ45" s="22" t="s">
        <v>153</v>
      </c>
      <c r="BR45" s="22" t="s">
        <v>126</v>
      </c>
      <c r="BS45" s="22" t="s">
        <v>351</v>
      </c>
      <c r="BT45" s="22" t="s">
        <v>123</v>
      </c>
      <c r="CC45" s="22" t="s">
        <v>123</v>
      </c>
      <c r="CD45" s="22" t="s">
        <v>149</v>
      </c>
      <c r="CE45" s="22" t="s">
        <v>149</v>
      </c>
      <c r="CF45" s="22" t="s">
        <v>149</v>
      </c>
      <c r="CG45" s="22" t="s">
        <v>149</v>
      </c>
      <c r="CH45" s="22" t="s">
        <v>149</v>
      </c>
      <c r="CL45" s="22">
        <v>3</v>
      </c>
      <c r="CM45" s="22">
        <v>3</v>
      </c>
      <c r="CN45" s="22" t="s">
        <v>127</v>
      </c>
      <c r="CO45" s="22" t="s">
        <v>356</v>
      </c>
      <c r="CP45" s="22" t="s">
        <v>123</v>
      </c>
      <c r="CS45" s="22" t="s">
        <v>158</v>
      </c>
      <c r="CT45" s="22" t="s">
        <v>158</v>
      </c>
      <c r="CU45" s="22" t="s">
        <v>158</v>
      </c>
      <c r="CW45" s="22" t="s">
        <v>149</v>
      </c>
      <c r="CX45" s="22" t="s">
        <v>149</v>
      </c>
      <c r="CY45" s="22" t="s">
        <v>149</v>
      </c>
      <c r="CZ45" s="22" t="s">
        <v>129</v>
      </c>
      <c r="DA45" s="22" t="s">
        <v>129</v>
      </c>
      <c r="DB45" s="22" t="s">
        <v>129</v>
      </c>
      <c r="DC45" s="22" t="s">
        <v>129</v>
      </c>
      <c r="DD45" s="22" t="s">
        <v>123</v>
      </c>
      <c r="DE45" s="22" t="s">
        <v>123</v>
      </c>
      <c r="DF45" s="22">
        <v>9</v>
      </c>
      <c r="DG45" s="25"/>
    </row>
    <row r="46" spans="1:111" ht="13.2" x14ac:dyDescent="0.25">
      <c r="A46" s="86">
        <v>42069.661774409724</v>
      </c>
      <c r="B46" s="22" t="s">
        <v>191</v>
      </c>
      <c r="C46" s="22" t="s">
        <v>110</v>
      </c>
      <c r="E46" s="22" t="s">
        <v>111</v>
      </c>
      <c r="G46" s="22" t="s">
        <v>294</v>
      </c>
      <c r="H46" s="22" t="s">
        <v>113</v>
      </c>
      <c r="J46" s="22">
        <v>83150</v>
      </c>
      <c r="L46" s="22" t="s">
        <v>115</v>
      </c>
      <c r="M46" s="22" t="s">
        <v>137</v>
      </c>
      <c r="N46" s="22" t="s">
        <v>163</v>
      </c>
      <c r="O46" s="22" t="s">
        <v>173</v>
      </c>
      <c r="AA46" s="22" t="s">
        <v>150</v>
      </c>
      <c r="AB46" s="22" t="s">
        <v>149</v>
      </c>
      <c r="AC46" s="22" t="s">
        <v>149</v>
      </c>
      <c r="AE46" s="22" t="s">
        <v>149</v>
      </c>
      <c r="AF46" s="22" t="s">
        <v>149</v>
      </c>
      <c r="AG46" s="22" t="s">
        <v>149</v>
      </c>
      <c r="AL46" s="22" t="s">
        <v>123</v>
      </c>
      <c r="AN46" s="22" t="s">
        <v>123</v>
      </c>
      <c r="AP46" s="22" t="s">
        <v>123</v>
      </c>
      <c r="AT46" s="22" t="s">
        <v>123</v>
      </c>
      <c r="AV46" s="22" t="s">
        <v>123</v>
      </c>
      <c r="BC46" s="22" t="s">
        <v>124</v>
      </c>
      <c r="BD46" s="22" t="s">
        <v>124</v>
      </c>
      <c r="BE46" s="22" t="s">
        <v>149</v>
      </c>
      <c r="BF46" s="22" t="s">
        <v>124</v>
      </c>
      <c r="BG46" s="22" t="s">
        <v>149</v>
      </c>
      <c r="BH46" s="22" t="s">
        <v>149</v>
      </c>
      <c r="BI46" s="22" t="s">
        <v>149</v>
      </c>
      <c r="BJ46" s="22" t="s">
        <v>149</v>
      </c>
      <c r="BK46" s="22" t="s">
        <v>124</v>
      </c>
      <c r="BN46" s="22" t="s">
        <v>150</v>
      </c>
      <c r="BO46" s="22" t="s">
        <v>125</v>
      </c>
      <c r="BR46" s="22" t="s">
        <v>126</v>
      </c>
      <c r="BS46" s="22" t="s">
        <v>357</v>
      </c>
      <c r="BT46" s="22" t="s">
        <v>123</v>
      </c>
      <c r="CC46" s="22" t="s">
        <v>123</v>
      </c>
      <c r="CD46" s="22" t="s">
        <v>124</v>
      </c>
      <c r="CE46" s="22" t="s">
        <v>124</v>
      </c>
      <c r="CF46" s="22" t="s">
        <v>149</v>
      </c>
      <c r="CG46" s="22" t="s">
        <v>149</v>
      </c>
      <c r="CH46" s="22" t="s">
        <v>149</v>
      </c>
      <c r="CL46" s="22">
        <v>4</v>
      </c>
      <c r="CM46" s="22">
        <v>2</v>
      </c>
      <c r="CN46" s="22" t="s">
        <v>127</v>
      </c>
      <c r="CO46" s="22" t="s">
        <v>322</v>
      </c>
      <c r="CP46" s="22" t="s">
        <v>123</v>
      </c>
      <c r="CS46" s="22" t="s">
        <v>198</v>
      </c>
      <c r="CW46" s="22" t="s">
        <v>124</v>
      </c>
      <c r="CX46" s="22" t="s">
        <v>124</v>
      </c>
      <c r="CY46" s="22" t="s">
        <v>149</v>
      </c>
      <c r="CZ46" s="22" t="s">
        <v>129</v>
      </c>
      <c r="DA46" s="22" t="s">
        <v>124</v>
      </c>
      <c r="DD46" s="22" t="s">
        <v>123</v>
      </c>
      <c r="DE46" s="22" t="s">
        <v>123</v>
      </c>
      <c r="DF46" s="22">
        <v>8</v>
      </c>
      <c r="DG46" s="25"/>
    </row>
    <row r="47" spans="1:111" ht="13.2" x14ac:dyDescent="0.25">
      <c r="A47" s="86">
        <v>42069.668547754627</v>
      </c>
      <c r="B47" s="22" t="s">
        <v>191</v>
      </c>
      <c r="C47" s="22" t="s">
        <v>131</v>
      </c>
      <c r="E47" s="22" t="s">
        <v>170</v>
      </c>
      <c r="F47" s="22" t="s">
        <v>215</v>
      </c>
      <c r="G47" s="22" t="s">
        <v>112</v>
      </c>
      <c r="H47" s="22" t="s">
        <v>146</v>
      </c>
      <c r="I47" s="22" t="s">
        <v>358</v>
      </c>
      <c r="J47" s="22">
        <v>13170</v>
      </c>
      <c r="L47" s="22" t="s">
        <v>115</v>
      </c>
      <c r="M47" s="22" t="s">
        <v>137</v>
      </c>
      <c r="N47" s="22" t="s">
        <v>138</v>
      </c>
      <c r="O47" s="22" t="s">
        <v>139</v>
      </c>
      <c r="Q47" s="22" t="s">
        <v>129</v>
      </c>
      <c r="R47" s="22" t="s">
        <v>129</v>
      </c>
      <c r="S47" s="22" t="s">
        <v>129</v>
      </c>
      <c r="T47" s="22" t="s">
        <v>129</v>
      </c>
      <c r="U47" s="22" t="s">
        <v>129</v>
      </c>
      <c r="V47" s="22" t="s">
        <v>129</v>
      </c>
      <c r="W47" s="22" t="s">
        <v>129</v>
      </c>
      <c r="X47" s="22" t="s">
        <v>129</v>
      </c>
      <c r="Y47" s="22" t="s">
        <v>129</v>
      </c>
      <c r="Z47" s="22" t="s">
        <v>129</v>
      </c>
      <c r="AA47" s="22" t="s">
        <v>150</v>
      </c>
      <c r="AB47" s="22" t="s">
        <v>149</v>
      </c>
      <c r="AC47" s="22" t="s">
        <v>149</v>
      </c>
      <c r="AD47" s="22" t="s">
        <v>149</v>
      </c>
      <c r="AE47" s="22" t="s">
        <v>149</v>
      </c>
      <c r="AF47" s="22" t="s">
        <v>149</v>
      </c>
      <c r="AG47" s="22" t="s">
        <v>149</v>
      </c>
      <c r="AH47" s="22" t="s">
        <v>149</v>
      </c>
      <c r="AI47" s="22" t="s">
        <v>149</v>
      </c>
      <c r="AJ47" s="22" t="s">
        <v>149</v>
      </c>
      <c r="AK47" s="22" t="s">
        <v>149</v>
      </c>
      <c r="AL47" s="22" t="s">
        <v>123</v>
      </c>
      <c r="AP47" s="22" t="s">
        <v>123</v>
      </c>
      <c r="AW47" s="22" t="s">
        <v>122</v>
      </c>
      <c r="BA47" s="22" t="s">
        <v>122</v>
      </c>
      <c r="BC47" s="22" t="s">
        <v>124</v>
      </c>
      <c r="BD47" s="22" t="s">
        <v>124</v>
      </c>
      <c r="BE47" s="22" t="s">
        <v>124</v>
      </c>
      <c r="BF47" s="22" t="s">
        <v>124</v>
      </c>
      <c r="BG47" s="22" t="s">
        <v>124</v>
      </c>
      <c r="BH47" s="22" t="s">
        <v>124</v>
      </c>
      <c r="BI47" s="22" t="s">
        <v>124</v>
      </c>
      <c r="BJ47" s="22" t="s">
        <v>124</v>
      </c>
      <c r="BK47" s="22" t="s">
        <v>124</v>
      </c>
      <c r="BL47" s="22" t="s">
        <v>124</v>
      </c>
      <c r="BN47" s="22" t="s">
        <v>150</v>
      </c>
      <c r="BP47" s="22" t="s">
        <v>180</v>
      </c>
      <c r="BQ47" s="22" t="s">
        <v>205</v>
      </c>
      <c r="BR47" s="22" t="s">
        <v>126</v>
      </c>
      <c r="BS47" s="22" t="s">
        <v>359</v>
      </c>
      <c r="BT47" s="22" t="s">
        <v>123</v>
      </c>
      <c r="CC47" s="22" t="s">
        <v>111</v>
      </c>
      <c r="CD47" s="22" t="s">
        <v>124</v>
      </c>
      <c r="CE47" s="22" t="s">
        <v>124</v>
      </c>
      <c r="CF47" s="22" t="s">
        <v>124</v>
      </c>
      <c r="CG47" s="22" t="s">
        <v>124</v>
      </c>
      <c r="CH47" s="22" t="s">
        <v>124</v>
      </c>
      <c r="CI47" s="22" t="s">
        <v>258</v>
      </c>
      <c r="CL47" s="22">
        <v>5</v>
      </c>
      <c r="CM47" s="22">
        <v>3</v>
      </c>
      <c r="CN47" s="22" t="s">
        <v>127</v>
      </c>
      <c r="CO47" s="22" t="s">
        <v>302</v>
      </c>
      <c r="CP47" s="22" t="s">
        <v>123</v>
      </c>
      <c r="CW47" s="22" t="s">
        <v>124</v>
      </c>
      <c r="CX47" s="22" t="s">
        <v>121</v>
      </c>
      <c r="CY47" s="22" t="s">
        <v>124</v>
      </c>
      <c r="CZ47" s="22" t="s">
        <v>129</v>
      </c>
      <c r="DA47" s="22" t="s">
        <v>129</v>
      </c>
      <c r="DB47" s="22" t="s">
        <v>129</v>
      </c>
      <c r="DC47" s="22" t="s">
        <v>129</v>
      </c>
      <c r="DD47" s="22" t="s">
        <v>123</v>
      </c>
      <c r="DE47" s="22" t="s">
        <v>123</v>
      </c>
      <c r="DF47" s="22">
        <v>7</v>
      </c>
      <c r="DG47" s="24"/>
    </row>
    <row r="48" spans="1:111" ht="13.2" x14ac:dyDescent="0.25">
      <c r="A48" s="86">
        <v>42069.672126597223</v>
      </c>
      <c r="B48" s="22" t="s">
        <v>191</v>
      </c>
      <c r="C48" s="22" t="s">
        <v>159</v>
      </c>
      <c r="E48" s="22" t="s">
        <v>111</v>
      </c>
      <c r="G48" s="22" t="s">
        <v>294</v>
      </c>
      <c r="H48" s="22" t="s">
        <v>113</v>
      </c>
      <c r="I48" s="22" t="s">
        <v>136</v>
      </c>
      <c r="J48" s="22">
        <v>69000</v>
      </c>
      <c r="L48" s="22" t="s">
        <v>115</v>
      </c>
      <c r="M48" s="22" t="s">
        <v>116</v>
      </c>
      <c r="N48" s="22" t="s">
        <v>148</v>
      </c>
      <c r="O48" s="22" t="s">
        <v>139</v>
      </c>
      <c r="Q48" s="22" t="s">
        <v>129</v>
      </c>
      <c r="R48" s="22" t="s">
        <v>129</v>
      </c>
      <c r="S48" s="22" t="s">
        <v>129</v>
      </c>
      <c r="T48" s="22" t="s">
        <v>129</v>
      </c>
      <c r="U48" s="22" t="s">
        <v>129</v>
      </c>
      <c r="V48" s="22" t="s">
        <v>129</v>
      </c>
      <c r="W48" s="22" t="s">
        <v>129</v>
      </c>
      <c r="X48" s="22" t="s">
        <v>129</v>
      </c>
      <c r="Y48" s="22" t="s">
        <v>129</v>
      </c>
      <c r="Z48" s="22" t="s">
        <v>129</v>
      </c>
      <c r="AA48" s="22" t="s">
        <v>150</v>
      </c>
      <c r="AB48" s="22" t="s">
        <v>124</v>
      </c>
      <c r="AC48" s="22" t="s">
        <v>124</v>
      </c>
      <c r="AD48" s="22" t="s">
        <v>124</v>
      </c>
      <c r="AE48" s="22" t="s">
        <v>124</v>
      </c>
      <c r="AF48" s="22" t="s">
        <v>124</v>
      </c>
      <c r="AG48" s="22" t="s">
        <v>149</v>
      </c>
      <c r="AH48" s="22" t="s">
        <v>149</v>
      </c>
      <c r="AI48" s="22" t="s">
        <v>149</v>
      </c>
      <c r="AJ48" s="22" t="s">
        <v>149</v>
      </c>
      <c r="AK48" s="22" t="s">
        <v>149</v>
      </c>
      <c r="AM48" s="22" t="s">
        <v>123</v>
      </c>
      <c r="AQ48" s="22" t="s">
        <v>123</v>
      </c>
      <c r="AU48" s="22" t="s">
        <v>123</v>
      </c>
      <c r="AY48" s="22" t="s">
        <v>123</v>
      </c>
      <c r="BC48" s="22" t="s">
        <v>129</v>
      </c>
      <c r="BD48" s="22" t="s">
        <v>129</v>
      </c>
      <c r="BE48" s="22" t="s">
        <v>129</v>
      </c>
      <c r="BF48" s="22" t="s">
        <v>129</v>
      </c>
      <c r="BG48" s="22" t="s">
        <v>129</v>
      </c>
      <c r="BH48" s="22" t="s">
        <v>129</v>
      </c>
      <c r="BI48" s="22" t="s">
        <v>129</v>
      </c>
      <c r="BJ48" s="22" t="s">
        <v>129</v>
      </c>
      <c r="BK48" s="22" t="s">
        <v>129</v>
      </c>
      <c r="BL48" s="22" t="s">
        <v>129</v>
      </c>
      <c r="BO48" s="22" t="s">
        <v>125</v>
      </c>
      <c r="CC48" s="22" t="s">
        <v>111</v>
      </c>
      <c r="CI48" s="22" t="s">
        <v>200</v>
      </c>
      <c r="CT48" s="22" t="s">
        <v>168</v>
      </c>
      <c r="CU48" s="22" t="s">
        <v>158</v>
      </c>
      <c r="CW48" s="22" t="s">
        <v>124</v>
      </c>
      <c r="CX48" s="22" t="s">
        <v>119</v>
      </c>
      <c r="CY48" s="22" t="s">
        <v>124</v>
      </c>
      <c r="CZ48" s="22" t="s">
        <v>129</v>
      </c>
      <c r="DA48" s="22" t="s">
        <v>124</v>
      </c>
      <c r="DB48" s="22" t="s">
        <v>124</v>
      </c>
      <c r="DC48" s="22" t="s">
        <v>124</v>
      </c>
      <c r="DD48" s="22" t="s">
        <v>123</v>
      </c>
      <c r="DE48" s="22" t="s">
        <v>123</v>
      </c>
      <c r="DG48" s="25"/>
    </row>
    <row r="49" spans="1:111" ht="13.2" x14ac:dyDescent="0.25">
      <c r="A49" s="86">
        <v>42069.679495497687</v>
      </c>
      <c r="B49" s="22" t="s">
        <v>191</v>
      </c>
      <c r="E49" s="22" t="s">
        <v>111</v>
      </c>
      <c r="G49" s="22" t="s">
        <v>112</v>
      </c>
      <c r="H49" s="22" t="s">
        <v>161</v>
      </c>
      <c r="I49" s="22" t="s">
        <v>301</v>
      </c>
      <c r="J49" s="22">
        <v>16000</v>
      </c>
      <c r="L49" s="22" t="s">
        <v>115</v>
      </c>
      <c r="M49" s="22" t="s">
        <v>137</v>
      </c>
      <c r="N49" s="22" t="s">
        <v>148</v>
      </c>
      <c r="O49" s="22" t="s">
        <v>173</v>
      </c>
      <c r="AA49" s="22" t="s">
        <v>150</v>
      </c>
      <c r="AB49" s="22" t="s">
        <v>124</v>
      </c>
      <c r="AC49" s="22" t="s">
        <v>124</v>
      </c>
      <c r="AD49" s="22" t="s">
        <v>124</v>
      </c>
      <c r="AE49" s="22" t="s">
        <v>149</v>
      </c>
      <c r="AF49" s="22" t="s">
        <v>149</v>
      </c>
      <c r="AG49" s="22" t="s">
        <v>149</v>
      </c>
      <c r="AH49" s="22" t="s">
        <v>149</v>
      </c>
      <c r="AI49" s="22" t="s">
        <v>149</v>
      </c>
      <c r="AJ49" s="22" t="s">
        <v>149</v>
      </c>
      <c r="AK49" s="22" t="s">
        <v>149</v>
      </c>
      <c r="AL49" s="22" t="s">
        <v>123</v>
      </c>
      <c r="AM49" s="22" t="s">
        <v>123</v>
      </c>
      <c r="AN49" s="22" t="s">
        <v>123</v>
      </c>
      <c r="AP49" s="22" t="s">
        <v>123</v>
      </c>
      <c r="AQ49" s="22" t="s">
        <v>123</v>
      </c>
      <c r="AR49" s="22" t="s">
        <v>123</v>
      </c>
      <c r="AT49" s="22" t="s">
        <v>123</v>
      </c>
      <c r="AU49" s="22" t="s">
        <v>123</v>
      </c>
      <c r="AV49" s="22" t="s">
        <v>123</v>
      </c>
      <c r="BA49" s="22" t="s">
        <v>122</v>
      </c>
      <c r="BC49" s="22" t="s">
        <v>121</v>
      </c>
      <c r="BD49" s="22" t="s">
        <v>121</v>
      </c>
      <c r="BF49" s="22" t="s">
        <v>124</v>
      </c>
      <c r="BG49" s="22" t="s">
        <v>121</v>
      </c>
      <c r="BH49" s="22" t="s">
        <v>124</v>
      </c>
      <c r="BI49" s="22" t="s">
        <v>149</v>
      </c>
      <c r="BJ49" s="22" t="s">
        <v>149</v>
      </c>
      <c r="BK49" s="22" t="s">
        <v>119</v>
      </c>
      <c r="BL49" s="22" t="s">
        <v>129</v>
      </c>
      <c r="BN49" s="22" t="s">
        <v>150</v>
      </c>
      <c r="BO49" s="22" t="s">
        <v>151</v>
      </c>
      <c r="BP49" s="22" t="s">
        <v>174</v>
      </c>
      <c r="BQ49" s="22" t="s">
        <v>153</v>
      </c>
      <c r="BR49" s="22" t="s">
        <v>126</v>
      </c>
      <c r="BS49" s="22" t="s">
        <v>155</v>
      </c>
      <c r="BT49" s="22" t="s">
        <v>123</v>
      </c>
      <c r="CC49" s="22" t="s">
        <v>111</v>
      </c>
      <c r="CI49" s="22" t="s">
        <v>141</v>
      </c>
      <c r="CL49" s="22">
        <v>5</v>
      </c>
      <c r="CM49" s="22">
        <v>3</v>
      </c>
      <c r="CN49" s="22" t="s">
        <v>127</v>
      </c>
      <c r="CO49" s="22" t="s">
        <v>360</v>
      </c>
      <c r="CT49" s="22" t="s">
        <v>232</v>
      </c>
      <c r="CU49" s="22" t="s">
        <v>158</v>
      </c>
      <c r="CW49" s="22" t="s">
        <v>124</v>
      </c>
      <c r="CX49" s="22" t="s">
        <v>121</v>
      </c>
      <c r="CY49" s="22" t="s">
        <v>124</v>
      </c>
      <c r="CZ49" s="22" t="s">
        <v>124</v>
      </c>
      <c r="DA49" s="22" t="s">
        <v>129</v>
      </c>
      <c r="DB49" s="22" t="s">
        <v>129</v>
      </c>
      <c r="DC49" s="22" t="s">
        <v>129</v>
      </c>
      <c r="DD49" s="22" t="s">
        <v>123</v>
      </c>
      <c r="DE49" s="22" t="s">
        <v>123</v>
      </c>
      <c r="DF49" s="22">
        <v>7</v>
      </c>
      <c r="DG49" s="25"/>
    </row>
    <row r="50" spans="1:111" ht="13.2" x14ac:dyDescent="0.25">
      <c r="A50" s="86">
        <v>42071.443863587963</v>
      </c>
      <c r="B50" s="22" t="s">
        <v>191</v>
      </c>
      <c r="C50" s="22" t="s">
        <v>110</v>
      </c>
      <c r="E50" s="22" t="s">
        <v>170</v>
      </c>
      <c r="F50" s="22" t="s">
        <v>255</v>
      </c>
      <c r="G50" s="22" t="s">
        <v>267</v>
      </c>
      <c r="H50" s="22" t="s">
        <v>361</v>
      </c>
      <c r="I50" s="22" t="s">
        <v>362</v>
      </c>
      <c r="J50" s="22">
        <v>59320</v>
      </c>
      <c r="L50" s="22" t="s">
        <v>115</v>
      </c>
      <c r="M50" s="22" t="s">
        <v>116</v>
      </c>
      <c r="N50" s="22" t="s">
        <v>138</v>
      </c>
      <c r="O50" s="22" t="s">
        <v>139</v>
      </c>
      <c r="Q50" s="22" t="s">
        <v>129</v>
      </c>
      <c r="R50" s="22" t="s">
        <v>129</v>
      </c>
      <c r="S50" s="22" t="s">
        <v>129</v>
      </c>
      <c r="T50" s="22" t="s">
        <v>129</v>
      </c>
      <c r="U50" s="22" t="s">
        <v>129</v>
      </c>
      <c r="V50" s="22" t="s">
        <v>129</v>
      </c>
      <c r="W50" s="22" t="s">
        <v>129</v>
      </c>
      <c r="X50" s="22" t="s">
        <v>129</v>
      </c>
      <c r="Y50" s="22" t="s">
        <v>129</v>
      </c>
      <c r="Z50" s="22" t="s">
        <v>129</v>
      </c>
      <c r="AA50" s="22" t="s">
        <v>120</v>
      </c>
      <c r="AB50" s="22" t="s">
        <v>129</v>
      </c>
      <c r="AC50" s="22" t="s">
        <v>129</v>
      </c>
      <c r="AD50" s="22" t="s">
        <v>129</v>
      </c>
      <c r="AE50" s="22" t="s">
        <v>129</v>
      </c>
      <c r="AF50" s="22" t="s">
        <v>129</v>
      </c>
      <c r="AG50" s="22" t="s">
        <v>129</v>
      </c>
      <c r="AH50" s="22" t="s">
        <v>129</v>
      </c>
      <c r="AI50" s="22" t="s">
        <v>129</v>
      </c>
      <c r="AJ50" s="22" t="s">
        <v>129</v>
      </c>
      <c r="AK50" s="22" t="s">
        <v>129</v>
      </c>
      <c r="AO50" s="22" t="s">
        <v>122</v>
      </c>
      <c r="AP50" s="22" t="s">
        <v>123</v>
      </c>
      <c r="AQ50" s="22" t="s">
        <v>123</v>
      </c>
      <c r="AR50" s="22" t="s">
        <v>123</v>
      </c>
      <c r="AT50" s="22" t="s">
        <v>123</v>
      </c>
      <c r="AU50" s="22" t="s">
        <v>123</v>
      </c>
      <c r="AV50" s="22" t="s">
        <v>123</v>
      </c>
      <c r="BA50" s="22" t="s">
        <v>122</v>
      </c>
      <c r="BC50" s="22" t="s">
        <v>149</v>
      </c>
      <c r="BD50" s="22" t="s">
        <v>124</v>
      </c>
      <c r="BE50" s="22" t="s">
        <v>124</v>
      </c>
      <c r="BF50" s="22" t="s">
        <v>124</v>
      </c>
      <c r="BG50" s="22" t="s">
        <v>124</v>
      </c>
      <c r="BH50" s="22" t="s">
        <v>124</v>
      </c>
      <c r="BI50" s="22" t="s">
        <v>124</v>
      </c>
      <c r="BJ50" s="22" t="s">
        <v>124</v>
      </c>
      <c r="BK50" s="22" t="s">
        <v>121</v>
      </c>
      <c r="BL50" s="22" t="s">
        <v>129</v>
      </c>
      <c r="BN50" s="22" t="s">
        <v>120</v>
      </c>
      <c r="BO50" s="22" t="s">
        <v>151</v>
      </c>
      <c r="BP50" s="22" t="s">
        <v>180</v>
      </c>
      <c r="BQ50" s="22" t="s">
        <v>153</v>
      </c>
      <c r="BR50" s="22" t="s">
        <v>126</v>
      </c>
      <c r="BS50" s="22" t="s">
        <v>363</v>
      </c>
      <c r="BT50" s="22" t="s">
        <v>123</v>
      </c>
      <c r="CC50" s="22" t="s">
        <v>123</v>
      </c>
      <c r="CD50" s="22" t="s">
        <v>124</v>
      </c>
      <c r="CE50" s="22" t="s">
        <v>124</v>
      </c>
      <c r="CF50" s="22" t="s">
        <v>124</v>
      </c>
      <c r="CG50" s="22" t="s">
        <v>124</v>
      </c>
      <c r="CH50" s="22" t="s">
        <v>124</v>
      </c>
      <c r="CL50" s="22">
        <v>5</v>
      </c>
      <c r="CM50" s="22">
        <v>4</v>
      </c>
      <c r="CN50" s="22" t="s">
        <v>127</v>
      </c>
      <c r="CO50" s="22" t="s">
        <v>364</v>
      </c>
      <c r="CP50" s="22" t="s">
        <v>123</v>
      </c>
      <c r="CS50" s="22" t="s">
        <v>184</v>
      </c>
      <c r="CT50" s="22" t="s">
        <v>208</v>
      </c>
      <c r="CU50" s="22" t="s">
        <v>184</v>
      </c>
      <c r="CW50" s="22" t="s">
        <v>124</v>
      </c>
      <c r="CX50" s="22" t="s">
        <v>121</v>
      </c>
      <c r="CY50" s="22" t="s">
        <v>124</v>
      </c>
      <c r="CZ50" s="22" t="s">
        <v>129</v>
      </c>
      <c r="DA50" s="22" t="s">
        <v>129</v>
      </c>
      <c r="DB50" s="22" t="s">
        <v>129</v>
      </c>
      <c r="DC50" s="22" t="s">
        <v>129</v>
      </c>
      <c r="DD50" s="22" t="s">
        <v>123</v>
      </c>
      <c r="DE50" s="22" t="s">
        <v>123</v>
      </c>
      <c r="DF50" s="22">
        <v>8</v>
      </c>
      <c r="DG50" s="25"/>
    </row>
    <row r="51" spans="1:111" ht="13.2" x14ac:dyDescent="0.25">
      <c r="A51" s="86">
        <v>42071.887025694443</v>
      </c>
      <c r="B51" s="22" t="s">
        <v>191</v>
      </c>
      <c r="C51" s="22" t="s">
        <v>110</v>
      </c>
      <c r="E51" s="22" t="s">
        <v>220</v>
      </c>
      <c r="F51" s="22" t="s">
        <v>185</v>
      </c>
      <c r="G51" s="22" t="s">
        <v>112</v>
      </c>
      <c r="H51" s="22" t="s">
        <v>365</v>
      </c>
      <c r="I51" s="22" t="s">
        <v>366</v>
      </c>
      <c r="J51" s="22">
        <v>26230</v>
      </c>
      <c r="L51" s="22" t="s">
        <v>115</v>
      </c>
      <c r="M51" s="22" t="s">
        <v>116</v>
      </c>
      <c r="N51" s="22" t="s">
        <v>138</v>
      </c>
      <c r="O51" s="22" t="s">
        <v>164</v>
      </c>
      <c r="Q51" s="22" t="s">
        <v>124</v>
      </c>
      <c r="R51" s="22" t="s">
        <v>124</v>
      </c>
      <c r="S51" s="22" t="s">
        <v>124</v>
      </c>
      <c r="T51" s="22" t="s">
        <v>124</v>
      </c>
      <c r="U51" s="22" t="s">
        <v>124</v>
      </c>
      <c r="V51" s="22" t="s">
        <v>124</v>
      </c>
      <c r="W51" s="22" t="s">
        <v>124</v>
      </c>
      <c r="X51" s="22" t="s">
        <v>124</v>
      </c>
      <c r="Y51" s="22" t="s">
        <v>124</v>
      </c>
      <c r="Z51" s="22" t="s">
        <v>124</v>
      </c>
      <c r="AA51" s="22" t="s">
        <v>150</v>
      </c>
      <c r="AB51" s="22" t="s">
        <v>149</v>
      </c>
      <c r="AC51" s="22" t="s">
        <v>149</v>
      </c>
      <c r="AD51" s="22" t="s">
        <v>149</v>
      </c>
      <c r="AE51" s="22" t="s">
        <v>124</v>
      </c>
      <c r="AF51" s="22" t="s">
        <v>124</v>
      </c>
      <c r="AG51" s="22" t="s">
        <v>149</v>
      </c>
      <c r="AH51" s="22" t="s">
        <v>121</v>
      </c>
      <c r="AI51" s="22" t="s">
        <v>121</v>
      </c>
      <c r="AJ51" s="22" t="s">
        <v>124</v>
      </c>
      <c r="AK51" s="22" t="s">
        <v>121</v>
      </c>
      <c r="AL51" s="22" t="s">
        <v>123</v>
      </c>
      <c r="AM51" s="22" t="s">
        <v>123</v>
      </c>
      <c r="AN51" s="22" t="s">
        <v>123</v>
      </c>
      <c r="AP51" s="22" t="s">
        <v>123</v>
      </c>
      <c r="AQ51" s="22" t="s">
        <v>123</v>
      </c>
      <c r="AR51" s="22" t="s">
        <v>123</v>
      </c>
      <c r="AT51" s="22" t="s">
        <v>123</v>
      </c>
      <c r="AU51" s="22" t="s">
        <v>123</v>
      </c>
      <c r="AV51" s="22" t="s">
        <v>123</v>
      </c>
      <c r="BA51" s="22" t="s">
        <v>122</v>
      </c>
      <c r="BC51" s="22" t="s">
        <v>149</v>
      </c>
      <c r="BD51" s="22" t="s">
        <v>149</v>
      </c>
      <c r="BE51" s="22" t="s">
        <v>149</v>
      </c>
      <c r="BF51" s="22" t="s">
        <v>124</v>
      </c>
      <c r="BG51" s="22" t="s">
        <v>149</v>
      </c>
      <c r="BH51" s="22" t="s">
        <v>149</v>
      </c>
      <c r="BI51" s="22" t="s">
        <v>149</v>
      </c>
      <c r="BJ51" s="22" t="s">
        <v>149</v>
      </c>
      <c r="BK51" s="22" t="s">
        <v>124</v>
      </c>
      <c r="BL51" s="22" t="s">
        <v>129</v>
      </c>
      <c r="BN51" s="22" t="s">
        <v>150</v>
      </c>
      <c r="BO51" s="22" t="s">
        <v>151</v>
      </c>
      <c r="BP51" s="22" t="s">
        <v>367</v>
      </c>
      <c r="BQ51" s="22" t="s">
        <v>153</v>
      </c>
      <c r="BR51" s="22" t="s">
        <v>126</v>
      </c>
      <c r="BS51" s="22" t="s">
        <v>368</v>
      </c>
      <c r="BT51" s="22" t="s">
        <v>123</v>
      </c>
      <c r="BW51" s="22" t="s">
        <v>234</v>
      </c>
      <c r="BX51" s="22" t="s">
        <v>149</v>
      </c>
      <c r="BY51" s="22" t="s">
        <v>149</v>
      </c>
      <c r="BZ51" s="22" t="s">
        <v>149</v>
      </c>
      <c r="CA51" s="22" t="s">
        <v>149</v>
      </c>
      <c r="CC51" s="22" t="s">
        <v>111</v>
      </c>
      <c r="CD51" s="22" t="s">
        <v>124</v>
      </c>
      <c r="CE51" s="22" t="s">
        <v>124</v>
      </c>
      <c r="CF51" s="22" t="s">
        <v>124</v>
      </c>
      <c r="CG51" s="22" t="s">
        <v>124</v>
      </c>
      <c r="CH51" s="22" t="s">
        <v>124</v>
      </c>
      <c r="CI51" s="22" t="s">
        <v>369</v>
      </c>
      <c r="CJ51" s="22" t="s">
        <v>370</v>
      </c>
      <c r="CL51" s="22">
        <v>4</v>
      </c>
      <c r="CM51" s="22">
        <v>4</v>
      </c>
      <c r="CN51" s="22" t="s">
        <v>142</v>
      </c>
      <c r="CO51" s="22" t="s">
        <v>371</v>
      </c>
      <c r="CP51" s="22" t="s">
        <v>123</v>
      </c>
      <c r="CQ51" s="22" t="s">
        <v>372</v>
      </c>
      <c r="CS51" s="22" t="s">
        <v>184</v>
      </c>
      <c r="CU51" s="22" t="s">
        <v>208</v>
      </c>
      <c r="CW51" s="22" t="s">
        <v>124</v>
      </c>
      <c r="CX51" s="22" t="s">
        <v>124</v>
      </c>
      <c r="CY51" s="22" t="s">
        <v>124</v>
      </c>
      <c r="CZ51" s="22" t="s">
        <v>129</v>
      </c>
      <c r="DA51" s="22" t="s">
        <v>129</v>
      </c>
      <c r="DB51" s="22" t="s">
        <v>129</v>
      </c>
      <c r="DC51" s="22" t="s">
        <v>129</v>
      </c>
      <c r="DD51" s="22" t="s">
        <v>123</v>
      </c>
      <c r="DE51" s="22" t="s">
        <v>123</v>
      </c>
      <c r="DF51" s="22">
        <v>7</v>
      </c>
      <c r="DG51" s="24"/>
    </row>
    <row r="52" spans="1:111" ht="13.2" x14ac:dyDescent="0.25">
      <c r="A52" s="86">
        <v>42073.699847071759</v>
      </c>
      <c r="E52" s="22" t="s">
        <v>192</v>
      </c>
      <c r="F52" s="22" t="s">
        <v>133</v>
      </c>
      <c r="G52" s="22" t="s">
        <v>338</v>
      </c>
      <c r="H52" s="22" t="s">
        <v>113</v>
      </c>
      <c r="I52" s="22" t="s">
        <v>373</v>
      </c>
      <c r="J52" s="22">
        <v>5544</v>
      </c>
      <c r="K52" s="22" t="s">
        <v>374</v>
      </c>
      <c r="L52" s="22" t="s">
        <v>115</v>
      </c>
      <c r="M52" s="22" t="s">
        <v>116</v>
      </c>
      <c r="N52" s="22" t="s">
        <v>138</v>
      </c>
      <c r="O52" s="22" t="s">
        <v>139</v>
      </c>
      <c r="Q52" s="22" t="s">
        <v>149</v>
      </c>
      <c r="R52" s="22" t="s">
        <v>124</v>
      </c>
      <c r="S52" s="22" t="s">
        <v>124</v>
      </c>
      <c r="T52" s="22" t="s">
        <v>124</v>
      </c>
      <c r="U52" s="22" t="s">
        <v>129</v>
      </c>
      <c r="V52" s="22" t="s">
        <v>129</v>
      </c>
      <c r="AL52" s="22" t="s">
        <v>123</v>
      </c>
      <c r="AM52" s="22" t="s">
        <v>123</v>
      </c>
      <c r="AN52" s="22" t="s">
        <v>123</v>
      </c>
      <c r="AP52" s="22" t="s">
        <v>123</v>
      </c>
      <c r="AQ52" s="22" t="s">
        <v>123</v>
      </c>
      <c r="AR52" s="22" t="s">
        <v>123</v>
      </c>
      <c r="AW52" s="22" t="s">
        <v>122</v>
      </c>
      <c r="BA52" s="22" t="s">
        <v>122</v>
      </c>
      <c r="BC52" s="22" t="s">
        <v>124</v>
      </c>
      <c r="BD52" s="22" t="s">
        <v>124</v>
      </c>
      <c r="BE52" s="22" t="s">
        <v>124</v>
      </c>
      <c r="BF52" s="22" t="s">
        <v>121</v>
      </c>
      <c r="BG52" s="22" t="s">
        <v>124</v>
      </c>
      <c r="BH52" s="22" t="s">
        <v>124</v>
      </c>
      <c r="BI52" s="22" t="s">
        <v>124</v>
      </c>
      <c r="BJ52" s="22" t="s">
        <v>149</v>
      </c>
      <c r="BK52" s="22" t="s">
        <v>119</v>
      </c>
      <c r="BL52" s="22" t="s">
        <v>129</v>
      </c>
      <c r="BN52" s="22" t="s">
        <v>287</v>
      </c>
      <c r="BO52" s="22" t="s">
        <v>151</v>
      </c>
      <c r="BP52" s="22" t="s">
        <v>180</v>
      </c>
      <c r="BQ52" s="22" t="s">
        <v>205</v>
      </c>
      <c r="BR52" s="22" t="s">
        <v>345</v>
      </c>
      <c r="BT52" s="22" t="s">
        <v>123</v>
      </c>
      <c r="CC52" s="22" t="s">
        <v>111</v>
      </c>
      <c r="CI52" s="22" t="s">
        <v>200</v>
      </c>
      <c r="CL52" s="22">
        <v>7</v>
      </c>
      <c r="CM52" s="22">
        <v>5</v>
      </c>
      <c r="CN52" s="22" t="s">
        <v>127</v>
      </c>
      <c r="CO52" s="22" t="s">
        <v>219</v>
      </c>
      <c r="CP52" s="22" t="s">
        <v>123</v>
      </c>
      <c r="CS52" s="22" t="s">
        <v>184</v>
      </c>
      <c r="CT52" s="22" t="s">
        <v>184</v>
      </c>
      <c r="CW52" s="22" t="s">
        <v>124</v>
      </c>
      <c r="CX52" s="22" t="s">
        <v>124</v>
      </c>
      <c r="CY52" s="22" t="s">
        <v>124</v>
      </c>
      <c r="CZ52" s="22" t="s">
        <v>121</v>
      </c>
      <c r="DA52" s="22" t="s">
        <v>129</v>
      </c>
      <c r="DB52" s="22" t="s">
        <v>129</v>
      </c>
      <c r="DC52" s="22" t="s">
        <v>129</v>
      </c>
      <c r="DF52" s="22">
        <v>8</v>
      </c>
      <c r="DG52" s="25"/>
    </row>
    <row r="53" spans="1:111" ht="13.2" x14ac:dyDescent="0.25">
      <c r="A53" s="86">
        <v>42075.349083981484</v>
      </c>
      <c r="B53" s="22" t="s">
        <v>130</v>
      </c>
      <c r="C53" s="22" t="s">
        <v>159</v>
      </c>
      <c r="E53" s="22" t="s">
        <v>132</v>
      </c>
      <c r="F53" s="22" t="s">
        <v>133</v>
      </c>
      <c r="G53" s="22" t="s">
        <v>112</v>
      </c>
      <c r="H53" s="22" t="s">
        <v>375</v>
      </c>
      <c r="I53" s="22" t="s">
        <v>376</v>
      </c>
      <c r="J53" s="22">
        <v>26500</v>
      </c>
      <c r="L53" s="22" t="s">
        <v>115</v>
      </c>
      <c r="M53" s="22" t="s">
        <v>137</v>
      </c>
      <c r="N53" s="22" t="s">
        <v>163</v>
      </c>
      <c r="O53" s="22" t="s">
        <v>139</v>
      </c>
      <c r="AL53" s="22" t="s">
        <v>111</v>
      </c>
      <c r="AM53" s="22" t="s">
        <v>123</v>
      </c>
      <c r="AN53" s="22" t="s">
        <v>111</v>
      </c>
      <c r="AP53" s="22" t="s">
        <v>111</v>
      </c>
      <c r="AQ53" s="22" t="s">
        <v>111</v>
      </c>
      <c r="AR53" s="22" t="s">
        <v>111</v>
      </c>
      <c r="AT53" s="22" t="s">
        <v>111</v>
      </c>
      <c r="AU53" s="22" t="s">
        <v>111</v>
      </c>
      <c r="AV53" s="22" t="s">
        <v>123</v>
      </c>
      <c r="BA53" s="22" t="s">
        <v>122</v>
      </c>
      <c r="BC53" s="22" t="s">
        <v>121</v>
      </c>
      <c r="BD53" s="22" t="s">
        <v>119</v>
      </c>
      <c r="BE53" s="22" t="s">
        <v>121</v>
      </c>
      <c r="BF53" s="22" t="s">
        <v>121</v>
      </c>
      <c r="BG53" s="22" t="s">
        <v>124</v>
      </c>
      <c r="BH53" s="22" t="s">
        <v>124</v>
      </c>
      <c r="BI53" s="22" t="s">
        <v>124</v>
      </c>
      <c r="BJ53" s="22" t="s">
        <v>121</v>
      </c>
      <c r="BK53" s="22" t="s">
        <v>119</v>
      </c>
      <c r="BN53" s="22" t="s">
        <v>120</v>
      </c>
      <c r="BO53" s="22" t="s">
        <v>165</v>
      </c>
      <c r="BR53" s="22" t="s">
        <v>126</v>
      </c>
      <c r="CC53" s="22" t="s">
        <v>123</v>
      </c>
      <c r="CD53" s="22" t="s">
        <v>121</v>
      </c>
      <c r="CE53" s="22" t="s">
        <v>121</v>
      </c>
      <c r="CF53" s="22" t="s">
        <v>121</v>
      </c>
      <c r="CG53" s="22" t="s">
        <v>121</v>
      </c>
      <c r="CH53" s="22" t="s">
        <v>121</v>
      </c>
      <c r="CL53" s="22">
        <v>4</v>
      </c>
      <c r="CM53" s="22">
        <v>4</v>
      </c>
      <c r="CN53" s="22" t="s">
        <v>127</v>
      </c>
      <c r="CO53" s="22" t="s">
        <v>377</v>
      </c>
      <c r="CP53" s="22" t="s">
        <v>111</v>
      </c>
      <c r="CW53" s="22" t="s">
        <v>121</v>
      </c>
      <c r="CX53" s="22" t="s">
        <v>121</v>
      </c>
      <c r="CY53" s="22" t="s">
        <v>121</v>
      </c>
      <c r="CZ53" s="22" t="s">
        <v>119</v>
      </c>
      <c r="DB53" s="22" t="s">
        <v>119</v>
      </c>
      <c r="DC53" s="22" t="s">
        <v>119</v>
      </c>
      <c r="DD53" s="22" t="s">
        <v>123</v>
      </c>
      <c r="DE53" s="22" t="s">
        <v>111</v>
      </c>
      <c r="DF53" s="22">
        <v>4</v>
      </c>
    </row>
    <row r="54" spans="1:111" ht="13.2" x14ac:dyDescent="0.25">
      <c r="A54" s="86">
        <v>42077.571342141207</v>
      </c>
      <c r="B54" s="22" t="s">
        <v>191</v>
      </c>
      <c r="C54" s="22" t="s">
        <v>110</v>
      </c>
      <c r="E54" s="22" t="s">
        <v>170</v>
      </c>
      <c r="F54" s="22" t="s">
        <v>255</v>
      </c>
      <c r="G54" s="22" t="s">
        <v>193</v>
      </c>
      <c r="H54" s="22" t="s">
        <v>113</v>
      </c>
      <c r="I54" s="22" t="s">
        <v>362</v>
      </c>
      <c r="J54" s="22">
        <v>59320</v>
      </c>
      <c r="K54" s="22" t="s">
        <v>292</v>
      </c>
      <c r="L54" s="22" t="s">
        <v>115</v>
      </c>
      <c r="M54" s="22" t="s">
        <v>137</v>
      </c>
      <c r="N54" s="22" t="s">
        <v>138</v>
      </c>
      <c r="O54" s="22" t="s">
        <v>139</v>
      </c>
      <c r="Q54" s="22" t="s">
        <v>129</v>
      </c>
      <c r="R54" s="22" t="s">
        <v>129</v>
      </c>
      <c r="S54" s="22" t="s">
        <v>129</v>
      </c>
      <c r="T54" s="22" t="s">
        <v>129</v>
      </c>
      <c r="U54" s="22" t="s">
        <v>129</v>
      </c>
      <c r="V54" s="22" t="s">
        <v>129</v>
      </c>
      <c r="W54" s="22" t="s">
        <v>129</v>
      </c>
      <c r="X54" s="22" t="s">
        <v>129</v>
      </c>
      <c r="Y54" s="22" t="s">
        <v>129</v>
      </c>
      <c r="Z54" s="22" t="s">
        <v>129</v>
      </c>
      <c r="AA54" s="22" t="s">
        <v>120</v>
      </c>
      <c r="AB54" s="22" t="s">
        <v>124</v>
      </c>
      <c r="AC54" s="22" t="s">
        <v>124</v>
      </c>
      <c r="AD54" s="22" t="s">
        <v>124</v>
      </c>
      <c r="AE54" s="22" t="s">
        <v>124</v>
      </c>
      <c r="AF54" s="22" t="s">
        <v>124</v>
      </c>
      <c r="AG54" s="22" t="s">
        <v>124</v>
      </c>
      <c r="AH54" s="22" t="s">
        <v>124</v>
      </c>
      <c r="AI54" s="22" t="s">
        <v>124</v>
      </c>
      <c r="AJ54" s="22" t="s">
        <v>124</v>
      </c>
      <c r="AK54" s="22" t="s">
        <v>124</v>
      </c>
      <c r="AO54" s="22" t="s">
        <v>122</v>
      </c>
      <c r="AP54" s="22" t="s">
        <v>123</v>
      </c>
      <c r="AQ54" s="22" t="s">
        <v>123</v>
      </c>
      <c r="AR54" s="22" t="s">
        <v>123</v>
      </c>
      <c r="AT54" s="22" t="s">
        <v>123</v>
      </c>
      <c r="AU54" s="22" t="s">
        <v>123</v>
      </c>
      <c r="AV54" s="22" t="s">
        <v>123</v>
      </c>
      <c r="BA54" s="22" t="s">
        <v>122</v>
      </c>
      <c r="BC54" s="22" t="s">
        <v>124</v>
      </c>
      <c r="BD54" s="22" t="s">
        <v>124</v>
      </c>
      <c r="BE54" s="22" t="s">
        <v>124</v>
      </c>
      <c r="BF54" s="22" t="s">
        <v>124</v>
      </c>
      <c r="BG54" s="22" t="s">
        <v>124</v>
      </c>
      <c r="BH54" s="22" t="s">
        <v>124</v>
      </c>
      <c r="BI54" s="22" t="s">
        <v>124</v>
      </c>
      <c r="BJ54" s="22" t="s">
        <v>124</v>
      </c>
      <c r="BK54" s="22" t="s">
        <v>121</v>
      </c>
      <c r="BL54" s="22" t="s">
        <v>124</v>
      </c>
      <c r="BN54" s="22" t="s">
        <v>120</v>
      </c>
      <c r="BO54" s="22" t="s">
        <v>151</v>
      </c>
      <c r="BP54" s="22" t="s">
        <v>180</v>
      </c>
      <c r="BQ54" s="22" t="s">
        <v>153</v>
      </c>
      <c r="BR54" s="22" t="s">
        <v>126</v>
      </c>
      <c r="BS54" s="22" t="s">
        <v>363</v>
      </c>
      <c r="BT54" s="22" t="s">
        <v>123</v>
      </c>
      <c r="CC54" s="22" t="s">
        <v>123</v>
      </c>
      <c r="CD54" s="22" t="s">
        <v>149</v>
      </c>
      <c r="CE54" s="22" t="s">
        <v>149</v>
      </c>
      <c r="CF54" s="22" t="s">
        <v>149</v>
      </c>
      <c r="CG54" s="22" t="s">
        <v>149</v>
      </c>
      <c r="CH54" s="22" t="s">
        <v>149</v>
      </c>
      <c r="CL54" s="22">
        <v>5</v>
      </c>
      <c r="CM54" s="22">
        <v>4</v>
      </c>
      <c r="CN54" s="22" t="s">
        <v>127</v>
      </c>
      <c r="CO54" s="22" t="s">
        <v>364</v>
      </c>
      <c r="CP54" s="22" t="s">
        <v>123</v>
      </c>
      <c r="CS54" s="22" t="s">
        <v>184</v>
      </c>
      <c r="CT54" s="22" t="s">
        <v>184</v>
      </c>
      <c r="CU54" s="22" t="s">
        <v>184</v>
      </c>
      <c r="CW54" s="22" t="s">
        <v>149</v>
      </c>
      <c r="CX54" s="22" t="s">
        <v>121</v>
      </c>
      <c r="CY54" s="22" t="s">
        <v>124</v>
      </c>
      <c r="CZ54" s="22" t="s">
        <v>129</v>
      </c>
      <c r="DA54" s="22" t="s">
        <v>129</v>
      </c>
      <c r="DB54" s="22" t="s">
        <v>129</v>
      </c>
      <c r="DC54" s="22" t="s">
        <v>129</v>
      </c>
      <c r="DD54" s="22" t="s">
        <v>123</v>
      </c>
      <c r="DE54" s="22" t="s">
        <v>123</v>
      </c>
      <c r="DF54" s="22">
        <v>8</v>
      </c>
    </row>
    <row r="55" spans="1:111" ht="13.2" x14ac:dyDescent="0.25">
      <c r="A55" s="86">
        <v>42079.406970011572</v>
      </c>
      <c r="B55" s="22" t="s">
        <v>191</v>
      </c>
      <c r="C55" s="22" t="s">
        <v>110</v>
      </c>
      <c r="E55" s="22" t="s">
        <v>132</v>
      </c>
      <c r="F55" s="22" t="s">
        <v>133</v>
      </c>
      <c r="G55" s="22" t="s">
        <v>267</v>
      </c>
      <c r="H55" s="22" t="s">
        <v>135</v>
      </c>
      <c r="I55" s="22" t="s">
        <v>136</v>
      </c>
      <c r="J55" s="22">
        <v>13013</v>
      </c>
      <c r="L55" s="22" t="s">
        <v>115</v>
      </c>
      <c r="M55" s="22" t="s">
        <v>137</v>
      </c>
      <c r="N55" s="22" t="s">
        <v>148</v>
      </c>
      <c r="O55" s="22" t="s">
        <v>139</v>
      </c>
      <c r="Q55" s="22" t="s">
        <v>149</v>
      </c>
      <c r="R55" s="22" t="s">
        <v>149</v>
      </c>
      <c r="S55" s="22" t="s">
        <v>149</v>
      </c>
      <c r="T55" s="22" t="s">
        <v>149</v>
      </c>
      <c r="U55" s="22" t="s">
        <v>149</v>
      </c>
      <c r="V55" s="22" t="s">
        <v>149</v>
      </c>
      <c r="AA55" s="22" t="s">
        <v>150</v>
      </c>
      <c r="AB55" s="22" t="s">
        <v>149</v>
      </c>
      <c r="AC55" s="22" t="s">
        <v>149</v>
      </c>
      <c r="AD55" s="22" t="s">
        <v>149</v>
      </c>
      <c r="AE55" s="22" t="s">
        <v>124</v>
      </c>
      <c r="AF55" s="22" t="s">
        <v>149</v>
      </c>
      <c r="AG55" s="22" t="s">
        <v>149</v>
      </c>
      <c r="AH55" s="22" t="s">
        <v>149</v>
      </c>
      <c r="AI55" s="22" t="s">
        <v>149</v>
      </c>
      <c r="AJ55" s="22" t="s">
        <v>149</v>
      </c>
      <c r="AK55" s="22" t="s">
        <v>149</v>
      </c>
      <c r="AL55" s="22" t="s">
        <v>123</v>
      </c>
      <c r="AP55" s="22" t="s">
        <v>123</v>
      </c>
      <c r="AT55" s="22" t="s">
        <v>123</v>
      </c>
      <c r="AX55" s="22" t="s">
        <v>123</v>
      </c>
      <c r="BD55" s="22" t="s">
        <v>124</v>
      </c>
      <c r="BE55" s="22" t="s">
        <v>149</v>
      </c>
      <c r="BF55" s="22" t="s">
        <v>124</v>
      </c>
      <c r="BG55" s="22" t="s">
        <v>124</v>
      </c>
      <c r="BI55" s="22" t="s">
        <v>124</v>
      </c>
      <c r="BK55" s="22" t="s">
        <v>124</v>
      </c>
      <c r="BN55" s="22" t="s">
        <v>150</v>
      </c>
      <c r="BO55" s="22" t="s">
        <v>165</v>
      </c>
      <c r="BR55" s="22" t="s">
        <v>126</v>
      </c>
      <c r="BS55" s="22" t="s">
        <v>378</v>
      </c>
      <c r="CC55" s="22" t="s">
        <v>123</v>
      </c>
      <c r="CD55" s="22" t="s">
        <v>124</v>
      </c>
      <c r="CE55" s="22" t="s">
        <v>124</v>
      </c>
      <c r="CF55" s="22" t="s">
        <v>124</v>
      </c>
      <c r="CG55" s="22" t="s">
        <v>124</v>
      </c>
      <c r="CH55" s="22" t="s">
        <v>124</v>
      </c>
      <c r="CL55" s="22">
        <v>4</v>
      </c>
      <c r="CM55" s="22">
        <v>4</v>
      </c>
      <c r="CN55" s="22" t="s">
        <v>142</v>
      </c>
      <c r="CO55" s="22" t="s">
        <v>379</v>
      </c>
      <c r="CP55" s="22" t="s">
        <v>123</v>
      </c>
      <c r="CT55" s="22" t="s">
        <v>168</v>
      </c>
      <c r="CU55" s="22" t="s">
        <v>168</v>
      </c>
      <c r="CW55" s="22" t="s">
        <v>124</v>
      </c>
      <c r="CX55" s="22" t="s">
        <v>121</v>
      </c>
      <c r="CY55" s="22" t="s">
        <v>124</v>
      </c>
      <c r="CZ55" s="22" t="s">
        <v>129</v>
      </c>
      <c r="DA55" s="22" t="s">
        <v>129</v>
      </c>
      <c r="DB55" s="22" t="s">
        <v>129</v>
      </c>
      <c r="DC55" s="22" t="s">
        <v>129</v>
      </c>
      <c r="DD55" s="22" t="s">
        <v>123</v>
      </c>
      <c r="DE55" s="22" t="s">
        <v>123</v>
      </c>
      <c r="DF55" s="22">
        <v>8</v>
      </c>
    </row>
    <row r="56" spans="1:111" ht="13.2" x14ac:dyDescent="0.25">
      <c r="A56" s="86">
        <v>42079.41152292824</v>
      </c>
      <c r="B56" s="22" t="s">
        <v>191</v>
      </c>
      <c r="C56" s="22" t="s">
        <v>159</v>
      </c>
      <c r="E56" s="22" t="s">
        <v>170</v>
      </c>
      <c r="F56" s="22" t="s">
        <v>133</v>
      </c>
      <c r="G56" s="22" t="s">
        <v>112</v>
      </c>
      <c r="H56" s="22" t="s">
        <v>113</v>
      </c>
      <c r="I56" s="22" t="s">
        <v>380</v>
      </c>
      <c r="J56" s="22">
        <v>95000</v>
      </c>
      <c r="L56" s="22" t="s">
        <v>115</v>
      </c>
      <c r="M56" s="22" t="s">
        <v>116</v>
      </c>
      <c r="N56" s="22" t="s">
        <v>172</v>
      </c>
      <c r="O56" s="22" t="s">
        <v>228</v>
      </c>
      <c r="AM56" s="22" t="s">
        <v>123</v>
      </c>
      <c r="AP56" s="22" t="s">
        <v>111</v>
      </c>
      <c r="AT56" s="22" t="s">
        <v>123</v>
      </c>
      <c r="AU56" s="22" t="s">
        <v>123</v>
      </c>
      <c r="BA56" s="22" t="s">
        <v>122</v>
      </c>
      <c r="BC56" s="22" t="s">
        <v>124</v>
      </c>
      <c r="BD56" s="22" t="s">
        <v>124</v>
      </c>
      <c r="BE56" s="22" t="s">
        <v>124</v>
      </c>
      <c r="BF56" s="22" t="s">
        <v>121</v>
      </c>
      <c r="BG56" s="22" t="s">
        <v>124</v>
      </c>
      <c r="BH56" s="22" t="s">
        <v>124</v>
      </c>
      <c r="BI56" s="22" t="s">
        <v>124</v>
      </c>
      <c r="BJ56" s="22" t="s">
        <v>124</v>
      </c>
      <c r="BK56" s="22" t="s">
        <v>121</v>
      </c>
      <c r="BL56" s="22" t="s">
        <v>129</v>
      </c>
      <c r="BN56" s="22" t="s">
        <v>120</v>
      </c>
      <c r="BO56" s="22" t="s">
        <v>165</v>
      </c>
      <c r="BR56" s="22" t="s">
        <v>126</v>
      </c>
      <c r="BS56" s="22" t="s">
        <v>381</v>
      </c>
      <c r="BT56" s="22" t="s">
        <v>111</v>
      </c>
      <c r="BU56" s="22" t="s">
        <v>382</v>
      </c>
      <c r="CC56" s="22" t="s">
        <v>111</v>
      </c>
      <c r="CL56" s="22">
        <v>3</v>
      </c>
      <c r="CM56" s="22">
        <v>2</v>
      </c>
      <c r="CN56" s="22" t="s">
        <v>127</v>
      </c>
      <c r="CO56" s="22" t="s">
        <v>219</v>
      </c>
      <c r="CS56" s="22" t="s">
        <v>158</v>
      </c>
      <c r="CW56" s="22" t="s">
        <v>121</v>
      </c>
      <c r="CX56" s="22" t="s">
        <v>124</v>
      </c>
      <c r="CY56" s="22" t="s">
        <v>124</v>
      </c>
      <c r="CZ56" s="22" t="s">
        <v>119</v>
      </c>
      <c r="DA56" s="22" t="s">
        <v>119</v>
      </c>
      <c r="DB56" s="22" t="s">
        <v>121</v>
      </c>
      <c r="DC56" s="22" t="s">
        <v>121</v>
      </c>
      <c r="DD56" s="22" t="s">
        <v>123</v>
      </c>
      <c r="DE56" s="22" t="s">
        <v>123</v>
      </c>
      <c r="DF56" s="22">
        <v>6</v>
      </c>
      <c r="DG56" s="26"/>
    </row>
    <row r="57" spans="1:111" ht="13.2" x14ac:dyDescent="0.25">
      <c r="A57" s="86">
        <v>42079.420356967596</v>
      </c>
      <c r="B57" s="22" t="s">
        <v>383</v>
      </c>
      <c r="C57" s="22" t="s">
        <v>110</v>
      </c>
      <c r="E57" s="22" t="s">
        <v>170</v>
      </c>
      <c r="F57" s="22" t="s">
        <v>185</v>
      </c>
      <c r="G57" s="22" t="s">
        <v>203</v>
      </c>
      <c r="H57" s="22" t="s">
        <v>113</v>
      </c>
      <c r="J57" s="22">
        <v>6700</v>
      </c>
      <c r="L57" s="22" t="s">
        <v>115</v>
      </c>
      <c r="M57" s="22" t="s">
        <v>137</v>
      </c>
      <c r="N57" s="22" t="s">
        <v>117</v>
      </c>
      <c r="O57" s="22" t="s">
        <v>139</v>
      </c>
      <c r="AA57" s="22" t="s">
        <v>120</v>
      </c>
      <c r="AB57" s="22" t="s">
        <v>149</v>
      </c>
      <c r="AC57" s="22" t="s">
        <v>149</v>
      </c>
      <c r="AD57" s="22" t="s">
        <v>149</v>
      </c>
      <c r="AE57" s="22" t="s">
        <v>149</v>
      </c>
      <c r="AF57" s="22" t="s">
        <v>149</v>
      </c>
      <c r="AG57" s="22" t="s">
        <v>149</v>
      </c>
      <c r="AH57" s="22" t="s">
        <v>149</v>
      </c>
      <c r="AI57" s="22" t="s">
        <v>149</v>
      </c>
      <c r="AJ57" s="22" t="s">
        <v>149</v>
      </c>
      <c r="AK57" s="22" t="s">
        <v>149</v>
      </c>
      <c r="AN57" s="22" t="s">
        <v>123</v>
      </c>
      <c r="AQ57" s="22" t="s">
        <v>123</v>
      </c>
      <c r="AW57" s="22" t="s">
        <v>122</v>
      </c>
      <c r="AX57" s="22" t="s">
        <v>123</v>
      </c>
      <c r="BC57" s="22" t="s">
        <v>149</v>
      </c>
      <c r="BD57" s="22" t="s">
        <v>149</v>
      </c>
      <c r="BE57" s="22" t="s">
        <v>149</v>
      </c>
      <c r="BF57" s="22" t="s">
        <v>149</v>
      </c>
      <c r="BG57" s="22" t="s">
        <v>149</v>
      </c>
      <c r="BH57" s="22" t="s">
        <v>121</v>
      </c>
      <c r="BI57" s="22" t="s">
        <v>124</v>
      </c>
      <c r="BJ57" s="22" t="s">
        <v>121</v>
      </c>
      <c r="BK57" s="22" t="s">
        <v>124</v>
      </c>
      <c r="BL57" s="22" t="s">
        <v>119</v>
      </c>
      <c r="BN57" s="22" t="s">
        <v>120</v>
      </c>
      <c r="BO57" s="22" t="s">
        <v>125</v>
      </c>
      <c r="BQ57" s="22" t="s">
        <v>205</v>
      </c>
      <c r="BR57" s="22" t="s">
        <v>126</v>
      </c>
      <c r="BS57" s="22" t="s">
        <v>384</v>
      </c>
      <c r="BT57" s="22" t="s">
        <v>123</v>
      </c>
      <c r="CI57" s="22" t="s">
        <v>200</v>
      </c>
      <c r="CL57" s="22">
        <v>2</v>
      </c>
      <c r="CM57" s="22">
        <v>2</v>
      </c>
      <c r="CN57" s="22" t="s">
        <v>142</v>
      </c>
      <c r="CO57" s="22" t="s">
        <v>385</v>
      </c>
      <c r="CQ57" s="22" t="s">
        <v>386</v>
      </c>
      <c r="CS57" s="22" t="s">
        <v>198</v>
      </c>
      <c r="CU57" s="22" t="s">
        <v>190</v>
      </c>
      <c r="CW57" s="22" t="s">
        <v>124</v>
      </c>
      <c r="CX57" s="22" t="s">
        <v>121</v>
      </c>
      <c r="CY57" s="22" t="s">
        <v>124</v>
      </c>
      <c r="CZ57" s="22" t="s">
        <v>129</v>
      </c>
      <c r="DA57" s="22" t="s">
        <v>129</v>
      </c>
      <c r="DB57" s="22" t="s">
        <v>129</v>
      </c>
      <c r="DC57" s="22" t="s">
        <v>129</v>
      </c>
      <c r="DD57" s="22" t="s">
        <v>123</v>
      </c>
      <c r="DE57" s="22" t="s">
        <v>123</v>
      </c>
      <c r="DF57" s="22">
        <v>9</v>
      </c>
    </row>
    <row r="58" spans="1:111" ht="13.2" x14ac:dyDescent="0.25">
      <c r="A58" s="86">
        <v>42079.712106030092</v>
      </c>
      <c r="B58" s="22" t="s">
        <v>383</v>
      </c>
      <c r="C58" s="22" t="s">
        <v>110</v>
      </c>
      <c r="E58" s="22" t="s">
        <v>111</v>
      </c>
      <c r="G58" s="22" t="s">
        <v>112</v>
      </c>
      <c r="H58" s="22" t="s">
        <v>113</v>
      </c>
      <c r="I58" s="22" t="s">
        <v>387</v>
      </c>
      <c r="J58" s="22">
        <v>94400</v>
      </c>
      <c r="L58" s="22" t="s">
        <v>115</v>
      </c>
      <c r="M58" s="22" t="s">
        <v>137</v>
      </c>
      <c r="N58" s="22" t="s">
        <v>163</v>
      </c>
      <c r="O58" s="22" t="s">
        <v>228</v>
      </c>
      <c r="Q58" s="22" t="s">
        <v>124</v>
      </c>
      <c r="R58" s="22" t="s">
        <v>124</v>
      </c>
      <c r="S58" s="22" t="s">
        <v>149</v>
      </c>
      <c r="T58" s="22" t="s">
        <v>149</v>
      </c>
      <c r="U58" s="22" t="s">
        <v>124</v>
      </c>
      <c r="V58" s="22" t="s">
        <v>124</v>
      </c>
      <c r="W58" s="22" t="s">
        <v>124</v>
      </c>
      <c r="X58" s="22" t="s">
        <v>124</v>
      </c>
      <c r="Y58" s="22" t="s">
        <v>124</v>
      </c>
      <c r="Z58" s="22" t="s">
        <v>124</v>
      </c>
      <c r="AA58" s="22" t="s">
        <v>120</v>
      </c>
      <c r="AB58" s="22" t="s">
        <v>124</v>
      </c>
      <c r="AC58" s="22" t="s">
        <v>124</v>
      </c>
      <c r="AD58" s="22" t="s">
        <v>124</v>
      </c>
      <c r="AE58" s="22" t="s">
        <v>124</v>
      </c>
      <c r="AF58" s="22" t="s">
        <v>124</v>
      </c>
      <c r="AG58" s="22" t="s">
        <v>124</v>
      </c>
      <c r="AH58" s="22" t="s">
        <v>124</v>
      </c>
      <c r="AI58" s="22" t="s">
        <v>124</v>
      </c>
      <c r="AJ58" s="22" t="s">
        <v>124</v>
      </c>
      <c r="AK58" s="22" t="s">
        <v>124</v>
      </c>
      <c r="AL58" s="22" t="s">
        <v>123</v>
      </c>
      <c r="AM58" s="22" t="s">
        <v>123</v>
      </c>
      <c r="AN58" s="22" t="s">
        <v>123</v>
      </c>
      <c r="AP58" s="22" t="s">
        <v>123</v>
      </c>
      <c r="AQ58" s="22" t="s">
        <v>123</v>
      </c>
      <c r="AR58" s="22" t="s">
        <v>123</v>
      </c>
      <c r="AT58" s="22" t="s">
        <v>123</v>
      </c>
      <c r="AU58" s="22" t="s">
        <v>123</v>
      </c>
      <c r="AV58" s="22" t="s">
        <v>123</v>
      </c>
      <c r="AX58" s="22" t="s">
        <v>123</v>
      </c>
      <c r="AY58" s="22" t="s">
        <v>123</v>
      </c>
      <c r="AZ58" s="22" t="s">
        <v>123</v>
      </c>
      <c r="BC58" s="22" t="s">
        <v>124</v>
      </c>
      <c r="BD58" s="22" t="s">
        <v>124</v>
      </c>
      <c r="BE58" s="22" t="s">
        <v>124</v>
      </c>
      <c r="BF58" s="22" t="s">
        <v>124</v>
      </c>
      <c r="BG58" s="22" t="s">
        <v>124</v>
      </c>
      <c r="BH58" s="22" t="s">
        <v>124</v>
      </c>
      <c r="BI58" s="22" t="s">
        <v>124</v>
      </c>
      <c r="BJ58" s="22" t="s">
        <v>121</v>
      </c>
      <c r="BK58" s="22" t="s">
        <v>121</v>
      </c>
      <c r="BN58" s="22" t="s">
        <v>120</v>
      </c>
      <c r="BO58" s="22" t="s">
        <v>151</v>
      </c>
      <c r="BP58" s="22" t="s">
        <v>174</v>
      </c>
      <c r="BQ58" s="22" t="s">
        <v>229</v>
      </c>
      <c r="BR58" s="22" t="s">
        <v>126</v>
      </c>
      <c r="BS58" s="22" t="s">
        <v>388</v>
      </c>
      <c r="BT58" s="22" t="s">
        <v>123</v>
      </c>
      <c r="CC58" s="22" t="s">
        <v>111</v>
      </c>
      <c r="CI58" s="22" t="s">
        <v>389</v>
      </c>
      <c r="CL58" s="22">
        <v>8</v>
      </c>
      <c r="CM58" s="22">
        <v>8</v>
      </c>
      <c r="CN58" s="22" t="s">
        <v>127</v>
      </c>
      <c r="CO58" s="22" t="s">
        <v>390</v>
      </c>
      <c r="CP58" s="22" t="s">
        <v>123</v>
      </c>
      <c r="CS58" s="22" t="s">
        <v>168</v>
      </c>
      <c r="CT58" s="22" t="s">
        <v>168</v>
      </c>
      <c r="CU58" s="22" t="s">
        <v>184</v>
      </c>
      <c r="CW58" s="22" t="s">
        <v>124</v>
      </c>
      <c r="CX58" s="22" t="s">
        <v>124</v>
      </c>
      <c r="CY58" s="22" t="s">
        <v>124</v>
      </c>
      <c r="DD58" s="22" t="s">
        <v>123</v>
      </c>
      <c r="DE58" s="22" t="s">
        <v>123</v>
      </c>
      <c r="DF58" s="22">
        <v>8</v>
      </c>
    </row>
    <row r="59" spans="1:111" ht="13.2" x14ac:dyDescent="0.25">
      <c r="A59" s="86">
        <v>42082.530097442126</v>
      </c>
      <c r="B59" s="22" t="s">
        <v>383</v>
      </c>
      <c r="C59" s="22" t="s">
        <v>110</v>
      </c>
      <c r="E59" s="22" t="s">
        <v>170</v>
      </c>
      <c r="F59" s="22" t="s">
        <v>185</v>
      </c>
      <c r="G59" s="22" t="s">
        <v>294</v>
      </c>
      <c r="H59" s="22" t="s">
        <v>391</v>
      </c>
      <c r="I59" s="22" t="s">
        <v>136</v>
      </c>
      <c r="J59" s="22">
        <v>14260</v>
      </c>
      <c r="L59" s="22" t="s">
        <v>115</v>
      </c>
      <c r="M59" s="22" t="s">
        <v>137</v>
      </c>
      <c r="N59" s="22" t="s">
        <v>163</v>
      </c>
      <c r="O59" s="22" t="s">
        <v>228</v>
      </c>
      <c r="Q59" s="22" t="s">
        <v>129</v>
      </c>
      <c r="R59" s="22" t="s">
        <v>129</v>
      </c>
      <c r="S59" s="22" t="s">
        <v>129</v>
      </c>
      <c r="T59" s="22" t="s">
        <v>129</v>
      </c>
      <c r="U59" s="22" t="s">
        <v>129</v>
      </c>
      <c r="V59" s="22" t="s">
        <v>129</v>
      </c>
      <c r="W59" s="22" t="s">
        <v>129</v>
      </c>
      <c r="X59" s="22" t="s">
        <v>129</v>
      </c>
      <c r="Y59" s="22" t="s">
        <v>129</v>
      </c>
      <c r="Z59" s="22" t="s">
        <v>129</v>
      </c>
      <c r="AB59" s="22" t="s">
        <v>129</v>
      </c>
      <c r="AC59" s="22" t="s">
        <v>129</v>
      </c>
      <c r="AD59" s="22" t="s">
        <v>129</v>
      </c>
      <c r="AE59" s="22" t="s">
        <v>129</v>
      </c>
      <c r="AF59" s="22" t="s">
        <v>129</v>
      </c>
      <c r="AG59" s="22" t="s">
        <v>129</v>
      </c>
      <c r="AH59" s="22" t="s">
        <v>129</v>
      </c>
      <c r="AI59" s="22" t="s">
        <v>129</v>
      </c>
      <c r="AJ59" s="22" t="s">
        <v>129</v>
      </c>
      <c r="AK59" s="22" t="s">
        <v>129</v>
      </c>
      <c r="AO59" s="22" t="s">
        <v>122</v>
      </c>
      <c r="AS59" s="22" t="s">
        <v>122</v>
      </c>
      <c r="AW59" s="22" t="s">
        <v>122</v>
      </c>
      <c r="BA59" s="22" t="s">
        <v>122</v>
      </c>
      <c r="BC59" s="22" t="s">
        <v>124</v>
      </c>
      <c r="BD59" s="22" t="s">
        <v>124</v>
      </c>
      <c r="BE59" s="22" t="s">
        <v>124</v>
      </c>
      <c r="BF59" s="22" t="s">
        <v>124</v>
      </c>
      <c r="BG59" s="22" t="s">
        <v>124</v>
      </c>
      <c r="BH59" s="22" t="s">
        <v>124</v>
      </c>
      <c r="BI59" s="22" t="s">
        <v>124</v>
      </c>
      <c r="BJ59" s="22" t="s">
        <v>124</v>
      </c>
      <c r="BK59" s="22" t="s">
        <v>121</v>
      </c>
      <c r="BL59" s="22" t="s">
        <v>129</v>
      </c>
      <c r="BN59" s="22" t="s">
        <v>150</v>
      </c>
      <c r="BO59" s="22" t="s">
        <v>125</v>
      </c>
      <c r="BR59" s="22" t="s">
        <v>126</v>
      </c>
      <c r="BS59" s="22" t="s">
        <v>392</v>
      </c>
      <c r="BT59" s="22" t="s">
        <v>123</v>
      </c>
      <c r="CC59" s="22" t="s">
        <v>111</v>
      </c>
      <c r="CI59" s="22" t="s">
        <v>200</v>
      </c>
      <c r="CL59" s="22">
        <v>4</v>
      </c>
      <c r="CM59" s="22">
        <v>2</v>
      </c>
      <c r="CN59" s="22" t="s">
        <v>127</v>
      </c>
      <c r="CO59" s="22" t="s">
        <v>393</v>
      </c>
      <c r="CS59" s="22" t="s">
        <v>394</v>
      </c>
      <c r="CW59" s="22" t="s">
        <v>121</v>
      </c>
      <c r="CX59" s="22" t="s">
        <v>124</v>
      </c>
      <c r="CY59" s="22" t="s">
        <v>124</v>
      </c>
      <c r="CZ59" s="22" t="s">
        <v>129</v>
      </c>
      <c r="DA59" s="22" t="s">
        <v>129</v>
      </c>
      <c r="DB59" s="22" t="s">
        <v>129</v>
      </c>
      <c r="DC59" s="22" t="s">
        <v>129</v>
      </c>
      <c r="DD59" s="22" t="s">
        <v>123</v>
      </c>
      <c r="DE59" s="22" t="s">
        <v>111</v>
      </c>
      <c r="DF59" s="22">
        <v>7</v>
      </c>
    </row>
    <row r="60" spans="1:111" ht="13.2" x14ac:dyDescent="0.25">
      <c r="A60" s="86">
        <v>42084.329032638889</v>
      </c>
      <c r="B60" s="22" t="s">
        <v>130</v>
      </c>
      <c r="E60" s="22" t="s">
        <v>240</v>
      </c>
      <c r="F60" s="22" t="s">
        <v>133</v>
      </c>
      <c r="G60" s="22" t="s">
        <v>112</v>
      </c>
      <c r="H60" s="22" t="s">
        <v>113</v>
      </c>
      <c r="I60" s="22" t="s">
        <v>395</v>
      </c>
      <c r="J60" s="22">
        <v>30410</v>
      </c>
      <c r="K60" s="22" t="s">
        <v>292</v>
      </c>
      <c r="L60" s="22" t="s">
        <v>115</v>
      </c>
      <c r="M60" s="22" t="s">
        <v>116</v>
      </c>
      <c r="N60" s="22" t="s">
        <v>117</v>
      </c>
      <c r="O60" s="22" t="s">
        <v>139</v>
      </c>
      <c r="AL60" s="22" t="s">
        <v>123</v>
      </c>
      <c r="AM60" s="22" t="s">
        <v>123</v>
      </c>
      <c r="AN60" s="22" t="s">
        <v>123</v>
      </c>
      <c r="AP60" s="22" t="s">
        <v>123</v>
      </c>
      <c r="AQ60" s="22" t="s">
        <v>123</v>
      </c>
      <c r="AR60" s="22" t="s">
        <v>123</v>
      </c>
      <c r="AW60" s="22" t="s">
        <v>122</v>
      </c>
      <c r="BA60" s="22" t="s">
        <v>122</v>
      </c>
      <c r="BC60" s="22" t="s">
        <v>149</v>
      </c>
      <c r="BD60" s="22" t="s">
        <v>149</v>
      </c>
      <c r="BE60" s="22" t="s">
        <v>124</v>
      </c>
      <c r="BF60" s="22" t="s">
        <v>124</v>
      </c>
      <c r="BG60" s="22" t="s">
        <v>124</v>
      </c>
      <c r="BH60" s="22" t="s">
        <v>124</v>
      </c>
      <c r="BI60" s="22" t="s">
        <v>119</v>
      </c>
      <c r="BJ60" s="22" t="s">
        <v>124</v>
      </c>
      <c r="BK60" s="22" t="s">
        <v>119</v>
      </c>
      <c r="BN60" s="22" t="s">
        <v>150</v>
      </c>
      <c r="BO60" s="22" t="s">
        <v>165</v>
      </c>
      <c r="BR60" s="22" t="s">
        <v>126</v>
      </c>
      <c r="BS60" s="22" t="s">
        <v>396</v>
      </c>
      <c r="BT60" s="22" t="s">
        <v>123</v>
      </c>
      <c r="CC60" s="22" t="s">
        <v>123</v>
      </c>
      <c r="CD60" s="22" t="s">
        <v>124</v>
      </c>
      <c r="CE60" s="22" t="s">
        <v>121</v>
      </c>
      <c r="CF60" s="22" t="s">
        <v>124</v>
      </c>
      <c r="CG60" s="22" t="s">
        <v>149</v>
      </c>
      <c r="CH60" s="22" t="s">
        <v>124</v>
      </c>
      <c r="CL60" s="22">
        <v>4</v>
      </c>
      <c r="CM60" s="22">
        <v>3</v>
      </c>
      <c r="CN60" s="22" t="s">
        <v>127</v>
      </c>
      <c r="CO60" s="22" t="s">
        <v>397</v>
      </c>
      <c r="CP60" s="22" t="s">
        <v>123</v>
      </c>
      <c r="CS60" s="22" t="s">
        <v>184</v>
      </c>
      <c r="CT60" s="22" t="s">
        <v>208</v>
      </c>
      <c r="CW60" s="22" t="s">
        <v>124</v>
      </c>
      <c r="CX60" s="22" t="s">
        <v>121</v>
      </c>
      <c r="CY60" s="22" t="s">
        <v>121</v>
      </c>
      <c r="CZ60" s="22" t="s">
        <v>129</v>
      </c>
      <c r="DA60" s="22" t="s">
        <v>129</v>
      </c>
      <c r="DB60" s="22" t="s">
        <v>129</v>
      </c>
      <c r="DC60" s="22" t="s">
        <v>129</v>
      </c>
      <c r="DD60" s="22" t="s">
        <v>123</v>
      </c>
      <c r="DE60" s="22" t="s">
        <v>123</v>
      </c>
      <c r="DF60" s="22">
        <v>7</v>
      </c>
    </row>
    <row r="61" spans="1:111" ht="13.2" x14ac:dyDescent="0.25">
      <c r="A61" s="86">
        <v>42086.771138993056</v>
      </c>
      <c r="B61" s="22" t="s">
        <v>191</v>
      </c>
      <c r="C61" s="22" t="s">
        <v>110</v>
      </c>
      <c r="E61" s="22" t="s">
        <v>170</v>
      </c>
      <c r="F61" s="22" t="s">
        <v>171</v>
      </c>
      <c r="G61" s="22" t="s">
        <v>193</v>
      </c>
      <c r="H61" s="22" t="s">
        <v>113</v>
      </c>
      <c r="I61" s="22" t="s">
        <v>362</v>
      </c>
      <c r="J61" s="22">
        <v>59320</v>
      </c>
      <c r="L61" s="22" t="s">
        <v>115</v>
      </c>
      <c r="M61" s="22" t="s">
        <v>137</v>
      </c>
      <c r="N61" s="22" t="s">
        <v>138</v>
      </c>
      <c r="O61" s="22" t="s">
        <v>139</v>
      </c>
      <c r="Q61" s="22" t="s">
        <v>129</v>
      </c>
      <c r="R61" s="22" t="s">
        <v>129</v>
      </c>
      <c r="S61" s="22" t="s">
        <v>129</v>
      </c>
      <c r="T61" s="22" t="s">
        <v>129</v>
      </c>
      <c r="U61" s="22" t="s">
        <v>129</v>
      </c>
      <c r="V61" s="22" t="s">
        <v>129</v>
      </c>
      <c r="W61" s="22" t="s">
        <v>129</v>
      </c>
      <c r="X61" s="22" t="s">
        <v>129</v>
      </c>
      <c r="Y61" s="22" t="s">
        <v>129</v>
      </c>
      <c r="Z61" s="22" t="s">
        <v>129</v>
      </c>
      <c r="AA61" s="22" t="s">
        <v>120</v>
      </c>
      <c r="AB61" s="22" t="s">
        <v>124</v>
      </c>
      <c r="AC61" s="22" t="s">
        <v>124</v>
      </c>
      <c r="AD61" s="22" t="s">
        <v>124</v>
      </c>
      <c r="AE61" s="22" t="s">
        <v>124</v>
      </c>
      <c r="AF61" s="22" t="s">
        <v>124</v>
      </c>
      <c r="AG61" s="22" t="s">
        <v>124</v>
      </c>
      <c r="AH61" s="22" t="s">
        <v>124</v>
      </c>
      <c r="AI61" s="22" t="s">
        <v>124</v>
      </c>
      <c r="AJ61" s="22" t="s">
        <v>124</v>
      </c>
      <c r="AK61" s="22" t="s">
        <v>124</v>
      </c>
      <c r="AL61" s="22" t="s">
        <v>111</v>
      </c>
      <c r="AM61" s="22" t="s">
        <v>111</v>
      </c>
      <c r="AN61" s="22" t="s">
        <v>111</v>
      </c>
      <c r="AO61" s="22" t="s">
        <v>122</v>
      </c>
      <c r="AP61" s="22" t="s">
        <v>123</v>
      </c>
      <c r="AQ61" s="22" t="s">
        <v>123</v>
      </c>
      <c r="AR61" s="22" t="s">
        <v>123</v>
      </c>
      <c r="AT61" s="22" t="s">
        <v>123</v>
      </c>
      <c r="AU61" s="22" t="s">
        <v>123</v>
      </c>
      <c r="AV61" s="22" t="s">
        <v>123</v>
      </c>
      <c r="BA61" s="22" t="s">
        <v>122</v>
      </c>
      <c r="BC61" s="22" t="s">
        <v>124</v>
      </c>
      <c r="BD61" s="22" t="s">
        <v>124</v>
      </c>
      <c r="BE61" s="22" t="s">
        <v>124</v>
      </c>
      <c r="BF61" s="22" t="s">
        <v>124</v>
      </c>
      <c r="BG61" s="22" t="s">
        <v>124</v>
      </c>
      <c r="BH61" s="22" t="s">
        <v>124</v>
      </c>
      <c r="BI61" s="22" t="s">
        <v>124</v>
      </c>
      <c r="BJ61" s="22" t="s">
        <v>124</v>
      </c>
      <c r="BK61" s="22" t="s">
        <v>121</v>
      </c>
      <c r="BL61" s="22" t="s">
        <v>129</v>
      </c>
      <c r="BN61" s="22" t="s">
        <v>120</v>
      </c>
      <c r="BO61" s="22" t="s">
        <v>151</v>
      </c>
      <c r="BP61" s="22" t="s">
        <v>180</v>
      </c>
      <c r="BQ61" s="22" t="s">
        <v>153</v>
      </c>
      <c r="BR61" s="22" t="s">
        <v>126</v>
      </c>
      <c r="BS61" s="22" t="s">
        <v>363</v>
      </c>
      <c r="BT61" s="22" t="s">
        <v>123</v>
      </c>
      <c r="CC61" s="22" t="s">
        <v>123</v>
      </c>
      <c r="CD61" s="22" t="s">
        <v>149</v>
      </c>
      <c r="CE61" s="22" t="s">
        <v>149</v>
      </c>
      <c r="CF61" s="22" t="s">
        <v>149</v>
      </c>
      <c r="CG61" s="22" t="s">
        <v>149</v>
      </c>
      <c r="CH61" s="22" t="s">
        <v>149</v>
      </c>
      <c r="CL61" s="22">
        <v>4</v>
      </c>
      <c r="CM61" s="22">
        <v>4</v>
      </c>
      <c r="CN61" s="22" t="s">
        <v>127</v>
      </c>
      <c r="CO61" s="22" t="s">
        <v>398</v>
      </c>
      <c r="CP61" s="22" t="s">
        <v>123</v>
      </c>
      <c r="CS61" s="22" t="s">
        <v>208</v>
      </c>
      <c r="CT61" s="22" t="s">
        <v>198</v>
      </c>
      <c r="CU61" s="22" t="s">
        <v>198</v>
      </c>
      <c r="CW61" s="22" t="s">
        <v>124</v>
      </c>
      <c r="CX61" s="22" t="s">
        <v>121</v>
      </c>
      <c r="CY61" s="22" t="s">
        <v>124</v>
      </c>
      <c r="CZ61" s="22" t="s">
        <v>129</v>
      </c>
      <c r="DA61" s="22" t="s">
        <v>129</v>
      </c>
      <c r="DB61" s="22" t="s">
        <v>129</v>
      </c>
      <c r="DC61" s="22" t="s">
        <v>129</v>
      </c>
      <c r="DD61" s="22" t="s">
        <v>123</v>
      </c>
      <c r="DE61" s="22" t="s">
        <v>123</v>
      </c>
      <c r="DF61" s="22">
        <v>8</v>
      </c>
    </row>
    <row r="62" spans="1:111" ht="13.2" x14ac:dyDescent="0.25">
      <c r="A62" s="86">
        <v>42086.824451875</v>
      </c>
      <c r="B62" s="22" t="s">
        <v>383</v>
      </c>
      <c r="E62" s="22" t="s">
        <v>399</v>
      </c>
      <c r="F62" s="22" t="s">
        <v>133</v>
      </c>
      <c r="G62" s="22" t="s">
        <v>290</v>
      </c>
      <c r="H62" s="22" t="s">
        <v>113</v>
      </c>
      <c r="I62" s="22" t="s">
        <v>400</v>
      </c>
      <c r="J62" s="22">
        <v>30000</v>
      </c>
      <c r="K62" s="22" t="s">
        <v>313</v>
      </c>
      <c r="L62" s="22" t="s">
        <v>115</v>
      </c>
      <c r="M62" s="22" t="s">
        <v>137</v>
      </c>
      <c r="N62" s="22" t="s">
        <v>163</v>
      </c>
      <c r="O62" s="22" t="s">
        <v>139</v>
      </c>
      <c r="Q62" s="22" t="s">
        <v>129</v>
      </c>
      <c r="R62" s="22" t="s">
        <v>129</v>
      </c>
      <c r="S62" s="22" t="s">
        <v>129</v>
      </c>
      <c r="T62" s="22" t="s">
        <v>129</v>
      </c>
      <c r="U62" s="22" t="s">
        <v>129</v>
      </c>
      <c r="V62" s="22" t="s">
        <v>129</v>
      </c>
      <c r="W62" s="22" t="s">
        <v>129</v>
      </c>
      <c r="X62" s="22" t="s">
        <v>129</v>
      </c>
      <c r="Y62" s="22" t="s">
        <v>129</v>
      </c>
      <c r="Z62" s="22" t="s">
        <v>129</v>
      </c>
      <c r="AA62" s="22" t="s">
        <v>150</v>
      </c>
      <c r="AB62" s="22" t="s">
        <v>124</v>
      </c>
      <c r="AC62" s="22" t="s">
        <v>124</v>
      </c>
      <c r="AD62" s="22" t="s">
        <v>121</v>
      </c>
      <c r="AF62" s="22" t="s">
        <v>149</v>
      </c>
      <c r="AG62" s="22" t="s">
        <v>124</v>
      </c>
      <c r="AH62" s="22" t="s">
        <v>121</v>
      </c>
      <c r="AL62" s="22" t="s">
        <v>123</v>
      </c>
      <c r="AM62" s="22" t="s">
        <v>123</v>
      </c>
      <c r="AN62" s="22" t="s">
        <v>123</v>
      </c>
      <c r="AP62" s="22" t="s">
        <v>123</v>
      </c>
      <c r="AQ62" s="22" t="s">
        <v>123</v>
      </c>
      <c r="AR62" s="22" t="s">
        <v>123</v>
      </c>
      <c r="AT62" s="22" t="s">
        <v>123</v>
      </c>
      <c r="AU62" s="22" t="s">
        <v>123</v>
      </c>
      <c r="AV62" s="22" t="s">
        <v>123</v>
      </c>
      <c r="BA62" s="22" t="s">
        <v>122</v>
      </c>
      <c r="BC62" s="22" t="s">
        <v>124</v>
      </c>
      <c r="BD62" s="22" t="s">
        <v>124</v>
      </c>
      <c r="BE62" s="22" t="s">
        <v>124</v>
      </c>
      <c r="BF62" s="22" t="s">
        <v>124</v>
      </c>
      <c r="BG62" s="22" t="s">
        <v>124</v>
      </c>
      <c r="BH62" s="22" t="s">
        <v>124</v>
      </c>
      <c r="BI62" s="22" t="s">
        <v>124</v>
      </c>
      <c r="BJ62" s="22" t="s">
        <v>124</v>
      </c>
      <c r="BK62" s="22" t="s">
        <v>121</v>
      </c>
      <c r="BN62" s="22" t="s">
        <v>150</v>
      </c>
      <c r="BO62" s="22" t="s">
        <v>165</v>
      </c>
      <c r="BR62" s="22" t="s">
        <v>126</v>
      </c>
      <c r="BS62" s="22" t="s">
        <v>401</v>
      </c>
      <c r="BT62" s="22" t="s">
        <v>123</v>
      </c>
      <c r="CC62" s="22" t="s">
        <v>123</v>
      </c>
      <c r="CD62" s="22" t="s">
        <v>124</v>
      </c>
      <c r="CE62" s="22" t="s">
        <v>124</v>
      </c>
      <c r="CF62" s="22" t="s">
        <v>121</v>
      </c>
      <c r="CH62" s="22" t="s">
        <v>124</v>
      </c>
      <c r="CJ62" s="22" t="s">
        <v>402</v>
      </c>
      <c r="CL62" s="22">
        <v>6</v>
      </c>
      <c r="CM62" s="22">
        <v>6</v>
      </c>
      <c r="CN62" s="22" t="s">
        <v>127</v>
      </c>
      <c r="CO62" s="22" t="s">
        <v>403</v>
      </c>
      <c r="CP62" s="22" t="s">
        <v>123</v>
      </c>
      <c r="CS62" s="22" t="s">
        <v>198</v>
      </c>
      <c r="CW62" s="22" t="s">
        <v>119</v>
      </c>
      <c r="CX62" s="22" t="s">
        <v>124</v>
      </c>
      <c r="CY62" s="22" t="s">
        <v>124</v>
      </c>
      <c r="CZ62" s="22" t="s">
        <v>121</v>
      </c>
      <c r="DA62" s="22" t="s">
        <v>124</v>
      </c>
      <c r="DB62" s="22" t="s">
        <v>124</v>
      </c>
      <c r="DC62" s="22" t="s">
        <v>124</v>
      </c>
      <c r="DD62" s="22" t="s">
        <v>123</v>
      </c>
      <c r="DE62" s="22" t="s">
        <v>123</v>
      </c>
      <c r="DF62" s="22">
        <v>5</v>
      </c>
    </row>
    <row r="63" spans="1:111" ht="13.2" x14ac:dyDescent="0.25">
      <c r="A63" s="86">
        <v>42087.62133642361</v>
      </c>
      <c r="B63" s="22" t="s">
        <v>383</v>
      </c>
      <c r="C63" s="22" t="s">
        <v>131</v>
      </c>
      <c r="E63" s="22" t="s">
        <v>170</v>
      </c>
      <c r="F63" s="22" t="s">
        <v>133</v>
      </c>
      <c r="G63" s="22" t="s">
        <v>112</v>
      </c>
      <c r="H63" s="22" t="s">
        <v>404</v>
      </c>
      <c r="I63" s="22" t="s">
        <v>405</v>
      </c>
      <c r="J63" s="22">
        <v>5000</v>
      </c>
      <c r="L63" s="22" t="s">
        <v>115</v>
      </c>
      <c r="N63" s="22" t="s">
        <v>172</v>
      </c>
      <c r="O63" s="22" t="s">
        <v>228</v>
      </c>
      <c r="Q63" s="22" t="s">
        <v>149</v>
      </c>
      <c r="S63" s="22" t="s">
        <v>149</v>
      </c>
      <c r="U63" s="22" t="s">
        <v>124</v>
      </c>
      <c r="V63" s="22" t="s">
        <v>124</v>
      </c>
      <c r="W63" s="22" t="s">
        <v>124</v>
      </c>
      <c r="X63" s="22" t="s">
        <v>124</v>
      </c>
      <c r="Y63" s="22" t="s">
        <v>124</v>
      </c>
      <c r="Z63" s="22" t="s">
        <v>124</v>
      </c>
      <c r="AA63" s="22" t="s">
        <v>150</v>
      </c>
      <c r="AB63" s="22" t="s">
        <v>149</v>
      </c>
      <c r="AC63" s="22" t="s">
        <v>149</v>
      </c>
      <c r="AD63" s="22" t="s">
        <v>149</v>
      </c>
      <c r="AE63" s="22" t="s">
        <v>149</v>
      </c>
      <c r="AF63" s="22" t="s">
        <v>149</v>
      </c>
      <c r="AG63" s="22" t="s">
        <v>149</v>
      </c>
      <c r="AH63" s="22" t="s">
        <v>149</v>
      </c>
      <c r="AI63" s="22" t="s">
        <v>149</v>
      </c>
      <c r="AJ63" s="22" t="s">
        <v>149</v>
      </c>
      <c r="AK63" s="22" t="s">
        <v>149</v>
      </c>
      <c r="AL63" s="22" t="s">
        <v>123</v>
      </c>
      <c r="AM63" s="22" t="s">
        <v>123</v>
      </c>
      <c r="AN63" s="22" t="s">
        <v>123</v>
      </c>
      <c r="AP63" s="22" t="s">
        <v>123</v>
      </c>
      <c r="AQ63" s="22" t="s">
        <v>123</v>
      </c>
      <c r="AR63" s="22" t="s">
        <v>123</v>
      </c>
      <c r="AT63" s="22" t="s">
        <v>123</v>
      </c>
      <c r="AU63" s="22" t="s">
        <v>123</v>
      </c>
      <c r="AV63" s="22" t="s">
        <v>123</v>
      </c>
      <c r="AX63" s="22" t="s">
        <v>123</v>
      </c>
      <c r="AY63" s="22" t="s">
        <v>123</v>
      </c>
      <c r="AZ63" s="22" t="s">
        <v>123</v>
      </c>
      <c r="BC63" s="22" t="s">
        <v>149</v>
      </c>
      <c r="BD63" s="22" t="s">
        <v>124</v>
      </c>
      <c r="BE63" s="22" t="s">
        <v>149</v>
      </c>
      <c r="BF63" s="22" t="s">
        <v>149</v>
      </c>
      <c r="BG63" s="22" t="s">
        <v>149</v>
      </c>
      <c r="BH63" s="22" t="s">
        <v>149</v>
      </c>
      <c r="BI63" s="22" t="s">
        <v>149</v>
      </c>
      <c r="BJ63" s="22" t="s">
        <v>121</v>
      </c>
      <c r="BK63" s="22" t="s">
        <v>124</v>
      </c>
      <c r="BL63" s="22" t="s">
        <v>124</v>
      </c>
      <c r="BN63" s="22" t="s">
        <v>150</v>
      </c>
      <c r="BO63" s="22" t="s">
        <v>125</v>
      </c>
      <c r="BP63" s="22" t="s">
        <v>180</v>
      </c>
      <c r="BQ63" s="22" t="s">
        <v>229</v>
      </c>
      <c r="BR63" s="22" t="s">
        <v>126</v>
      </c>
      <c r="BT63" s="22" t="s">
        <v>123</v>
      </c>
      <c r="CC63" s="22" t="s">
        <v>111</v>
      </c>
      <c r="CL63" s="22">
        <v>8</v>
      </c>
      <c r="CN63" s="22" t="s">
        <v>127</v>
      </c>
      <c r="CO63" s="22" t="s">
        <v>219</v>
      </c>
      <c r="CP63" s="22" t="s">
        <v>123</v>
      </c>
      <c r="CS63" s="22" t="s">
        <v>208</v>
      </c>
      <c r="CT63" s="22" t="s">
        <v>209</v>
      </c>
      <c r="CU63" s="22" t="s">
        <v>198</v>
      </c>
      <c r="CW63" s="22" t="s">
        <v>149</v>
      </c>
      <c r="CX63" s="22" t="s">
        <v>149</v>
      </c>
      <c r="CY63" s="22" t="s">
        <v>149</v>
      </c>
      <c r="CZ63" s="22" t="s">
        <v>124</v>
      </c>
      <c r="DD63" s="22" t="s">
        <v>123</v>
      </c>
      <c r="DE63" s="22" t="s">
        <v>123</v>
      </c>
      <c r="DF63" s="22">
        <v>9</v>
      </c>
    </row>
    <row r="64" spans="1:111" ht="13.2" x14ac:dyDescent="0.25">
      <c r="A64" s="86">
        <v>42094.88201685185</v>
      </c>
      <c r="B64" s="22" t="s">
        <v>383</v>
      </c>
      <c r="C64" s="22" t="s">
        <v>110</v>
      </c>
      <c r="E64" s="22" t="s">
        <v>399</v>
      </c>
      <c r="F64" s="22" t="s">
        <v>133</v>
      </c>
      <c r="G64" s="22" t="s">
        <v>406</v>
      </c>
      <c r="H64" s="22" t="s">
        <v>407</v>
      </c>
      <c r="I64" s="22" t="s">
        <v>408</v>
      </c>
      <c r="J64" s="22">
        <v>34560</v>
      </c>
      <c r="L64" s="22" t="s">
        <v>409</v>
      </c>
      <c r="N64" s="22" t="s">
        <v>163</v>
      </c>
      <c r="O64" s="22" t="s">
        <v>139</v>
      </c>
      <c r="AA64" s="22" t="s">
        <v>120</v>
      </c>
      <c r="AB64" s="22" t="s">
        <v>149</v>
      </c>
      <c r="AC64" s="22" t="s">
        <v>149</v>
      </c>
      <c r="AD64" s="22" t="s">
        <v>149</v>
      </c>
      <c r="AE64" s="22" t="s">
        <v>149</v>
      </c>
      <c r="AF64" s="22" t="s">
        <v>149</v>
      </c>
      <c r="AG64" s="22" t="s">
        <v>124</v>
      </c>
      <c r="AH64" s="22" t="s">
        <v>124</v>
      </c>
      <c r="AI64" s="22" t="s">
        <v>124</v>
      </c>
      <c r="AJ64" s="22" t="s">
        <v>124</v>
      </c>
      <c r="AK64" s="22" t="s">
        <v>124</v>
      </c>
      <c r="AL64" s="22" t="s">
        <v>123</v>
      </c>
      <c r="AM64" s="22" t="s">
        <v>123</v>
      </c>
      <c r="AN64" s="22" t="s">
        <v>123</v>
      </c>
      <c r="AP64" s="22" t="s">
        <v>123</v>
      </c>
      <c r="AQ64" s="22" t="s">
        <v>123</v>
      </c>
      <c r="AR64" s="22" t="s">
        <v>123</v>
      </c>
      <c r="AT64" s="22" t="s">
        <v>123</v>
      </c>
      <c r="AU64" s="22" t="s">
        <v>123</v>
      </c>
      <c r="AV64" s="22" t="s">
        <v>123</v>
      </c>
      <c r="BA64" s="22" t="s">
        <v>122</v>
      </c>
      <c r="BC64" s="22" t="s">
        <v>121</v>
      </c>
      <c r="BD64" s="22" t="s">
        <v>149</v>
      </c>
      <c r="BE64" s="22" t="s">
        <v>149</v>
      </c>
      <c r="BF64" s="22" t="s">
        <v>149</v>
      </c>
      <c r="BG64" s="22" t="s">
        <v>124</v>
      </c>
      <c r="BH64" s="22" t="s">
        <v>149</v>
      </c>
      <c r="BI64" s="22" t="s">
        <v>124</v>
      </c>
      <c r="BJ64" s="22" t="s">
        <v>149</v>
      </c>
      <c r="BK64" s="22" t="s">
        <v>124</v>
      </c>
      <c r="BL64" s="22" t="s">
        <v>129</v>
      </c>
      <c r="BN64" s="22" t="s">
        <v>120</v>
      </c>
      <c r="BO64" s="22" t="s">
        <v>151</v>
      </c>
      <c r="BP64" s="22" t="s">
        <v>180</v>
      </c>
      <c r="BR64" s="22" t="s">
        <v>126</v>
      </c>
      <c r="BS64" s="22" t="s">
        <v>410</v>
      </c>
      <c r="BT64" s="22" t="s">
        <v>123</v>
      </c>
      <c r="CC64" s="22" t="s">
        <v>111</v>
      </c>
      <c r="CI64" s="22" t="s">
        <v>141</v>
      </c>
      <c r="CL64" s="22">
        <v>2</v>
      </c>
      <c r="CM64" s="22">
        <v>2</v>
      </c>
      <c r="CN64" s="22" t="s">
        <v>127</v>
      </c>
      <c r="CO64" s="22" t="s">
        <v>306</v>
      </c>
      <c r="CP64" s="22" t="s">
        <v>123</v>
      </c>
      <c r="CS64" s="22" t="s">
        <v>208</v>
      </c>
      <c r="CT64" s="22" t="s">
        <v>198</v>
      </c>
      <c r="CU64" s="22" t="s">
        <v>198</v>
      </c>
      <c r="CW64" s="22" t="s">
        <v>124</v>
      </c>
      <c r="CX64" s="22" t="s">
        <v>149</v>
      </c>
      <c r="CY64" s="22" t="s">
        <v>149</v>
      </c>
      <c r="CZ64" s="22" t="s">
        <v>129</v>
      </c>
      <c r="DA64" s="22" t="s">
        <v>129</v>
      </c>
      <c r="DB64" s="22" t="s">
        <v>129</v>
      </c>
      <c r="DC64" s="22" t="s">
        <v>129</v>
      </c>
      <c r="DD64" s="22" t="s">
        <v>123</v>
      </c>
      <c r="DE64" s="22" t="s">
        <v>123</v>
      </c>
      <c r="DF64" s="22">
        <v>8</v>
      </c>
    </row>
    <row r="65" spans="1:110" ht="13.2" x14ac:dyDescent="0.25">
      <c r="A65" s="86">
        <v>42095.839677175929</v>
      </c>
      <c r="B65" s="22" t="s">
        <v>109</v>
      </c>
      <c r="C65" s="22" t="s">
        <v>110</v>
      </c>
      <c r="E65" s="22" t="s">
        <v>132</v>
      </c>
      <c r="F65" s="22" t="s">
        <v>133</v>
      </c>
      <c r="G65" s="22" t="s">
        <v>241</v>
      </c>
      <c r="H65" s="22" t="s">
        <v>411</v>
      </c>
      <c r="I65" s="22" t="s">
        <v>411</v>
      </c>
      <c r="J65" s="22">
        <v>34430</v>
      </c>
      <c r="L65" s="22" t="s">
        <v>115</v>
      </c>
      <c r="M65" s="22" t="s">
        <v>137</v>
      </c>
      <c r="N65" s="22" t="s">
        <v>117</v>
      </c>
      <c r="O65" s="22" t="s">
        <v>118</v>
      </c>
      <c r="BC65" s="22" t="s">
        <v>119</v>
      </c>
      <c r="BD65" s="22" t="s">
        <v>119</v>
      </c>
      <c r="BE65" s="22" t="s">
        <v>124</v>
      </c>
      <c r="BF65" s="22" t="s">
        <v>121</v>
      </c>
      <c r="BG65" s="22" t="s">
        <v>119</v>
      </c>
      <c r="BH65" s="22" t="s">
        <v>124</v>
      </c>
      <c r="BI65" s="22" t="s">
        <v>119</v>
      </c>
      <c r="BJ65" s="22" t="s">
        <v>124</v>
      </c>
      <c r="BK65" s="22" t="s">
        <v>121</v>
      </c>
      <c r="BL65" s="22" t="s">
        <v>129</v>
      </c>
      <c r="BN65" s="22" t="s">
        <v>120</v>
      </c>
      <c r="BO65" s="22" t="s">
        <v>125</v>
      </c>
      <c r="CL65" s="22">
        <v>4</v>
      </c>
      <c r="CM65" s="22">
        <v>4</v>
      </c>
      <c r="CN65" s="22" t="s">
        <v>127</v>
      </c>
      <c r="CO65" s="22" t="s">
        <v>299</v>
      </c>
      <c r="CW65" s="22" t="s">
        <v>124</v>
      </c>
      <c r="CX65" s="22" t="s">
        <v>124</v>
      </c>
      <c r="CY65" s="22" t="s">
        <v>124</v>
      </c>
      <c r="CZ65" s="22" t="s">
        <v>129</v>
      </c>
      <c r="DA65" s="22" t="s">
        <v>129</v>
      </c>
      <c r="DB65" s="22" t="s">
        <v>129</v>
      </c>
      <c r="DC65" s="22" t="s">
        <v>129</v>
      </c>
      <c r="DD65" s="22" t="s">
        <v>123</v>
      </c>
      <c r="DE65" s="22" t="s">
        <v>123</v>
      </c>
      <c r="DF65" s="22">
        <v>6</v>
      </c>
    </row>
    <row r="66" spans="1:110" ht="13.2" x14ac:dyDescent="0.25">
      <c r="A66" s="86">
        <v>42100.408057615743</v>
      </c>
      <c r="B66" s="22" t="s">
        <v>191</v>
      </c>
      <c r="C66" s="22" t="s">
        <v>110</v>
      </c>
      <c r="E66" s="22" t="s">
        <v>192</v>
      </c>
      <c r="F66" s="22" t="s">
        <v>171</v>
      </c>
      <c r="G66" s="22" t="s">
        <v>112</v>
      </c>
      <c r="H66" s="22" t="s">
        <v>186</v>
      </c>
      <c r="I66" s="22" t="s">
        <v>136</v>
      </c>
      <c r="J66" s="22">
        <v>35000</v>
      </c>
      <c r="L66" s="22" t="s">
        <v>115</v>
      </c>
      <c r="M66" s="22" t="s">
        <v>116</v>
      </c>
      <c r="N66" s="22" t="s">
        <v>138</v>
      </c>
      <c r="O66" s="22" t="s">
        <v>139</v>
      </c>
      <c r="Q66" s="22" t="s">
        <v>124</v>
      </c>
      <c r="R66" s="22" t="s">
        <v>124</v>
      </c>
      <c r="S66" s="22" t="s">
        <v>124</v>
      </c>
      <c r="T66" s="22" t="s">
        <v>124</v>
      </c>
      <c r="U66" s="22" t="s">
        <v>124</v>
      </c>
      <c r="V66" s="22" t="s">
        <v>124</v>
      </c>
      <c r="AA66" s="22" t="s">
        <v>120</v>
      </c>
      <c r="AB66" s="22" t="s">
        <v>124</v>
      </c>
      <c r="AC66" s="22" t="s">
        <v>124</v>
      </c>
      <c r="AD66" s="22" t="s">
        <v>124</v>
      </c>
      <c r="AE66" s="22" t="s">
        <v>124</v>
      </c>
      <c r="AF66" s="22" t="s">
        <v>124</v>
      </c>
      <c r="AG66" s="22" t="s">
        <v>124</v>
      </c>
      <c r="AH66" s="22" t="s">
        <v>124</v>
      </c>
      <c r="AI66" s="22" t="s">
        <v>124</v>
      </c>
      <c r="AJ66" s="22" t="s">
        <v>124</v>
      </c>
      <c r="AK66" s="22" t="s">
        <v>124</v>
      </c>
      <c r="AL66" s="22" t="s">
        <v>123</v>
      </c>
      <c r="AM66" s="22" t="s">
        <v>123</v>
      </c>
      <c r="AN66" s="22" t="s">
        <v>123</v>
      </c>
      <c r="AP66" s="22" t="s">
        <v>123</v>
      </c>
      <c r="AQ66" s="22" t="s">
        <v>123</v>
      </c>
      <c r="AR66" s="22" t="s">
        <v>123</v>
      </c>
      <c r="AT66" s="22" t="s">
        <v>123</v>
      </c>
      <c r="AU66" s="22" t="s">
        <v>123</v>
      </c>
      <c r="AV66" s="22" t="s">
        <v>123</v>
      </c>
      <c r="BA66" s="22" t="s">
        <v>122</v>
      </c>
      <c r="BC66" s="22" t="s">
        <v>124</v>
      </c>
      <c r="BD66" s="22" t="s">
        <v>124</v>
      </c>
      <c r="BE66" s="22" t="s">
        <v>124</v>
      </c>
      <c r="BF66" s="22" t="s">
        <v>124</v>
      </c>
      <c r="BG66" s="22" t="s">
        <v>124</v>
      </c>
      <c r="BH66" s="22" t="s">
        <v>124</v>
      </c>
      <c r="BI66" s="22" t="s">
        <v>124</v>
      </c>
      <c r="BJ66" s="22" t="s">
        <v>124</v>
      </c>
      <c r="BK66" s="22" t="s">
        <v>121</v>
      </c>
      <c r="BL66" s="22" t="s">
        <v>124</v>
      </c>
      <c r="BN66" s="22" t="s">
        <v>120</v>
      </c>
      <c r="BO66" s="22" t="s">
        <v>151</v>
      </c>
      <c r="BP66" s="22" t="s">
        <v>174</v>
      </c>
      <c r="BQ66" s="22" t="s">
        <v>153</v>
      </c>
      <c r="BR66" s="22" t="s">
        <v>126</v>
      </c>
      <c r="BS66" s="22" t="s">
        <v>410</v>
      </c>
      <c r="BT66" s="22" t="s">
        <v>111</v>
      </c>
      <c r="BU66" s="22" t="s">
        <v>352</v>
      </c>
      <c r="BW66" s="22" t="s">
        <v>412</v>
      </c>
      <c r="BX66" s="22" t="s">
        <v>124</v>
      </c>
      <c r="BY66" s="22" t="s">
        <v>124</v>
      </c>
      <c r="BZ66" s="22" t="s">
        <v>121</v>
      </c>
      <c r="CA66" s="22" t="s">
        <v>124</v>
      </c>
      <c r="CD66" s="22" t="s">
        <v>121</v>
      </c>
      <c r="CE66" s="22" t="s">
        <v>119</v>
      </c>
      <c r="CF66" s="22" t="s">
        <v>124</v>
      </c>
      <c r="CG66" s="22" t="s">
        <v>124</v>
      </c>
      <c r="CH66" s="22" t="s">
        <v>121</v>
      </c>
      <c r="CJ66" s="22" t="s">
        <v>413</v>
      </c>
      <c r="CL66" s="22">
        <v>5</v>
      </c>
      <c r="CM66" s="22">
        <v>3</v>
      </c>
      <c r="CN66" s="22" t="s">
        <v>127</v>
      </c>
      <c r="CO66" s="22" t="s">
        <v>414</v>
      </c>
      <c r="CP66" s="22" t="s">
        <v>111</v>
      </c>
      <c r="CQ66" s="22" t="s">
        <v>415</v>
      </c>
      <c r="CS66" s="22" t="s">
        <v>168</v>
      </c>
      <c r="CT66" s="22" t="s">
        <v>158</v>
      </c>
      <c r="CU66" s="22" t="s">
        <v>168</v>
      </c>
      <c r="CW66" s="22" t="s">
        <v>119</v>
      </c>
      <c r="CX66" s="22" t="s">
        <v>124</v>
      </c>
      <c r="CY66" s="22" t="s">
        <v>124</v>
      </c>
      <c r="CZ66" s="22" t="s">
        <v>121</v>
      </c>
      <c r="DA66" s="22" t="s">
        <v>124</v>
      </c>
      <c r="DB66" s="22" t="s">
        <v>124</v>
      </c>
      <c r="DC66" s="22" t="s">
        <v>124</v>
      </c>
      <c r="DD66" s="22" t="s">
        <v>123</v>
      </c>
      <c r="DE66" s="22" t="s">
        <v>123</v>
      </c>
      <c r="DF66" s="22">
        <v>5</v>
      </c>
    </row>
    <row r="67" spans="1:110" ht="13.2" x14ac:dyDescent="0.25">
      <c r="A67" s="86">
        <v>42114.465280590281</v>
      </c>
      <c r="B67" s="22" t="s">
        <v>383</v>
      </c>
      <c r="E67" s="22" t="s">
        <v>170</v>
      </c>
      <c r="F67" s="22" t="s">
        <v>133</v>
      </c>
      <c r="G67" s="22" t="s">
        <v>267</v>
      </c>
      <c r="H67" s="22" t="s">
        <v>411</v>
      </c>
      <c r="I67" s="22" t="s">
        <v>376</v>
      </c>
      <c r="J67" s="22">
        <v>13600</v>
      </c>
      <c r="K67" s="22" t="s">
        <v>292</v>
      </c>
      <c r="L67" s="22" t="s">
        <v>115</v>
      </c>
      <c r="M67" s="22" t="s">
        <v>137</v>
      </c>
      <c r="N67" s="22" t="s">
        <v>138</v>
      </c>
      <c r="O67" s="22" t="s">
        <v>139</v>
      </c>
      <c r="Q67" s="22" t="s">
        <v>149</v>
      </c>
      <c r="R67" s="22" t="s">
        <v>149</v>
      </c>
      <c r="S67" s="22" t="s">
        <v>149</v>
      </c>
      <c r="T67" s="22" t="s">
        <v>149</v>
      </c>
      <c r="U67" s="22" t="s">
        <v>149</v>
      </c>
      <c r="V67" s="22" t="s">
        <v>149</v>
      </c>
      <c r="W67" s="22" t="s">
        <v>149</v>
      </c>
      <c r="X67" s="22" t="s">
        <v>149</v>
      </c>
      <c r="Y67" s="22" t="s">
        <v>149</v>
      </c>
      <c r="Z67" s="22" t="s">
        <v>149</v>
      </c>
      <c r="AA67" s="22" t="s">
        <v>120</v>
      </c>
      <c r="AB67" s="22" t="s">
        <v>149</v>
      </c>
      <c r="AC67" s="22" t="s">
        <v>149</v>
      </c>
      <c r="AD67" s="22" t="s">
        <v>149</v>
      </c>
      <c r="AE67" s="22" t="s">
        <v>124</v>
      </c>
      <c r="AF67" s="22" t="s">
        <v>124</v>
      </c>
      <c r="AG67" s="22" t="s">
        <v>124</v>
      </c>
      <c r="AH67" s="22" t="s">
        <v>149</v>
      </c>
      <c r="AI67" s="22" t="s">
        <v>149</v>
      </c>
      <c r="AJ67" s="22" t="s">
        <v>149</v>
      </c>
      <c r="AK67" s="22" t="s">
        <v>149</v>
      </c>
      <c r="AO67" s="22" t="s">
        <v>122</v>
      </c>
      <c r="AS67" s="22" t="s">
        <v>122</v>
      </c>
      <c r="AW67" s="22" t="s">
        <v>122</v>
      </c>
      <c r="BA67" s="22" t="s">
        <v>122</v>
      </c>
      <c r="BC67" s="22" t="s">
        <v>124</v>
      </c>
      <c r="BD67" s="22" t="s">
        <v>124</v>
      </c>
      <c r="BE67" s="22" t="s">
        <v>124</v>
      </c>
      <c r="BF67" s="22" t="s">
        <v>124</v>
      </c>
      <c r="BG67" s="22" t="s">
        <v>124</v>
      </c>
      <c r="BH67" s="22" t="s">
        <v>124</v>
      </c>
      <c r="BI67" s="22" t="s">
        <v>124</v>
      </c>
      <c r="BJ67" s="22" t="s">
        <v>124</v>
      </c>
      <c r="BK67" s="22" t="s">
        <v>124</v>
      </c>
      <c r="BL67" s="22" t="s">
        <v>124</v>
      </c>
      <c r="BN67" s="22" t="s">
        <v>120</v>
      </c>
      <c r="BO67" s="22" t="s">
        <v>151</v>
      </c>
      <c r="BP67" s="22" t="s">
        <v>367</v>
      </c>
      <c r="BQ67" s="22" t="s">
        <v>205</v>
      </c>
      <c r="BR67" s="22" t="s">
        <v>126</v>
      </c>
      <c r="BS67" s="22" t="s">
        <v>416</v>
      </c>
      <c r="BT67" s="22" t="s">
        <v>123</v>
      </c>
      <c r="BW67" s="22" t="s">
        <v>412</v>
      </c>
      <c r="BX67" s="22" t="s">
        <v>149</v>
      </c>
      <c r="BY67" s="22" t="s">
        <v>149</v>
      </c>
      <c r="BZ67" s="22" t="s">
        <v>124</v>
      </c>
      <c r="CA67" s="22" t="s">
        <v>149</v>
      </c>
      <c r="CC67" s="22" t="s">
        <v>111</v>
      </c>
      <c r="CI67" s="22" t="s">
        <v>141</v>
      </c>
      <c r="CL67" s="22">
        <v>8</v>
      </c>
      <c r="CM67" s="22">
        <v>6</v>
      </c>
      <c r="CN67" s="22" t="s">
        <v>127</v>
      </c>
      <c r="CO67" s="22" t="s">
        <v>417</v>
      </c>
      <c r="CP67" s="22" t="s">
        <v>123</v>
      </c>
      <c r="CQ67" s="22" t="s">
        <v>418</v>
      </c>
      <c r="CS67" s="22" t="s">
        <v>158</v>
      </c>
      <c r="CT67" s="22" t="s">
        <v>158</v>
      </c>
      <c r="CU67" s="22" t="s">
        <v>158</v>
      </c>
      <c r="CW67" s="22" t="s">
        <v>124</v>
      </c>
      <c r="CX67" s="22" t="s">
        <v>124</v>
      </c>
      <c r="CY67" s="22" t="s">
        <v>124</v>
      </c>
      <c r="CZ67" s="22" t="s">
        <v>124</v>
      </c>
      <c r="DA67" s="22" t="s">
        <v>129</v>
      </c>
      <c r="DB67" s="22" t="s">
        <v>129</v>
      </c>
      <c r="DC67" s="22" t="s">
        <v>129</v>
      </c>
      <c r="DD67" s="22" t="s">
        <v>123</v>
      </c>
      <c r="DE67" s="22" t="s">
        <v>123</v>
      </c>
      <c r="DF67" s="22">
        <v>8</v>
      </c>
    </row>
    <row r="68" spans="1:110" ht="13.2" x14ac:dyDescent="0.25">
      <c r="A68" s="86">
        <v>42114.467530659727</v>
      </c>
      <c r="B68" s="22" t="s">
        <v>191</v>
      </c>
      <c r="C68" s="22" t="s">
        <v>110</v>
      </c>
      <c r="E68" s="22" t="s">
        <v>170</v>
      </c>
      <c r="F68" s="22" t="s">
        <v>171</v>
      </c>
      <c r="G68" s="22" t="s">
        <v>193</v>
      </c>
      <c r="H68" s="22" t="s">
        <v>113</v>
      </c>
      <c r="I68" s="22" t="s">
        <v>419</v>
      </c>
      <c r="J68" s="22">
        <v>13300</v>
      </c>
      <c r="L68" s="22" t="s">
        <v>115</v>
      </c>
      <c r="M68" s="22" t="s">
        <v>137</v>
      </c>
      <c r="N68" s="22" t="s">
        <v>148</v>
      </c>
      <c r="O68" s="22" t="s">
        <v>139</v>
      </c>
      <c r="Q68" s="22" t="s">
        <v>124</v>
      </c>
      <c r="R68" s="22" t="s">
        <v>124</v>
      </c>
      <c r="S68" s="22" t="s">
        <v>149</v>
      </c>
      <c r="T68" s="22" t="s">
        <v>149</v>
      </c>
      <c r="U68" s="22" t="s">
        <v>129</v>
      </c>
      <c r="V68" s="22" t="s">
        <v>149</v>
      </c>
      <c r="W68" s="22" t="s">
        <v>149</v>
      </c>
      <c r="X68" s="22" t="s">
        <v>149</v>
      </c>
      <c r="Y68" s="22" t="s">
        <v>149</v>
      </c>
      <c r="Z68" s="22" t="s">
        <v>149</v>
      </c>
      <c r="AB68" s="22" t="s">
        <v>129</v>
      </c>
      <c r="AC68" s="22" t="s">
        <v>129</v>
      </c>
      <c r="AL68" s="22" t="s">
        <v>123</v>
      </c>
      <c r="AM68" s="22" t="s">
        <v>123</v>
      </c>
      <c r="AN68" s="22" t="s">
        <v>123</v>
      </c>
      <c r="AP68" s="22" t="s">
        <v>123</v>
      </c>
      <c r="AQ68" s="22" t="s">
        <v>123</v>
      </c>
      <c r="AR68" s="22" t="s">
        <v>123</v>
      </c>
      <c r="AT68" s="22" t="s">
        <v>123</v>
      </c>
      <c r="AU68" s="22" t="s">
        <v>123</v>
      </c>
      <c r="AV68" s="22" t="s">
        <v>123</v>
      </c>
      <c r="BA68" s="22" t="s">
        <v>122</v>
      </c>
      <c r="BC68" s="22" t="s">
        <v>149</v>
      </c>
      <c r="BD68" s="22" t="s">
        <v>149</v>
      </c>
      <c r="BE68" s="22" t="s">
        <v>149</v>
      </c>
      <c r="BF68" s="22" t="s">
        <v>149</v>
      </c>
      <c r="BG68" s="22" t="s">
        <v>149</v>
      </c>
      <c r="BH68" s="22" t="s">
        <v>149</v>
      </c>
      <c r="BI68" s="22" t="s">
        <v>149</v>
      </c>
      <c r="BJ68" s="22" t="s">
        <v>149</v>
      </c>
      <c r="BK68" s="22" t="s">
        <v>149</v>
      </c>
      <c r="BL68" s="22" t="s">
        <v>149</v>
      </c>
      <c r="BN68" s="22" t="s">
        <v>150</v>
      </c>
      <c r="BO68" s="22" t="s">
        <v>151</v>
      </c>
      <c r="BP68" s="22" t="s">
        <v>180</v>
      </c>
      <c r="BQ68" s="22" t="s">
        <v>229</v>
      </c>
      <c r="BR68" s="22" t="s">
        <v>126</v>
      </c>
      <c r="BT68" s="22" t="s">
        <v>123</v>
      </c>
      <c r="CL68" s="22">
        <v>4</v>
      </c>
      <c r="CM68" s="22">
        <v>4</v>
      </c>
      <c r="CN68" s="22" t="s">
        <v>127</v>
      </c>
      <c r="CO68" s="22" t="s">
        <v>219</v>
      </c>
      <c r="CS68" s="22" t="s">
        <v>198</v>
      </c>
      <c r="CT68" s="22" t="s">
        <v>198</v>
      </c>
      <c r="CW68" s="22" t="s">
        <v>149</v>
      </c>
      <c r="CX68" s="22" t="s">
        <v>149</v>
      </c>
      <c r="CY68" s="22" t="s">
        <v>149</v>
      </c>
      <c r="CZ68" s="22" t="s">
        <v>129</v>
      </c>
      <c r="DA68" s="22" t="s">
        <v>129</v>
      </c>
      <c r="DB68" s="22" t="s">
        <v>129</v>
      </c>
      <c r="DC68" s="22" t="s">
        <v>129</v>
      </c>
      <c r="DD68" s="22" t="s">
        <v>123</v>
      </c>
      <c r="DE68" s="22" t="s">
        <v>123</v>
      </c>
      <c r="DF68" s="22">
        <v>10</v>
      </c>
    </row>
    <row r="69" spans="1:110" ht="13.2" x14ac:dyDescent="0.25">
      <c r="A69" s="86">
        <v>42114.467666435186</v>
      </c>
      <c r="B69" s="22" t="s">
        <v>383</v>
      </c>
      <c r="C69" s="22" t="s">
        <v>131</v>
      </c>
      <c r="E69" s="22" t="s">
        <v>192</v>
      </c>
      <c r="F69" s="22" t="s">
        <v>133</v>
      </c>
      <c r="G69" s="22" t="s">
        <v>290</v>
      </c>
      <c r="H69" s="22" t="s">
        <v>420</v>
      </c>
      <c r="I69" s="22" t="s">
        <v>221</v>
      </c>
      <c r="J69" s="22">
        <v>30100</v>
      </c>
      <c r="L69" s="22" t="s">
        <v>115</v>
      </c>
      <c r="M69" s="22" t="s">
        <v>137</v>
      </c>
      <c r="N69" s="22" t="s">
        <v>138</v>
      </c>
      <c r="O69" s="22" t="s">
        <v>139</v>
      </c>
      <c r="Q69" s="22" t="s">
        <v>149</v>
      </c>
      <c r="R69" s="22" t="s">
        <v>149</v>
      </c>
      <c r="S69" s="22" t="s">
        <v>149</v>
      </c>
      <c r="T69" s="22" t="s">
        <v>149</v>
      </c>
      <c r="U69" s="22" t="s">
        <v>149</v>
      </c>
      <c r="V69" s="22" t="s">
        <v>149</v>
      </c>
      <c r="W69" s="22" t="s">
        <v>149</v>
      </c>
      <c r="X69" s="22" t="s">
        <v>149</v>
      </c>
      <c r="Y69" s="22" t="s">
        <v>149</v>
      </c>
      <c r="Z69" s="22" t="s">
        <v>149</v>
      </c>
      <c r="AA69" s="22" t="s">
        <v>120</v>
      </c>
      <c r="AB69" s="22" t="s">
        <v>149</v>
      </c>
      <c r="AC69" s="22" t="s">
        <v>149</v>
      </c>
      <c r="AD69" s="22" t="s">
        <v>149</v>
      </c>
      <c r="AE69" s="22" t="s">
        <v>149</v>
      </c>
      <c r="AF69" s="22" t="s">
        <v>149</v>
      </c>
      <c r="AG69" s="22" t="s">
        <v>124</v>
      </c>
      <c r="AI69" s="22" t="s">
        <v>149</v>
      </c>
      <c r="AJ69" s="22" t="s">
        <v>149</v>
      </c>
      <c r="AK69" s="22" t="s">
        <v>149</v>
      </c>
      <c r="AL69" s="22" t="s">
        <v>123</v>
      </c>
      <c r="AM69" s="22" t="s">
        <v>123</v>
      </c>
      <c r="AN69" s="22" t="s">
        <v>123</v>
      </c>
      <c r="AP69" s="22" t="s">
        <v>123</v>
      </c>
      <c r="AQ69" s="22" t="s">
        <v>123</v>
      </c>
      <c r="AR69" s="22" t="s">
        <v>123</v>
      </c>
      <c r="AW69" s="22" t="s">
        <v>122</v>
      </c>
      <c r="BA69" s="22" t="s">
        <v>122</v>
      </c>
      <c r="BC69" s="22" t="s">
        <v>149</v>
      </c>
      <c r="BD69" s="22" t="s">
        <v>149</v>
      </c>
      <c r="BE69" s="22" t="s">
        <v>124</v>
      </c>
      <c r="BF69" s="22" t="s">
        <v>149</v>
      </c>
      <c r="BG69" s="22" t="s">
        <v>149</v>
      </c>
      <c r="BH69" s="22" t="s">
        <v>149</v>
      </c>
      <c r="BI69" s="22" t="s">
        <v>149</v>
      </c>
      <c r="BJ69" s="22" t="s">
        <v>149</v>
      </c>
      <c r="BK69" s="22" t="s">
        <v>149</v>
      </c>
      <c r="BL69" s="22" t="s">
        <v>149</v>
      </c>
      <c r="BN69" s="22" t="s">
        <v>120</v>
      </c>
      <c r="BO69" s="22" t="s">
        <v>151</v>
      </c>
      <c r="BP69" s="22" t="s">
        <v>367</v>
      </c>
      <c r="BQ69" s="22" t="s">
        <v>205</v>
      </c>
      <c r="BR69" s="22" t="s">
        <v>126</v>
      </c>
      <c r="BS69" s="22" t="s">
        <v>421</v>
      </c>
      <c r="BT69" s="22" t="s">
        <v>123</v>
      </c>
      <c r="BX69" s="22" t="s">
        <v>149</v>
      </c>
      <c r="BY69" s="22" t="s">
        <v>149</v>
      </c>
      <c r="BZ69" s="22" t="s">
        <v>149</v>
      </c>
      <c r="CA69" s="22" t="s">
        <v>149</v>
      </c>
      <c r="CC69" s="22" t="s">
        <v>111</v>
      </c>
      <c r="CI69" s="22" t="s">
        <v>200</v>
      </c>
      <c r="CL69" s="22" t="s">
        <v>218</v>
      </c>
      <c r="CM69" s="22" t="s">
        <v>218</v>
      </c>
      <c r="CN69" s="22" t="s">
        <v>127</v>
      </c>
      <c r="CO69" s="22" t="s">
        <v>422</v>
      </c>
      <c r="CP69" s="22" t="s">
        <v>123</v>
      </c>
      <c r="CS69" s="22" t="s">
        <v>158</v>
      </c>
      <c r="CT69" s="22" t="s">
        <v>158</v>
      </c>
      <c r="CU69" s="22" t="s">
        <v>158</v>
      </c>
      <c r="CW69" s="22" t="s">
        <v>149</v>
      </c>
      <c r="CX69" s="22" t="s">
        <v>149</v>
      </c>
      <c r="CY69" s="22" t="s">
        <v>149</v>
      </c>
      <c r="CZ69" s="22" t="s">
        <v>149</v>
      </c>
      <c r="DA69" s="22" t="s">
        <v>129</v>
      </c>
      <c r="DB69" s="22" t="s">
        <v>129</v>
      </c>
      <c r="DC69" s="22" t="s">
        <v>129</v>
      </c>
      <c r="DD69" s="22" t="s">
        <v>123</v>
      </c>
      <c r="DE69" s="22" t="s">
        <v>123</v>
      </c>
      <c r="DF69" s="22">
        <v>8</v>
      </c>
    </row>
    <row r="70" spans="1:110" ht="13.2" x14ac:dyDescent="0.25">
      <c r="A70" s="86">
        <v>42114.467737939813</v>
      </c>
      <c r="B70" s="22" t="s">
        <v>109</v>
      </c>
      <c r="C70" s="22" t="s">
        <v>131</v>
      </c>
      <c r="E70" s="22" t="s">
        <v>170</v>
      </c>
      <c r="F70" s="22" t="s">
        <v>185</v>
      </c>
      <c r="G70" s="22" t="s">
        <v>193</v>
      </c>
      <c r="H70" s="22" t="s">
        <v>186</v>
      </c>
      <c r="I70" s="22" t="s">
        <v>376</v>
      </c>
      <c r="J70" s="22">
        <v>13300</v>
      </c>
      <c r="K70" s="22" t="s">
        <v>423</v>
      </c>
      <c r="L70" s="22" t="s">
        <v>115</v>
      </c>
      <c r="M70" s="22" t="s">
        <v>137</v>
      </c>
      <c r="N70" s="22" t="s">
        <v>148</v>
      </c>
      <c r="O70" s="22" t="s">
        <v>139</v>
      </c>
      <c r="Q70" s="22" t="s">
        <v>124</v>
      </c>
      <c r="R70" s="22" t="s">
        <v>124</v>
      </c>
      <c r="S70" s="22" t="s">
        <v>124</v>
      </c>
      <c r="T70" s="22" t="s">
        <v>124</v>
      </c>
      <c r="U70" s="22" t="s">
        <v>124</v>
      </c>
      <c r="V70" s="22" t="s">
        <v>124</v>
      </c>
      <c r="W70" s="22" t="s">
        <v>124</v>
      </c>
      <c r="X70" s="22" t="s">
        <v>124</v>
      </c>
      <c r="Y70" s="22" t="s">
        <v>124</v>
      </c>
      <c r="Z70" s="22" t="s">
        <v>124</v>
      </c>
      <c r="AA70" s="22" t="s">
        <v>120</v>
      </c>
      <c r="AC70" s="22" t="s">
        <v>149</v>
      </c>
      <c r="AD70" s="22" t="s">
        <v>149</v>
      </c>
      <c r="AE70" s="22" t="s">
        <v>121</v>
      </c>
      <c r="AF70" s="22" t="s">
        <v>124</v>
      </c>
      <c r="AG70" s="22" t="s">
        <v>149</v>
      </c>
      <c r="AH70" s="22" t="s">
        <v>149</v>
      </c>
      <c r="AI70" s="22" t="s">
        <v>149</v>
      </c>
      <c r="AJ70" s="22" t="s">
        <v>149</v>
      </c>
      <c r="AK70" s="22" t="s">
        <v>149</v>
      </c>
      <c r="AL70" s="22" t="s">
        <v>123</v>
      </c>
      <c r="AM70" s="22" t="s">
        <v>123</v>
      </c>
      <c r="AN70" s="22" t="s">
        <v>123</v>
      </c>
      <c r="AP70" s="22" t="s">
        <v>123</v>
      </c>
      <c r="AQ70" s="22" t="s">
        <v>123</v>
      </c>
      <c r="AR70" s="22" t="s">
        <v>123</v>
      </c>
      <c r="AT70" s="22" t="s">
        <v>123</v>
      </c>
      <c r="AU70" s="22" t="s">
        <v>123</v>
      </c>
      <c r="AV70" s="22" t="s">
        <v>123</v>
      </c>
      <c r="AX70" s="22" t="s">
        <v>123</v>
      </c>
      <c r="AY70" s="22" t="s">
        <v>123</v>
      </c>
      <c r="AZ70" s="22" t="s">
        <v>123</v>
      </c>
      <c r="BC70" s="22" t="s">
        <v>149</v>
      </c>
      <c r="BD70" s="22" t="s">
        <v>149</v>
      </c>
      <c r="BE70" s="22" t="s">
        <v>149</v>
      </c>
      <c r="BF70" s="22" t="s">
        <v>149</v>
      </c>
      <c r="BG70" s="22" t="s">
        <v>149</v>
      </c>
      <c r="BH70" s="22" t="s">
        <v>149</v>
      </c>
      <c r="BI70" s="22" t="s">
        <v>149</v>
      </c>
      <c r="BJ70" s="22" t="s">
        <v>149</v>
      </c>
      <c r="BK70" s="22" t="s">
        <v>149</v>
      </c>
      <c r="BL70" s="22" t="s">
        <v>149</v>
      </c>
      <c r="BN70" s="22" t="s">
        <v>120</v>
      </c>
      <c r="BO70" s="22" t="s">
        <v>151</v>
      </c>
      <c r="BP70" s="22" t="s">
        <v>152</v>
      </c>
      <c r="BQ70" s="22" t="s">
        <v>205</v>
      </c>
      <c r="BR70" s="22" t="s">
        <v>126</v>
      </c>
      <c r="BT70" s="22" t="s">
        <v>111</v>
      </c>
      <c r="BU70" s="22" t="s">
        <v>176</v>
      </c>
      <c r="BW70" s="22" t="s">
        <v>412</v>
      </c>
      <c r="BX70" s="22" t="s">
        <v>149</v>
      </c>
      <c r="BY70" s="22" t="s">
        <v>149</v>
      </c>
      <c r="BZ70" s="22" t="s">
        <v>149</v>
      </c>
      <c r="CA70" s="22" t="s">
        <v>149</v>
      </c>
      <c r="CC70" s="22" t="s">
        <v>123</v>
      </c>
      <c r="CD70" s="22" t="s">
        <v>149</v>
      </c>
      <c r="CE70" s="22" t="s">
        <v>149</v>
      </c>
      <c r="CF70" s="22" t="s">
        <v>149</v>
      </c>
      <c r="CG70" s="22" t="s">
        <v>149</v>
      </c>
      <c r="CH70" s="22" t="s">
        <v>149</v>
      </c>
      <c r="CL70" s="22">
        <v>4</v>
      </c>
      <c r="CM70" s="22">
        <v>3</v>
      </c>
      <c r="CN70" s="22" t="s">
        <v>142</v>
      </c>
      <c r="CO70" s="22" t="s">
        <v>424</v>
      </c>
      <c r="CP70" s="22" t="s">
        <v>123</v>
      </c>
      <c r="CS70" s="22" t="s">
        <v>158</v>
      </c>
      <c r="CT70" s="22" t="s">
        <v>190</v>
      </c>
      <c r="CU70" s="22" t="s">
        <v>158</v>
      </c>
      <c r="CW70" s="22" t="s">
        <v>149</v>
      </c>
      <c r="CX70" s="22" t="s">
        <v>149</v>
      </c>
      <c r="CY70" s="22" t="s">
        <v>149</v>
      </c>
      <c r="CZ70" s="22" t="s">
        <v>149</v>
      </c>
      <c r="DA70" s="22" t="s">
        <v>149</v>
      </c>
      <c r="DB70" s="22" t="s">
        <v>149</v>
      </c>
      <c r="DC70" s="22" t="s">
        <v>149</v>
      </c>
      <c r="DD70" s="22" t="s">
        <v>123</v>
      </c>
      <c r="DE70" s="22" t="s">
        <v>123</v>
      </c>
      <c r="DF70" s="22">
        <v>4</v>
      </c>
    </row>
    <row r="71" spans="1:110" ht="13.2" x14ac:dyDescent="0.25">
      <c r="A71" s="86">
        <v>42114.467907511571</v>
      </c>
      <c r="B71" s="22" t="s">
        <v>109</v>
      </c>
      <c r="C71" s="22" t="s">
        <v>110</v>
      </c>
      <c r="E71" s="22" t="s">
        <v>192</v>
      </c>
      <c r="F71" s="22" t="s">
        <v>133</v>
      </c>
      <c r="G71" s="22" t="s">
        <v>294</v>
      </c>
      <c r="H71" s="22" t="s">
        <v>279</v>
      </c>
      <c r="I71" s="22" t="s">
        <v>425</v>
      </c>
      <c r="J71" s="22">
        <v>26110</v>
      </c>
      <c r="L71" s="22" t="s">
        <v>115</v>
      </c>
      <c r="M71" s="22" t="s">
        <v>116</v>
      </c>
      <c r="N71" s="22" t="s">
        <v>117</v>
      </c>
      <c r="O71" s="22" t="s">
        <v>118</v>
      </c>
      <c r="Q71" s="22" t="s">
        <v>124</v>
      </c>
      <c r="R71" s="22" t="s">
        <v>124</v>
      </c>
      <c r="S71" s="22" t="s">
        <v>149</v>
      </c>
      <c r="T71" s="22" t="s">
        <v>121</v>
      </c>
      <c r="U71" s="22" t="s">
        <v>149</v>
      </c>
      <c r="V71" s="22" t="s">
        <v>149</v>
      </c>
      <c r="W71" s="22" t="s">
        <v>149</v>
      </c>
      <c r="X71" s="22" t="s">
        <v>124</v>
      </c>
      <c r="Y71" s="22" t="s">
        <v>124</v>
      </c>
      <c r="Z71" s="22" t="s">
        <v>121</v>
      </c>
      <c r="AB71" s="22" t="s">
        <v>124</v>
      </c>
      <c r="AC71" s="22" t="s">
        <v>124</v>
      </c>
      <c r="AD71" s="22" t="s">
        <v>149</v>
      </c>
      <c r="AE71" s="22" t="s">
        <v>149</v>
      </c>
      <c r="AF71" s="22" t="s">
        <v>124</v>
      </c>
      <c r="AG71" s="22" t="s">
        <v>124</v>
      </c>
      <c r="AH71" s="22" t="s">
        <v>149</v>
      </c>
      <c r="AI71" s="22" t="s">
        <v>124</v>
      </c>
      <c r="AJ71" s="22" t="s">
        <v>149</v>
      </c>
      <c r="AK71" s="22" t="s">
        <v>124</v>
      </c>
      <c r="AL71" s="22" t="s">
        <v>123</v>
      </c>
      <c r="AM71" s="22" t="s">
        <v>123</v>
      </c>
      <c r="AN71" s="22" t="s">
        <v>123</v>
      </c>
      <c r="AP71" s="22" t="s">
        <v>123</v>
      </c>
      <c r="AQ71" s="22" t="s">
        <v>123</v>
      </c>
      <c r="AR71" s="22" t="s">
        <v>123</v>
      </c>
      <c r="AW71" s="22" t="s">
        <v>122</v>
      </c>
      <c r="AX71" s="22" t="s">
        <v>123</v>
      </c>
      <c r="AY71" s="22" t="s">
        <v>123</v>
      </c>
      <c r="AZ71" s="22" t="s">
        <v>111</v>
      </c>
      <c r="BC71" s="22" t="s">
        <v>124</v>
      </c>
      <c r="BD71" s="22" t="s">
        <v>124</v>
      </c>
      <c r="BE71" s="22" t="s">
        <v>124</v>
      </c>
      <c r="BF71" s="22" t="s">
        <v>124</v>
      </c>
      <c r="BG71" s="22" t="s">
        <v>149</v>
      </c>
      <c r="BH71" s="22" t="s">
        <v>124</v>
      </c>
      <c r="BI71" s="22" t="s">
        <v>149</v>
      </c>
      <c r="BJ71" s="22" t="s">
        <v>149</v>
      </c>
      <c r="BK71" s="22" t="s">
        <v>149</v>
      </c>
      <c r="BL71" s="22" t="s">
        <v>121</v>
      </c>
      <c r="BN71" s="22" t="s">
        <v>150</v>
      </c>
      <c r="BP71" s="22" t="s">
        <v>152</v>
      </c>
      <c r="BQ71" s="22" t="s">
        <v>205</v>
      </c>
      <c r="BR71" s="22" t="s">
        <v>154</v>
      </c>
      <c r="BT71" s="22" t="s">
        <v>123</v>
      </c>
      <c r="BW71" s="22" t="s">
        <v>412</v>
      </c>
      <c r="BX71" s="22" t="s">
        <v>124</v>
      </c>
      <c r="BY71" s="22" t="s">
        <v>124</v>
      </c>
      <c r="BZ71" s="22" t="s">
        <v>121</v>
      </c>
      <c r="CA71" s="22" t="s">
        <v>149</v>
      </c>
      <c r="CC71" s="22" t="s">
        <v>111</v>
      </c>
      <c r="CD71" s="22" t="s">
        <v>124</v>
      </c>
      <c r="CE71" s="22" t="s">
        <v>149</v>
      </c>
      <c r="CF71" s="22" t="s">
        <v>124</v>
      </c>
      <c r="CG71" s="22" t="s">
        <v>149</v>
      </c>
      <c r="CH71" s="22" t="s">
        <v>124</v>
      </c>
      <c r="CI71" s="22" t="s">
        <v>426</v>
      </c>
      <c r="CL71" s="22">
        <v>5</v>
      </c>
      <c r="CM71" s="22">
        <v>5</v>
      </c>
      <c r="CN71" s="22" t="s">
        <v>127</v>
      </c>
      <c r="CO71" s="22" t="s">
        <v>427</v>
      </c>
      <c r="CP71" s="22" t="s">
        <v>123</v>
      </c>
      <c r="CQ71" s="22" t="s">
        <v>428</v>
      </c>
      <c r="CS71" s="22" t="s">
        <v>198</v>
      </c>
      <c r="CT71" s="22" t="s">
        <v>239</v>
      </c>
      <c r="CU71" s="22" t="s">
        <v>209</v>
      </c>
      <c r="CW71" s="22" t="s">
        <v>124</v>
      </c>
      <c r="CX71" s="22" t="s">
        <v>124</v>
      </c>
      <c r="CY71" s="22" t="s">
        <v>124</v>
      </c>
      <c r="CZ71" s="22" t="s">
        <v>121</v>
      </c>
      <c r="DA71" s="22" t="s">
        <v>149</v>
      </c>
      <c r="DB71" s="22" t="s">
        <v>124</v>
      </c>
      <c r="DC71" s="22" t="s">
        <v>124</v>
      </c>
      <c r="DD71" s="22" t="s">
        <v>123</v>
      </c>
      <c r="DF71" s="22">
        <v>8</v>
      </c>
    </row>
    <row r="72" spans="1:110" ht="13.2" x14ac:dyDescent="0.25">
      <c r="A72" s="86">
        <v>42114.468503020835</v>
      </c>
      <c r="B72" s="22" t="s">
        <v>191</v>
      </c>
      <c r="C72" s="22" t="s">
        <v>110</v>
      </c>
      <c r="E72" s="22" t="s">
        <v>170</v>
      </c>
      <c r="F72" s="22" t="s">
        <v>185</v>
      </c>
      <c r="G72" s="22" t="s">
        <v>112</v>
      </c>
      <c r="H72" s="22" t="s">
        <v>113</v>
      </c>
      <c r="I72" s="22" t="s">
        <v>429</v>
      </c>
      <c r="J72" s="22">
        <v>78000</v>
      </c>
      <c r="L72" s="22" t="s">
        <v>115</v>
      </c>
      <c r="M72" s="22" t="s">
        <v>116</v>
      </c>
      <c r="N72" s="22" t="s">
        <v>163</v>
      </c>
      <c r="O72" s="22" t="s">
        <v>139</v>
      </c>
      <c r="Q72" s="22" t="s">
        <v>129</v>
      </c>
      <c r="R72" s="22" t="s">
        <v>129</v>
      </c>
      <c r="S72" s="22" t="s">
        <v>129</v>
      </c>
      <c r="T72" s="22" t="s">
        <v>129</v>
      </c>
      <c r="U72" s="22" t="s">
        <v>129</v>
      </c>
      <c r="V72" s="22" t="s">
        <v>129</v>
      </c>
      <c r="W72" s="22" t="s">
        <v>129</v>
      </c>
      <c r="X72" s="22" t="s">
        <v>129</v>
      </c>
      <c r="Y72" s="22" t="s">
        <v>129</v>
      </c>
      <c r="Z72" s="22" t="s">
        <v>129</v>
      </c>
      <c r="AB72" s="22" t="s">
        <v>129</v>
      </c>
      <c r="AC72" s="22" t="s">
        <v>129</v>
      </c>
      <c r="AD72" s="22" t="s">
        <v>129</v>
      </c>
      <c r="AE72" s="22" t="s">
        <v>129</v>
      </c>
      <c r="AF72" s="22" t="s">
        <v>129</v>
      </c>
      <c r="AG72" s="22" t="s">
        <v>129</v>
      </c>
      <c r="AH72" s="22" t="s">
        <v>129</v>
      </c>
      <c r="AI72" s="22" t="s">
        <v>129</v>
      </c>
      <c r="AJ72" s="22" t="s">
        <v>129</v>
      </c>
      <c r="AK72" s="22" t="s">
        <v>129</v>
      </c>
      <c r="AL72" s="22" t="s">
        <v>123</v>
      </c>
      <c r="AM72" s="22" t="s">
        <v>123</v>
      </c>
      <c r="AN72" s="22" t="s">
        <v>123</v>
      </c>
      <c r="AP72" s="22" t="s">
        <v>123</v>
      </c>
      <c r="AQ72" s="22" t="s">
        <v>123</v>
      </c>
      <c r="AR72" s="22" t="s">
        <v>123</v>
      </c>
      <c r="AT72" s="22" t="s">
        <v>123</v>
      </c>
      <c r="AU72" s="22" t="s">
        <v>123</v>
      </c>
      <c r="AV72" s="22" t="s">
        <v>123</v>
      </c>
      <c r="BA72" s="22" t="s">
        <v>122</v>
      </c>
      <c r="BC72" s="22" t="s">
        <v>124</v>
      </c>
      <c r="BD72" s="22" t="s">
        <v>129</v>
      </c>
      <c r="BE72" s="22" t="s">
        <v>124</v>
      </c>
      <c r="BF72" s="22" t="s">
        <v>124</v>
      </c>
      <c r="BG72" s="22" t="s">
        <v>124</v>
      </c>
      <c r="BH72" s="22" t="s">
        <v>124</v>
      </c>
      <c r="BI72" s="22" t="s">
        <v>124</v>
      </c>
      <c r="BJ72" s="22" t="s">
        <v>124</v>
      </c>
      <c r="BK72" s="22" t="s">
        <v>124</v>
      </c>
      <c r="BL72" s="22" t="s">
        <v>129</v>
      </c>
      <c r="BN72" s="22" t="s">
        <v>150</v>
      </c>
      <c r="BO72" s="22" t="s">
        <v>151</v>
      </c>
      <c r="BP72" s="22" t="s">
        <v>367</v>
      </c>
      <c r="BQ72" s="22" t="s">
        <v>153</v>
      </c>
      <c r="BR72" s="22" t="s">
        <v>126</v>
      </c>
      <c r="BT72" s="22" t="s">
        <v>123</v>
      </c>
      <c r="CC72" s="22" t="s">
        <v>111</v>
      </c>
      <c r="CI72" s="22" t="s">
        <v>426</v>
      </c>
      <c r="CL72" s="22">
        <v>4</v>
      </c>
      <c r="CM72" s="22">
        <v>4</v>
      </c>
      <c r="CN72" s="22" t="s">
        <v>127</v>
      </c>
      <c r="CO72" s="22" t="s">
        <v>430</v>
      </c>
      <c r="CP72" s="22" t="s">
        <v>123</v>
      </c>
      <c r="CS72" s="22" t="s">
        <v>168</v>
      </c>
      <c r="CT72" s="22" t="s">
        <v>168</v>
      </c>
      <c r="CU72" s="22" t="s">
        <v>158</v>
      </c>
      <c r="CW72" s="22" t="s">
        <v>124</v>
      </c>
      <c r="CX72" s="22" t="s">
        <v>124</v>
      </c>
      <c r="CY72" s="22" t="s">
        <v>124</v>
      </c>
      <c r="CZ72" s="22" t="s">
        <v>129</v>
      </c>
      <c r="DA72" s="22" t="s">
        <v>129</v>
      </c>
      <c r="DB72" s="22" t="s">
        <v>129</v>
      </c>
      <c r="DC72" s="22" t="s">
        <v>129</v>
      </c>
      <c r="DD72" s="22" t="s">
        <v>123</v>
      </c>
      <c r="DE72" s="22" t="s">
        <v>123</v>
      </c>
      <c r="DF72" s="22">
        <v>8</v>
      </c>
    </row>
    <row r="73" spans="1:110" ht="13.2" x14ac:dyDescent="0.25">
      <c r="A73" s="86">
        <v>42114.469624652775</v>
      </c>
      <c r="B73" s="22" t="s">
        <v>191</v>
      </c>
      <c r="C73" s="22" t="s">
        <v>110</v>
      </c>
      <c r="E73" s="22" t="s">
        <v>170</v>
      </c>
      <c r="F73" s="22" t="s">
        <v>255</v>
      </c>
      <c r="G73" s="22" t="s">
        <v>112</v>
      </c>
      <c r="H73" s="22" t="s">
        <v>113</v>
      </c>
      <c r="I73" s="22" t="s">
        <v>431</v>
      </c>
      <c r="J73" s="22">
        <v>13012</v>
      </c>
      <c r="L73" s="22" t="s">
        <v>115</v>
      </c>
      <c r="M73" s="22" t="s">
        <v>137</v>
      </c>
      <c r="N73" s="22" t="s">
        <v>138</v>
      </c>
      <c r="O73" s="22" t="s">
        <v>139</v>
      </c>
      <c r="Q73" s="22" t="s">
        <v>129</v>
      </c>
      <c r="R73" s="22" t="s">
        <v>129</v>
      </c>
      <c r="S73" s="22" t="s">
        <v>129</v>
      </c>
      <c r="T73" s="22" t="s">
        <v>129</v>
      </c>
      <c r="U73" s="22" t="s">
        <v>129</v>
      </c>
      <c r="V73" s="22" t="s">
        <v>129</v>
      </c>
      <c r="W73" s="22" t="s">
        <v>149</v>
      </c>
      <c r="X73" s="22" t="s">
        <v>149</v>
      </c>
      <c r="Y73" s="22" t="s">
        <v>149</v>
      </c>
      <c r="Z73" s="22" t="s">
        <v>149</v>
      </c>
      <c r="AB73" s="22" t="s">
        <v>149</v>
      </c>
      <c r="AC73" s="22" t="s">
        <v>124</v>
      </c>
      <c r="AD73" s="22" t="s">
        <v>121</v>
      </c>
      <c r="AE73" s="22" t="s">
        <v>121</v>
      </c>
      <c r="AF73" s="22" t="s">
        <v>124</v>
      </c>
      <c r="AG73" s="22" t="s">
        <v>119</v>
      </c>
      <c r="AH73" s="22" t="s">
        <v>121</v>
      </c>
      <c r="AI73" s="22" t="s">
        <v>121</v>
      </c>
      <c r="AJ73" s="22" t="s">
        <v>124</v>
      </c>
      <c r="AK73" s="22" t="s">
        <v>121</v>
      </c>
      <c r="AL73" s="22" t="s">
        <v>111</v>
      </c>
      <c r="AM73" s="22" t="s">
        <v>111</v>
      </c>
      <c r="AN73" s="22" t="s">
        <v>111</v>
      </c>
      <c r="AO73" s="22" t="s">
        <v>122</v>
      </c>
      <c r="AP73" s="22" t="s">
        <v>123</v>
      </c>
      <c r="AQ73" s="22" t="s">
        <v>123</v>
      </c>
      <c r="AR73" s="22" t="s">
        <v>123</v>
      </c>
      <c r="AT73" s="22" t="s">
        <v>123</v>
      </c>
      <c r="AU73" s="22" t="s">
        <v>123</v>
      </c>
      <c r="AV73" s="22" t="s">
        <v>123</v>
      </c>
      <c r="BA73" s="22" t="s">
        <v>122</v>
      </c>
      <c r="BC73" s="22" t="s">
        <v>124</v>
      </c>
      <c r="BD73" s="22" t="s">
        <v>121</v>
      </c>
      <c r="BE73" s="22" t="s">
        <v>124</v>
      </c>
      <c r="BF73" s="22" t="s">
        <v>121</v>
      </c>
      <c r="BG73" s="22" t="s">
        <v>121</v>
      </c>
      <c r="BH73" s="22" t="s">
        <v>124</v>
      </c>
      <c r="BI73" s="22" t="s">
        <v>124</v>
      </c>
      <c r="BJ73" s="22" t="s">
        <v>124</v>
      </c>
      <c r="BK73" s="22" t="s">
        <v>124</v>
      </c>
      <c r="BL73" s="22" t="s">
        <v>129</v>
      </c>
      <c r="BN73" s="22" t="s">
        <v>120</v>
      </c>
      <c r="BO73" s="22" t="s">
        <v>151</v>
      </c>
      <c r="BP73" s="22" t="s">
        <v>152</v>
      </c>
      <c r="BQ73" s="22" t="s">
        <v>229</v>
      </c>
      <c r="BR73" s="22" t="s">
        <v>126</v>
      </c>
      <c r="BS73" s="22" t="s">
        <v>432</v>
      </c>
      <c r="BT73" s="22" t="s">
        <v>123</v>
      </c>
      <c r="BW73" s="22" t="s">
        <v>234</v>
      </c>
      <c r="BX73" s="22" t="s">
        <v>124</v>
      </c>
      <c r="BY73" s="22" t="s">
        <v>124</v>
      </c>
      <c r="BZ73" s="22" t="s">
        <v>124</v>
      </c>
      <c r="CA73" s="22" t="s">
        <v>124</v>
      </c>
      <c r="CC73" s="22" t="s">
        <v>123</v>
      </c>
      <c r="CD73" s="22" t="s">
        <v>124</v>
      </c>
      <c r="CE73" s="22" t="s">
        <v>124</v>
      </c>
      <c r="CF73" s="22" t="s">
        <v>124</v>
      </c>
      <c r="CG73" s="22" t="s">
        <v>124</v>
      </c>
      <c r="CH73" s="22" t="s">
        <v>124</v>
      </c>
      <c r="CL73" s="22">
        <v>3</v>
      </c>
      <c r="CM73" s="22">
        <v>2</v>
      </c>
      <c r="CN73" s="22" t="s">
        <v>127</v>
      </c>
      <c r="CO73" s="22" t="s">
        <v>219</v>
      </c>
      <c r="CP73" s="22" t="s">
        <v>123</v>
      </c>
      <c r="CS73" s="22" t="s">
        <v>239</v>
      </c>
      <c r="CT73" s="22" t="s">
        <v>239</v>
      </c>
      <c r="CU73" s="22" t="s">
        <v>239</v>
      </c>
      <c r="CW73" s="22" t="s">
        <v>124</v>
      </c>
      <c r="CX73" s="22" t="s">
        <v>121</v>
      </c>
      <c r="CY73" s="22" t="s">
        <v>124</v>
      </c>
      <c r="CZ73" s="22" t="s">
        <v>129</v>
      </c>
      <c r="DA73" s="22" t="s">
        <v>129</v>
      </c>
      <c r="DB73" s="22" t="s">
        <v>129</v>
      </c>
      <c r="DC73" s="22" t="s">
        <v>129</v>
      </c>
      <c r="DD73" s="22" t="s">
        <v>123</v>
      </c>
      <c r="DE73" s="22" t="s">
        <v>123</v>
      </c>
      <c r="DF73" s="22">
        <v>9</v>
      </c>
    </row>
    <row r="74" spans="1:110" ht="13.2" x14ac:dyDescent="0.25">
      <c r="A74" s="86">
        <v>42114.474193043978</v>
      </c>
      <c r="B74" s="22" t="s">
        <v>191</v>
      </c>
      <c r="C74" s="22" t="s">
        <v>110</v>
      </c>
      <c r="E74" s="22" t="s">
        <v>170</v>
      </c>
      <c r="F74" s="22" t="s">
        <v>255</v>
      </c>
      <c r="G74" s="22" t="s">
        <v>112</v>
      </c>
      <c r="H74" s="22" t="s">
        <v>146</v>
      </c>
      <c r="I74" s="22" t="s">
        <v>395</v>
      </c>
      <c r="J74" s="22">
        <v>94480</v>
      </c>
      <c r="L74" s="22" t="s">
        <v>115</v>
      </c>
      <c r="M74" s="22" t="s">
        <v>137</v>
      </c>
      <c r="N74" s="22" t="s">
        <v>138</v>
      </c>
      <c r="O74" s="22" t="s">
        <v>139</v>
      </c>
      <c r="AA74" s="22" t="s">
        <v>120</v>
      </c>
      <c r="AB74" s="22" t="s">
        <v>149</v>
      </c>
      <c r="AC74" s="22" t="s">
        <v>149</v>
      </c>
      <c r="AD74" s="22" t="s">
        <v>149</v>
      </c>
      <c r="AE74" s="22" t="s">
        <v>124</v>
      </c>
      <c r="AF74" s="22" t="s">
        <v>124</v>
      </c>
      <c r="AG74" s="22" t="s">
        <v>149</v>
      </c>
      <c r="AH74" s="22" t="s">
        <v>149</v>
      </c>
      <c r="AI74" s="22" t="s">
        <v>149</v>
      </c>
      <c r="AJ74" s="22" t="s">
        <v>149</v>
      </c>
      <c r="AK74" s="22" t="s">
        <v>124</v>
      </c>
      <c r="AL74" s="22" t="s">
        <v>123</v>
      </c>
      <c r="AM74" s="22" t="s">
        <v>123</v>
      </c>
      <c r="AN74" s="22" t="s">
        <v>123</v>
      </c>
      <c r="AP74" s="22" t="s">
        <v>123</v>
      </c>
      <c r="AQ74" s="22" t="s">
        <v>123</v>
      </c>
      <c r="AR74" s="22" t="s">
        <v>123</v>
      </c>
      <c r="AT74" s="22" t="s">
        <v>123</v>
      </c>
      <c r="AU74" s="22" t="s">
        <v>123</v>
      </c>
      <c r="AV74" s="22" t="s">
        <v>123</v>
      </c>
      <c r="BA74" s="22" t="s">
        <v>122</v>
      </c>
      <c r="BC74" s="22" t="s">
        <v>124</v>
      </c>
      <c r="BD74" s="22" t="s">
        <v>124</v>
      </c>
      <c r="BE74" s="22" t="s">
        <v>124</v>
      </c>
      <c r="BF74" s="22" t="s">
        <v>124</v>
      </c>
      <c r="BG74" s="22" t="s">
        <v>119</v>
      </c>
      <c r="BH74" s="22" t="s">
        <v>124</v>
      </c>
      <c r="BI74" s="22" t="s">
        <v>124</v>
      </c>
      <c r="BJ74" s="22" t="s">
        <v>124</v>
      </c>
      <c r="BK74" s="22" t="s">
        <v>121</v>
      </c>
      <c r="BL74" s="22" t="s">
        <v>129</v>
      </c>
      <c r="BN74" s="22" t="s">
        <v>120</v>
      </c>
      <c r="BO74" s="22" t="s">
        <v>151</v>
      </c>
      <c r="BP74" s="22" t="s">
        <v>180</v>
      </c>
      <c r="BQ74" s="22" t="s">
        <v>229</v>
      </c>
      <c r="BR74" s="22" t="s">
        <v>126</v>
      </c>
      <c r="BS74" s="22" t="s">
        <v>410</v>
      </c>
      <c r="BT74" s="22" t="s">
        <v>123</v>
      </c>
      <c r="CC74" s="22" t="s">
        <v>123</v>
      </c>
      <c r="CD74" s="22" t="s">
        <v>124</v>
      </c>
      <c r="CE74" s="22" t="s">
        <v>124</v>
      </c>
      <c r="CF74" s="22" t="s">
        <v>121</v>
      </c>
      <c r="CG74" s="22" t="s">
        <v>124</v>
      </c>
      <c r="CH74" s="22" t="s">
        <v>124</v>
      </c>
      <c r="CL74" s="22">
        <v>4</v>
      </c>
      <c r="CM74" s="22">
        <v>4</v>
      </c>
      <c r="CN74" s="22" t="s">
        <v>127</v>
      </c>
      <c r="CO74" s="22" t="s">
        <v>433</v>
      </c>
      <c r="CP74" s="22" t="s">
        <v>123</v>
      </c>
      <c r="CS74" s="22" t="s">
        <v>168</v>
      </c>
      <c r="CT74" s="22" t="s">
        <v>145</v>
      </c>
      <c r="CU74" s="22" t="s">
        <v>198</v>
      </c>
      <c r="CW74" s="22" t="s">
        <v>124</v>
      </c>
      <c r="CX74" s="22" t="s">
        <v>124</v>
      </c>
      <c r="CY74" s="22" t="s">
        <v>124</v>
      </c>
      <c r="CZ74" s="22" t="s">
        <v>121</v>
      </c>
      <c r="DA74" s="22" t="s">
        <v>129</v>
      </c>
      <c r="DB74" s="22" t="s">
        <v>129</v>
      </c>
      <c r="DC74" s="22" t="s">
        <v>129</v>
      </c>
      <c r="DD74" s="22" t="s">
        <v>123</v>
      </c>
      <c r="DE74" s="22" t="s">
        <v>123</v>
      </c>
      <c r="DF74" s="22">
        <v>8</v>
      </c>
    </row>
    <row r="75" spans="1:110" ht="13.2" x14ac:dyDescent="0.25">
      <c r="A75" s="86">
        <v>42114.476399039348</v>
      </c>
      <c r="B75" s="22" t="s">
        <v>191</v>
      </c>
      <c r="C75" s="22" t="s">
        <v>110</v>
      </c>
      <c r="E75" s="22" t="s">
        <v>111</v>
      </c>
      <c r="G75" s="22" t="s">
        <v>112</v>
      </c>
      <c r="H75" s="22" t="s">
        <v>146</v>
      </c>
      <c r="I75" s="22" t="s">
        <v>195</v>
      </c>
      <c r="J75" s="22">
        <v>44130</v>
      </c>
      <c r="L75" s="22" t="s">
        <v>115</v>
      </c>
      <c r="M75" s="22" t="s">
        <v>137</v>
      </c>
      <c r="N75" s="22" t="s">
        <v>138</v>
      </c>
      <c r="O75" s="22" t="s">
        <v>139</v>
      </c>
      <c r="Q75" s="22" t="s">
        <v>124</v>
      </c>
      <c r="R75" s="22" t="s">
        <v>124</v>
      </c>
      <c r="S75" s="22" t="s">
        <v>124</v>
      </c>
      <c r="T75" s="22" t="s">
        <v>124</v>
      </c>
      <c r="U75" s="22" t="s">
        <v>124</v>
      </c>
      <c r="V75" s="22" t="s">
        <v>124</v>
      </c>
      <c r="AA75" s="22" t="s">
        <v>120</v>
      </c>
      <c r="AL75" s="22" t="s">
        <v>123</v>
      </c>
      <c r="AM75" s="22" t="s">
        <v>123</v>
      </c>
      <c r="AN75" s="22" t="s">
        <v>123</v>
      </c>
      <c r="AP75" s="22" t="s">
        <v>123</v>
      </c>
      <c r="AQ75" s="22" t="s">
        <v>123</v>
      </c>
      <c r="AR75" s="22" t="s">
        <v>123</v>
      </c>
      <c r="AW75" s="22" t="s">
        <v>122</v>
      </c>
      <c r="BA75" s="22" t="s">
        <v>122</v>
      </c>
      <c r="BC75" s="22" t="s">
        <v>124</v>
      </c>
      <c r="BD75" s="22" t="s">
        <v>124</v>
      </c>
      <c r="BE75" s="22" t="s">
        <v>124</v>
      </c>
      <c r="BF75" s="22" t="s">
        <v>124</v>
      </c>
      <c r="BG75" s="22" t="s">
        <v>121</v>
      </c>
      <c r="BH75" s="22" t="s">
        <v>121</v>
      </c>
      <c r="BI75" s="22" t="s">
        <v>119</v>
      </c>
      <c r="BJ75" s="22" t="s">
        <v>121</v>
      </c>
      <c r="BK75" s="22" t="s">
        <v>124</v>
      </c>
      <c r="BL75" s="22" t="s">
        <v>129</v>
      </c>
      <c r="BN75" s="22" t="s">
        <v>120</v>
      </c>
      <c r="BO75" s="22" t="s">
        <v>151</v>
      </c>
      <c r="BP75" s="22" t="s">
        <v>174</v>
      </c>
      <c r="BQ75" s="22" t="s">
        <v>153</v>
      </c>
      <c r="BR75" s="22" t="s">
        <v>126</v>
      </c>
      <c r="BS75" s="22" t="s">
        <v>434</v>
      </c>
      <c r="BT75" s="22" t="s">
        <v>123</v>
      </c>
      <c r="CC75" s="22" t="s">
        <v>123</v>
      </c>
      <c r="CD75" s="22" t="s">
        <v>124</v>
      </c>
      <c r="CE75" s="22" t="s">
        <v>124</v>
      </c>
      <c r="CF75" s="22" t="s">
        <v>124</v>
      </c>
      <c r="CG75" s="22" t="s">
        <v>124</v>
      </c>
      <c r="CH75" s="22" t="s">
        <v>124</v>
      </c>
      <c r="CL75" s="22">
        <v>4</v>
      </c>
      <c r="CM75" s="22">
        <v>4</v>
      </c>
      <c r="CN75" s="22" t="s">
        <v>127</v>
      </c>
      <c r="CO75" s="22" t="s">
        <v>219</v>
      </c>
      <c r="CP75" s="22" t="s">
        <v>123</v>
      </c>
      <c r="CS75" s="22" t="s">
        <v>198</v>
      </c>
      <c r="CU75" s="22" t="s">
        <v>198</v>
      </c>
      <c r="CW75" s="22" t="s">
        <v>121</v>
      </c>
      <c r="CX75" s="22" t="s">
        <v>124</v>
      </c>
      <c r="CY75" s="22" t="s">
        <v>124</v>
      </c>
      <c r="CZ75" s="22" t="s">
        <v>119</v>
      </c>
      <c r="DA75" s="22" t="s">
        <v>129</v>
      </c>
      <c r="DB75" s="22" t="s">
        <v>129</v>
      </c>
      <c r="DC75" s="22" t="s">
        <v>129</v>
      </c>
      <c r="DD75" s="22" t="s">
        <v>111</v>
      </c>
      <c r="DE75" s="22" t="s">
        <v>111</v>
      </c>
      <c r="DF75" s="22">
        <v>5</v>
      </c>
    </row>
    <row r="76" spans="1:110" ht="13.2" x14ac:dyDescent="0.25">
      <c r="A76" s="86">
        <v>42114.477526157403</v>
      </c>
      <c r="B76" s="22" t="s">
        <v>191</v>
      </c>
      <c r="C76" s="22" t="s">
        <v>110</v>
      </c>
      <c r="E76" s="22" t="s">
        <v>111</v>
      </c>
      <c r="G76" s="22" t="s">
        <v>112</v>
      </c>
      <c r="H76" s="22" t="s">
        <v>113</v>
      </c>
      <c r="I76" s="22" t="s">
        <v>136</v>
      </c>
      <c r="J76" s="22">
        <v>51170</v>
      </c>
      <c r="L76" s="22" t="s">
        <v>314</v>
      </c>
      <c r="M76" s="22" t="s">
        <v>137</v>
      </c>
      <c r="N76" s="22" t="s">
        <v>138</v>
      </c>
      <c r="O76" s="22" t="s">
        <v>139</v>
      </c>
      <c r="Q76" s="22" t="s">
        <v>149</v>
      </c>
      <c r="R76" s="22" t="s">
        <v>149</v>
      </c>
      <c r="S76" s="22" t="s">
        <v>149</v>
      </c>
      <c r="T76" s="22" t="s">
        <v>149</v>
      </c>
      <c r="U76" s="22" t="s">
        <v>129</v>
      </c>
      <c r="V76" s="22" t="s">
        <v>149</v>
      </c>
      <c r="W76" s="22" t="s">
        <v>149</v>
      </c>
      <c r="X76" s="22" t="s">
        <v>149</v>
      </c>
      <c r="Y76" s="22" t="s">
        <v>149</v>
      </c>
      <c r="Z76" s="22" t="s">
        <v>149</v>
      </c>
      <c r="AB76" s="22" t="s">
        <v>129</v>
      </c>
      <c r="AC76" s="22" t="s">
        <v>129</v>
      </c>
      <c r="AD76" s="22" t="s">
        <v>129</v>
      </c>
      <c r="AE76" s="22" t="s">
        <v>129</v>
      </c>
      <c r="AL76" s="22" t="s">
        <v>123</v>
      </c>
      <c r="AM76" s="22" t="s">
        <v>123</v>
      </c>
      <c r="AN76" s="22" t="s">
        <v>123</v>
      </c>
      <c r="AP76" s="22" t="s">
        <v>123</v>
      </c>
      <c r="AQ76" s="22" t="s">
        <v>123</v>
      </c>
      <c r="AR76" s="22" t="s">
        <v>123</v>
      </c>
      <c r="AT76" s="22" t="s">
        <v>123</v>
      </c>
      <c r="AU76" s="22" t="s">
        <v>123</v>
      </c>
      <c r="AV76" s="22" t="s">
        <v>123</v>
      </c>
      <c r="BA76" s="22" t="s">
        <v>122</v>
      </c>
      <c r="BC76" s="22" t="s">
        <v>149</v>
      </c>
      <c r="BD76" s="22" t="s">
        <v>124</v>
      </c>
      <c r="BE76" s="22" t="s">
        <v>149</v>
      </c>
      <c r="BF76" s="22" t="s">
        <v>149</v>
      </c>
      <c r="BG76" s="22" t="s">
        <v>124</v>
      </c>
      <c r="BH76" s="22" t="s">
        <v>149</v>
      </c>
      <c r="BI76" s="22" t="s">
        <v>149</v>
      </c>
      <c r="BJ76" s="22" t="s">
        <v>149</v>
      </c>
      <c r="BK76" s="22" t="s">
        <v>149</v>
      </c>
      <c r="BL76" s="22" t="s">
        <v>149</v>
      </c>
      <c r="BN76" s="22" t="s">
        <v>150</v>
      </c>
      <c r="BO76" s="22" t="s">
        <v>151</v>
      </c>
      <c r="BP76" s="22" t="s">
        <v>180</v>
      </c>
      <c r="BQ76" s="22" t="s">
        <v>153</v>
      </c>
      <c r="BR76" s="22" t="s">
        <v>154</v>
      </c>
      <c r="BT76" s="22" t="s">
        <v>123</v>
      </c>
      <c r="CC76" s="22" t="s">
        <v>123</v>
      </c>
      <c r="CD76" s="22" t="s">
        <v>124</v>
      </c>
      <c r="CE76" s="22" t="s">
        <v>124</v>
      </c>
      <c r="CF76" s="22" t="s">
        <v>124</v>
      </c>
      <c r="CG76" s="22" t="s">
        <v>149</v>
      </c>
      <c r="CH76" s="22" t="s">
        <v>149</v>
      </c>
      <c r="CL76" s="22">
        <v>10</v>
      </c>
      <c r="CM76" s="22">
        <v>9</v>
      </c>
      <c r="CN76" s="22" t="s">
        <v>142</v>
      </c>
      <c r="CO76" s="22" t="s">
        <v>219</v>
      </c>
      <c r="CP76" s="22" t="s">
        <v>123</v>
      </c>
      <c r="CS76" s="22" t="s">
        <v>145</v>
      </c>
      <c r="CT76" s="22" t="s">
        <v>169</v>
      </c>
      <c r="CU76" s="22" t="s">
        <v>168</v>
      </c>
      <c r="CW76" s="22" t="s">
        <v>124</v>
      </c>
      <c r="CX76" s="22" t="s">
        <v>124</v>
      </c>
      <c r="CY76" s="22" t="s">
        <v>149</v>
      </c>
      <c r="CZ76" s="22" t="s">
        <v>149</v>
      </c>
      <c r="DA76" s="22" t="s">
        <v>129</v>
      </c>
      <c r="DB76" s="22" t="s">
        <v>129</v>
      </c>
      <c r="DC76" s="22" t="s">
        <v>129</v>
      </c>
      <c r="DD76" s="22" t="s">
        <v>123</v>
      </c>
      <c r="DE76" s="22" t="s">
        <v>123</v>
      </c>
      <c r="DF76" s="22">
        <v>8</v>
      </c>
    </row>
    <row r="77" spans="1:110" ht="13.2" x14ac:dyDescent="0.25">
      <c r="A77" s="86">
        <v>42114.47769428241</v>
      </c>
      <c r="B77" s="22" t="s">
        <v>191</v>
      </c>
      <c r="C77" s="22" t="s">
        <v>110</v>
      </c>
      <c r="E77" s="22" t="s">
        <v>170</v>
      </c>
      <c r="F77" s="22" t="s">
        <v>185</v>
      </c>
      <c r="G77" s="22" t="s">
        <v>112</v>
      </c>
      <c r="H77" s="22" t="s">
        <v>146</v>
      </c>
      <c r="I77" s="22" t="s">
        <v>435</v>
      </c>
      <c r="K77" s="22" t="s">
        <v>436</v>
      </c>
      <c r="L77" s="22" t="s">
        <v>437</v>
      </c>
      <c r="M77" s="22" t="s">
        <v>137</v>
      </c>
      <c r="N77" s="22" t="s">
        <v>148</v>
      </c>
      <c r="O77" s="22" t="s">
        <v>164</v>
      </c>
      <c r="Q77" s="22" t="s">
        <v>149</v>
      </c>
      <c r="R77" s="22" t="s">
        <v>124</v>
      </c>
      <c r="S77" s="22" t="s">
        <v>149</v>
      </c>
      <c r="T77" s="22" t="s">
        <v>149</v>
      </c>
      <c r="U77" s="22" t="s">
        <v>149</v>
      </c>
      <c r="V77" s="22" t="s">
        <v>149</v>
      </c>
      <c r="W77" s="22" t="s">
        <v>149</v>
      </c>
      <c r="X77" s="22" t="s">
        <v>149</v>
      </c>
      <c r="Y77" s="22" t="s">
        <v>149</v>
      </c>
      <c r="Z77" s="22" t="s">
        <v>149</v>
      </c>
      <c r="AA77" s="22" t="s">
        <v>150</v>
      </c>
      <c r="AB77" s="22" t="s">
        <v>149</v>
      </c>
      <c r="AC77" s="22" t="s">
        <v>149</v>
      </c>
      <c r="AD77" s="22" t="s">
        <v>149</v>
      </c>
      <c r="AE77" s="22" t="s">
        <v>149</v>
      </c>
      <c r="AF77" s="22" t="s">
        <v>149</v>
      </c>
      <c r="AG77" s="22" t="s">
        <v>149</v>
      </c>
      <c r="AH77" s="22" t="s">
        <v>149</v>
      </c>
      <c r="AI77" s="22" t="s">
        <v>149</v>
      </c>
      <c r="AJ77" s="22" t="s">
        <v>149</v>
      </c>
      <c r="AK77" s="22" t="s">
        <v>149</v>
      </c>
      <c r="AL77" s="22" t="s">
        <v>123</v>
      </c>
      <c r="AM77" s="22" t="s">
        <v>123</v>
      </c>
      <c r="AN77" s="22" t="s">
        <v>123</v>
      </c>
      <c r="AP77" s="22" t="s">
        <v>123</v>
      </c>
      <c r="AQ77" s="22" t="s">
        <v>123</v>
      </c>
      <c r="AR77" s="22" t="s">
        <v>123</v>
      </c>
      <c r="AT77" s="22" t="s">
        <v>123</v>
      </c>
      <c r="AU77" s="22" t="s">
        <v>123</v>
      </c>
      <c r="AV77" s="22" t="s">
        <v>123</v>
      </c>
      <c r="AX77" s="22" t="s">
        <v>123</v>
      </c>
      <c r="AY77" s="22" t="s">
        <v>123</v>
      </c>
      <c r="AZ77" s="22" t="s">
        <v>123</v>
      </c>
      <c r="BC77" s="22" t="s">
        <v>149</v>
      </c>
      <c r="BD77" s="22" t="s">
        <v>124</v>
      </c>
      <c r="BE77" s="22" t="s">
        <v>149</v>
      </c>
      <c r="BF77" s="22" t="s">
        <v>124</v>
      </c>
      <c r="BG77" s="22" t="s">
        <v>149</v>
      </c>
      <c r="BH77" s="22" t="s">
        <v>149</v>
      </c>
      <c r="BI77" s="22" t="s">
        <v>149</v>
      </c>
      <c r="BJ77" s="22" t="s">
        <v>149</v>
      </c>
      <c r="BK77" s="22" t="s">
        <v>149</v>
      </c>
      <c r="BL77" s="22" t="s">
        <v>124</v>
      </c>
      <c r="BN77" s="22" t="s">
        <v>150</v>
      </c>
      <c r="BP77" s="22" t="s">
        <v>367</v>
      </c>
      <c r="BQ77" s="22" t="s">
        <v>229</v>
      </c>
      <c r="BR77" s="22" t="s">
        <v>154</v>
      </c>
      <c r="BS77" s="22" t="s">
        <v>438</v>
      </c>
      <c r="BT77" s="22" t="s">
        <v>123</v>
      </c>
      <c r="BW77" s="22" t="s">
        <v>234</v>
      </c>
      <c r="BX77" s="22" t="s">
        <v>149</v>
      </c>
      <c r="BY77" s="22" t="s">
        <v>149</v>
      </c>
      <c r="BZ77" s="22" t="s">
        <v>149</v>
      </c>
      <c r="CA77" s="22" t="s">
        <v>149</v>
      </c>
      <c r="CC77" s="22" t="s">
        <v>111</v>
      </c>
      <c r="CI77" s="22" t="s">
        <v>439</v>
      </c>
      <c r="CL77" s="22">
        <v>5</v>
      </c>
      <c r="CM77" s="22">
        <v>4</v>
      </c>
      <c r="CN77" s="22" t="s">
        <v>127</v>
      </c>
      <c r="CO77" s="22" t="s">
        <v>219</v>
      </c>
      <c r="CP77" s="22" t="s">
        <v>123</v>
      </c>
      <c r="CS77" s="22" t="s">
        <v>145</v>
      </c>
      <c r="CU77" s="22" t="s">
        <v>394</v>
      </c>
      <c r="CW77" s="22" t="s">
        <v>149</v>
      </c>
      <c r="CX77" s="22" t="s">
        <v>149</v>
      </c>
      <c r="CY77" s="22" t="s">
        <v>149</v>
      </c>
      <c r="CZ77" s="22" t="s">
        <v>121</v>
      </c>
      <c r="DD77" s="22" t="s">
        <v>123</v>
      </c>
      <c r="DE77" s="22" t="s">
        <v>123</v>
      </c>
      <c r="DF77" s="22">
        <v>10</v>
      </c>
    </row>
    <row r="78" spans="1:110" ht="13.2" x14ac:dyDescent="0.25">
      <c r="A78" s="86">
        <v>42114.478047858793</v>
      </c>
      <c r="B78" s="22" t="s">
        <v>191</v>
      </c>
      <c r="C78" s="22" t="s">
        <v>110</v>
      </c>
      <c r="E78" s="22" t="s">
        <v>170</v>
      </c>
      <c r="F78" s="22" t="s">
        <v>255</v>
      </c>
      <c r="G78" s="22" t="s">
        <v>193</v>
      </c>
      <c r="H78" s="22" t="s">
        <v>404</v>
      </c>
      <c r="I78" s="22" t="s">
        <v>440</v>
      </c>
      <c r="J78" s="22">
        <v>84810</v>
      </c>
      <c r="L78" s="22" t="s">
        <v>115</v>
      </c>
      <c r="M78" s="22" t="s">
        <v>137</v>
      </c>
      <c r="N78" s="22" t="s">
        <v>163</v>
      </c>
      <c r="O78" s="22" t="s">
        <v>139</v>
      </c>
      <c r="Q78" s="22" t="s">
        <v>129</v>
      </c>
      <c r="R78" s="22" t="s">
        <v>129</v>
      </c>
      <c r="S78" s="22" t="s">
        <v>129</v>
      </c>
      <c r="T78" s="22" t="s">
        <v>129</v>
      </c>
      <c r="U78" s="22" t="s">
        <v>129</v>
      </c>
      <c r="V78" s="22" t="s">
        <v>129</v>
      </c>
      <c r="W78" s="22" t="s">
        <v>129</v>
      </c>
      <c r="X78" s="22" t="s">
        <v>129</v>
      </c>
      <c r="Y78" s="22" t="s">
        <v>129</v>
      </c>
      <c r="Z78" s="22" t="s">
        <v>129</v>
      </c>
      <c r="AA78" s="22" t="s">
        <v>120</v>
      </c>
      <c r="AB78" s="22" t="s">
        <v>124</v>
      </c>
      <c r="AC78" s="22" t="s">
        <v>124</v>
      </c>
      <c r="AD78" s="22" t="s">
        <v>124</v>
      </c>
      <c r="AE78" s="22" t="s">
        <v>124</v>
      </c>
      <c r="AF78" s="22" t="s">
        <v>149</v>
      </c>
      <c r="AG78" s="22" t="s">
        <v>149</v>
      </c>
      <c r="AH78" s="22" t="s">
        <v>149</v>
      </c>
      <c r="AI78" s="22" t="s">
        <v>149</v>
      </c>
      <c r="AJ78" s="22" t="s">
        <v>149</v>
      </c>
      <c r="AK78" s="22" t="s">
        <v>149</v>
      </c>
      <c r="AL78" s="22" t="s">
        <v>123</v>
      </c>
      <c r="AM78" s="22" t="s">
        <v>123</v>
      </c>
      <c r="AN78" s="22" t="s">
        <v>123</v>
      </c>
      <c r="AS78" s="22" t="s">
        <v>122</v>
      </c>
      <c r="AT78" s="22" t="s">
        <v>123</v>
      </c>
      <c r="AU78" s="22" t="s">
        <v>123</v>
      </c>
      <c r="AV78" s="22" t="s">
        <v>123</v>
      </c>
      <c r="BA78" s="22" t="s">
        <v>122</v>
      </c>
      <c r="BC78" s="22" t="s">
        <v>129</v>
      </c>
      <c r="BD78" s="22" t="s">
        <v>129</v>
      </c>
      <c r="BE78" s="22" t="s">
        <v>124</v>
      </c>
      <c r="BF78" s="22" t="s">
        <v>124</v>
      </c>
      <c r="BG78" s="22" t="s">
        <v>124</v>
      </c>
      <c r="BH78" s="22" t="s">
        <v>124</v>
      </c>
      <c r="BI78" s="22" t="s">
        <v>124</v>
      </c>
      <c r="BJ78" s="22" t="s">
        <v>124</v>
      </c>
      <c r="BK78" s="22" t="s">
        <v>124</v>
      </c>
      <c r="BL78" s="22" t="s">
        <v>129</v>
      </c>
      <c r="BN78" s="22" t="s">
        <v>120</v>
      </c>
      <c r="BO78" s="22" t="s">
        <v>151</v>
      </c>
      <c r="BP78" s="22" t="s">
        <v>152</v>
      </c>
      <c r="BQ78" s="22" t="s">
        <v>205</v>
      </c>
      <c r="BR78" s="22" t="s">
        <v>126</v>
      </c>
      <c r="BS78" s="22" t="s">
        <v>441</v>
      </c>
      <c r="BT78" s="22" t="s">
        <v>123</v>
      </c>
      <c r="CC78" s="22" t="s">
        <v>123</v>
      </c>
      <c r="CD78" s="22" t="s">
        <v>124</v>
      </c>
      <c r="CE78" s="22" t="s">
        <v>124</v>
      </c>
      <c r="CF78" s="22" t="s">
        <v>124</v>
      </c>
      <c r="CG78" s="22" t="s">
        <v>124</v>
      </c>
      <c r="CH78" s="22" t="s">
        <v>124</v>
      </c>
      <c r="CL78" s="22">
        <v>3</v>
      </c>
      <c r="CM78" s="22">
        <v>3</v>
      </c>
      <c r="CN78" s="22" t="s">
        <v>127</v>
      </c>
      <c r="CO78" s="22" t="s">
        <v>360</v>
      </c>
      <c r="CP78" s="22" t="s">
        <v>123</v>
      </c>
      <c r="CS78" s="22" t="s">
        <v>198</v>
      </c>
      <c r="CT78" s="22" t="s">
        <v>198</v>
      </c>
      <c r="CU78" s="22" t="s">
        <v>198</v>
      </c>
      <c r="CW78" s="22" t="s">
        <v>124</v>
      </c>
      <c r="CX78" s="22" t="s">
        <v>124</v>
      </c>
      <c r="CY78" s="22" t="s">
        <v>124</v>
      </c>
      <c r="CZ78" s="22" t="s">
        <v>121</v>
      </c>
      <c r="DA78" s="22" t="s">
        <v>129</v>
      </c>
      <c r="DB78" s="22" t="s">
        <v>129</v>
      </c>
      <c r="DC78" s="22" t="s">
        <v>129</v>
      </c>
      <c r="DD78" s="22" t="s">
        <v>123</v>
      </c>
      <c r="DE78" s="22" t="s">
        <v>123</v>
      </c>
      <c r="DF78" s="22">
        <v>8</v>
      </c>
    </row>
    <row r="79" spans="1:110" ht="13.2" x14ac:dyDescent="0.25">
      <c r="A79" s="86">
        <v>42114.480490590278</v>
      </c>
      <c r="B79" s="22" t="s">
        <v>191</v>
      </c>
      <c r="E79" s="22" t="s">
        <v>170</v>
      </c>
      <c r="F79" s="22" t="s">
        <v>255</v>
      </c>
      <c r="G79" s="22" t="s">
        <v>112</v>
      </c>
      <c r="H79" s="22" t="s">
        <v>113</v>
      </c>
      <c r="I79" s="22" t="s">
        <v>136</v>
      </c>
      <c r="J79" s="22">
        <v>78390</v>
      </c>
      <c r="L79" s="22" t="s">
        <v>115</v>
      </c>
      <c r="M79" s="22" t="s">
        <v>116</v>
      </c>
      <c r="N79" s="22" t="s">
        <v>138</v>
      </c>
      <c r="O79" s="22" t="s">
        <v>139</v>
      </c>
      <c r="Q79" s="22" t="s">
        <v>129</v>
      </c>
      <c r="R79" s="22" t="s">
        <v>129</v>
      </c>
      <c r="S79" s="22" t="s">
        <v>129</v>
      </c>
      <c r="T79" s="22" t="s">
        <v>129</v>
      </c>
      <c r="U79" s="22" t="s">
        <v>129</v>
      </c>
      <c r="V79" s="22" t="s">
        <v>129</v>
      </c>
      <c r="W79" s="22" t="s">
        <v>129</v>
      </c>
      <c r="X79" s="22" t="s">
        <v>129</v>
      </c>
      <c r="Y79" s="22" t="s">
        <v>129</v>
      </c>
      <c r="Z79" s="22" t="s">
        <v>129</v>
      </c>
      <c r="AO79" s="22" t="s">
        <v>122</v>
      </c>
      <c r="AS79" s="22" t="s">
        <v>122</v>
      </c>
      <c r="AW79" s="22" t="s">
        <v>122</v>
      </c>
      <c r="BA79" s="22" t="s">
        <v>122</v>
      </c>
      <c r="BC79" s="22" t="s">
        <v>124</v>
      </c>
      <c r="BD79" s="22" t="s">
        <v>124</v>
      </c>
      <c r="BE79" s="22" t="s">
        <v>124</v>
      </c>
      <c r="BF79" s="22" t="s">
        <v>121</v>
      </c>
      <c r="BG79" s="22" t="s">
        <v>124</v>
      </c>
      <c r="BH79" s="22" t="s">
        <v>124</v>
      </c>
      <c r="BI79" s="22" t="s">
        <v>124</v>
      </c>
      <c r="BJ79" s="22" t="s">
        <v>124</v>
      </c>
      <c r="BK79" s="22" t="s">
        <v>119</v>
      </c>
      <c r="BL79" s="22" t="s">
        <v>124</v>
      </c>
      <c r="BN79" s="22" t="s">
        <v>287</v>
      </c>
      <c r="BO79" s="22" t="s">
        <v>125</v>
      </c>
      <c r="BP79" s="22" t="s">
        <v>180</v>
      </c>
      <c r="BT79" s="22" t="s">
        <v>123</v>
      </c>
      <c r="CC79" s="22" t="s">
        <v>111</v>
      </c>
      <c r="CI79" s="22" t="s">
        <v>258</v>
      </c>
      <c r="CL79" s="22">
        <v>5</v>
      </c>
      <c r="CM79" s="22">
        <v>4</v>
      </c>
      <c r="CN79" s="22" t="s">
        <v>127</v>
      </c>
      <c r="CO79" s="22" t="s">
        <v>442</v>
      </c>
      <c r="CP79" s="22" t="s">
        <v>123</v>
      </c>
      <c r="CS79" s="22" t="s">
        <v>158</v>
      </c>
      <c r="CT79" s="22" t="s">
        <v>208</v>
      </c>
      <c r="CU79" s="22" t="s">
        <v>168</v>
      </c>
      <c r="CW79" s="22" t="s">
        <v>124</v>
      </c>
      <c r="CX79" s="22" t="s">
        <v>124</v>
      </c>
      <c r="CY79" s="22" t="s">
        <v>124</v>
      </c>
      <c r="CZ79" s="22" t="s">
        <v>121</v>
      </c>
      <c r="DA79" s="22" t="s">
        <v>129</v>
      </c>
      <c r="DB79" s="22" t="s">
        <v>129</v>
      </c>
      <c r="DC79" s="22" t="s">
        <v>129</v>
      </c>
      <c r="DD79" s="22" t="s">
        <v>123</v>
      </c>
      <c r="DE79" s="22" t="s">
        <v>123</v>
      </c>
      <c r="DF79" s="22">
        <v>7</v>
      </c>
    </row>
    <row r="80" spans="1:110" ht="13.2" x14ac:dyDescent="0.25">
      <c r="A80" s="86">
        <v>42114.485872766207</v>
      </c>
      <c r="B80" s="22" t="s">
        <v>383</v>
      </c>
      <c r="C80" s="22" t="s">
        <v>131</v>
      </c>
      <c r="E80" s="22" t="s">
        <v>170</v>
      </c>
      <c r="F80" s="22" t="s">
        <v>185</v>
      </c>
      <c r="G80" s="22" t="s">
        <v>267</v>
      </c>
      <c r="H80" s="22" t="s">
        <v>146</v>
      </c>
      <c r="I80" s="22" t="s">
        <v>443</v>
      </c>
      <c r="J80" s="22">
        <v>95000</v>
      </c>
      <c r="L80" s="22" t="s">
        <v>115</v>
      </c>
      <c r="M80" s="22" t="s">
        <v>137</v>
      </c>
      <c r="N80" s="22" t="s">
        <v>148</v>
      </c>
      <c r="O80" s="22" t="s">
        <v>139</v>
      </c>
      <c r="Q80" s="22" t="s">
        <v>149</v>
      </c>
      <c r="R80" s="22" t="s">
        <v>149</v>
      </c>
      <c r="S80" s="22" t="s">
        <v>149</v>
      </c>
      <c r="T80" s="22" t="s">
        <v>149</v>
      </c>
      <c r="U80" s="22" t="s">
        <v>149</v>
      </c>
      <c r="V80" s="22" t="s">
        <v>149</v>
      </c>
      <c r="W80" s="22" t="s">
        <v>149</v>
      </c>
      <c r="X80" s="22" t="s">
        <v>149</v>
      </c>
      <c r="Y80" s="22" t="s">
        <v>149</v>
      </c>
      <c r="Z80" s="22" t="s">
        <v>149</v>
      </c>
      <c r="AA80" s="22" t="s">
        <v>150</v>
      </c>
      <c r="AB80" s="22" t="s">
        <v>149</v>
      </c>
      <c r="AC80" s="22" t="s">
        <v>149</v>
      </c>
      <c r="AD80" s="22" t="s">
        <v>149</v>
      </c>
      <c r="AE80" s="22" t="s">
        <v>149</v>
      </c>
      <c r="AF80" s="22" t="s">
        <v>149</v>
      </c>
      <c r="AG80" s="22" t="s">
        <v>149</v>
      </c>
      <c r="AH80" s="22" t="s">
        <v>149</v>
      </c>
      <c r="AI80" s="22" t="s">
        <v>149</v>
      </c>
      <c r="AJ80" s="22" t="s">
        <v>149</v>
      </c>
      <c r="AK80" s="22" t="s">
        <v>149</v>
      </c>
      <c r="AL80" s="22" t="s">
        <v>123</v>
      </c>
      <c r="AM80" s="22" t="s">
        <v>123</v>
      </c>
      <c r="AN80" s="22" t="s">
        <v>123</v>
      </c>
      <c r="AS80" s="22" t="s">
        <v>122</v>
      </c>
      <c r="AW80" s="22" t="s">
        <v>122</v>
      </c>
      <c r="BA80" s="22" t="s">
        <v>122</v>
      </c>
      <c r="BC80" s="22" t="s">
        <v>149</v>
      </c>
      <c r="BD80" s="22" t="s">
        <v>149</v>
      </c>
      <c r="BE80" s="22" t="s">
        <v>149</v>
      </c>
      <c r="BF80" s="22" t="s">
        <v>149</v>
      </c>
      <c r="BG80" s="22" t="s">
        <v>149</v>
      </c>
      <c r="BH80" s="22" t="s">
        <v>149</v>
      </c>
      <c r="BI80" s="22" t="s">
        <v>149</v>
      </c>
      <c r="BJ80" s="22" t="s">
        <v>124</v>
      </c>
      <c r="BK80" s="22" t="s">
        <v>149</v>
      </c>
      <c r="BL80" s="22" t="s">
        <v>129</v>
      </c>
      <c r="BN80" s="22" t="s">
        <v>150</v>
      </c>
      <c r="BO80" s="22" t="s">
        <v>151</v>
      </c>
      <c r="BP80" s="22" t="s">
        <v>367</v>
      </c>
      <c r="BQ80" s="22" t="s">
        <v>205</v>
      </c>
      <c r="BR80" s="22" t="s">
        <v>126</v>
      </c>
      <c r="BS80" s="22" t="s">
        <v>444</v>
      </c>
      <c r="BT80" s="22" t="s">
        <v>123</v>
      </c>
      <c r="BW80" s="22" t="s">
        <v>412</v>
      </c>
      <c r="BX80" s="22" t="s">
        <v>149</v>
      </c>
      <c r="BY80" s="22" t="s">
        <v>149</v>
      </c>
      <c r="BZ80" s="22" t="s">
        <v>149</v>
      </c>
      <c r="CA80" s="22" t="s">
        <v>149</v>
      </c>
      <c r="CC80" s="22" t="s">
        <v>111</v>
      </c>
      <c r="CI80" s="22" t="s">
        <v>141</v>
      </c>
      <c r="CL80" s="22">
        <v>2</v>
      </c>
      <c r="CM80" s="22">
        <v>2</v>
      </c>
      <c r="CN80" s="22" t="s">
        <v>127</v>
      </c>
      <c r="CO80" s="22" t="s">
        <v>445</v>
      </c>
      <c r="CP80" s="22" t="s">
        <v>123</v>
      </c>
      <c r="CS80" s="22" t="s">
        <v>208</v>
      </c>
      <c r="CT80" s="22" t="s">
        <v>208</v>
      </c>
      <c r="CU80" s="22" t="s">
        <v>168</v>
      </c>
      <c r="CW80" s="22" t="s">
        <v>149</v>
      </c>
      <c r="CX80" s="22" t="s">
        <v>149</v>
      </c>
      <c r="CY80" s="22" t="s">
        <v>149</v>
      </c>
      <c r="CZ80" s="22" t="s">
        <v>129</v>
      </c>
      <c r="DA80" s="22" t="s">
        <v>129</v>
      </c>
      <c r="DB80" s="22" t="s">
        <v>129</v>
      </c>
      <c r="DC80" s="22" t="s">
        <v>129</v>
      </c>
      <c r="DD80" s="22" t="s">
        <v>123</v>
      </c>
      <c r="DE80" s="22" t="s">
        <v>123</v>
      </c>
      <c r="DF80" s="22">
        <v>10</v>
      </c>
    </row>
    <row r="81" spans="1:110" ht="13.2" x14ac:dyDescent="0.25">
      <c r="A81" s="86">
        <v>42114.487026481482</v>
      </c>
      <c r="B81" s="22" t="s">
        <v>383</v>
      </c>
      <c r="C81" s="22" t="s">
        <v>131</v>
      </c>
      <c r="E81" s="22" t="s">
        <v>170</v>
      </c>
      <c r="F81" s="22" t="s">
        <v>215</v>
      </c>
      <c r="G81" s="22" t="s">
        <v>112</v>
      </c>
      <c r="H81" s="22" t="s">
        <v>113</v>
      </c>
      <c r="I81" s="22" t="s">
        <v>446</v>
      </c>
      <c r="J81" s="22">
        <v>84210</v>
      </c>
      <c r="L81" s="22" t="s">
        <v>115</v>
      </c>
      <c r="M81" s="22" t="s">
        <v>137</v>
      </c>
      <c r="N81" s="22" t="s">
        <v>148</v>
      </c>
      <c r="O81" s="22" t="s">
        <v>173</v>
      </c>
      <c r="Q81" s="22" t="s">
        <v>149</v>
      </c>
      <c r="R81" s="22" t="s">
        <v>149</v>
      </c>
      <c r="S81" s="22" t="s">
        <v>149</v>
      </c>
      <c r="T81" s="22" t="s">
        <v>149</v>
      </c>
      <c r="U81" s="22" t="s">
        <v>149</v>
      </c>
      <c r="V81" s="22" t="s">
        <v>149</v>
      </c>
      <c r="W81" s="22" t="s">
        <v>149</v>
      </c>
      <c r="X81" s="22" t="s">
        <v>149</v>
      </c>
      <c r="Y81" s="22" t="s">
        <v>149</v>
      </c>
      <c r="Z81" s="22" t="s">
        <v>149</v>
      </c>
      <c r="AA81" s="22" t="s">
        <v>120</v>
      </c>
      <c r="AB81" s="22" t="s">
        <v>149</v>
      </c>
      <c r="AC81" s="22" t="s">
        <v>124</v>
      </c>
      <c r="AD81" s="22" t="s">
        <v>149</v>
      </c>
      <c r="AE81" s="22" t="s">
        <v>149</v>
      </c>
      <c r="AF81" s="22" t="s">
        <v>149</v>
      </c>
      <c r="AG81" s="22" t="s">
        <v>149</v>
      </c>
      <c r="AH81" s="22" t="s">
        <v>149</v>
      </c>
      <c r="AI81" s="22" t="s">
        <v>149</v>
      </c>
      <c r="AJ81" s="22" t="s">
        <v>149</v>
      </c>
      <c r="AK81" s="22" t="s">
        <v>149</v>
      </c>
      <c r="AL81" s="22" t="s">
        <v>123</v>
      </c>
      <c r="AM81" s="22" t="s">
        <v>123</v>
      </c>
      <c r="AN81" s="22" t="s">
        <v>123</v>
      </c>
      <c r="AP81" s="22" t="s">
        <v>123</v>
      </c>
      <c r="AQ81" s="22" t="s">
        <v>123</v>
      </c>
      <c r="AR81" s="22" t="s">
        <v>123</v>
      </c>
      <c r="AT81" s="22" t="s">
        <v>123</v>
      </c>
      <c r="AU81" s="22" t="s">
        <v>123</v>
      </c>
      <c r="AV81" s="22" t="s">
        <v>123</v>
      </c>
      <c r="AX81" s="22" t="s">
        <v>123</v>
      </c>
      <c r="AY81" s="22" t="s">
        <v>123</v>
      </c>
      <c r="AZ81" s="22" t="s">
        <v>123</v>
      </c>
      <c r="BC81" s="22" t="s">
        <v>149</v>
      </c>
      <c r="BD81" s="22" t="s">
        <v>149</v>
      </c>
      <c r="BE81" s="22" t="s">
        <v>149</v>
      </c>
      <c r="BF81" s="22" t="s">
        <v>149</v>
      </c>
      <c r="BG81" s="22" t="s">
        <v>149</v>
      </c>
      <c r="BH81" s="22" t="s">
        <v>149</v>
      </c>
      <c r="BI81" s="22" t="s">
        <v>149</v>
      </c>
      <c r="BJ81" s="22" t="s">
        <v>149</v>
      </c>
      <c r="BK81" s="22" t="s">
        <v>149</v>
      </c>
      <c r="BL81" s="22" t="s">
        <v>149</v>
      </c>
      <c r="BN81" s="22" t="s">
        <v>120</v>
      </c>
      <c r="BO81" s="22" t="s">
        <v>151</v>
      </c>
      <c r="BP81" s="22" t="s">
        <v>367</v>
      </c>
      <c r="BQ81" s="22" t="s">
        <v>205</v>
      </c>
      <c r="BR81" s="22" t="s">
        <v>126</v>
      </c>
      <c r="BS81" s="22" t="s">
        <v>447</v>
      </c>
      <c r="BT81" s="22" t="s">
        <v>123</v>
      </c>
      <c r="BW81" s="22" t="s">
        <v>412</v>
      </c>
      <c r="BX81" s="22" t="s">
        <v>149</v>
      </c>
      <c r="BY81" s="22" t="s">
        <v>149</v>
      </c>
      <c r="BZ81" s="22" t="s">
        <v>149</v>
      </c>
      <c r="CA81" s="22" t="s">
        <v>149</v>
      </c>
      <c r="CC81" s="22" t="s">
        <v>111</v>
      </c>
      <c r="CI81" s="22" t="s">
        <v>141</v>
      </c>
      <c r="CL81" s="22">
        <v>4</v>
      </c>
      <c r="CM81" s="22">
        <v>2</v>
      </c>
      <c r="CN81" s="22" t="s">
        <v>127</v>
      </c>
      <c r="CO81" s="22" t="s">
        <v>448</v>
      </c>
      <c r="CP81" s="22" t="s">
        <v>123</v>
      </c>
      <c r="CS81" s="22" t="s">
        <v>208</v>
      </c>
      <c r="CT81" s="22" t="s">
        <v>208</v>
      </c>
      <c r="CU81" s="22" t="s">
        <v>198</v>
      </c>
      <c r="CW81" s="22" t="s">
        <v>149</v>
      </c>
      <c r="CX81" s="22" t="s">
        <v>149</v>
      </c>
      <c r="CY81" s="22" t="s">
        <v>149</v>
      </c>
      <c r="CZ81" s="22" t="s">
        <v>149</v>
      </c>
      <c r="DA81" s="22" t="s">
        <v>149</v>
      </c>
      <c r="DB81" s="22" t="s">
        <v>149</v>
      </c>
      <c r="DC81" s="22" t="s">
        <v>149</v>
      </c>
      <c r="DD81" s="22" t="s">
        <v>123</v>
      </c>
      <c r="DE81" s="22" t="s">
        <v>123</v>
      </c>
      <c r="DF81" s="22">
        <v>10</v>
      </c>
    </row>
    <row r="82" spans="1:110" ht="13.2" x14ac:dyDescent="0.25">
      <c r="A82" s="86">
        <v>42114.490264502318</v>
      </c>
      <c r="B82" s="22" t="s">
        <v>109</v>
      </c>
      <c r="C82" s="22" t="s">
        <v>131</v>
      </c>
      <c r="E82" s="22" t="s">
        <v>170</v>
      </c>
      <c r="F82" s="22" t="s">
        <v>171</v>
      </c>
      <c r="G82" s="22" t="s">
        <v>267</v>
      </c>
      <c r="H82" s="22" t="s">
        <v>449</v>
      </c>
      <c r="I82" s="22" t="s">
        <v>450</v>
      </c>
      <c r="J82" s="22">
        <v>13006</v>
      </c>
      <c r="L82" s="22" t="s">
        <v>115</v>
      </c>
      <c r="M82" s="22" t="s">
        <v>137</v>
      </c>
      <c r="N82" s="22" t="s">
        <v>148</v>
      </c>
      <c r="O82" s="22" t="s">
        <v>139</v>
      </c>
      <c r="Q82" s="22" t="s">
        <v>124</v>
      </c>
      <c r="R82" s="22" t="s">
        <v>149</v>
      </c>
      <c r="S82" s="22" t="s">
        <v>149</v>
      </c>
      <c r="T82" s="22" t="s">
        <v>149</v>
      </c>
      <c r="U82" s="22" t="s">
        <v>149</v>
      </c>
      <c r="V82" s="22" t="s">
        <v>149</v>
      </c>
      <c r="W82" s="22" t="s">
        <v>149</v>
      </c>
      <c r="X82" s="22" t="s">
        <v>149</v>
      </c>
      <c r="Y82" s="22" t="s">
        <v>149</v>
      </c>
      <c r="Z82" s="22" t="s">
        <v>149</v>
      </c>
      <c r="AA82" s="22" t="s">
        <v>120</v>
      </c>
      <c r="AB82" s="22" t="s">
        <v>149</v>
      </c>
      <c r="AC82" s="22" t="s">
        <v>149</v>
      </c>
      <c r="AD82" s="22" t="s">
        <v>121</v>
      </c>
      <c r="AE82" s="22" t="s">
        <v>149</v>
      </c>
      <c r="AF82" s="22" t="s">
        <v>149</v>
      </c>
      <c r="AG82" s="22" t="s">
        <v>149</v>
      </c>
      <c r="AH82" s="22" t="s">
        <v>149</v>
      </c>
      <c r="AI82" s="22" t="s">
        <v>149</v>
      </c>
      <c r="AJ82" s="22" t="s">
        <v>149</v>
      </c>
      <c r="AK82" s="22" t="s">
        <v>149</v>
      </c>
      <c r="AL82" s="22" t="s">
        <v>123</v>
      </c>
      <c r="AM82" s="22" t="s">
        <v>123</v>
      </c>
      <c r="AN82" s="22" t="s">
        <v>123</v>
      </c>
      <c r="AP82" s="22" t="s">
        <v>123</v>
      </c>
      <c r="AQ82" s="22" t="s">
        <v>123</v>
      </c>
      <c r="AR82" s="22" t="s">
        <v>123</v>
      </c>
      <c r="AT82" s="22" t="s">
        <v>123</v>
      </c>
      <c r="AU82" s="22" t="s">
        <v>123</v>
      </c>
      <c r="AV82" s="22" t="s">
        <v>123</v>
      </c>
      <c r="BA82" s="22" t="s">
        <v>122</v>
      </c>
      <c r="BC82" s="22" t="s">
        <v>149</v>
      </c>
      <c r="BD82" s="22" t="s">
        <v>121</v>
      </c>
      <c r="BE82" s="22" t="s">
        <v>149</v>
      </c>
      <c r="BF82" s="22" t="s">
        <v>119</v>
      </c>
      <c r="BG82" s="22" t="s">
        <v>149</v>
      </c>
      <c r="BH82" s="22" t="s">
        <v>149</v>
      </c>
      <c r="BI82" s="22" t="s">
        <v>149</v>
      </c>
      <c r="BJ82" s="22" t="s">
        <v>149</v>
      </c>
      <c r="BK82" s="22" t="s">
        <v>124</v>
      </c>
      <c r="BL82" s="22" t="s">
        <v>129</v>
      </c>
      <c r="BN82" s="22" t="s">
        <v>120</v>
      </c>
      <c r="BO82" s="22" t="s">
        <v>151</v>
      </c>
      <c r="BP82" s="22" t="s">
        <v>174</v>
      </c>
      <c r="BQ82" s="22" t="s">
        <v>205</v>
      </c>
      <c r="BR82" s="22" t="s">
        <v>126</v>
      </c>
      <c r="BT82" s="22" t="s">
        <v>123</v>
      </c>
      <c r="BX82" s="22" t="s">
        <v>124</v>
      </c>
      <c r="BY82" s="22" t="s">
        <v>149</v>
      </c>
      <c r="BZ82" s="22" t="s">
        <v>149</v>
      </c>
      <c r="CA82" s="22" t="s">
        <v>149</v>
      </c>
      <c r="CD82" s="22" t="s">
        <v>124</v>
      </c>
      <c r="CE82" s="22" t="s">
        <v>124</v>
      </c>
      <c r="CF82" s="22" t="s">
        <v>124</v>
      </c>
      <c r="CG82" s="22" t="s">
        <v>149</v>
      </c>
      <c r="CH82" s="22" t="s">
        <v>149</v>
      </c>
      <c r="CJ82" s="22" t="s">
        <v>451</v>
      </c>
      <c r="CL82" s="22">
        <v>4</v>
      </c>
      <c r="CM82" s="22">
        <v>4</v>
      </c>
      <c r="CN82" s="22" t="s">
        <v>127</v>
      </c>
      <c r="CO82" s="22" t="s">
        <v>452</v>
      </c>
      <c r="CP82" s="22" t="s">
        <v>123</v>
      </c>
      <c r="CQ82" s="22" t="s">
        <v>453</v>
      </c>
      <c r="CS82" s="22" t="s">
        <v>208</v>
      </c>
      <c r="CT82" s="22" t="s">
        <v>208</v>
      </c>
      <c r="CU82" s="22" t="s">
        <v>190</v>
      </c>
      <c r="CW82" s="22" t="s">
        <v>149</v>
      </c>
      <c r="CX82" s="22" t="s">
        <v>124</v>
      </c>
      <c r="CY82" s="22" t="s">
        <v>149</v>
      </c>
      <c r="CZ82" s="22" t="s">
        <v>129</v>
      </c>
      <c r="DA82" s="22" t="s">
        <v>129</v>
      </c>
      <c r="DB82" s="22" t="s">
        <v>129</v>
      </c>
      <c r="DC82" s="22" t="s">
        <v>129</v>
      </c>
      <c r="DD82" s="22" t="s">
        <v>123</v>
      </c>
      <c r="DE82" s="22" t="s">
        <v>123</v>
      </c>
      <c r="DF82" s="22">
        <v>9</v>
      </c>
    </row>
    <row r="83" spans="1:110" ht="13.2" x14ac:dyDescent="0.25">
      <c r="A83" s="86">
        <v>42114.491640532411</v>
      </c>
      <c r="B83" s="22" t="s">
        <v>191</v>
      </c>
      <c r="C83" s="22" t="s">
        <v>110</v>
      </c>
      <c r="E83" s="22" t="s">
        <v>170</v>
      </c>
      <c r="F83" s="22" t="s">
        <v>185</v>
      </c>
      <c r="G83" s="22" t="s">
        <v>112</v>
      </c>
      <c r="H83" s="22" t="s">
        <v>146</v>
      </c>
      <c r="I83" s="22" t="s">
        <v>147</v>
      </c>
      <c r="J83" s="22">
        <v>13400</v>
      </c>
      <c r="L83" s="22" t="s">
        <v>115</v>
      </c>
      <c r="M83" s="22" t="s">
        <v>137</v>
      </c>
      <c r="N83" s="22" t="s">
        <v>148</v>
      </c>
      <c r="O83" s="22" t="s">
        <v>164</v>
      </c>
      <c r="Q83" s="22" t="s">
        <v>129</v>
      </c>
      <c r="R83" s="22" t="s">
        <v>129</v>
      </c>
      <c r="S83" s="22" t="s">
        <v>129</v>
      </c>
      <c r="T83" s="22" t="s">
        <v>129</v>
      </c>
      <c r="U83" s="22" t="s">
        <v>129</v>
      </c>
      <c r="V83" s="22" t="s">
        <v>129</v>
      </c>
      <c r="W83" s="22" t="s">
        <v>124</v>
      </c>
      <c r="X83" s="22" t="s">
        <v>124</v>
      </c>
      <c r="Y83" s="22" t="s">
        <v>124</v>
      </c>
      <c r="Z83" s="22" t="s">
        <v>124</v>
      </c>
      <c r="AA83" s="22" t="s">
        <v>120</v>
      </c>
      <c r="AB83" s="22" t="s">
        <v>121</v>
      </c>
      <c r="AC83" s="22" t="s">
        <v>121</v>
      </c>
      <c r="AD83" s="22" t="s">
        <v>124</v>
      </c>
      <c r="AE83" s="22" t="s">
        <v>124</v>
      </c>
      <c r="AF83" s="22" t="s">
        <v>124</v>
      </c>
      <c r="AG83" s="22" t="s">
        <v>124</v>
      </c>
      <c r="AH83" s="22" t="s">
        <v>124</v>
      </c>
      <c r="AI83" s="22" t="s">
        <v>124</v>
      </c>
      <c r="AJ83" s="22" t="s">
        <v>124</v>
      </c>
      <c r="AK83" s="22" t="s">
        <v>124</v>
      </c>
      <c r="AL83" s="22" t="s">
        <v>123</v>
      </c>
      <c r="AM83" s="22" t="s">
        <v>123</v>
      </c>
      <c r="AN83" s="22" t="s">
        <v>123</v>
      </c>
      <c r="AS83" s="22" t="s">
        <v>122</v>
      </c>
      <c r="AW83" s="22" t="s">
        <v>122</v>
      </c>
      <c r="BA83" s="22" t="s">
        <v>122</v>
      </c>
      <c r="BC83" s="22" t="s">
        <v>124</v>
      </c>
      <c r="BD83" s="22" t="s">
        <v>121</v>
      </c>
      <c r="BE83" s="22" t="s">
        <v>124</v>
      </c>
      <c r="BF83" s="22" t="s">
        <v>124</v>
      </c>
      <c r="BG83" s="22" t="s">
        <v>124</v>
      </c>
      <c r="BH83" s="22" t="s">
        <v>124</v>
      </c>
      <c r="BI83" s="22" t="s">
        <v>121</v>
      </c>
      <c r="BJ83" s="22" t="s">
        <v>124</v>
      </c>
      <c r="BK83" s="22" t="s">
        <v>124</v>
      </c>
      <c r="BL83" s="22" t="s">
        <v>129</v>
      </c>
      <c r="BN83" s="22" t="s">
        <v>120</v>
      </c>
      <c r="BP83" s="22" t="s">
        <v>367</v>
      </c>
      <c r="BQ83" s="22" t="s">
        <v>229</v>
      </c>
      <c r="BR83" s="22" t="s">
        <v>126</v>
      </c>
      <c r="BS83" s="22" t="s">
        <v>454</v>
      </c>
      <c r="BT83" s="22" t="s">
        <v>123</v>
      </c>
      <c r="BW83" s="22" t="s">
        <v>234</v>
      </c>
      <c r="BX83" s="22" t="s">
        <v>124</v>
      </c>
      <c r="BY83" s="22" t="s">
        <v>124</v>
      </c>
      <c r="BZ83" s="22" t="s">
        <v>124</v>
      </c>
      <c r="CA83" s="22" t="s">
        <v>124</v>
      </c>
      <c r="CC83" s="22" t="s">
        <v>111</v>
      </c>
      <c r="CI83" s="22" t="s">
        <v>455</v>
      </c>
      <c r="CL83" s="22">
        <v>4</v>
      </c>
      <c r="CM83" s="22">
        <v>4</v>
      </c>
      <c r="CN83" s="22" t="s">
        <v>127</v>
      </c>
      <c r="CO83" s="22" t="s">
        <v>456</v>
      </c>
      <c r="CS83" s="22" t="s">
        <v>198</v>
      </c>
      <c r="CT83" s="22" t="s">
        <v>198</v>
      </c>
      <c r="CU83" s="22" t="s">
        <v>198</v>
      </c>
      <c r="CW83" s="22" t="s">
        <v>124</v>
      </c>
      <c r="CX83" s="22" t="s">
        <v>121</v>
      </c>
      <c r="CY83" s="22" t="s">
        <v>124</v>
      </c>
      <c r="CZ83" s="22" t="s">
        <v>121</v>
      </c>
      <c r="DA83" s="22" t="s">
        <v>124</v>
      </c>
      <c r="DB83" s="22" t="s">
        <v>124</v>
      </c>
      <c r="DC83" s="22" t="s">
        <v>124</v>
      </c>
      <c r="DD83" s="22" t="s">
        <v>123</v>
      </c>
      <c r="DE83" s="22" t="s">
        <v>123</v>
      </c>
      <c r="DF83" s="22">
        <v>6</v>
      </c>
    </row>
    <row r="84" spans="1:110" ht="13.2" x14ac:dyDescent="0.25">
      <c r="A84" s="86">
        <v>42114.492191145837</v>
      </c>
      <c r="B84" s="22" t="s">
        <v>130</v>
      </c>
      <c r="C84" s="22" t="s">
        <v>131</v>
      </c>
      <c r="E84" s="22" t="s">
        <v>170</v>
      </c>
      <c r="F84" s="22" t="s">
        <v>255</v>
      </c>
      <c r="G84" s="22" t="s">
        <v>267</v>
      </c>
      <c r="H84" s="22" t="s">
        <v>457</v>
      </c>
      <c r="I84" s="22" t="s">
        <v>458</v>
      </c>
      <c r="J84" s="22">
        <v>13118</v>
      </c>
      <c r="L84" s="22" t="s">
        <v>115</v>
      </c>
      <c r="M84" s="22" t="s">
        <v>137</v>
      </c>
      <c r="N84" s="22" t="s">
        <v>148</v>
      </c>
      <c r="O84" s="22" t="s">
        <v>173</v>
      </c>
      <c r="W84" s="22" t="s">
        <v>124</v>
      </c>
      <c r="X84" s="22" t="s">
        <v>124</v>
      </c>
      <c r="Y84" s="22" t="s">
        <v>124</v>
      </c>
      <c r="Z84" s="22" t="s">
        <v>124</v>
      </c>
      <c r="AA84" s="22" t="s">
        <v>150</v>
      </c>
      <c r="AB84" s="22" t="s">
        <v>149</v>
      </c>
      <c r="AC84" s="22" t="s">
        <v>149</v>
      </c>
      <c r="AD84" s="22" t="s">
        <v>149</v>
      </c>
      <c r="AE84" s="22" t="s">
        <v>149</v>
      </c>
      <c r="AF84" s="22" t="s">
        <v>149</v>
      </c>
      <c r="AG84" s="22" t="s">
        <v>149</v>
      </c>
      <c r="AH84" s="22" t="s">
        <v>149</v>
      </c>
      <c r="AI84" s="22" t="s">
        <v>149</v>
      </c>
      <c r="AJ84" s="22" t="s">
        <v>149</v>
      </c>
      <c r="AK84" s="22" t="s">
        <v>149</v>
      </c>
      <c r="AL84" s="22" t="s">
        <v>123</v>
      </c>
      <c r="AM84" s="22" t="s">
        <v>123</v>
      </c>
      <c r="AN84" s="22" t="s">
        <v>123</v>
      </c>
      <c r="AP84" s="22" t="s">
        <v>123</v>
      </c>
      <c r="AQ84" s="22" t="s">
        <v>123</v>
      </c>
      <c r="AR84" s="22" t="s">
        <v>123</v>
      </c>
      <c r="AW84" s="22" t="s">
        <v>122</v>
      </c>
      <c r="AX84" s="22" t="s">
        <v>123</v>
      </c>
      <c r="AY84" s="22" t="s">
        <v>123</v>
      </c>
      <c r="AZ84" s="22" t="s">
        <v>123</v>
      </c>
      <c r="BC84" s="22" t="s">
        <v>149</v>
      </c>
      <c r="BD84" s="22" t="s">
        <v>124</v>
      </c>
      <c r="BE84" s="22" t="s">
        <v>124</v>
      </c>
      <c r="BF84" s="22" t="s">
        <v>124</v>
      </c>
      <c r="BG84" s="22" t="s">
        <v>124</v>
      </c>
      <c r="BH84" s="22" t="s">
        <v>124</v>
      </c>
      <c r="BI84" s="22" t="s">
        <v>124</v>
      </c>
      <c r="BJ84" s="22" t="s">
        <v>124</v>
      </c>
      <c r="BK84" s="22" t="s">
        <v>124</v>
      </c>
      <c r="BL84" s="22" t="s">
        <v>129</v>
      </c>
      <c r="BN84" s="22" t="s">
        <v>150</v>
      </c>
      <c r="BO84" s="22" t="s">
        <v>151</v>
      </c>
      <c r="BP84" s="22" t="s">
        <v>367</v>
      </c>
      <c r="BQ84" s="22" t="s">
        <v>229</v>
      </c>
      <c r="BR84" s="22" t="s">
        <v>154</v>
      </c>
      <c r="BS84" s="22" t="s">
        <v>459</v>
      </c>
      <c r="BT84" s="22" t="s">
        <v>123</v>
      </c>
      <c r="BW84" s="22" t="s">
        <v>234</v>
      </c>
      <c r="BX84" s="22" t="s">
        <v>149</v>
      </c>
      <c r="BY84" s="22" t="s">
        <v>149</v>
      </c>
      <c r="BZ84" s="22" t="s">
        <v>149</v>
      </c>
      <c r="CA84" s="22" t="s">
        <v>149</v>
      </c>
      <c r="CC84" s="22" t="s">
        <v>111</v>
      </c>
      <c r="CI84" s="22" t="s">
        <v>258</v>
      </c>
      <c r="CL84" s="22">
        <v>6</v>
      </c>
      <c r="CM84" s="22">
        <v>3</v>
      </c>
      <c r="CN84" s="22" t="s">
        <v>127</v>
      </c>
      <c r="CO84" s="22" t="s">
        <v>460</v>
      </c>
      <c r="CP84" s="22" t="s">
        <v>123</v>
      </c>
      <c r="CS84" s="22" t="s">
        <v>168</v>
      </c>
      <c r="CW84" s="22" t="s">
        <v>124</v>
      </c>
      <c r="CX84" s="22" t="s">
        <v>124</v>
      </c>
      <c r="CY84" s="22" t="s">
        <v>124</v>
      </c>
      <c r="CZ84" s="22" t="s">
        <v>129</v>
      </c>
      <c r="DA84" s="22" t="s">
        <v>129</v>
      </c>
      <c r="DB84" s="22" t="s">
        <v>129</v>
      </c>
      <c r="DC84" s="22" t="s">
        <v>129</v>
      </c>
      <c r="DD84" s="22" t="s">
        <v>123</v>
      </c>
      <c r="DE84" s="22" t="s">
        <v>123</v>
      </c>
      <c r="DF84" s="22">
        <v>3</v>
      </c>
    </row>
    <row r="85" spans="1:110" ht="13.2" x14ac:dyDescent="0.25">
      <c r="A85" s="86">
        <v>42114.492847638889</v>
      </c>
      <c r="B85" s="22" t="s">
        <v>191</v>
      </c>
      <c r="C85" s="22" t="s">
        <v>110</v>
      </c>
      <c r="E85" s="22" t="s">
        <v>170</v>
      </c>
      <c r="F85" s="22" t="s">
        <v>185</v>
      </c>
      <c r="G85" s="22" t="s">
        <v>112</v>
      </c>
      <c r="H85" s="22" t="s">
        <v>146</v>
      </c>
      <c r="I85" s="22" t="s">
        <v>461</v>
      </c>
      <c r="J85" s="22">
        <v>76890</v>
      </c>
      <c r="K85" s="22" t="s">
        <v>313</v>
      </c>
      <c r="L85" s="22" t="s">
        <v>115</v>
      </c>
      <c r="M85" s="22" t="s">
        <v>137</v>
      </c>
      <c r="N85" s="22" t="s">
        <v>138</v>
      </c>
      <c r="O85" s="22" t="s">
        <v>139</v>
      </c>
      <c r="Q85" s="22" t="s">
        <v>124</v>
      </c>
      <c r="R85" s="22" t="s">
        <v>124</v>
      </c>
      <c r="S85" s="22" t="s">
        <v>124</v>
      </c>
      <c r="T85" s="22" t="s">
        <v>121</v>
      </c>
      <c r="U85" s="22" t="s">
        <v>124</v>
      </c>
      <c r="V85" s="22" t="s">
        <v>124</v>
      </c>
      <c r="W85" s="22" t="s">
        <v>124</v>
      </c>
      <c r="X85" s="22" t="s">
        <v>124</v>
      </c>
      <c r="Y85" s="22" t="s">
        <v>124</v>
      </c>
      <c r="Z85" s="22" t="s">
        <v>124</v>
      </c>
      <c r="AA85" s="22" t="s">
        <v>120</v>
      </c>
      <c r="AB85" s="22" t="s">
        <v>121</v>
      </c>
      <c r="AC85" s="22" t="s">
        <v>121</v>
      </c>
      <c r="AD85" s="22" t="s">
        <v>124</v>
      </c>
      <c r="AE85" s="22" t="s">
        <v>121</v>
      </c>
      <c r="AF85" s="22" t="s">
        <v>124</v>
      </c>
      <c r="AG85" s="22" t="s">
        <v>124</v>
      </c>
      <c r="AH85" s="22" t="s">
        <v>124</v>
      </c>
      <c r="AI85" s="22" t="s">
        <v>124</v>
      </c>
      <c r="AJ85" s="22" t="s">
        <v>124</v>
      </c>
      <c r="AK85" s="22" t="s">
        <v>121</v>
      </c>
      <c r="AL85" s="22" t="s">
        <v>123</v>
      </c>
      <c r="AM85" s="22" t="s">
        <v>123</v>
      </c>
      <c r="AN85" s="22" t="s">
        <v>123</v>
      </c>
      <c r="AO85" s="22" t="s">
        <v>122</v>
      </c>
      <c r="AS85" s="22" t="s">
        <v>122</v>
      </c>
      <c r="AW85" s="22" t="s">
        <v>122</v>
      </c>
      <c r="AX85" s="22" t="s">
        <v>111</v>
      </c>
      <c r="BA85" s="22" t="s">
        <v>122</v>
      </c>
      <c r="BC85" s="22" t="s">
        <v>124</v>
      </c>
      <c r="BD85" s="22" t="s">
        <v>124</v>
      </c>
      <c r="BE85" s="22" t="s">
        <v>124</v>
      </c>
      <c r="BF85" s="22" t="s">
        <v>124</v>
      </c>
      <c r="BG85" s="22" t="s">
        <v>124</v>
      </c>
      <c r="BH85" s="22" t="s">
        <v>124</v>
      </c>
      <c r="BI85" s="22" t="s">
        <v>124</v>
      </c>
      <c r="BJ85" s="22" t="s">
        <v>124</v>
      </c>
      <c r="BK85" s="22" t="s">
        <v>124</v>
      </c>
      <c r="BN85" s="22" t="s">
        <v>120</v>
      </c>
      <c r="BO85" s="22" t="s">
        <v>151</v>
      </c>
      <c r="BP85" s="22" t="s">
        <v>367</v>
      </c>
      <c r="BQ85" s="22" t="s">
        <v>153</v>
      </c>
      <c r="BR85" s="22" t="s">
        <v>126</v>
      </c>
      <c r="BT85" s="22" t="s">
        <v>111</v>
      </c>
      <c r="BU85" s="22" t="s">
        <v>462</v>
      </c>
      <c r="BW85" s="22" t="s">
        <v>234</v>
      </c>
      <c r="BX85" s="22" t="s">
        <v>124</v>
      </c>
      <c r="BY85" s="22" t="s">
        <v>124</v>
      </c>
      <c r="BZ85" s="22" t="s">
        <v>124</v>
      </c>
      <c r="CA85" s="22" t="s">
        <v>124</v>
      </c>
      <c r="CC85" s="22" t="s">
        <v>111</v>
      </c>
      <c r="CI85" s="22" t="s">
        <v>141</v>
      </c>
      <c r="CL85" s="22">
        <v>9</v>
      </c>
      <c r="CM85" s="22">
        <v>8</v>
      </c>
      <c r="CN85" s="22" t="s">
        <v>127</v>
      </c>
      <c r="CO85" s="22" t="s">
        <v>360</v>
      </c>
      <c r="CP85" s="22" t="s">
        <v>123</v>
      </c>
      <c r="CS85" s="22" t="s">
        <v>198</v>
      </c>
      <c r="CT85" s="22" t="s">
        <v>198</v>
      </c>
      <c r="CU85" s="22" t="s">
        <v>198</v>
      </c>
      <c r="CW85" s="22" t="s">
        <v>124</v>
      </c>
      <c r="CX85" s="22" t="s">
        <v>121</v>
      </c>
      <c r="CY85" s="22" t="s">
        <v>124</v>
      </c>
      <c r="DA85" s="22" t="s">
        <v>124</v>
      </c>
      <c r="DD85" s="22" t="s">
        <v>111</v>
      </c>
      <c r="DE85" s="22" t="s">
        <v>111</v>
      </c>
      <c r="DF85" s="22">
        <v>5</v>
      </c>
    </row>
    <row r="86" spans="1:110" ht="13.2" x14ac:dyDescent="0.25">
      <c r="A86" s="86">
        <v>42114.494800810193</v>
      </c>
      <c r="B86" s="22" t="s">
        <v>109</v>
      </c>
      <c r="C86" s="22" t="s">
        <v>110</v>
      </c>
      <c r="E86" s="22" t="s">
        <v>111</v>
      </c>
      <c r="G86" s="22" t="s">
        <v>112</v>
      </c>
      <c r="H86" s="22" t="s">
        <v>146</v>
      </c>
      <c r="I86" s="22" t="s">
        <v>147</v>
      </c>
      <c r="J86" s="22">
        <v>6800</v>
      </c>
      <c r="L86" s="22" t="s">
        <v>115</v>
      </c>
      <c r="M86" s="22" t="s">
        <v>116</v>
      </c>
      <c r="N86" s="22" t="s">
        <v>138</v>
      </c>
      <c r="O86" s="22" t="s">
        <v>139</v>
      </c>
      <c r="AO86" s="22" t="s">
        <v>122</v>
      </c>
      <c r="AP86" s="22" t="s">
        <v>123</v>
      </c>
      <c r="AQ86" s="22" t="s">
        <v>123</v>
      </c>
      <c r="AR86" s="22" t="s">
        <v>123</v>
      </c>
      <c r="AW86" s="22" t="s">
        <v>122</v>
      </c>
      <c r="BA86" s="22" t="s">
        <v>122</v>
      </c>
      <c r="BC86" s="22" t="s">
        <v>119</v>
      </c>
      <c r="BD86" s="22" t="s">
        <v>119</v>
      </c>
      <c r="BE86" s="22" t="s">
        <v>124</v>
      </c>
      <c r="BF86" s="22" t="s">
        <v>119</v>
      </c>
      <c r="BG86" s="22" t="s">
        <v>119</v>
      </c>
      <c r="BH86" s="22" t="s">
        <v>119</v>
      </c>
      <c r="BI86" s="22" t="s">
        <v>119</v>
      </c>
      <c r="BJ86" s="22" t="s">
        <v>124</v>
      </c>
      <c r="BK86" s="22" t="s">
        <v>119</v>
      </c>
      <c r="BL86" s="22" t="s">
        <v>119</v>
      </c>
      <c r="BN86" s="22" t="s">
        <v>150</v>
      </c>
      <c r="BO86" s="22" t="s">
        <v>151</v>
      </c>
      <c r="BP86" s="22" t="s">
        <v>180</v>
      </c>
      <c r="BQ86" s="22" t="s">
        <v>229</v>
      </c>
      <c r="BR86" s="22" t="s">
        <v>154</v>
      </c>
      <c r="BS86" s="22" t="s">
        <v>463</v>
      </c>
      <c r="BT86" s="22" t="s">
        <v>123</v>
      </c>
      <c r="BW86" s="22" t="s">
        <v>234</v>
      </c>
      <c r="BX86" s="22" t="s">
        <v>124</v>
      </c>
      <c r="BY86" s="22" t="s">
        <v>149</v>
      </c>
      <c r="BZ86" s="22" t="s">
        <v>124</v>
      </c>
      <c r="CA86" s="22" t="s">
        <v>124</v>
      </c>
      <c r="CC86" s="22" t="s">
        <v>111</v>
      </c>
      <c r="CI86" s="22" t="s">
        <v>258</v>
      </c>
      <c r="CL86" s="22" t="s">
        <v>218</v>
      </c>
      <c r="CM86" s="22">
        <v>10</v>
      </c>
      <c r="CN86" s="22" t="s">
        <v>127</v>
      </c>
      <c r="CO86" s="22" t="s">
        <v>360</v>
      </c>
      <c r="CP86" s="22" t="s">
        <v>123</v>
      </c>
      <c r="CS86" s="22" t="s">
        <v>184</v>
      </c>
      <c r="CT86" s="22" t="s">
        <v>145</v>
      </c>
      <c r="CW86" s="22" t="s">
        <v>124</v>
      </c>
      <c r="CX86" s="22" t="s">
        <v>124</v>
      </c>
      <c r="CY86" s="22" t="s">
        <v>124</v>
      </c>
      <c r="CZ86" s="22" t="s">
        <v>124</v>
      </c>
      <c r="DA86" s="22" t="s">
        <v>124</v>
      </c>
      <c r="DB86" s="22" t="s">
        <v>124</v>
      </c>
      <c r="DC86" s="22" t="s">
        <v>124</v>
      </c>
      <c r="DD86" s="22" t="s">
        <v>111</v>
      </c>
      <c r="DE86" s="22" t="s">
        <v>111</v>
      </c>
      <c r="DF86" s="22">
        <v>3</v>
      </c>
    </row>
    <row r="87" spans="1:110" ht="13.2" x14ac:dyDescent="0.25">
      <c r="A87" s="86">
        <v>42114.495374988423</v>
      </c>
      <c r="B87" s="22" t="s">
        <v>191</v>
      </c>
      <c r="C87" s="22" t="s">
        <v>131</v>
      </c>
      <c r="E87" s="22" t="s">
        <v>111</v>
      </c>
      <c r="G87" s="22" t="s">
        <v>193</v>
      </c>
      <c r="H87" s="22" t="s">
        <v>113</v>
      </c>
      <c r="I87" s="22" t="s">
        <v>376</v>
      </c>
      <c r="J87" s="22">
        <v>83000</v>
      </c>
      <c r="L87" s="22" t="s">
        <v>115</v>
      </c>
      <c r="M87" s="22" t="s">
        <v>137</v>
      </c>
      <c r="N87" s="22" t="s">
        <v>148</v>
      </c>
      <c r="O87" s="22" t="s">
        <v>139</v>
      </c>
      <c r="Q87" s="22" t="s">
        <v>124</v>
      </c>
      <c r="R87" s="22" t="s">
        <v>124</v>
      </c>
      <c r="S87" s="22" t="s">
        <v>149</v>
      </c>
      <c r="T87" s="22" t="s">
        <v>149</v>
      </c>
      <c r="U87" s="22" t="s">
        <v>149</v>
      </c>
      <c r="V87" s="22" t="s">
        <v>149</v>
      </c>
      <c r="W87" s="22" t="s">
        <v>124</v>
      </c>
      <c r="X87" s="22" t="s">
        <v>124</v>
      </c>
      <c r="Y87" s="22" t="s">
        <v>149</v>
      </c>
      <c r="Z87" s="22" t="s">
        <v>124</v>
      </c>
      <c r="AA87" s="22" t="s">
        <v>150</v>
      </c>
      <c r="AB87" s="22" t="s">
        <v>149</v>
      </c>
      <c r="AC87" s="22" t="s">
        <v>149</v>
      </c>
      <c r="AD87" s="22" t="s">
        <v>124</v>
      </c>
      <c r="AE87" s="22" t="s">
        <v>124</v>
      </c>
      <c r="AF87" s="22" t="s">
        <v>124</v>
      </c>
      <c r="AG87" s="22" t="s">
        <v>149</v>
      </c>
      <c r="AH87" s="22" t="s">
        <v>149</v>
      </c>
      <c r="AI87" s="22" t="s">
        <v>149</v>
      </c>
      <c r="AJ87" s="22" t="s">
        <v>124</v>
      </c>
      <c r="AK87" s="22" t="s">
        <v>149</v>
      </c>
      <c r="AL87" s="22" t="s">
        <v>123</v>
      </c>
      <c r="AM87" s="22" t="s">
        <v>123</v>
      </c>
      <c r="AN87" s="22" t="s">
        <v>123</v>
      </c>
      <c r="AP87" s="22" t="s">
        <v>123</v>
      </c>
      <c r="AQ87" s="22" t="s">
        <v>123</v>
      </c>
      <c r="AR87" s="22" t="s">
        <v>123</v>
      </c>
      <c r="AW87" s="22" t="s">
        <v>122</v>
      </c>
      <c r="BA87" s="22" t="s">
        <v>122</v>
      </c>
      <c r="BC87" s="22" t="s">
        <v>149</v>
      </c>
      <c r="BD87" s="22" t="s">
        <v>149</v>
      </c>
      <c r="BE87" s="22" t="s">
        <v>149</v>
      </c>
      <c r="BF87" s="22" t="s">
        <v>149</v>
      </c>
      <c r="BG87" s="22" t="s">
        <v>149</v>
      </c>
      <c r="BH87" s="22" t="s">
        <v>149</v>
      </c>
      <c r="BI87" s="22" t="s">
        <v>149</v>
      </c>
      <c r="BJ87" s="22" t="s">
        <v>149</v>
      </c>
      <c r="BK87" s="22" t="s">
        <v>121</v>
      </c>
      <c r="BL87" s="22" t="s">
        <v>129</v>
      </c>
      <c r="BN87" s="22" t="s">
        <v>150</v>
      </c>
      <c r="BO87" s="22" t="s">
        <v>151</v>
      </c>
      <c r="BP87" s="22" t="s">
        <v>152</v>
      </c>
      <c r="BQ87" s="22" t="s">
        <v>205</v>
      </c>
      <c r="BR87" s="22" t="s">
        <v>126</v>
      </c>
      <c r="BS87" s="22" t="s">
        <v>464</v>
      </c>
      <c r="BT87" s="22" t="s">
        <v>123</v>
      </c>
      <c r="BW87" s="22" t="s">
        <v>412</v>
      </c>
      <c r="BX87" s="22" t="s">
        <v>149</v>
      </c>
      <c r="BY87" s="22" t="s">
        <v>149</v>
      </c>
      <c r="BZ87" s="22" t="s">
        <v>149</v>
      </c>
      <c r="CA87" s="22" t="s">
        <v>149</v>
      </c>
      <c r="CC87" s="22" t="s">
        <v>111</v>
      </c>
      <c r="CI87" s="22" t="s">
        <v>389</v>
      </c>
      <c r="CL87" s="22">
        <v>8</v>
      </c>
      <c r="CM87" s="22">
        <v>7</v>
      </c>
      <c r="CN87" s="22" t="s">
        <v>127</v>
      </c>
      <c r="CO87" s="22" t="s">
        <v>286</v>
      </c>
      <c r="CP87" s="22" t="s">
        <v>123</v>
      </c>
      <c r="CS87" s="22" t="s">
        <v>168</v>
      </c>
      <c r="CT87" s="22" t="s">
        <v>168</v>
      </c>
      <c r="CU87" s="22" t="s">
        <v>168</v>
      </c>
      <c r="CW87" s="22" t="s">
        <v>124</v>
      </c>
      <c r="CX87" s="22" t="s">
        <v>124</v>
      </c>
      <c r="CY87" s="22" t="s">
        <v>124</v>
      </c>
      <c r="CZ87" s="22" t="s">
        <v>129</v>
      </c>
      <c r="DA87" s="22" t="s">
        <v>129</v>
      </c>
      <c r="DB87" s="22" t="s">
        <v>129</v>
      </c>
      <c r="DC87" s="22" t="s">
        <v>129</v>
      </c>
      <c r="DD87" s="22" t="s">
        <v>123</v>
      </c>
      <c r="DE87" s="22" t="s">
        <v>123</v>
      </c>
      <c r="DF87" s="22">
        <v>8</v>
      </c>
    </row>
    <row r="88" spans="1:110" ht="13.2" x14ac:dyDescent="0.25">
      <c r="A88" s="86">
        <v>42114.495389456024</v>
      </c>
      <c r="B88" s="22" t="s">
        <v>109</v>
      </c>
      <c r="C88" s="22" t="s">
        <v>110</v>
      </c>
      <c r="E88" s="22" t="s">
        <v>170</v>
      </c>
      <c r="F88" s="22" t="s">
        <v>185</v>
      </c>
      <c r="G88" s="22" t="s">
        <v>294</v>
      </c>
      <c r="H88" s="22" t="s">
        <v>465</v>
      </c>
      <c r="I88" s="22" t="s">
        <v>466</v>
      </c>
      <c r="J88" s="22">
        <v>13006</v>
      </c>
      <c r="L88" s="22" t="s">
        <v>115</v>
      </c>
      <c r="M88" s="22" t="s">
        <v>137</v>
      </c>
      <c r="N88" s="22" t="s">
        <v>148</v>
      </c>
      <c r="O88" s="22" t="s">
        <v>139</v>
      </c>
      <c r="Q88" s="22" t="s">
        <v>124</v>
      </c>
      <c r="R88" s="22" t="s">
        <v>149</v>
      </c>
      <c r="S88" s="22" t="s">
        <v>149</v>
      </c>
      <c r="T88" s="22" t="s">
        <v>149</v>
      </c>
      <c r="U88" s="22" t="s">
        <v>149</v>
      </c>
      <c r="V88" s="22" t="s">
        <v>149</v>
      </c>
      <c r="W88" s="22" t="s">
        <v>149</v>
      </c>
      <c r="X88" s="22" t="s">
        <v>149</v>
      </c>
      <c r="Y88" s="22" t="s">
        <v>149</v>
      </c>
      <c r="Z88" s="22" t="s">
        <v>149</v>
      </c>
      <c r="AA88" s="22" t="s">
        <v>120</v>
      </c>
      <c r="AB88" s="22" t="s">
        <v>149</v>
      </c>
      <c r="AC88" s="22" t="s">
        <v>149</v>
      </c>
      <c r="AD88" s="22" t="s">
        <v>121</v>
      </c>
      <c r="AE88" s="22" t="s">
        <v>149</v>
      </c>
      <c r="AF88" s="22" t="s">
        <v>149</v>
      </c>
      <c r="AG88" s="22" t="s">
        <v>149</v>
      </c>
      <c r="AH88" s="22" t="s">
        <v>149</v>
      </c>
      <c r="AI88" s="22" t="s">
        <v>149</v>
      </c>
      <c r="AJ88" s="22" t="s">
        <v>149</v>
      </c>
      <c r="AK88" s="22" t="s">
        <v>149</v>
      </c>
      <c r="AO88" s="22" t="s">
        <v>122</v>
      </c>
      <c r="AP88" s="22" t="s">
        <v>123</v>
      </c>
      <c r="AQ88" s="22" t="s">
        <v>123</v>
      </c>
      <c r="AR88" s="22" t="s">
        <v>123</v>
      </c>
      <c r="AW88" s="22" t="s">
        <v>122</v>
      </c>
      <c r="BA88" s="22" t="s">
        <v>122</v>
      </c>
      <c r="BC88" s="22" t="s">
        <v>149</v>
      </c>
      <c r="BD88" s="22" t="s">
        <v>121</v>
      </c>
      <c r="BE88" s="22" t="s">
        <v>149</v>
      </c>
      <c r="BF88" s="22" t="s">
        <v>121</v>
      </c>
      <c r="BG88" s="22" t="s">
        <v>149</v>
      </c>
      <c r="BH88" s="22" t="s">
        <v>149</v>
      </c>
      <c r="BI88" s="22" t="s">
        <v>149</v>
      </c>
      <c r="BJ88" s="22" t="s">
        <v>149</v>
      </c>
      <c r="BK88" s="22" t="s">
        <v>149</v>
      </c>
      <c r="BL88" s="22" t="s">
        <v>129</v>
      </c>
      <c r="BN88" s="22" t="s">
        <v>120</v>
      </c>
      <c r="BO88" s="22" t="s">
        <v>151</v>
      </c>
      <c r="BP88" s="22" t="s">
        <v>174</v>
      </c>
      <c r="BQ88" s="22" t="s">
        <v>205</v>
      </c>
      <c r="BR88" s="22" t="s">
        <v>126</v>
      </c>
      <c r="BT88" s="22" t="s">
        <v>123</v>
      </c>
      <c r="BW88" s="22" t="s">
        <v>412</v>
      </c>
      <c r="BX88" s="22" t="s">
        <v>149</v>
      </c>
      <c r="BY88" s="22" t="s">
        <v>149</v>
      </c>
      <c r="BZ88" s="22" t="s">
        <v>149</v>
      </c>
      <c r="CA88" s="22" t="s">
        <v>149</v>
      </c>
      <c r="CC88" s="22" t="s">
        <v>111</v>
      </c>
      <c r="CD88" s="22" t="s">
        <v>124</v>
      </c>
      <c r="CE88" s="22" t="s">
        <v>124</v>
      </c>
      <c r="CF88" s="22" t="s">
        <v>124</v>
      </c>
      <c r="CG88" s="22" t="s">
        <v>124</v>
      </c>
      <c r="CH88" s="22" t="s">
        <v>124</v>
      </c>
      <c r="CI88" s="22" t="s">
        <v>141</v>
      </c>
      <c r="CJ88" s="22" t="s">
        <v>467</v>
      </c>
      <c r="CL88" s="22">
        <v>4</v>
      </c>
      <c r="CM88" s="22">
        <v>4</v>
      </c>
      <c r="CN88" s="22" t="s">
        <v>127</v>
      </c>
      <c r="CO88" s="22" t="s">
        <v>452</v>
      </c>
      <c r="CP88" s="22" t="s">
        <v>123</v>
      </c>
      <c r="CQ88" s="22" t="s">
        <v>468</v>
      </c>
      <c r="CS88" s="22" t="s">
        <v>208</v>
      </c>
      <c r="CT88" s="22" t="s">
        <v>190</v>
      </c>
      <c r="CU88" s="22" t="s">
        <v>190</v>
      </c>
      <c r="CW88" s="22" t="s">
        <v>149</v>
      </c>
      <c r="CX88" s="22" t="s">
        <v>124</v>
      </c>
      <c r="CZ88" s="22" t="s">
        <v>129</v>
      </c>
      <c r="DA88" s="22" t="s">
        <v>129</v>
      </c>
      <c r="DB88" s="22" t="s">
        <v>129</v>
      </c>
      <c r="DC88" s="22" t="s">
        <v>129</v>
      </c>
      <c r="DD88" s="22" t="s">
        <v>123</v>
      </c>
      <c r="DE88" s="22" t="s">
        <v>123</v>
      </c>
      <c r="DF88" s="22">
        <v>9</v>
      </c>
    </row>
    <row r="89" spans="1:110" ht="13.2" x14ac:dyDescent="0.25">
      <c r="A89" s="86">
        <v>42114.496000497682</v>
      </c>
      <c r="B89" s="22" t="s">
        <v>191</v>
      </c>
      <c r="C89" s="22" t="s">
        <v>110</v>
      </c>
      <c r="E89" s="22" t="s">
        <v>192</v>
      </c>
      <c r="F89" s="22" t="s">
        <v>133</v>
      </c>
      <c r="G89" s="22" t="s">
        <v>469</v>
      </c>
      <c r="H89" s="22" t="s">
        <v>311</v>
      </c>
      <c r="I89" s="22" t="s">
        <v>470</v>
      </c>
      <c r="J89" s="22">
        <v>43600</v>
      </c>
      <c r="L89" s="22" t="s">
        <v>115</v>
      </c>
      <c r="M89" s="22" t="s">
        <v>116</v>
      </c>
      <c r="N89" s="22" t="s">
        <v>138</v>
      </c>
      <c r="O89" s="22" t="s">
        <v>139</v>
      </c>
      <c r="Q89" s="22" t="s">
        <v>129</v>
      </c>
      <c r="R89" s="22" t="s">
        <v>129</v>
      </c>
      <c r="S89" s="22" t="s">
        <v>129</v>
      </c>
      <c r="T89" s="22" t="s">
        <v>129</v>
      </c>
      <c r="U89" s="22" t="s">
        <v>129</v>
      </c>
      <c r="V89" s="22" t="s">
        <v>129</v>
      </c>
      <c r="W89" s="22" t="s">
        <v>129</v>
      </c>
      <c r="X89" s="22" t="s">
        <v>129</v>
      </c>
      <c r="Y89" s="22" t="s">
        <v>129</v>
      </c>
      <c r="Z89" s="22" t="s">
        <v>129</v>
      </c>
      <c r="AB89" s="22" t="s">
        <v>129</v>
      </c>
      <c r="AC89" s="22" t="s">
        <v>129</v>
      </c>
      <c r="AD89" s="22" t="s">
        <v>129</v>
      </c>
      <c r="AE89" s="22" t="s">
        <v>129</v>
      </c>
      <c r="AF89" s="22" t="s">
        <v>129</v>
      </c>
      <c r="AG89" s="22" t="s">
        <v>129</v>
      </c>
      <c r="AH89" s="22" t="s">
        <v>129</v>
      </c>
      <c r="AI89" s="22" t="s">
        <v>129</v>
      </c>
      <c r="AJ89" s="22" t="s">
        <v>129</v>
      </c>
      <c r="AK89" s="22" t="s">
        <v>129</v>
      </c>
      <c r="AO89" s="22" t="s">
        <v>122</v>
      </c>
      <c r="AP89" s="22" t="s">
        <v>123</v>
      </c>
      <c r="AQ89" s="22" t="s">
        <v>123</v>
      </c>
      <c r="AR89" s="22" t="s">
        <v>123</v>
      </c>
      <c r="AW89" s="22" t="s">
        <v>122</v>
      </c>
      <c r="AX89" s="22" t="s">
        <v>123</v>
      </c>
      <c r="AY89" s="22" t="s">
        <v>123</v>
      </c>
      <c r="AZ89" s="22" t="s">
        <v>123</v>
      </c>
      <c r="BC89" s="22" t="s">
        <v>149</v>
      </c>
      <c r="BD89" s="22" t="s">
        <v>149</v>
      </c>
      <c r="BE89" s="22" t="s">
        <v>149</v>
      </c>
      <c r="BF89" s="22" t="s">
        <v>149</v>
      </c>
      <c r="BG89" s="22" t="s">
        <v>149</v>
      </c>
      <c r="BH89" s="22" t="s">
        <v>149</v>
      </c>
      <c r="BI89" s="22" t="s">
        <v>121</v>
      </c>
      <c r="BJ89" s="22" t="s">
        <v>149</v>
      </c>
      <c r="BK89" s="22" t="s">
        <v>124</v>
      </c>
      <c r="BL89" s="22" t="s">
        <v>149</v>
      </c>
      <c r="BN89" s="22" t="s">
        <v>150</v>
      </c>
      <c r="BO89" s="22" t="s">
        <v>151</v>
      </c>
      <c r="BP89" s="22" t="s">
        <v>174</v>
      </c>
      <c r="BQ89" s="22" t="s">
        <v>205</v>
      </c>
      <c r="BR89" s="22" t="s">
        <v>154</v>
      </c>
      <c r="BS89" s="22" t="s">
        <v>155</v>
      </c>
      <c r="BT89" s="22" t="s">
        <v>123</v>
      </c>
      <c r="CC89" s="22" t="s">
        <v>123</v>
      </c>
      <c r="CD89" s="22" t="s">
        <v>124</v>
      </c>
      <c r="CE89" s="22" t="s">
        <v>124</v>
      </c>
      <c r="CF89" s="22" t="s">
        <v>124</v>
      </c>
      <c r="CG89" s="22" t="s">
        <v>124</v>
      </c>
      <c r="CH89" s="22" t="s">
        <v>124</v>
      </c>
      <c r="CL89" s="22">
        <v>8</v>
      </c>
      <c r="CM89" s="22">
        <v>8</v>
      </c>
      <c r="CN89" s="22" t="s">
        <v>127</v>
      </c>
      <c r="CO89" s="22" t="s">
        <v>471</v>
      </c>
      <c r="CP89" s="22" t="s">
        <v>123</v>
      </c>
      <c r="CS89" s="22" t="s">
        <v>158</v>
      </c>
      <c r="CT89" s="22" t="s">
        <v>232</v>
      </c>
      <c r="CU89" s="22" t="s">
        <v>184</v>
      </c>
      <c r="CW89" s="22" t="s">
        <v>124</v>
      </c>
      <c r="CX89" s="22" t="s">
        <v>149</v>
      </c>
      <c r="CY89" s="22" t="s">
        <v>124</v>
      </c>
      <c r="CZ89" s="22" t="s">
        <v>124</v>
      </c>
      <c r="DA89" s="22" t="s">
        <v>129</v>
      </c>
      <c r="DB89" s="22" t="s">
        <v>129</v>
      </c>
      <c r="DC89" s="22" t="s">
        <v>129</v>
      </c>
      <c r="DD89" s="22" t="s">
        <v>123</v>
      </c>
      <c r="DE89" s="22" t="s">
        <v>123</v>
      </c>
      <c r="DF89" s="22">
        <v>8</v>
      </c>
    </row>
    <row r="90" spans="1:110" ht="13.2" x14ac:dyDescent="0.25">
      <c r="A90" s="86">
        <v>42114.498289988427</v>
      </c>
      <c r="B90" s="22" t="s">
        <v>191</v>
      </c>
      <c r="C90" s="22" t="s">
        <v>110</v>
      </c>
      <c r="E90" s="22" t="s">
        <v>170</v>
      </c>
      <c r="F90" s="22" t="s">
        <v>171</v>
      </c>
      <c r="G90" s="22" t="s">
        <v>112</v>
      </c>
      <c r="H90" s="22" t="s">
        <v>472</v>
      </c>
      <c r="I90" s="22" t="s">
        <v>473</v>
      </c>
      <c r="K90" s="22" t="s">
        <v>474</v>
      </c>
      <c r="L90" s="22" t="s">
        <v>115</v>
      </c>
      <c r="M90" s="22" t="s">
        <v>116</v>
      </c>
      <c r="N90" s="22" t="s">
        <v>138</v>
      </c>
      <c r="O90" s="22" t="s">
        <v>139</v>
      </c>
      <c r="W90" s="22" t="s">
        <v>149</v>
      </c>
      <c r="X90" s="22" t="s">
        <v>149</v>
      </c>
      <c r="Y90" s="22" t="s">
        <v>149</v>
      </c>
      <c r="Z90" s="22" t="s">
        <v>149</v>
      </c>
      <c r="AA90" s="22" t="s">
        <v>150</v>
      </c>
      <c r="AB90" s="22" t="s">
        <v>149</v>
      </c>
      <c r="AC90" s="22" t="s">
        <v>149</v>
      </c>
      <c r="AD90" s="22" t="s">
        <v>149</v>
      </c>
      <c r="AE90" s="22" t="s">
        <v>149</v>
      </c>
      <c r="AF90" s="22" t="s">
        <v>149</v>
      </c>
      <c r="AG90" s="22" t="s">
        <v>149</v>
      </c>
      <c r="AH90" s="22" t="s">
        <v>149</v>
      </c>
      <c r="AI90" s="22" t="s">
        <v>149</v>
      </c>
      <c r="AJ90" s="22" t="s">
        <v>149</v>
      </c>
      <c r="AK90" s="22" t="s">
        <v>149</v>
      </c>
      <c r="AL90" s="22" t="s">
        <v>123</v>
      </c>
      <c r="AM90" s="22" t="s">
        <v>123</v>
      </c>
      <c r="AN90" s="22" t="s">
        <v>123</v>
      </c>
      <c r="AP90" s="22" t="s">
        <v>123</v>
      </c>
      <c r="AQ90" s="22" t="s">
        <v>123</v>
      </c>
      <c r="AR90" s="22" t="s">
        <v>123</v>
      </c>
      <c r="AW90" s="22" t="s">
        <v>122</v>
      </c>
      <c r="BA90" s="22" t="s">
        <v>122</v>
      </c>
      <c r="BC90" s="22" t="s">
        <v>149</v>
      </c>
      <c r="BD90" s="22" t="s">
        <v>149</v>
      </c>
      <c r="BE90" s="22" t="s">
        <v>149</v>
      </c>
      <c r="BF90" s="22" t="s">
        <v>124</v>
      </c>
      <c r="BG90" s="22" t="s">
        <v>149</v>
      </c>
      <c r="BH90" s="22" t="s">
        <v>149</v>
      </c>
      <c r="BI90" s="22" t="s">
        <v>149</v>
      </c>
      <c r="BJ90" s="22" t="s">
        <v>149</v>
      </c>
      <c r="BK90" s="22" t="s">
        <v>149</v>
      </c>
      <c r="BL90" s="22" t="s">
        <v>149</v>
      </c>
      <c r="BN90" s="22" t="s">
        <v>150</v>
      </c>
      <c r="BO90" s="22" t="s">
        <v>151</v>
      </c>
      <c r="BP90" s="22" t="s">
        <v>180</v>
      </c>
      <c r="BR90" s="22" t="s">
        <v>154</v>
      </c>
      <c r="BS90" s="22" t="s">
        <v>475</v>
      </c>
      <c r="BT90" s="22" t="s">
        <v>123</v>
      </c>
      <c r="CC90" s="22" t="s">
        <v>123</v>
      </c>
      <c r="CD90" s="22" t="s">
        <v>124</v>
      </c>
      <c r="CE90" s="22" t="s">
        <v>124</v>
      </c>
      <c r="CF90" s="22" t="s">
        <v>149</v>
      </c>
      <c r="CG90" s="22" t="s">
        <v>149</v>
      </c>
      <c r="CH90" s="22" t="s">
        <v>149</v>
      </c>
      <c r="CL90" s="22">
        <v>5</v>
      </c>
      <c r="CM90" s="22">
        <v>5</v>
      </c>
      <c r="CN90" s="22" t="s">
        <v>127</v>
      </c>
      <c r="CO90" s="22" t="s">
        <v>476</v>
      </c>
      <c r="CP90" s="22" t="s">
        <v>123</v>
      </c>
      <c r="CS90" s="22" t="s">
        <v>169</v>
      </c>
      <c r="CT90" s="22" t="s">
        <v>169</v>
      </c>
      <c r="CU90" s="22" t="s">
        <v>198</v>
      </c>
      <c r="CW90" s="22" t="s">
        <v>149</v>
      </c>
      <c r="CX90" s="22" t="s">
        <v>124</v>
      </c>
      <c r="CY90" s="22" t="s">
        <v>149</v>
      </c>
      <c r="CZ90" s="22" t="s">
        <v>129</v>
      </c>
      <c r="DA90" s="22" t="s">
        <v>129</v>
      </c>
      <c r="DB90" s="22" t="s">
        <v>129</v>
      </c>
      <c r="DC90" s="22" t="s">
        <v>129</v>
      </c>
      <c r="DD90" s="22" t="s">
        <v>123</v>
      </c>
      <c r="DE90" s="22" t="s">
        <v>123</v>
      </c>
      <c r="DF90" s="22">
        <v>8</v>
      </c>
    </row>
    <row r="91" spans="1:110" ht="13.2" x14ac:dyDescent="0.25">
      <c r="A91" s="86">
        <v>42114.500794537031</v>
      </c>
      <c r="B91" s="22" t="s">
        <v>191</v>
      </c>
      <c r="C91" s="22" t="s">
        <v>110</v>
      </c>
      <c r="E91" s="22" t="s">
        <v>170</v>
      </c>
      <c r="F91" s="22" t="s">
        <v>185</v>
      </c>
      <c r="G91" s="22" t="s">
        <v>112</v>
      </c>
      <c r="H91" s="22" t="s">
        <v>146</v>
      </c>
      <c r="I91" s="22" t="s">
        <v>301</v>
      </c>
      <c r="J91" s="22">
        <v>59000</v>
      </c>
      <c r="K91" s="22" t="s">
        <v>292</v>
      </c>
      <c r="L91" s="22" t="s">
        <v>115</v>
      </c>
      <c r="M91" s="22" t="s">
        <v>137</v>
      </c>
      <c r="N91" s="22" t="s">
        <v>138</v>
      </c>
      <c r="O91" s="22" t="s">
        <v>139</v>
      </c>
      <c r="Q91" s="22" t="s">
        <v>124</v>
      </c>
      <c r="R91" s="22" t="s">
        <v>124</v>
      </c>
      <c r="S91" s="22" t="s">
        <v>124</v>
      </c>
      <c r="T91" s="22" t="s">
        <v>124</v>
      </c>
      <c r="U91" s="22" t="s">
        <v>129</v>
      </c>
      <c r="V91" s="22" t="s">
        <v>124</v>
      </c>
      <c r="AA91" s="22" t="s">
        <v>150</v>
      </c>
      <c r="AB91" s="22" t="s">
        <v>124</v>
      </c>
      <c r="AC91" s="22" t="s">
        <v>124</v>
      </c>
      <c r="AD91" s="22" t="s">
        <v>119</v>
      </c>
      <c r="AE91" s="22" t="s">
        <v>121</v>
      </c>
      <c r="AF91" s="22" t="s">
        <v>119</v>
      </c>
      <c r="AG91" s="22" t="s">
        <v>119</v>
      </c>
      <c r="AH91" s="22" t="s">
        <v>124</v>
      </c>
      <c r="AI91" s="22" t="s">
        <v>124</v>
      </c>
      <c r="AJ91" s="22" t="s">
        <v>124</v>
      </c>
      <c r="AK91" s="22" t="s">
        <v>124</v>
      </c>
      <c r="AL91" s="22" t="s">
        <v>123</v>
      </c>
      <c r="AM91" s="22" t="s">
        <v>123</v>
      </c>
      <c r="AN91" s="22" t="s">
        <v>123</v>
      </c>
      <c r="AW91" s="22" t="s">
        <v>122</v>
      </c>
      <c r="BA91" s="22" t="s">
        <v>122</v>
      </c>
      <c r="BC91" s="22" t="s">
        <v>149</v>
      </c>
      <c r="BD91" s="22" t="s">
        <v>149</v>
      </c>
      <c r="BE91" s="22" t="s">
        <v>121</v>
      </c>
      <c r="BF91" s="22" t="s">
        <v>124</v>
      </c>
      <c r="BG91" s="22" t="s">
        <v>124</v>
      </c>
      <c r="BH91" s="22" t="s">
        <v>121</v>
      </c>
      <c r="BI91" s="22" t="s">
        <v>124</v>
      </c>
      <c r="BJ91" s="22" t="s">
        <v>124</v>
      </c>
      <c r="BK91" s="22" t="s">
        <v>124</v>
      </c>
      <c r="BL91" s="22" t="s">
        <v>149</v>
      </c>
      <c r="BN91" s="22" t="s">
        <v>150</v>
      </c>
      <c r="BO91" s="22" t="s">
        <v>151</v>
      </c>
      <c r="BP91" s="22" t="s">
        <v>174</v>
      </c>
      <c r="BR91" s="22" t="s">
        <v>126</v>
      </c>
      <c r="BS91" s="22" t="s">
        <v>477</v>
      </c>
      <c r="BT91" s="22" t="s">
        <v>123</v>
      </c>
      <c r="CC91" s="22" t="s">
        <v>111</v>
      </c>
      <c r="CI91" s="22" t="s">
        <v>200</v>
      </c>
      <c r="CL91" s="22">
        <v>7</v>
      </c>
      <c r="CM91" s="22">
        <v>7</v>
      </c>
      <c r="CN91" s="22" t="s">
        <v>127</v>
      </c>
      <c r="CO91" s="22" t="s">
        <v>219</v>
      </c>
      <c r="CP91" s="22" t="s">
        <v>123</v>
      </c>
      <c r="CS91" s="22" t="s">
        <v>208</v>
      </c>
      <c r="CW91" s="22" t="s">
        <v>124</v>
      </c>
      <c r="CX91" s="22" t="s">
        <v>124</v>
      </c>
      <c r="CY91" s="22" t="s">
        <v>124</v>
      </c>
      <c r="CZ91" s="22" t="s">
        <v>129</v>
      </c>
      <c r="DA91" s="22" t="s">
        <v>129</v>
      </c>
      <c r="DB91" s="22" t="s">
        <v>129</v>
      </c>
      <c r="DC91" s="22" t="s">
        <v>129</v>
      </c>
      <c r="DD91" s="22" t="s">
        <v>111</v>
      </c>
      <c r="DE91" s="22" t="s">
        <v>123</v>
      </c>
      <c r="DF91" s="22">
        <v>7</v>
      </c>
    </row>
    <row r="92" spans="1:110" ht="13.2" x14ac:dyDescent="0.25">
      <c r="A92" s="86">
        <v>42114.504057986109</v>
      </c>
      <c r="B92" s="22" t="s">
        <v>191</v>
      </c>
      <c r="C92" s="22" t="s">
        <v>110</v>
      </c>
      <c r="E92" s="22" t="s">
        <v>192</v>
      </c>
      <c r="F92" s="22" t="s">
        <v>215</v>
      </c>
      <c r="G92" s="22" t="s">
        <v>112</v>
      </c>
      <c r="H92" s="22" t="s">
        <v>113</v>
      </c>
      <c r="I92" s="22" t="s">
        <v>478</v>
      </c>
      <c r="J92" s="22">
        <v>13011</v>
      </c>
      <c r="L92" s="22" t="s">
        <v>115</v>
      </c>
      <c r="M92" s="22" t="s">
        <v>137</v>
      </c>
      <c r="N92" s="22" t="s">
        <v>148</v>
      </c>
      <c r="O92" s="22" t="s">
        <v>139</v>
      </c>
      <c r="Q92" s="22" t="s">
        <v>149</v>
      </c>
      <c r="R92" s="22" t="s">
        <v>149</v>
      </c>
      <c r="S92" s="22" t="s">
        <v>149</v>
      </c>
      <c r="T92" s="22" t="s">
        <v>149</v>
      </c>
      <c r="U92" s="22" t="s">
        <v>149</v>
      </c>
      <c r="V92" s="22" t="s">
        <v>149</v>
      </c>
      <c r="W92" s="22" t="s">
        <v>149</v>
      </c>
      <c r="X92" s="22" t="s">
        <v>149</v>
      </c>
      <c r="Y92" s="22" t="s">
        <v>149</v>
      </c>
      <c r="Z92" s="22" t="s">
        <v>149</v>
      </c>
      <c r="AB92" s="22" t="s">
        <v>149</v>
      </c>
      <c r="AC92" s="22" t="s">
        <v>149</v>
      </c>
      <c r="AD92" s="22" t="s">
        <v>149</v>
      </c>
      <c r="AE92" s="22" t="s">
        <v>149</v>
      </c>
      <c r="AF92" s="22" t="s">
        <v>149</v>
      </c>
      <c r="AG92" s="22" t="s">
        <v>149</v>
      </c>
      <c r="AH92" s="22" t="s">
        <v>149</v>
      </c>
      <c r="AI92" s="22" t="s">
        <v>149</v>
      </c>
      <c r="AJ92" s="22" t="s">
        <v>149</v>
      </c>
      <c r="AK92" s="22" t="s">
        <v>149</v>
      </c>
      <c r="AL92" s="22" t="s">
        <v>123</v>
      </c>
      <c r="AM92" s="22" t="s">
        <v>123</v>
      </c>
      <c r="AN92" s="22" t="s">
        <v>123</v>
      </c>
      <c r="AP92" s="22" t="s">
        <v>123</v>
      </c>
      <c r="AQ92" s="22" t="s">
        <v>111</v>
      </c>
      <c r="AS92" s="22" t="s">
        <v>122</v>
      </c>
      <c r="AW92" s="22" t="s">
        <v>122</v>
      </c>
      <c r="BA92" s="22" t="s">
        <v>122</v>
      </c>
      <c r="BC92" s="22" t="s">
        <v>149</v>
      </c>
      <c r="BD92" s="22" t="s">
        <v>149</v>
      </c>
      <c r="BE92" s="22" t="s">
        <v>149</v>
      </c>
      <c r="BF92" s="22" t="s">
        <v>149</v>
      </c>
      <c r="BG92" s="22" t="s">
        <v>149</v>
      </c>
      <c r="BH92" s="22" t="s">
        <v>149</v>
      </c>
      <c r="BJ92" s="22" t="s">
        <v>149</v>
      </c>
      <c r="BK92" s="22" t="s">
        <v>129</v>
      </c>
      <c r="BL92" s="22" t="s">
        <v>149</v>
      </c>
      <c r="BN92" s="22" t="s">
        <v>150</v>
      </c>
      <c r="BO92" s="22" t="s">
        <v>151</v>
      </c>
      <c r="BP92" s="22" t="s">
        <v>367</v>
      </c>
      <c r="BR92" s="22" t="s">
        <v>154</v>
      </c>
      <c r="BS92" s="22" t="s">
        <v>479</v>
      </c>
      <c r="BT92" s="22" t="s">
        <v>123</v>
      </c>
      <c r="BW92" s="22" t="s">
        <v>234</v>
      </c>
      <c r="BX92" s="22" t="s">
        <v>149</v>
      </c>
      <c r="BY92" s="22" t="s">
        <v>149</v>
      </c>
      <c r="BZ92" s="22" t="s">
        <v>149</v>
      </c>
      <c r="CA92" s="22" t="s">
        <v>149</v>
      </c>
      <c r="CC92" s="22" t="s">
        <v>123</v>
      </c>
      <c r="CD92" s="22" t="s">
        <v>149</v>
      </c>
      <c r="CE92" s="22" t="s">
        <v>149</v>
      </c>
      <c r="CF92" s="22" t="s">
        <v>149</v>
      </c>
      <c r="CG92" s="22" t="s">
        <v>149</v>
      </c>
      <c r="CH92" s="22" t="s">
        <v>149</v>
      </c>
      <c r="CL92" s="22">
        <v>4</v>
      </c>
      <c r="CM92" s="22">
        <v>4</v>
      </c>
      <c r="CN92" s="22" t="s">
        <v>127</v>
      </c>
      <c r="CO92" s="22" t="s">
        <v>219</v>
      </c>
      <c r="CP92" s="22" t="s">
        <v>123</v>
      </c>
      <c r="CS92" s="22" t="s">
        <v>158</v>
      </c>
      <c r="CT92" s="22" t="s">
        <v>168</v>
      </c>
      <c r="CU92" s="22" t="s">
        <v>198</v>
      </c>
      <c r="CW92" s="22" t="s">
        <v>149</v>
      </c>
      <c r="CX92" s="22" t="s">
        <v>149</v>
      </c>
      <c r="CY92" s="22" t="s">
        <v>149</v>
      </c>
      <c r="CZ92" s="22" t="s">
        <v>149</v>
      </c>
      <c r="DA92" s="22" t="s">
        <v>149</v>
      </c>
      <c r="DB92" s="22" t="s">
        <v>149</v>
      </c>
      <c r="DC92" s="22" t="s">
        <v>149</v>
      </c>
      <c r="DD92" s="22" t="s">
        <v>123</v>
      </c>
      <c r="DE92" s="22" t="s">
        <v>123</v>
      </c>
      <c r="DF92" s="22">
        <v>9</v>
      </c>
    </row>
    <row r="93" spans="1:110" ht="13.2" x14ac:dyDescent="0.25">
      <c r="A93" s="86">
        <v>42114.505143634262</v>
      </c>
      <c r="B93" s="22" t="s">
        <v>130</v>
      </c>
      <c r="C93" s="22" t="s">
        <v>159</v>
      </c>
      <c r="E93" s="22" t="s">
        <v>160</v>
      </c>
      <c r="F93" s="22" t="s">
        <v>133</v>
      </c>
      <c r="G93" s="22" t="s">
        <v>480</v>
      </c>
      <c r="H93" s="22" t="s">
        <v>161</v>
      </c>
      <c r="I93" s="22" t="s">
        <v>284</v>
      </c>
      <c r="J93" s="22">
        <v>77144</v>
      </c>
      <c r="L93" s="22" t="s">
        <v>115</v>
      </c>
      <c r="M93" s="22" t="s">
        <v>116</v>
      </c>
      <c r="N93" s="22" t="s">
        <v>172</v>
      </c>
      <c r="O93" s="22" t="s">
        <v>173</v>
      </c>
      <c r="Q93" s="22" t="s">
        <v>124</v>
      </c>
      <c r="R93" s="22" t="s">
        <v>124</v>
      </c>
      <c r="S93" s="22" t="s">
        <v>124</v>
      </c>
      <c r="T93" s="22" t="s">
        <v>124</v>
      </c>
      <c r="U93" s="22" t="s">
        <v>124</v>
      </c>
      <c r="V93" s="22" t="s">
        <v>124</v>
      </c>
      <c r="W93" s="22" t="s">
        <v>124</v>
      </c>
      <c r="X93" s="22" t="s">
        <v>124</v>
      </c>
      <c r="Y93" s="22" t="s">
        <v>124</v>
      </c>
      <c r="Z93" s="22" t="s">
        <v>124</v>
      </c>
      <c r="AA93" s="22" t="s">
        <v>150</v>
      </c>
      <c r="AB93" s="22" t="s">
        <v>124</v>
      </c>
      <c r="AC93" s="22" t="s">
        <v>124</v>
      </c>
      <c r="AD93" s="22" t="s">
        <v>124</v>
      </c>
      <c r="AE93" s="22" t="s">
        <v>124</v>
      </c>
      <c r="AF93" s="22" t="s">
        <v>124</v>
      </c>
      <c r="AG93" s="22" t="s">
        <v>124</v>
      </c>
      <c r="AH93" s="22" t="s">
        <v>124</v>
      </c>
      <c r="AI93" s="22" t="s">
        <v>124</v>
      </c>
      <c r="AJ93" s="22" t="s">
        <v>124</v>
      </c>
      <c r="AK93" s="22" t="s">
        <v>124</v>
      </c>
      <c r="AL93" s="22" t="s">
        <v>123</v>
      </c>
      <c r="AM93" s="22" t="s">
        <v>123</v>
      </c>
      <c r="AN93" s="22" t="s">
        <v>123</v>
      </c>
      <c r="AP93" s="22" t="s">
        <v>123</v>
      </c>
      <c r="AQ93" s="22" t="s">
        <v>123</v>
      </c>
      <c r="AR93" s="22" t="s">
        <v>123</v>
      </c>
      <c r="AT93" s="22" t="s">
        <v>123</v>
      </c>
      <c r="AU93" s="22" t="s">
        <v>123</v>
      </c>
      <c r="AV93" s="22" t="s">
        <v>123</v>
      </c>
      <c r="AX93" s="22" t="s">
        <v>123</v>
      </c>
      <c r="AY93" s="22" t="s">
        <v>123</v>
      </c>
      <c r="AZ93" s="22" t="s">
        <v>123</v>
      </c>
      <c r="BC93" s="22" t="s">
        <v>121</v>
      </c>
      <c r="BD93" s="22" t="s">
        <v>124</v>
      </c>
      <c r="BE93" s="22" t="s">
        <v>124</v>
      </c>
      <c r="BF93" s="22" t="s">
        <v>124</v>
      </c>
      <c r="BG93" s="22" t="s">
        <v>124</v>
      </c>
      <c r="BH93" s="22" t="s">
        <v>124</v>
      </c>
      <c r="BI93" s="22" t="s">
        <v>124</v>
      </c>
      <c r="BJ93" s="22" t="s">
        <v>124</v>
      </c>
      <c r="BK93" s="22" t="s">
        <v>121</v>
      </c>
      <c r="BL93" s="22" t="s">
        <v>129</v>
      </c>
      <c r="BN93" s="22" t="s">
        <v>150</v>
      </c>
      <c r="BO93" s="22" t="s">
        <v>165</v>
      </c>
      <c r="CC93" s="22" t="s">
        <v>123</v>
      </c>
      <c r="CF93" s="22" t="s">
        <v>124</v>
      </c>
      <c r="CG93" s="22" t="s">
        <v>124</v>
      </c>
      <c r="CH93" s="22" t="s">
        <v>124</v>
      </c>
      <c r="CL93" s="22">
        <v>6</v>
      </c>
      <c r="CM93" s="22">
        <v>3</v>
      </c>
      <c r="CN93" s="22" t="s">
        <v>127</v>
      </c>
      <c r="CO93" s="22" t="s">
        <v>481</v>
      </c>
      <c r="CP93" s="22" t="s">
        <v>123</v>
      </c>
      <c r="CS93" s="22" t="s">
        <v>158</v>
      </c>
      <c r="CT93" s="22" t="s">
        <v>158</v>
      </c>
      <c r="CU93" s="22" t="s">
        <v>184</v>
      </c>
      <c r="CW93" s="22" t="s">
        <v>124</v>
      </c>
      <c r="CX93" s="22" t="s">
        <v>121</v>
      </c>
      <c r="CY93" s="22" t="s">
        <v>124</v>
      </c>
      <c r="CZ93" s="22" t="s">
        <v>129</v>
      </c>
      <c r="DA93" s="22" t="s">
        <v>124</v>
      </c>
      <c r="DB93" s="22" t="s">
        <v>124</v>
      </c>
      <c r="DC93" s="22" t="s">
        <v>124</v>
      </c>
      <c r="DD93" s="22" t="s">
        <v>123</v>
      </c>
      <c r="DE93" s="22" t="s">
        <v>123</v>
      </c>
      <c r="DF93" s="22">
        <v>8</v>
      </c>
    </row>
    <row r="94" spans="1:110" ht="13.2" x14ac:dyDescent="0.25">
      <c r="A94" s="86">
        <v>42114.505562939819</v>
      </c>
      <c r="B94" s="22" t="s">
        <v>191</v>
      </c>
      <c r="C94" s="22" t="s">
        <v>110</v>
      </c>
      <c r="E94" s="22" t="s">
        <v>170</v>
      </c>
      <c r="F94" s="22" t="s">
        <v>255</v>
      </c>
      <c r="G94" s="22" t="s">
        <v>112</v>
      </c>
      <c r="H94" s="22" t="s">
        <v>404</v>
      </c>
      <c r="I94" s="22" t="s">
        <v>482</v>
      </c>
      <c r="J94" s="22">
        <v>13009</v>
      </c>
      <c r="L94" s="22" t="s">
        <v>115</v>
      </c>
      <c r="M94" s="22" t="s">
        <v>137</v>
      </c>
      <c r="N94" s="22" t="s">
        <v>138</v>
      </c>
      <c r="O94" s="22" t="s">
        <v>139</v>
      </c>
      <c r="W94" s="22" t="s">
        <v>149</v>
      </c>
      <c r="X94" s="22" t="s">
        <v>149</v>
      </c>
      <c r="Y94" s="22" t="s">
        <v>149</v>
      </c>
      <c r="Z94" s="22" t="s">
        <v>149</v>
      </c>
      <c r="AA94" s="22" t="s">
        <v>150</v>
      </c>
      <c r="AB94" s="22" t="s">
        <v>124</v>
      </c>
      <c r="AC94" s="22" t="s">
        <v>124</v>
      </c>
      <c r="AD94" s="22" t="s">
        <v>124</v>
      </c>
      <c r="AE94" s="22" t="s">
        <v>124</v>
      </c>
      <c r="AF94" s="22" t="s">
        <v>124</v>
      </c>
      <c r="AG94" s="22" t="s">
        <v>124</v>
      </c>
      <c r="AH94" s="22" t="s">
        <v>124</v>
      </c>
      <c r="AI94" s="22" t="s">
        <v>124</v>
      </c>
      <c r="AJ94" s="22" t="s">
        <v>124</v>
      </c>
      <c r="AK94" s="22" t="s">
        <v>124</v>
      </c>
      <c r="AL94" s="22" t="s">
        <v>123</v>
      </c>
      <c r="AM94" s="22" t="s">
        <v>123</v>
      </c>
      <c r="AN94" s="22" t="s">
        <v>123</v>
      </c>
      <c r="AP94" s="22" t="s">
        <v>123</v>
      </c>
      <c r="AQ94" s="22" t="s">
        <v>123</v>
      </c>
      <c r="AR94" s="22" t="s">
        <v>123</v>
      </c>
      <c r="AT94" s="22" t="s">
        <v>123</v>
      </c>
      <c r="AU94" s="22" t="s">
        <v>123</v>
      </c>
      <c r="AV94" s="22" t="s">
        <v>123</v>
      </c>
      <c r="BA94" s="22" t="s">
        <v>122</v>
      </c>
      <c r="BC94" s="22" t="s">
        <v>124</v>
      </c>
      <c r="BD94" s="22" t="s">
        <v>124</v>
      </c>
      <c r="BE94" s="22" t="s">
        <v>124</v>
      </c>
      <c r="BF94" s="22" t="s">
        <v>124</v>
      </c>
      <c r="BG94" s="22" t="s">
        <v>124</v>
      </c>
      <c r="BH94" s="22" t="s">
        <v>124</v>
      </c>
      <c r="BI94" s="22" t="s">
        <v>124</v>
      </c>
      <c r="BJ94" s="22" t="s">
        <v>124</v>
      </c>
      <c r="BK94" s="22" t="s">
        <v>124</v>
      </c>
      <c r="BL94" s="22" t="s">
        <v>124</v>
      </c>
      <c r="BN94" s="22" t="s">
        <v>150</v>
      </c>
      <c r="BO94" s="22" t="s">
        <v>151</v>
      </c>
      <c r="BP94" s="22" t="s">
        <v>174</v>
      </c>
      <c r="BR94" s="22" t="s">
        <v>126</v>
      </c>
      <c r="BT94" s="22" t="s">
        <v>123</v>
      </c>
      <c r="CC94" s="22" t="s">
        <v>123</v>
      </c>
      <c r="CD94" s="22" t="s">
        <v>124</v>
      </c>
      <c r="CE94" s="22" t="s">
        <v>124</v>
      </c>
      <c r="CF94" s="22" t="s">
        <v>124</v>
      </c>
      <c r="CG94" s="22" t="s">
        <v>124</v>
      </c>
      <c r="CH94" s="22" t="s">
        <v>124</v>
      </c>
      <c r="CL94" s="22">
        <v>3</v>
      </c>
      <c r="CM94" s="22">
        <v>3</v>
      </c>
      <c r="CN94" s="22" t="s">
        <v>127</v>
      </c>
      <c r="CO94" s="22" t="s">
        <v>483</v>
      </c>
      <c r="CP94" s="22" t="s">
        <v>123</v>
      </c>
      <c r="CS94" s="22" t="s">
        <v>208</v>
      </c>
      <c r="CT94" s="22" t="s">
        <v>169</v>
      </c>
      <c r="CU94" s="22" t="s">
        <v>169</v>
      </c>
      <c r="CW94" s="22" t="s">
        <v>124</v>
      </c>
      <c r="CX94" s="22" t="s">
        <v>119</v>
      </c>
      <c r="CY94" s="22" t="s">
        <v>124</v>
      </c>
      <c r="CZ94" s="22" t="s">
        <v>124</v>
      </c>
      <c r="DA94" s="22" t="s">
        <v>124</v>
      </c>
      <c r="DB94" s="22" t="s">
        <v>124</v>
      </c>
      <c r="DC94" s="22" t="s">
        <v>124</v>
      </c>
      <c r="DD94" s="22" t="s">
        <v>123</v>
      </c>
      <c r="DE94" s="22" t="s">
        <v>123</v>
      </c>
      <c r="DF94" s="22">
        <v>3</v>
      </c>
    </row>
    <row r="95" spans="1:110" ht="13.2" x14ac:dyDescent="0.25">
      <c r="A95" s="86">
        <v>42114.505651932865</v>
      </c>
      <c r="B95" s="22" t="s">
        <v>383</v>
      </c>
      <c r="C95" s="22" t="s">
        <v>131</v>
      </c>
      <c r="E95" s="22" t="s">
        <v>170</v>
      </c>
      <c r="F95" s="22" t="s">
        <v>185</v>
      </c>
      <c r="G95" s="22" t="s">
        <v>193</v>
      </c>
      <c r="H95" s="22" t="s">
        <v>146</v>
      </c>
      <c r="I95" s="22" t="s">
        <v>147</v>
      </c>
      <c r="J95" s="22">
        <v>30230</v>
      </c>
      <c r="K95" s="22" t="s">
        <v>292</v>
      </c>
      <c r="L95" s="22" t="s">
        <v>115</v>
      </c>
      <c r="M95" s="22" t="s">
        <v>137</v>
      </c>
      <c r="N95" s="22" t="s">
        <v>148</v>
      </c>
      <c r="O95" s="22" t="s">
        <v>139</v>
      </c>
      <c r="Q95" s="22" t="s">
        <v>149</v>
      </c>
      <c r="R95" s="22" t="s">
        <v>149</v>
      </c>
      <c r="S95" s="22" t="s">
        <v>149</v>
      </c>
      <c r="T95" s="22" t="s">
        <v>149</v>
      </c>
      <c r="U95" s="22" t="s">
        <v>121</v>
      </c>
      <c r="V95" s="22" t="s">
        <v>149</v>
      </c>
      <c r="W95" s="22" t="s">
        <v>149</v>
      </c>
      <c r="X95" s="22" t="s">
        <v>149</v>
      </c>
      <c r="Y95" s="22" t="s">
        <v>149</v>
      </c>
      <c r="Z95" s="22" t="s">
        <v>121</v>
      </c>
      <c r="AA95" s="22" t="s">
        <v>120</v>
      </c>
      <c r="AB95" s="22" t="s">
        <v>121</v>
      </c>
      <c r="AC95" s="22" t="s">
        <v>124</v>
      </c>
      <c r="AD95" s="22" t="s">
        <v>124</v>
      </c>
      <c r="AE95" s="22" t="s">
        <v>121</v>
      </c>
      <c r="AF95" s="22" t="s">
        <v>119</v>
      </c>
      <c r="AG95" s="22" t="s">
        <v>121</v>
      </c>
      <c r="AH95" s="22" t="s">
        <v>124</v>
      </c>
      <c r="AI95" s="22" t="s">
        <v>124</v>
      </c>
      <c r="AJ95" s="22" t="s">
        <v>124</v>
      </c>
      <c r="AK95" s="22" t="s">
        <v>124</v>
      </c>
      <c r="AL95" s="22" t="s">
        <v>123</v>
      </c>
      <c r="AM95" s="22" t="s">
        <v>111</v>
      </c>
      <c r="AN95" s="22" t="s">
        <v>123</v>
      </c>
      <c r="AO95" s="22" t="s">
        <v>122</v>
      </c>
      <c r="AP95" s="22" t="s">
        <v>123</v>
      </c>
      <c r="AQ95" s="22" t="s">
        <v>123</v>
      </c>
      <c r="AR95" s="22" t="s">
        <v>123</v>
      </c>
      <c r="AT95" s="22" t="s">
        <v>123</v>
      </c>
      <c r="AU95" s="22" t="s">
        <v>111</v>
      </c>
      <c r="AV95" s="22" t="s">
        <v>111</v>
      </c>
      <c r="BA95" s="22" t="s">
        <v>122</v>
      </c>
      <c r="BC95" s="22" t="s">
        <v>124</v>
      </c>
      <c r="BD95" s="22" t="s">
        <v>124</v>
      </c>
      <c r="BE95" s="22" t="s">
        <v>124</v>
      </c>
      <c r="BF95" s="22" t="s">
        <v>124</v>
      </c>
      <c r="BG95" s="22" t="s">
        <v>124</v>
      </c>
      <c r="BH95" s="22" t="s">
        <v>124</v>
      </c>
      <c r="BI95" s="22" t="s">
        <v>124</v>
      </c>
      <c r="BJ95" s="22" t="s">
        <v>124</v>
      </c>
      <c r="BK95" s="22" t="s">
        <v>124</v>
      </c>
      <c r="BL95" s="22" t="s">
        <v>124</v>
      </c>
      <c r="BN95" s="22" t="s">
        <v>120</v>
      </c>
      <c r="BO95" s="22" t="s">
        <v>151</v>
      </c>
      <c r="BP95" s="22" t="s">
        <v>367</v>
      </c>
      <c r="BQ95" s="22" t="s">
        <v>205</v>
      </c>
      <c r="BR95" s="22" t="s">
        <v>126</v>
      </c>
      <c r="BT95" s="22" t="s">
        <v>111</v>
      </c>
      <c r="BU95" s="22" t="s">
        <v>484</v>
      </c>
      <c r="BW95" s="22" t="s">
        <v>412</v>
      </c>
      <c r="BX95" s="22" t="s">
        <v>124</v>
      </c>
      <c r="BY95" s="22" t="s">
        <v>124</v>
      </c>
      <c r="BZ95" s="22" t="s">
        <v>119</v>
      </c>
      <c r="CA95" s="22" t="s">
        <v>149</v>
      </c>
      <c r="CC95" s="22" t="s">
        <v>111</v>
      </c>
      <c r="CI95" s="22" t="s">
        <v>426</v>
      </c>
      <c r="CJ95" s="22" t="s">
        <v>485</v>
      </c>
      <c r="CL95" s="22">
        <v>5</v>
      </c>
      <c r="CM95" s="22">
        <v>1</v>
      </c>
      <c r="CN95" s="22" t="s">
        <v>142</v>
      </c>
      <c r="CO95" s="22" t="s">
        <v>486</v>
      </c>
      <c r="CP95" s="22" t="s">
        <v>111</v>
      </c>
      <c r="CS95" s="22" t="s">
        <v>168</v>
      </c>
      <c r="CT95" s="22" t="s">
        <v>145</v>
      </c>
      <c r="CW95" s="22" t="s">
        <v>124</v>
      </c>
      <c r="CX95" s="22" t="s">
        <v>121</v>
      </c>
      <c r="CY95" s="22" t="s">
        <v>124</v>
      </c>
      <c r="CZ95" s="22" t="s">
        <v>119</v>
      </c>
      <c r="DA95" s="22" t="s">
        <v>129</v>
      </c>
      <c r="DB95" s="22" t="s">
        <v>129</v>
      </c>
      <c r="DC95" s="22" t="s">
        <v>129</v>
      </c>
      <c r="DD95" s="22" t="s">
        <v>123</v>
      </c>
      <c r="DE95" s="22" t="s">
        <v>123</v>
      </c>
      <c r="DF95" s="22">
        <v>6</v>
      </c>
    </row>
    <row r="96" spans="1:110" ht="13.2" x14ac:dyDescent="0.25">
      <c r="A96" s="86">
        <v>42114.511345069448</v>
      </c>
      <c r="B96" s="22" t="s">
        <v>191</v>
      </c>
      <c r="C96" s="22" t="s">
        <v>110</v>
      </c>
      <c r="E96" s="22" t="s">
        <v>170</v>
      </c>
      <c r="F96" s="22" t="s">
        <v>185</v>
      </c>
      <c r="G96" s="22" t="s">
        <v>112</v>
      </c>
      <c r="H96" s="22" t="s">
        <v>404</v>
      </c>
      <c r="I96" s="22" t="s">
        <v>136</v>
      </c>
      <c r="J96" s="22">
        <v>75</v>
      </c>
      <c r="L96" s="22" t="s">
        <v>115</v>
      </c>
      <c r="M96" s="22" t="s">
        <v>137</v>
      </c>
      <c r="N96" s="22" t="s">
        <v>163</v>
      </c>
      <c r="O96" s="22" t="s">
        <v>139</v>
      </c>
      <c r="Q96" s="22" t="s">
        <v>124</v>
      </c>
      <c r="R96" s="22" t="s">
        <v>124</v>
      </c>
      <c r="S96" s="22" t="s">
        <v>124</v>
      </c>
      <c r="T96" s="22" t="s">
        <v>124</v>
      </c>
      <c r="U96" s="22" t="s">
        <v>124</v>
      </c>
      <c r="V96" s="22" t="s">
        <v>124</v>
      </c>
      <c r="W96" s="22" t="s">
        <v>124</v>
      </c>
      <c r="X96" s="22" t="s">
        <v>124</v>
      </c>
      <c r="Y96" s="22" t="s">
        <v>124</v>
      </c>
      <c r="Z96" s="22" t="s">
        <v>124</v>
      </c>
      <c r="AA96" s="22" t="s">
        <v>120</v>
      </c>
      <c r="AB96" s="22" t="s">
        <v>121</v>
      </c>
      <c r="AC96" s="22" t="s">
        <v>121</v>
      </c>
      <c r="AD96" s="22" t="s">
        <v>124</v>
      </c>
      <c r="AE96" s="22" t="s">
        <v>124</v>
      </c>
      <c r="AF96" s="22" t="s">
        <v>124</v>
      </c>
      <c r="AG96" s="22" t="s">
        <v>124</v>
      </c>
      <c r="AH96" s="22" t="s">
        <v>121</v>
      </c>
      <c r="AI96" s="22" t="s">
        <v>121</v>
      </c>
      <c r="AJ96" s="22" t="s">
        <v>124</v>
      </c>
      <c r="AK96" s="22" t="s">
        <v>124</v>
      </c>
      <c r="AO96" s="22" t="s">
        <v>122</v>
      </c>
      <c r="AP96" s="22" t="s">
        <v>123</v>
      </c>
      <c r="AQ96" s="22" t="s">
        <v>123</v>
      </c>
      <c r="AR96" s="22" t="s">
        <v>123</v>
      </c>
      <c r="AS96" s="22" t="s">
        <v>122</v>
      </c>
      <c r="AW96" s="22" t="s">
        <v>122</v>
      </c>
      <c r="BA96" s="22" t="s">
        <v>122</v>
      </c>
      <c r="BC96" s="22" t="s">
        <v>124</v>
      </c>
      <c r="BD96" s="22" t="s">
        <v>124</v>
      </c>
      <c r="BE96" s="22" t="s">
        <v>124</v>
      </c>
      <c r="BF96" s="22" t="s">
        <v>124</v>
      </c>
      <c r="BG96" s="22" t="s">
        <v>124</v>
      </c>
      <c r="BH96" s="22" t="s">
        <v>121</v>
      </c>
      <c r="BI96" s="22" t="s">
        <v>124</v>
      </c>
      <c r="BJ96" s="22" t="s">
        <v>124</v>
      </c>
      <c r="BK96" s="22" t="s">
        <v>124</v>
      </c>
      <c r="BL96" s="22" t="s">
        <v>124</v>
      </c>
      <c r="BN96" s="22" t="s">
        <v>120</v>
      </c>
      <c r="BP96" s="22" t="s">
        <v>367</v>
      </c>
      <c r="BQ96" s="22" t="s">
        <v>229</v>
      </c>
      <c r="BR96" s="22" t="s">
        <v>126</v>
      </c>
      <c r="BT96" s="22" t="s">
        <v>111</v>
      </c>
      <c r="BU96" s="22" t="s">
        <v>487</v>
      </c>
      <c r="BW96" s="22" t="s">
        <v>234</v>
      </c>
      <c r="BX96" s="22" t="s">
        <v>149</v>
      </c>
      <c r="BY96" s="22" t="s">
        <v>149</v>
      </c>
      <c r="BZ96" s="22" t="s">
        <v>149</v>
      </c>
      <c r="CA96" s="22" t="s">
        <v>149</v>
      </c>
      <c r="CC96" s="22" t="s">
        <v>111</v>
      </c>
      <c r="CI96" s="22" t="s">
        <v>141</v>
      </c>
      <c r="CM96" s="22">
        <v>4</v>
      </c>
      <c r="CO96" s="22" t="s">
        <v>219</v>
      </c>
      <c r="CP96" s="22" t="s">
        <v>111</v>
      </c>
      <c r="CS96" s="22" t="s">
        <v>169</v>
      </c>
      <c r="CT96" s="22" t="s">
        <v>394</v>
      </c>
      <c r="CU96" s="22" t="s">
        <v>394</v>
      </c>
      <c r="CW96" s="22" t="s">
        <v>124</v>
      </c>
      <c r="CX96" s="22" t="s">
        <v>121</v>
      </c>
      <c r="CY96" s="22" t="s">
        <v>121</v>
      </c>
      <c r="CZ96" s="22" t="s">
        <v>121</v>
      </c>
      <c r="DA96" s="22" t="s">
        <v>121</v>
      </c>
      <c r="DD96" s="22" t="s">
        <v>123</v>
      </c>
      <c r="DE96" s="22" t="s">
        <v>111</v>
      </c>
      <c r="DF96" s="22">
        <v>7</v>
      </c>
    </row>
    <row r="97" spans="1:110" ht="13.2" x14ac:dyDescent="0.25">
      <c r="A97" s="86">
        <v>42114.516537708332</v>
      </c>
      <c r="B97" s="22" t="s">
        <v>191</v>
      </c>
      <c r="C97" s="22" t="s">
        <v>110</v>
      </c>
      <c r="E97" s="22" t="s">
        <v>170</v>
      </c>
      <c r="F97" s="22" t="s">
        <v>185</v>
      </c>
      <c r="G97" s="22" t="s">
        <v>112</v>
      </c>
      <c r="H97" s="22" t="s">
        <v>113</v>
      </c>
      <c r="I97" s="22" t="s">
        <v>136</v>
      </c>
      <c r="J97" s="22">
        <v>14117</v>
      </c>
      <c r="L97" s="22" t="s">
        <v>115</v>
      </c>
      <c r="M97" s="22" t="s">
        <v>116</v>
      </c>
      <c r="N97" s="22" t="s">
        <v>138</v>
      </c>
      <c r="O97" s="22" t="s">
        <v>139</v>
      </c>
      <c r="Q97" s="22" t="s">
        <v>129</v>
      </c>
      <c r="R97" s="22" t="s">
        <v>129</v>
      </c>
      <c r="S97" s="22" t="s">
        <v>129</v>
      </c>
      <c r="T97" s="22" t="s">
        <v>129</v>
      </c>
      <c r="U97" s="22" t="s">
        <v>129</v>
      </c>
      <c r="V97" s="22" t="s">
        <v>129</v>
      </c>
      <c r="W97" s="22" t="s">
        <v>129</v>
      </c>
      <c r="X97" s="22" t="s">
        <v>129</v>
      </c>
      <c r="Y97" s="22" t="s">
        <v>129</v>
      </c>
      <c r="Z97" s="22" t="s">
        <v>129</v>
      </c>
      <c r="AL97" s="22" t="s">
        <v>123</v>
      </c>
      <c r="AM97" s="22" t="s">
        <v>123</v>
      </c>
      <c r="AN97" s="22" t="s">
        <v>123</v>
      </c>
      <c r="AP97" s="22" t="s">
        <v>123</v>
      </c>
      <c r="AQ97" s="22" t="s">
        <v>123</v>
      </c>
      <c r="AR97" s="22" t="s">
        <v>123</v>
      </c>
      <c r="AW97" s="22" t="s">
        <v>122</v>
      </c>
      <c r="BA97" s="22" t="s">
        <v>122</v>
      </c>
      <c r="BC97" s="22" t="s">
        <v>124</v>
      </c>
      <c r="BD97" s="22" t="s">
        <v>124</v>
      </c>
      <c r="BE97" s="22" t="s">
        <v>124</v>
      </c>
      <c r="BF97" s="22" t="s">
        <v>121</v>
      </c>
      <c r="BG97" s="22" t="s">
        <v>121</v>
      </c>
      <c r="BH97" s="22" t="s">
        <v>124</v>
      </c>
      <c r="BI97" s="22" t="s">
        <v>121</v>
      </c>
      <c r="BJ97" s="22" t="s">
        <v>124</v>
      </c>
      <c r="BK97" s="22" t="s">
        <v>121</v>
      </c>
      <c r="BL97" s="22" t="s">
        <v>129</v>
      </c>
      <c r="BN97" s="22" t="s">
        <v>287</v>
      </c>
      <c r="BO97" s="22" t="s">
        <v>125</v>
      </c>
      <c r="BP97" s="22" t="s">
        <v>180</v>
      </c>
      <c r="BQ97" s="22" t="s">
        <v>153</v>
      </c>
      <c r="BR97" s="22" t="s">
        <v>154</v>
      </c>
      <c r="BT97" s="22" t="s">
        <v>123</v>
      </c>
      <c r="CC97" s="22" t="s">
        <v>111</v>
      </c>
      <c r="CI97" s="22" t="s">
        <v>426</v>
      </c>
      <c r="CL97" s="22">
        <v>3</v>
      </c>
      <c r="CM97" s="22">
        <v>3</v>
      </c>
      <c r="CN97" s="22" t="s">
        <v>127</v>
      </c>
      <c r="CO97" s="22" t="s">
        <v>219</v>
      </c>
      <c r="CP97" s="22" t="s">
        <v>123</v>
      </c>
      <c r="CS97" s="22" t="s">
        <v>190</v>
      </c>
      <c r="CT97" s="22" t="s">
        <v>158</v>
      </c>
      <c r="CW97" s="22" t="s">
        <v>149</v>
      </c>
      <c r="CX97" s="22" t="s">
        <v>149</v>
      </c>
      <c r="CY97" s="22" t="s">
        <v>149</v>
      </c>
      <c r="CZ97" s="22" t="s">
        <v>121</v>
      </c>
      <c r="DA97" s="22" t="s">
        <v>129</v>
      </c>
      <c r="DB97" s="22" t="s">
        <v>129</v>
      </c>
      <c r="DC97" s="22" t="s">
        <v>129</v>
      </c>
      <c r="DD97" s="22" t="s">
        <v>123</v>
      </c>
      <c r="DE97" s="22" t="s">
        <v>123</v>
      </c>
      <c r="DF97" s="22">
        <v>9</v>
      </c>
    </row>
    <row r="98" spans="1:110" ht="13.2" x14ac:dyDescent="0.25">
      <c r="A98" s="86">
        <v>42114.517464490738</v>
      </c>
      <c r="B98" s="22" t="s">
        <v>191</v>
      </c>
      <c r="C98" s="22" t="s">
        <v>110</v>
      </c>
      <c r="E98" s="22" t="s">
        <v>170</v>
      </c>
      <c r="F98" s="22" t="s">
        <v>215</v>
      </c>
      <c r="G98" s="22" t="s">
        <v>112</v>
      </c>
      <c r="H98" s="22" t="s">
        <v>161</v>
      </c>
      <c r="I98" s="22" t="s">
        <v>488</v>
      </c>
      <c r="J98" s="22">
        <v>94350</v>
      </c>
      <c r="L98" s="22" t="s">
        <v>115</v>
      </c>
      <c r="M98" s="22" t="s">
        <v>116</v>
      </c>
      <c r="N98" s="22" t="s">
        <v>148</v>
      </c>
      <c r="O98" s="22" t="s">
        <v>139</v>
      </c>
      <c r="Q98" s="22" t="s">
        <v>129</v>
      </c>
      <c r="R98" s="22" t="s">
        <v>129</v>
      </c>
      <c r="S98" s="22" t="s">
        <v>129</v>
      </c>
      <c r="T98" s="22" t="s">
        <v>129</v>
      </c>
      <c r="U98" s="22" t="s">
        <v>129</v>
      </c>
      <c r="V98" s="22" t="s">
        <v>129</v>
      </c>
      <c r="W98" s="22" t="s">
        <v>129</v>
      </c>
      <c r="X98" s="22" t="s">
        <v>129</v>
      </c>
      <c r="Y98" s="22" t="s">
        <v>129</v>
      </c>
      <c r="Z98" s="22" t="s">
        <v>129</v>
      </c>
      <c r="AA98" s="22" t="s">
        <v>150</v>
      </c>
      <c r="AB98" s="22" t="s">
        <v>124</v>
      </c>
      <c r="AC98" s="22" t="s">
        <v>124</v>
      </c>
      <c r="AD98" s="22" t="s">
        <v>121</v>
      </c>
      <c r="AE98" s="22" t="s">
        <v>124</v>
      </c>
      <c r="AF98" s="22" t="s">
        <v>121</v>
      </c>
      <c r="AG98" s="22" t="s">
        <v>124</v>
      </c>
      <c r="AH98" s="22" t="s">
        <v>124</v>
      </c>
      <c r="AI98" s="22" t="s">
        <v>119</v>
      </c>
      <c r="AJ98" s="22" t="s">
        <v>119</v>
      </c>
      <c r="AK98" s="22" t="s">
        <v>119</v>
      </c>
      <c r="AL98" s="22" t="s">
        <v>123</v>
      </c>
      <c r="AM98" s="22" t="s">
        <v>123</v>
      </c>
      <c r="AN98" s="22" t="s">
        <v>123</v>
      </c>
      <c r="AO98" s="22" t="s">
        <v>122</v>
      </c>
      <c r="AP98" s="22" t="s">
        <v>123</v>
      </c>
      <c r="AQ98" s="22" t="s">
        <v>123</v>
      </c>
      <c r="AR98" s="22" t="s">
        <v>123</v>
      </c>
      <c r="BC98" s="22" t="s">
        <v>124</v>
      </c>
      <c r="BD98" s="22" t="s">
        <v>124</v>
      </c>
      <c r="BE98" s="22" t="s">
        <v>124</v>
      </c>
      <c r="BF98" s="22" t="s">
        <v>124</v>
      </c>
      <c r="BG98" s="22" t="s">
        <v>121</v>
      </c>
      <c r="BH98" s="22" t="s">
        <v>124</v>
      </c>
      <c r="BI98" s="22" t="s">
        <v>124</v>
      </c>
      <c r="BJ98" s="22" t="s">
        <v>124</v>
      </c>
      <c r="BK98" s="22" t="s">
        <v>149</v>
      </c>
      <c r="BL98" s="22" t="s">
        <v>129</v>
      </c>
      <c r="BN98" s="22" t="s">
        <v>150</v>
      </c>
      <c r="BO98" s="22" t="s">
        <v>151</v>
      </c>
      <c r="BP98" s="22" t="s">
        <v>174</v>
      </c>
      <c r="BQ98" s="22" t="s">
        <v>153</v>
      </c>
      <c r="BR98" s="22" t="s">
        <v>154</v>
      </c>
      <c r="BS98" s="22" t="s">
        <v>489</v>
      </c>
      <c r="BT98" s="22" t="s">
        <v>123</v>
      </c>
      <c r="BW98" s="22" t="s">
        <v>234</v>
      </c>
      <c r="BX98" s="22" t="s">
        <v>149</v>
      </c>
      <c r="BY98" s="22" t="s">
        <v>149</v>
      </c>
      <c r="BZ98" s="22" t="s">
        <v>149</v>
      </c>
      <c r="CA98" s="22" t="s">
        <v>149</v>
      </c>
      <c r="CC98" s="22" t="s">
        <v>111</v>
      </c>
      <c r="CD98" s="22" t="s">
        <v>124</v>
      </c>
      <c r="CE98" s="22" t="s">
        <v>124</v>
      </c>
      <c r="CF98" s="22" t="s">
        <v>124</v>
      </c>
      <c r="CG98" s="22" t="s">
        <v>124</v>
      </c>
      <c r="CH98" s="22" t="s">
        <v>124</v>
      </c>
      <c r="CL98" s="22">
        <v>6</v>
      </c>
      <c r="CM98" s="22">
        <v>2</v>
      </c>
      <c r="CN98" s="22" t="s">
        <v>127</v>
      </c>
      <c r="CO98" s="22" t="s">
        <v>219</v>
      </c>
      <c r="CP98" s="22" t="s">
        <v>123</v>
      </c>
      <c r="CS98" s="22" t="s">
        <v>190</v>
      </c>
      <c r="CT98" s="22" t="s">
        <v>232</v>
      </c>
      <c r="CU98" s="22" t="s">
        <v>209</v>
      </c>
      <c r="CW98" s="22" t="s">
        <v>124</v>
      </c>
      <c r="CX98" s="22" t="s">
        <v>124</v>
      </c>
      <c r="CY98" s="22" t="s">
        <v>121</v>
      </c>
      <c r="CZ98" s="22" t="s">
        <v>129</v>
      </c>
      <c r="DA98" s="22" t="s">
        <v>129</v>
      </c>
      <c r="DB98" s="22" t="s">
        <v>129</v>
      </c>
      <c r="DC98" s="22" t="s">
        <v>129</v>
      </c>
      <c r="DD98" s="22" t="s">
        <v>123</v>
      </c>
      <c r="DE98" s="22" t="s">
        <v>123</v>
      </c>
      <c r="DF98" s="22">
        <v>8</v>
      </c>
    </row>
    <row r="99" spans="1:110" ht="13.2" x14ac:dyDescent="0.25">
      <c r="A99" s="86">
        <v>42114.519597696766</v>
      </c>
      <c r="B99" s="22" t="s">
        <v>191</v>
      </c>
      <c r="C99" s="22" t="s">
        <v>110</v>
      </c>
      <c r="E99" s="22" t="s">
        <v>111</v>
      </c>
      <c r="G99" s="22" t="s">
        <v>112</v>
      </c>
      <c r="H99" s="22" t="s">
        <v>161</v>
      </c>
      <c r="I99" s="22" t="s">
        <v>490</v>
      </c>
      <c r="J99" s="22">
        <v>13090</v>
      </c>
      <c r="K99" s="22" t="s">
        <v>491</v>
      </c>
      <c r="L99" s="22" t="s">
        <v>115</v>
      </c>
      <c r="M99" s="22" t="s">
        <v>116</v>
      </c>
      <c r="N99" s="22" t="s">
        <v>138</v>
      </c>
      <c r="O99" s="22" t="s">
        <v>139</v>
      </c>
      <c r="Q99" s="22" t="s">
        <v>129</v>
      </c>
      <c r="R99" s="22" t="s">
        <v>129</v>
      </c>
      <c r="S99" s="22" t="s">
        <v>129</v>
      </c>
      <c r="T99" s="22" t="s">
        <v>129</v>
      </c>
      <c r="U99" s="22" t="s">
        <v>129</v>
      </c>
      <c r="V99" s="22" t="s">
        <v>129</v>
      </c>
      <c r="W99" s="22" t="s">
        <v>124</v>
      </c>
      <c r="X99" s="22" t="s">
        <v>124</v>
      </c>
      <c r="Y99" s="22" t="s">
        <v>124</v>
      </c>
      <c r="Z99" s="22" t="s">
        <v>124</v>
      </c>
      <c r="AB99" s="22" t="s">
        <v>149</v>
      </c>
      <c r="AC99" s="22" t="s">
        <v>149</v>
      </c>
      <c r="AD99" s="22" t="s">
        <v>149</v>
      </c>
      <c r="AE99" s="22" t="s">
        <v>149</v>
      </c>
      <c r="AF99" s="22" t="s">
        <v>149</v>
      </c>
      <c r="AG99" s="22" t="s">
        <v>149</v>
      </c>
      <c r="AH99" s="22" t="s">
        <v>149</v>
      </c>
      <c r="AI99" s="22" t="s">
        <v>149</v>
      </c>
      <c r="AJ99" s="22" t="s">
        <v>149</v>
      </c>
      <c r="AK99" s="22" t="s">
        <v>149</v>
      </c>
      <c r="AL99" s="22" t="s">
        <v>123</v>
      </c>
      <c r="AM99" s="22" t="s">
        <v>123</v>
      </c>
      <c r="AN99" s="22" t="s">
        <v>123</v>
      </c>
      <c r="AP99" s="22" t="s">
        <v>123</v>
      </c>
      <c r="AQ99" s="22" t="s">
        <v>123</v>
      </c>
      <c r="AR99" s="22" t="s">
        <v>123</v>
      </c>
      <c r="AT99" s="22" t="s">
        <v>123</v>
      </c>
      <c r="AU99" s="22" t="s">
        <v>123</v>
      </c>
      <c r="AV99" s="22" t="s">
        <v>123</v>
      </c>
      <c r="AX99" s="22" t="s">
        <v>123</v>
      </c>
      <c r="AY99" s="22" t="s">
        <v>123</v>
      </c>
      <c r="AZ99" s="22" t="s">
        <v>123</v>
      </c>
      <c r="BC99" s="22" t="s">
        <v>149</v>
      </c>
      <c r="BD99" s="22" t="s">
        <v>149</v>
      </c>
      <c r="BE99" s="22" t="s">
        <v>149</v>
      </c>
      <c r="BF99" s="22" t="s">
        <v>149</v>
      </c>
      <c r="BG99" s="22" t="s">
        <v>149</v>
      </c>
      <c r="BH99" s="22" t="s">
        <v>149</v>
      </c>
      <c r="BI99" s="22" t="s">
        <v>149</v>
      </c>
      <c r="BJ99" s="22" t="s">
        <v>149</v>
      </c>
      <c r="BK99" s="22" t="s">
        <v>124</v>
      </c>
      <c r="BL99" s="22" t="s">
        <v>129</v>
      </c>
      <c r="BN99" s="22" t="s">
        <v>120</v>
      </c>
      <c r="BO99" s="22" t="s">
        <v>151</v>
      </c>
      <c r="BP99" s="22" t="s">
        <v>304</v>
      </c>
      <c r="BQ99" s="22" t="s">
        <v>229</v>
      </c>
      <c r="BR99" s="22" t="s">
        <v>126</v>
      </c>
      <c r="BS99" s="22" t="s">
        <v>492</v>
      </c>
      <c r="BT99" s="22" t="s">
        <v>123</v>
      </c>
      <c r="CC99" s="22" t="s">
        <v>123</v>
      </c>
      <c r="CD99" s="22" t="s">
        <v>149</v>
      </c>
      <c r="CE99" s="22" t="s">
        <v>149</v>
      </c>
      <c r="CF99" s="22" t="s">
        <v>149</v>
      </c>
      <c r="CG99" s="22" t="s">
        <v>149</v>
      </c>
      <c r="CH99" s="22" t="s">
        <v>149</v>
      </c>
      <c r="CL99" s="22">
        <v>4</v>
      </c>
      <c r="CM99" s="22">
        <v>3</v>
      </c>
      <c r="CN99" s="22" t="s">
        <v>142</v>
      </c>
      <c r="CO99" s="22" t="s">
        <v>493</v>
      </c>
      <c r="CP99" s="22" t="s">
        <v>123</v>
      </c>
      <c r="CS99" s="22" t="s">
        <v>394</v>
      </c>
      <c r="CT99" s="22" t="s">
        <v>168</v>
      </c>
      <c r="CU99" s="22" t="s">
        <v>168</v>
      </c>
      <c r="CW99" s="22" t="s">
        <v>149</v>
      </c>
      <c r="CX99" s="22" t="s">
        <v>124</v>
      </c>
      <c r="CY99" s="22" t="s">
        <v>124</v>
      </c>
      <c r="CZ99" s="22" t="s">
        <v>124</v>
      </c>
      <c r="DA99" s="22" t="s">
        <v>129</v>
      </c>
      <c r="DB99" s="22" t="s">
        <v>129</v>
      </c>
      <c r="DC99" s="22" t="s">
        <v>129</v>
      </c>
      <c r="DD99" s="22" t="s">
        <v>123</v>
      </c>
      <c r="DF99" s="22">
        <v>9</v>
      </c>
    </row>
    <row r="100" spans="1:110" ht="13.2" x14ac:dyDescent="0.25">
      <c r="A100" s="86">
        <v>42114.520106053242</v>
      </c>
      <c r="B100" s="22" t="s">
        <v>383</v>
      </c>
      <c r="C100" s="22" t="s">
        <v>110</v>
      </c>
      <c r="E100" s="22" t="s">
        <v>170</v>
      </c>
      <c r="F100" s="22" t="s">
        <v>171</v>
      </c>
      <c r="G100" s="22" t="s">
        <v>112</v>
      </c>
      <c r="H100" s="22" t="s">
        <v>113</v>
      </c>
      <c r="I100" s="22" t="s">
        <v>295</v>
      </c>
      <c r="J100" s="22">
        <v>71380</v>
      </c>
      <c r="L100" s="22" t="s">
        <v>115</v>
      </c>
      <c r="M100" s="22" t="s">
        <v>116</v>
      </c>
      <c r="N100" s="22" t="s">
        <v>172</v>
      </c>
      <c r="O100" s="22" t="s">
        <v>228</v>
      </c>
      <c r="Q100" s="22" t="s">
        <v>124</v>
      </c>
      <c r="R100" s="22" t="s">
        <v>124</v>
      </c>
      <c r="S100" s="22" t="s">
        <v>124</v>
      </c>
      <c r="T100" s="22" t="s">
        <v>124</v>
      </c>
      <c r="U100" s="22" t="s">
        <v>121</v>
      </c>
      <c r="V100" s="22" t="s">
        <v>124</v>
      </c>
      <c r="AA100" s="22" t="s">
        <v>120</v>
      </c>
      <c r="AB100" s="22" t="s">
        <v>124</v>
      </c>
      <c r="AC100" s="22" t="s">
        <v>124</v>
      </c>
      <c r="AD100" s="22" t="s">
        <v>124</v>
      </c>
      <c r="AF100" s="22" t="s">
        <v>124</v>
      </c>
      <c r="AG100" s="22" t="s">
        <v>124</v>
      </c>
      <c r="AH100" s="22" t="s">
        <v>124</v>
      </c>
      <c r="AI100" s="22" t="s">
        <v>124</v>
      </c>
      <c r="AJ100" s="22" t="s">
        <v>124</v>
      </c>
      <c r="AK100" s="22" t="s">
        <v>124</v>
      </c>
      <c r="AL100" s="22" t="s">
        <v>123</v>
      </c>
      <c r="AM100" s="22" t="s">
        <v>123</v>
      </c>
      <c r="AN100" s="22" t="s">
        <v>123</v>
      </c>
      <c r="AP100" s="22" t="s">
        <v>123</v>
      </c>
      <c r="AQ100" s="22" t="s">
        <v>123</v>
      </c>
      <c r="AR100" s="22" t="s">
        <v>123</v>
      </c>
      <c r="AW100" s="22" t="s">
        <v>122</v>
      </c>
      <c r="BA100" s="22" t="s">
        <v>122</v>
      </c>
      <c r="BC100" s="22" t="s">
        <v>124</v>
      </c>
      <c r="BD100" s="22" t="s">
        <v>124</v>
      </c>
      <c r="BE100" s="22" t="s">
        <v>124</v>
      </c>
      <c r="BF100" s="22" t="s">
        <v>149</v>
      </c>
      <c r="BG100" s="22" t="s">
        <v>124</v>
      </c>
      <c r="BH100" s="22" t="s">
        <v>124</v>
      </c>
      <c r="BI100" s="22" t="s">
        <v>124</v>
      </c>
      <c r="BJ100" s="22" t="s">
        <v>124</v>
      </c>
      <c r="BK100" s="22" t="s">
        <v>124</v>
      </c>
      <c r="BN100" s="22" t="s">
        <v>120</v>
      </c>
      <c r="BP100" s="22" t="s">
        <v>367</v>
      </c>
      <c r="BR100" s="22" t="s">
        <v>126</v>
      </c>
      <c r="BS100" s="22" t="s">
        <v>261</v>
      </c>
      <c r="BT100" s="22" t="s">
        <v>111</v>
      </c>
      <c r="BU100" s="22" t="s">
        <v>494</v>
      </c>
      <c r="BW100" s="22" t="s">
        <v>412</v>
      </c>
      <c r="BX100" s="22" t="s">
        <v>121</v>
      </c>
      <c r="BY100" s="22" t="s">
        <v>124</v>
      </c>
      <c r="BZ100" s="22" t="s">
        <v>121</v>
      </c>
      <c r="CA100" s="22" t="s">
        <v>124</v>
      </c>
      <c r="CC100" s="22" t="s">
        <v>111</v>
      </c>
      <c r="CI100" s="22" t="s">
        <v>141</v>
      </c>
      <c r="CL100" s="22">
        <v>4</v>
      </c>
      <c r="CM100" s="22">
        <v>3</v>
      </c>
      <c r="CN100" s="22" t="s">
        <v>127</v>
      </c>
      <c r="CO100" s="22" t="s">
        <v>219</v>
      </c>
      <c r="CP100" s="22" t="s">
        <v>123</v>
      </c>
      <c r="CS100" s="22" t="s">
        <v>198</v>
      </c>
      <c r="CT100" s="22" t="s">
        <v>168</v>
      </c>
      <c r="CU100" s="22" t="s">
        <v>168</v>
      </c>
      <c r="CW100" s="22" t="s">
        <v>124</v>
      </c>
      <c r="CX100" s="22" t="s">
        <v>124</v>
      </c>
      <c r="CY100" s="22" t="s">
        <v>124</v>
      </c>
      <c r="CZ100" s="22" t="s">
        <v>121</v>
      </c>
      <c r="DA100" s="22" t="s">
        <v>129</v>
      </c>
      <c r="DB100" s="22" t="s">
        <v>129</v>
      </c>
      <c r="DC100" s="22" t="s">
        <v>129</v>
      </c>
      <c r="DD100" s="22" t="s">
        <v>123</v>
      </c>
      <c r="DE100" s="22" t="s">
        <v>123</v>
      </c>
      <c r="DF100" s="22">
        <v>7</v>
      </c>
    </row>
    <row r="101" spans="1:110" ht="13.2" x14ac:dyDescent="0.25">
      <c r="A101" s="86">
        <v>42114.524041377314</v>
      </c>
      <c r="B101" s="22" t="s">
        <v>191</v>
      </c>
      <c r="C101" s="22" t="s">
        <v>110</v>
      </c>
      <c r="E101" s="22" t="s">
        <v>170</v>
      </c>
      <c r="F101" s="22" t="s">
        <v>171</v>
      </c>
      <c r="G101" s="22" t="s">
        <v>112</v>
      </c>
      <c r="H101" s="22" t="s">
        <v>113</v>
      </c>
      <c r="I101" s="22" t="s">
        <v>495</v>
      </c>
      <c r="J101" s="22">
        <v>95620</v>
      </c>
      <c r="L101" s="22" t="s">
        <v>115</v>
      </c>
      <c r="M101" s="22" t="s">
        <v>116</v>
      </c>
      <c r="N101" s="22" t="s">
        <v>138</v>
      </c>
      <c r="O101" s="22" t="s">
        <v>139</v>
      </c>
      <c r="Q101" s="22" t="s">
        <v>149</v>
      </c>
      <c r="R101" s="22" t="s">
        <v>149</v>
      </c>
      <c r="S101" s="22" t="s">
        <v>149</v>
      </c>
      <c r="T101" s="22" t="s">
        <v>149</v>
      </c>
      <c r="U101" s="22" t="s">
        <v>149</v>
      </c>
      <c r="V101" s="22" t="s">
        <v>149</v>
      </c>
      <c r="W101" s="22" t="s">
        <v>149</v>
      </c>
      <c r="X101" s="22" t="s">
        <v>149</v>
      </c>
      <c r="Y101" s="22" t="s">
        <v>149</v>
      </c>
      <c r="Z101" s="22" t="s">
        <v>149</v>
      </c>
      <c r="AL101" s="22" t="s">
        <v>123</v>
      </c>
      <c r="AM101" s="22" t="s">
        <v>123</v>
      </c>
      <c r="AN101" s="22" t="s">
        <v>123</v>
      </c>
      <c r="AP101" s="22" t="s">
        <v>123</v>
      </c>
      <c r="AQ101" s="22" t="s">
        <v>123</v>
      </c>
      <c r="AR101" s="22" t="s">
        <v>123</v>
      </c>
      <c r="AT101" s="22" t="s">
        <v>123</v>
      </c>
      <c r="AU101" s="22" t="s">
        <v>123</v>
      </c>
      <c r="AV101" s="22" t="s">
        <v>123</v>
      </c>
      <c r="AX101" s="22" t="s">
        <v>123</v>
      </c>
      <c r="AY101" s="22" t="s">
        <v>123</v>
      </c>
      <c r="AZ101" s="22" t="s">
        <v>123</v>
      </c>
      <c r="BC101" s="22" t="s">
        <v>119</v>
      </c>
      <c r="BD101" s="22" t="s">
        <v>149</v>
      </c>
      <c r="BE101" s="22" t="s">
        <v>149</v>
      </c>
      <c r="BF101" s="22" t="s">
        <v>124</v>
      </c>
      <c r="BG101" s="22" t="s">
        <v>149</v>
      </c>
      <c r="BH101" s="22" t="s">
        <v>121</v>
      </c>
      <c r="BI101" s="22" t="s">
        <v>149</v>
      </c>
      <c r="BJ101" s="22" t="s">
        <v>149</v>
      </c>
      <c r="BK101" s="22" t="s">
        <v>149</v>
      </c>
      <c r="BL101" s="22" t="s">
        <v>119</v>
      </c>
      <c r="BN101" s="22" t="s">
        <v>120</v>
      </c>
      <c r="BO101" s="22" t="s">
        <v>151</v>
      </c>
      <c r="BP101" s="22" t="s">
        <v>180</v>
      </c>
      <c r="BQ101" s="22" t="s">
        <v>153</v>
      </c>
      <c r="BR101" s="22" t="s">
        <v>126</v>
      </c>
      <c r="BS101" s="22" t="s">
        <v>496</v>
      </c>
      <c r="BT101" s="22" t="s">
        <v>123</v>
      </c>
      <c r="CC101" s="22" t="s">
        <v>111</v>
      </c>
      <c r="CI101" s="22" t="s">
        <v>426</v>
      </c>
      <c r="CL101" s="22">
        <v>6</v>
      </c>
      <c r="CM101" s="22">
        <v>6</v>
      </c>
      <c r="CN101" s="22" t="s">
        <v>127</v>
      </c>
      <c r="CO101" s="22" t="s">
        <v>219</v>
      </c>
      <c r="CP101" s="22" t="s">
        <v>123</v>
      </c>
      <c r="CS101" s="22" t="s">
        <v>184</v>
      </c>
      <c r="CW101" s="22" t="s">
        <v>149</v>
      </c>
      <c r="CX101" s="22" t="s">
        <v>149</v>
      </c>
      <c r="CY101" s="22" t="s">
        <v>124</v>
      </c>
      <c r="CZ101" s="22" t="s">
        <v>124</v>
      </c>
      <c r="DA101" s="22" t="s">
        <v>124</v>
      </c>
      <c r="DB101" s="22" t="s">
        <v>124</v>
      </c>
      <c r="DC101" s="22" t="s">
        <v>124</v>
      </c>
      <c r="DD101" s="22" t="s">
        <v>123</v>
      </c>
      <c r="DE101" s="22" t="s">
        <v>123</v>
      </c>
      <c r="DF101" s="22">
        <v>10</v>
      </c>
    </row>
    <row r="102" spans="1:110" ht="13.2" x14ac:dyDescent="0.25">
      <c r="A102" s="86">
        <v>42114.524382557873</v>
      </c>
      <c r="B102" s="22" t="s">
        <v>191</v>
      </c>
      <c r="C102" s="22" t="s">
        <v>110</v>
      </c>
      <c r="E102" s="22" t="s">
        <v>111</v>
      </c>
      <c r="G102" s="22" t="s">
        <v>112</v>
      </c>
      <c r="H102" s="22" t="s">
        <v>146</v>
      </c>
      <c r="I102" s="22" t="s">
        <v>301</v>
      </c>
      <c r="J102" s="22">
        <v>10310</v>
      </c>
      <c r="L102" s="22" t="s">
        <v>115</v>
      </c>
      <c r="M102" s="22" t="s">
        <v>116</v>
      </c>
      <c r="N102" s="22" t="s">
        <v>138</v>
      </c>
      <c r="O102" s="22" t="s">
        <v>139</v>
      </c>
      <c r="Q102" s="22" t="s">
        <v>149</v>
      </c>
      <c r="R102" s="22" t="s">
        <v>124</v>
      </c>
      <c r="S102" s="22" t="s">
        <v>149</v>
      </c>
      <c r="T102" s="22" t="s">
        <v>149</v>
      </c>
      <c r="U102" s="22" t="s">
        <v>149</v>
      </c>
      <c r="V102" s="22" t="s">
        <v>149</v>
      </c>
      <c r="AL102" s="22" t="s">
        <v>123</v>
      </c>
      <c r="AM102" s="22" t="s">
        <v>123</v>
      </c>
      <c r="AN102" s="22" t="s">
        <v>123</v>
      </c>
      <c r="AP102" s="22" t="s">
        <v>123</v>
      </c>
      <c r="AQ102" s="22" t="s">
        <v>123</v>
      </c>
      <c r="AR102" s="22" t="s">
        <v>123</v>
      </c>
      <c r="AT102" s="22" t="s">
        <v>123</v>
      </c>
      <c r="AU102" s="22" t="s">
        <v>123</v>
      </c>
      <c r="AV102" s="22" t="s">
        <v>123</v>
      </c>
      <c r="BA102" s="22" t="s">
        <v>122</v>
      </c>
      <c r="BC102" s="22" t="s">
        <v>124</v>
      </c>
      <c r="BD102" s="22" t="s">
        <v>124</v>
      </c>
      <c r="BE102" s="22" t="s">
        <v>124</v>
      </c>
      <c r="BF102" s="22" t="s">
        <v>119</v>
      </c>
      <c r="BG102" s="22" t="s">
        <v>149</v>
      </c>
      <c r="BH102" s="22" t="s">
        <v>149</v>
      </c>
      <c r="BI102" s="22" t="s">
        <v>149</v>
      </c>
      <c r="BJ102" s="22" t="s">
        <v>149</v>
      </c>
      <c r="BK102" s="22" t="s">
        <v>149</v>
      </c>
      <c r="BL102" s="22" t="s">
        <v>129</v>
      </c>
      <c r="BN102" s="22" t="s">
        <v>120</v>
      </c>
      <c r="BO102" s="22" t="s">
        <v>151</v>
      </c>
      <c r="BP102" s="22" t="s">
        <v>174</v>
      </c>
      <c r="BQ102" s="22" t="s">
        <v>229</v>
      </c>
      <c r="BR102" s="22" t="s">
        <v>126</v>
      </c>
      <c r="BT102" s="22" t="s">
        <v>123</v>
      </c>
      <c r="CC102" s="22" t="s">
        <v>123</v>
      </c>
      <c r="CD102" s="22" t="s">
        <v>149</v>
      </c>
      <c r="CE102" s="22" t="s">
        <v>124</v>
      </c>
      <c r="CF102" s="22" t="s">
        <v>149</v>
      </c>
      <c r="CG102" s="22" t="s">
        <v>149</v>
      </c>
      <c r="CH102" s="22" t="s">
        <v>149</v>
      </c>
      <c r="CL102" s="22">
        <v>4</v>
      </c>
      <c r="CM102" s="22">
        <v>4</v>
      </c>
      <c r="CN102" s="22" t="s">
        <v>127</v>
      </c>
      <c r="CO102" s="22" t="s">
        <v>219</v>
      </c>
      <c r="CP102" s="22" t="s">
        <v>123</v>
      </c>
      <c r="CS102" s="22" t="s">
        <v>208</v>
      </c>
      <c r="CU102" s="22" t="s">
        <v>198</v>
      </c>
      <c r="CW102" s="22" t="s">
        <v>124</v>
      </c>
      <c r="CX102" s="22" t="s">
        <v>121</v>
      </c>
      <c r="CY102" s="22" t="s">
        <v>121</v>
      </c>
      <c r="CZ102" s="22" t="s">
        <v>129</v>
      </c>
      <c r="DA102" s="22" t="s">
        <v>124</v>
      </c>
      <c r="DB102" s="22" t="s">
        <v>129</v>
      </c>
      <c r="DC102" s="22" t="s">
        <v>129</v>
      </c>
      <c r="DD102" s="22" t="s">
        <v>123</v>
      </c>
      <c r="DE102" s="22" t="s">
        <v>123</v>
      </c>
      <c r="DF102" s="22">
        <v>9</v>
      </c>
    </row>
    <row r="103" spans="1:110" ht="13.2" x14ac:dyDescent="0.25">
      <c r="A103" s="86">
        <v>42114.529159710648</v>
      </c>
      <c r="B103" s="22" t="s">
        <v>130</v>
      </c>
      <c r="C103" s="22" t="s">
        <v>131</v>
      </c>
      <c r="E103" s="22" t="s">
        <v>170</v>
      </c>
      <c r="F103" s="22" t="s">
        <v>185</v>
      </c>
      <c r="G103" s="22" t="s">
        <v>112</v>
      </c>
      <c r="H103" s="22" t="s">
        <v>113</v>
      </c>
      <c r="I103" s="22" t="s">
        <v>497</v>
      </c>
      <c r="J103" s="22">
        <v>13007</v>
      </c>
      <c r="L103" s="22" t="s">
        <v>115</v>
      </c>
      <c r="M103" s="22" t="s">
        <v>137</v>
      </c>
      <c r="N103" s="22" t="s">
        <v>138</v>
      </c>
      <c r="O103" s="22" t="s">
        <v>139</v>
      </c>
      <c r="Q103" s="22" t="s">
        <v>149</v>
      </c>
      <c r="R103" s="22" t="s">
        <v>149</v>
      </c>
      <c r="S103" s="22" t="s">
        <v>149</v>
      </c>
      <c r="T103" s="22" t="s">
        <v>124</v>
      </c>
      <c r="U103" s="22" t="s">
        <v>129</v>
      </c>
      <c r="V103" s="22" t="s">
        <v>124</v>
      </c>
      <c r="AA103" s="22" t="s">
        <v>120</v>
      </c>
      <c r="AB103" s="22" t="s">
        <v>124</v>
      </c>
      <c r="AC103" s="22" t="s">
        <v>124</v>
      </c>
      <c r="AD103" s="22" t="s">
        <v>124</v>
      </c>
      <c r="AE103" s="22" t="s">
        <v>121</v>
      </c>
      <c r="AF103" s="22" t="s">
        <v>124</v>
      </c>
      <c r="AG103" s="22" t="s">
        <v>124</v>
      </c>
      <c r="AH103" s="22" t="s">
        <v>121</v>
      </c>
      <c r="AI103" s="22" t="s">
        <v>124</v>
      </c>
      <c r="AJ103" s="22" t="s">
        <v>124</v>
      </c>
      <c r="AK103" s="22" t="s">
        <v>124</v>
      </c>
      <c r="AO103" s="22" t="s">
        <v>122</v>
      </c>
      <c r="AP103" s="22" t="s">
        <v>123</v>
      </c>
      <c r="AQ103" s="22" t="s">
        <v>123</v>
      </c>
      <c r="AR103" s="22" t="s">
        <v>123</v>
      </c>
      <c r="AW103" s="22" t="s">
        <v>122</v>
      </c>
      <c r="BA103" s="22" t="s">
        <v>122</v>
      </c>
      <c r="BC103" s="22" t="s">
        <v>149</v>
      </c>
      <c r="BD103" s="22" t="s">
        <v>124</v>
      </c>
      <c r="BE103" s="22" t="s">
        <v>124</v>
      </c>
      <c r="BF103" s="22" t="s">
        <v>124</v>
      </c>
      <c r="BG103" s="22" t="s">
        <v>124</v>
      </c>
      <c r="BH103" s="22" t="s">
        <v>124</v>
      </c>
      <c r="BI103" s="22" t="s">
        <v>149</v>
      </c>
      <c r="BJ103" s="22" t="s">
        <v>149</v>
      </c>
      <c r="BK103" s="22" t="s">
        <v>149</v>
      </c>
      <c r="BL103" s="22" t="s">
        <v>129</v>
      </c>
      <c r="BN103" s="22" t="s">
        <v>120</v>
      </c>
      <c r="BO103" s="22" t="s">
        <v>151</v>
      </c>
      <c r="BP103" s="22" t="s">
        <v>367</v>
      </c>
      <c r="BQ103" s="22" t="s">
        <v>205</v>
      </c>
      <c r="BR103" s="22" t="s">
        <v>126</v>
      </c>
      <c r="BT103" s="22" t="s">
        <v>123</v>
      </c>
      <c r="BW103" s="22" t="s">
        <v>412</v>
      </c>
      <c r="BX103" s="22" t="s">
        <v>124</v>
      </c>
      <c r="BY103" s="22" t="s">
        <v>121</v>
      </c>
      <c r="BZ103" s="22" t="s">
        <v>149</v>
      </c>
      <c r="CA103" s="22" t="s">
        <v>149</v>
      </c>
      <c r="CC103" s="22" t="s">
        <v>111</v>
      </c>
      <c r="CI103" s="22" t="s">
        <v>389</v>
      </c>
      <c r="CL103" s="22">
        <v>4</v>
      </c>
      <c r="CM103" s="22">
        <v>4</v>
      </c>
      <c r="CN103" s="22" t="s">
        <v>127</v>
      </c>
      <c r="CO103" s="22" t="s">
        <v>219</v>
      </c>
      <c r="CP103" s="22" t="s">
        <v>123</v>
      </c>
      <c r="CS103" s="22" t="s">
        <v>184</v>
      </c>
      <c r="CW103" s="22" t="s">
        <v>149</v>
      </c>
      <c r="CX103" s="22" t="s">
        <v>149</v>
      </c>
      <c r="CY103" s="22" t="s">
        <v>124</v>
      </c>
      <c r="CZ103" s="22" t="s">
        <v>124</v>
      </c>
      <c r="DA103" s="22" t="s">
        <v>129</v>
      </c>
      <c r="DB103" s="22" t="s">
        <v>129</v>
      </c>
      <c r="DC103" s="22" t="s">
        <v>129</v>
      </c>
      <c r="DD103" s="22" t="s">
        <v>123</v>
      </c>
      <c r="DE103" s="22" t="s">
        <v>123</v>
      </c>
      <c r="DF103" s="22">
        <v>7</v>
      </c>
    </row>
    <row r="104" spans="1:110" ht="13.2" x14ac:dyDescent="0.25">
      <c r="A104" s="86">
        <v>42114.529265856479</v>
      </c>
      <c r="B104" s="22" t="s">
        <v>191</v>
      </c>
      <c r="C104" s="22" t="s">
        <v>110</v>
      </c>
      <c r="E104" s="22" t="s">
        <v>170</v>
      </c>
      <c r="F104" s="22" t="s">
        <v>171</v>
      </c>
      <c r="G104" s="22" t="s">
        <v>112</v>
      </c>
      <c r="H104" s="22" t="s">
        <v>146</v>
      </c>
      <c r="I104" s="22" t="s">
        <v>498</v>
      </c>
      <c r="J104" s="22">
        <v>13109</v>
      </c>
      <c r="L104" s="22" t="s">
        <v>115</v>
      </c>
      <c r="M104" s="22" t="s">
        <v>137</v>
      </c>
      <c r="N104" s="22" t="s">
        <v>172</v>
      </c>
      <c r="O104" s="22" t="s">
        <v>228</v>
      </c>
      <c r="Q104" s="22" t="s">
        <v>149</v>
      </c>
      <c r="R104" s="22" t="s">
        <v>149</v>
      </c>
      <c r="S104" s="22" t="s">
        <v>149</v>
      </c>
      <c r="T104" s="22" t="s">
        <v>149</v>
      </c>
      <c r="U104" s="22" t="s">
        <v>149</v>
      </c>
      <c r="V104" s="22" t="s">
        <v>149</v>
      </c>
      <c r="W104" s="22" t="s">
        <v>149</v>
      </c>
      <c r="X104" s="22" t="s">
        <v>149</v>
      </c>
      <c r="Y104" s="22" t="s">
        <v>149</v>
      </c>
      <c r="Z104" s="22" t="s">
        <v>149</v>
      </c>
      <c r="AA104" s="22" t="s">
        <v>120</v>
      </c>
      <c r="AB104" s="22" t="s">
        <v>124</v>
      </c>
      <c r="AC104" s="22" t="s">
        <v>124</v>
      </c>
      <c r="AD104" s="22" t="s">
        <v>124</v>
      </c>
      <c r="AE104" s="22" t="s">
        <v>124</v>
      </c>
      <c r="AF104" s="22" t="s">
        <v>124</v>
      </c>
      <c r="AG104" s="22" t="s">
        <v>124</v>
      </c>
      <c r="AH104" s="22" t="s">
        <v>124</v>
      </c>
      <c r="AI104" s="22" t="s">
        <v>124</v>
      </c>
      <c r="AJ104" s="22" t="s">
        <v>124</v>
      </c>
      <c r="AK104" s="22" t="s">
        <v>124</v>
      </c>
      <c r="AL104" s="22" t="s">
        <v>123</v>
      </c>
      <c r="AM104" s="22" t="s">
        <v>123</v>
      </c>
      <c r="AN104" s="22" t="s">
        <v>123</v>
      </c>
      <c r="AS104" s="22" t="s">
        <v>122</v>
      </c>
      <c r="AT104" s="22" t="s">
        <v>123</v>
      </c>
      <c r="AV104" s="22" t="s">
        <v>123</v>
      </c>
      <c r="BA104" s="22" t="s">
        <v>122</v>
      </c>
      <c r="BC104" s="22" t="s">
        <v>119</v>
      </c>
      <c r="BD104" s="22" t="s">
        <v>121</v>
      </c>
      <c r="BE104" s="22" t="s">
        <v>149</v>
      </c>
      <c r="BF104" s="22" t="s">
        <v>124</v>
      </c>
      <c r="BG104" s="22" t="s">
        <v>149</v>
      </c>
      <c r="BH104" s="22" t="s">
        <v>124</v>
      </c>
      <c r="BI104" s="22" t="s">
        <v>124</v>
      </c>
      <c r="BJ104" s="22" t="s">
        <v>124</v>
      </c>
      <c r="BK104" s="22" t="s">
        <v>124</v>
      </c>
      <c r="BL104" s="22" t="s">
        <v>129</v>
      </c>
      <c r="BN104" s="22" t="s">
        <v>120</v>
      </c>
      <c r="BO104" s="22" t="s">
        <v>151</v>
      </c>
      <c r="BP104" s="22" t="s">
        <v>174</v>
      </c>
      <c r="BQ104" s="22" t="s">
        <v>153</v>
      </c>
      <c r="BR104" s="22" t="s">
        <v>126</v>
      </c>
      <c r="BS104" s="22" t="s">
        <v>499</v>
      </c>
      <c r="BT104" s="22" t="s">
        <v>123</v>
      </c>
      <c r="BW104" s="22" t="s">
        <v>234</v>
      </c>
      <c r="BX104" s="22" t="s">
        <v>149</v>
      </c>
      <c r="BY104" s="22" t="s">
        <v>149</v>
      </c>
      <c r="BZ104" s="22" t="s">
        <v>149</v>
      </c>
      <c r="CA104" s="22" t="s">
        <v>149</v>
      </c>
      <c r="CC104" s="22" t="s">
        <v>123</v>
      </c>
      <c r="CD104" s="22" t="s">
        <v>149</v>
      </c>
      <c r="CE104" s="22" t="s">
        <v>149</v>
      </c>
      <c r="CF104" s="22" t="s">
        <v>149</v>
      </c>
      <c r="CG104" s="22" t="s">
        <v>149</v>
      </c>
      <c r="CH104" s="22" t="s">
        <v>149</v>
      </c>
      <c r="CL104" s="22">
        <v>4</v>
      </c>
      <c r="CM104" s="22">
        <v>4</v>
      </c>
      <c r="CN104" s="22" t="s">
        <v>127</v>
      </c>
      <c r="CO104" s="22" t="s">
        <v>500</v>
      </c>
      <c r="CP104" s="22" t="s">
        <v>123</v>
      </c>
      <c r="CS104" s="22" t="s">
        <v>208</v>
      </c>
      <c r="CT104" s="22" t="s">
        <v>208</v>
      </c>
      <c r="CU104" s="22" t="s">
        <v>190</v>
      </c>
      <c r="CW104" s="22" t="s">
        <v>124</v>
      </c>
      <c r="CX104" s="22" t="s">
        <v>149</v>
      </c>
      <c r="CY104" s="22" t="s">
        <v>124</v>
      </c>
      <c r="CZ104" s="22" t="s">
        <v>129</v>
      </c>
      <c r="DA104" s="22" t="s">
        <v>129</v>
      </c>
      <c r="DB104" s="22" t="s">
        <v>129</v>
      </c>
      <c r="DC104" s="22" t="s">
        <v>129</v>
      </c>
      <c r="DD104" s="22" t="s">
        <v>123</v>
      </c>
      <c r="DE104" s="22" t="s">
        <v>123</v>
      </c>
      <c r="DF104" s="22">
        <v>8</v>
      </c>
    </row>
    <row r="105" spans="1:110" ht="13.2" x14ac:dyDescent="0.25">
      <c r="A105" s="86">
        <v>42114.530682696757</v>
      </c>
      <c r="B105" s="22" t="s">
        <v>191</v>
      </c>
      <c r="C105" s="22" t="s">
        <v>110</v>
      </c>
      <c r="E105" s="22" t="s">
        <v>111</v>
      </c>
      <c r="G105" s="22" t="s">
        <v>112</v>
      </c>
      <c r="H105" s="22" t="s">
        <v>146</v>
      </c>
      <c r="I105" s="22" t="s">
        <v>501</v>
      </c>
      <c r="J105" s="22">
        <v>92200</v>
      </c>
      <c r="L105" s="22" t="s">
        <v>115</v>
      </c>
      <c r="M105" s="22" t="s">
        <v>137</v>
      </c>
      <c r="N105" s="22" t="s">
        <v>148</v>
      </c>
      <c r="O105" s="22" t="s">
        <v>139</v>
      </c>
      <c r="AA105" s="22" t="s">
        <v>150</v>
      </c>
      <c r="AB105" s="22" t="s">
        <v>124</v>
      </c>
      <c r="AC105" s="22" t="s">
        <v>149</v>
      </c>
      <c r="AD105" s="22" t="s">
        <v>124</v>
      </c>
      <c r="AE105" s="22" t="s">
        <v>124</v>
      </c>
      <c r="AF105" s="22" t="s">
        <v>149</v>
      </c>
      <c r="AG105" s="22" t="s">
        <v>124</v>
      </c>
      <c r="AH105" s="22" t="s">
        <v>149</v>
      </c>
      <c r="AI105" s="22" t="s">
        <v>149</v>
      </c>
      <c r="AJ105" s="22" t="s">
        <v>149</v>
      </c>
      <c r="AK105" s="22" t="s">
        <v>149</v>
      </c>
      <c r="AL105" s="22" t="s">
        <v>123</v>
      </c>
      <c r="AM105" s="22" t="s">
        <v>123</v>
      </c>
      <c r="AN105" s="22" t="s">
        <v>123</v>
      </c>
      <c r="AP105" s="22" t="s">
        <v>123</v>
      </c>
      <c r="AQ105" s="22" t="s">
        <v>123</v>
      </c>
      <c r="AR105" s="22" t="s">
        <v>123</v>
      </c>
      <c r="AT105" s="22" t="s">
        <v>123</v>
      </c>
      <c r="AU105" s="22" t="s">
        <v>123</v>
      </c>
      <c r="AV105" s="22" t="s">
        <v>123</v>
      </c>
      <c r="BA105" s="22" t="s">
        <v>122</v>
      </c>
      <c r="BC105" s="22" t="s">
        <v>124</v>
      </c>
      <c r="BD105" s="22" t="s">
        <v>124</v>
      </c>
      <c r="BE105" s="22" t="s">
        <v>124</v>
      </c>
      <c r="BF105" s="22" t="s">
        <v>124</v>
      </c>
      <c r="BG105" s="22" t="s">
        <v>124</v>
      </c>
      <c r="BH105" s="22" t="s">
        <v>124</v>
      </c>
      <c r="BI105" s="22" t="s">
        <v>124</v>
      </c>
      <c r="BJ105" s="22" t="s">
        <v>124</v>
      </c>
      <c r="BK105" s="22" t="s">
        <v>121</v>
      </c>
      <c r="BL105" s="22" t="s">
        <v>129</v>
      </c>
      <c r="BN105" s="22" t="s">
        <v>150</v>
      </c>
      <c r="BO105" s="22" t="s">
        <v>151</v>
      </c>
      <c r="BP105" s="22" t="s">
        <v>174</v>
      </c>
      <c r="BQ105" s="22" t="s">
        <v>153</v>
      </c>
      <c r="BR105" s="22" t="s">
        <v>126</v>
      </c>
      <c r="BT105" s="22" t="s">
        <v>123</v>
      </c>
      <c r="CC105" s="22" t="s">
        <v>111</v>
      </c>
      <c r="CI105" s="22" t="s">
        <v>258</v>
      </c>
      <c r="CL105" s="22">
        <v>4</v>
      </c>
      <c r="CM105" s="22">
        <v>1</v>
      </c>
      <c r="CN105" s="22" t="s">
        <v>127</v>
      </c>
      <c r="CO105" s="22" t="s">
        <v>219</v>
      </c>
      <c r="CS105" s="22" t="s">
        <v>184</v>
      </c>
      <c r="CT105" s="22" t="s">
        <v>184</v>
      </c>
      <c r="CW105" s="22" t="s">
        <v>124</v>
      </c>
      <c r="CX105" s="22" t="s">
        <v>124</v>
      </c>
      <c r="CY105" s="22" t="s">
        <v>124</v>
      </c>
      <c r="DD105" s="22" t="s">
        <v>123</v>
      </c>
      <c r="DE105" s="22" t="s">
        <v>123</v>
      </c>
      <c r="DF105" s="22">
        <v>9</v>
      </c>
    </row>
    <row r="106" spans="1:110" ht="13.2" x14ac:dyDescent="0.25">
      <c r="A106" s="86">
        <v>42114.543166238422</v>
      </c>
      <c r="B106" s="22" t="s">
        <v>191</v>
      </c>
      <c r="C106" s="22" t="s">
        <v>110</v>
      </c>
      <c r="E106" s="22" t="s">
        <v>170</v>
      </c>
      <c r="F106" s="22" t="s">
        <v>185</v>
      </c>
      <c r="G106" s="22" t="s">
        <v>112</v>
      </c>
      <c r="H106" s="22" t="s">
        <v>146</v>
      </c>
      <c r="I106" s="22" t="s">
        <v>502</v>
      </c>
      <c r="J106" s="22">
        <v>34400</v>
      </c>
      <c r="L106" s="22" t="s">
        <v>115</v>
      </c>
      <c r="M106" s="22" t="s">
        <v>137</v>
      </c>
      <c r="N106" s="22" t="s">
        <v>138</v>
      </c>
      <c r="O106" s="22" t="s">
        <v>139</v>
      </c>
      <c r="Q106" s="22" t="s">
        <v>129</v>
      </c>
      <c r="R106" s="22" t="s">
        <v>129</v>
      </c>
      <c r="S106" s="22" t="s">
        <v>129</v>
      </c>
      <c r="T106" s="22" t="s">
        <v>129</v>
      </c>
      <c r="U106" s="22" t="s">
        <v>129</v>
      </c>
      <c r="V106" s="22" t="s">
        <v>129</v>
      </c>
      <c r="W106" s="22" t="s">
        <v>129</v>
      </c>
      <c r="X106" s="22" t="s">
        <v>129</v>
      </c>
      <c r="Y106" s="22" t="s">
        <v>129</v>
      </c>
      <c r="Z106" s="22" t="s">
        <v>129</v>
      </c>
      <c r="AA106" s="22" t="s">
        <v>120</v>
      </c>
      <c r="AB106" s="22" t="s">
        <v>129</v>
      </c>
      <c r="AC106" s="22" t="s">
        <v>129</v>
      </c>
      <c r="AD106" s="22" t="s">
        <v>129</v>
      </c>
      <c r="AE106" s="22" t="s">
        <v>129</v>
      </c>
      <c r="AF106" s="22" t="s">
        <v>129</v>
      </c>
      <c r="AG106" s="22" t="s">
        <v>129</v>
      </c>
      <c r="AH106" s="22" t="s">
        <v>129</v>
      </c>
      <c r="AI106" s="22" t="s">
        <v>129</v>
      </c>
      <c r="AJ106" s="22" t="s">
        <v>129</v>
      </c>
      <c r="AK106" s="22" t="s">
        <v>129</v>
      </c>
      <c r="AO106" s="22" t="s">
        <v>122</v>
      </c>
      <c r="AP106" s="22" t="s">
        <v>123</v>
      </c>
      <c r="AQ106" s="22" t="s">
        <v>123</v>
      </c>
      <c r="AR106" s="22" t="s">
        <v>123</v>
      </c>
      <c r="AT106" s="22" t="s">
        <v>123</v>
      </c>
      <c r="AU106" s="22" t="s">
        <v>123</v>
      </c>
      <c r="AV106" s="22" t="s">
        <v>123</v>
      </c>
      <c r="BA106" s="22" t="s">
        <v>122</v>
      </c>
      <c r="BC106" s="22" t="s">
        <v>129</v>
      </c>
      <c r="BD106" s="22" t="s">
        <v>129</v>
      </c>
      <c r="BE106" s="22" t="s">
        <v>124</v>
      </c>
      <c r="BF106" s="22" t="s">
        <v>124</v>
      </c>
      <c r="BG106" s="22" t="s">
        <v>149</v>
      </c>
      <c r="BH106" s="22" t="s">
        <v>149</v>
      </c>
      <c r="BI106" s="22" t="s">
        <v>124</v>
      </c>
      <c r="BJ106" s="22" t="s">
        <v>149</v>
      </c>
      <c r="BK106" s="22" t="s">
        <v>149</v>
      </c>
      <c r="BL106" s="22" t="s">
        <v>149</v>
      </c>
      <c r="BN106" s="22" t="s">
        <v>120</v>
      </c>
      <c r="BO106" s="22" t="s">
        <v>151</v>
      </c>
      <c r="BP106" s="22" t="s">
        <v>174</v>
      </c>
      <c r="BR106" s="22" t="s">
        <v>126</v>
      </c>
      <c r="BS106" s="22" t="s">
        <v>503</v>
      </c>
      <c r="BT106" s="22" t="s">
        <v>123</v>
      </c>
      <c r="CC106" s="22" t="s">
        <v>123</v>
      </c>
      <c r="CD106" s="22" t="s">
        <v>149</v>
      </c>
      <c r="CE106" s="22" t="s">
        <v>149</v>
      </c>
      <c r="CF106" s="22" t="s">
        <v>149</v>
      </c>
      <c r="CG106" s="22" t="s">
        <v>149</v>
      </c>
      <c r="CH106" s="22" t="s">
        <v>149</v>
      </c>
      <c r="CL106" s="22">
        <v>3</v>
      </c>
      <c r="CM106" s="22">
        <v>3</v>
      </c>
      <c r="CN106" s="22" t="s">
        <v>127</v>
      </c>
      <c r="CO106" s="22" t="s">
        <v>504</v>
      </c>
      <c r="CP106" s="22" t="s">
        <v>123</v>
      </c>
      <c r="CS106" s="22" t="s">
        <v>208</v>
      </c>
      <c r="CU106" s="22" t="s">
        <v>208</v>
      </c>
      <c r="CW106" s="22" t="s">
        <v>149</v>
      </c>
      <c r="CX106" s="22" t="s">
        <v>149</v>
      </c>
      <c r="CY106" s="22" t="s">
        <v>149</v>
      </c>
      <c r="CZ106" s="22" t="s">
        <v>129</v>
      </c>
      <c r="DA106" s="22" t="s">
        <v>129</v>
      </c>
      <c r="DB106" s="22" t="s">
        <v>129</v>
      </c>
      <c r="DC106" s="22" t="s">
        <v>129</v>
      </c>
      <c r="DD106" s="22" t="s">
        <v>123</v>
      </c>
      <c r="DE106" s="22" t="s">
        <v>123</v>
      </c>
      <c r="DF106" s="22">
        <v>9</v>
      </c>
    </row>
    <row r="107" spans="1:110" ht="13.2" x14ac:dyDescent="0.25">
      <c r="A107" s="86">
        <v>42114.543948715276</v>
      </c>
      <c r="B107" s="22" t="s">
        <v>109</v>
      </c>
      <c r="C107" s="22" t="s">
        <v>131</v>
      </c>
      <c r="E107" s="22" t="s">
        <v>170</v>
      </c>
      <c r="F107" s="22" t="s">
        <v>171</v>
      </c>
      <c r="G107" s="22" t="s">
        <v>278</v>
      </c>
      <c r="H107" s="22" t="s">
        <v>113</v>
      </c>
      <c r="I107" s="22" t="s">
        <v>505</v>
      </c>
      <c r="J107" s="22">
        <v>84000</v>
      </c>
      <c r="L107" s="22" t="s">
        <v>115</v>
      </c>
      <c r="M107" s="22" t="s">
        <v>137</v>
      </c>
      <c r="N107" s="22" t="s">
        <v>117</v>
      </c>
      <c r="O107" s="22" t="s">
        <v>139</v>
      </c>
      <c r="Q107" s="22" t="s">
        <v>149</v>
      </c>
      <c r="R107" s="22" t="s">
        <v>149</v>
      </c>
      <c r="S107" s="22" t="s">
        <v>149</v>
      </c>
      <c r="T107" s="22" t="s">
        <v>149</v>
      </c>
      <c r="U107" s="22" t="s">
        <v>149</v>
      </c>
      <c r="V107" s="22" t="s">
        <v>149</v>
      </c>
      <c r="AA107" s="22" t="s">
        <v>120</v>
      </c>
      <c r="AB107" s="22" t="s">
        <v>124</v>
      </c>
      <c r="AC107" s="22" t="s">
        <v>149</v>
      </c>
      <c r="AD107" s="22" t="s">
        <v>149</v>
      </c>
      <c r="AE107" s="22" t="s">
        <v>149</v>
      </c>
      <c r="AF107" s="22" t="s">
        <v>149</v>
      </c>
      <c r="AG107" s="22" t="s">
        <v>149</v>
      </c>
      <c r="AH107" s="22" t="s">
        <v>149</v>
      </c>
      <c r="AI107" s="22" t="s">
        <v>149</v>
      </c>
      <c r="AJ107" s="22" t="s">
        <v>149</v>
      </c>
      <c r="AK107" s="22" t="s">
        <v>149</v>
      </c>
      <c r="AL107" s="22" t="s">
        <v>123</v>
      </c>
      <c r="AM107" s="22" t="s">
        <v>123</v>
      </c>
      <c r="AN107" s="22" t="s">
        <v>123</v>
      </c>
      <c r="AP107" s="22" t="s">
        <v>123</v>
      </c>
      <c r="AQ107" s="22" t="s">
        <v>123</v>
      </c>
      <c r="AR107" s="22" t="s">
        <v>123</v>
      </c>
      <c r="AW107" s="22" t="s">
        <v>122</v>
      </c>
      <c r="BA107" s="22" t="s">
        <v>122</v>
      </c>
      <c r="BC107" s="22" t="s">
        <v>149</v>
      </c>
      <c r="BD107" s="22" t="s">
        <v>149</v>
      </c>
      <c r="BE107" s="22" t="s">
        <v>124</v>
      </c>
      <c r="BF107" s="22" t="s">
        <v>149</v>
      </c>
      <c r="BG107" s="22" t="s">
        <v>149</v>
      </c>
      <c r="BH107" s="22" t="s">
        <v>124</v>
      </c>
      <c r="BI107" s="22" t="s">
        <v>124</v>
      </c>
      <c r="BJ107" s="22" t="s">
        <v>149</v>
      </c>
      <c r="BK107" s="22" t="s">
        <v>124</v>
      </c>
      <c r="BL107" s="22" t="s">
        <v>124</v>
      </c>
      <c r="BN107" s="22" t="s">
        <v>120</v>
      </c>
      <c r="BO107" s="22" t="s">
        <v>151</v>
      </c>
      <c r="BP107" s="22" t="s">
        <v>367</v>
      </c>
      <c r="BQ107" s="22" t="s">
        <v>205</v>
      </c>
      <c r="BR107" s="22" t="s">
        <v>126</v>
      </c>
      <c r="BT107" s="22" t="s">
        <v>123</v>
      </c>
      <c r="BW107" s="22" t="s">
        <v>412</v>
      </c>
      <c r="BX107" s="22" t="s">
        <v>124</v>
      </c>
      <c r="BY107" s="22" t="s">
        <v>149</v>
      </c>
      <c r="BZ107" s="22" t="s">
        <v>124</v>
      </c>
      <c r="CA107" s="22" t="s">
        <v>149</v>
      </c>
      <c r="CC107" s="22" t="s">
        <v>111</v>
      </c>
      <c r="CI107" s="22" t="s">
        <v>141</v>
      </c>
      <c r="CL107" s="22">
        <v>2</v>
      </c>
      <c r="CM107" s="22">
        <v>2</v>
      </c>
      <c r="CN107" s="22" t="s">
        <v>127</v>
      </c>
      <c r="CO107" s="22" t="s">
        <v>506</v>
      </c>
      <c r="CP107" s="22" t="s">
        <v>123</v>
      </c>
      <c r="CS107" s="22" t="s">
        <v>184</v>
      </c>
      <c r="CT107" s="22" t="s">
        <v>184</v>
      </c>
      <c r="CU107" s="22" t="s">
        <v>168</v>
      </c>
      <c r="CW107" s="22" t="s">
        <v>149</v>
      </c>
      <c r="CX107" s="22" t="s">
        <v>124</v>
      </c>
      <c r="CY107" s="22" t="s">
        <v>149</v>
      </c>
      <c r="CZ107" s="22" t="s">
        <v>124</v>
      </c>
      <c r="DA107" s="22" t="s">
        <v>149</v>
      </c>
      <c r="DB107" s="22" t="s">
        <v>149</v>
      </c>
      <c r="DC107" s="22" t="s">
        <v>149</v>
      </c>
      <c r="DD107" s="22" t="s">
        <v>123</v>
      </c>
      <c r="DE107" s="22" t="s">
        <v>123</v>
      </c>
      <c r="DF107" s="22">
        <v>4</v>
      </c>
    </row>
    <row r="108" spans="1:110" ht="13.2" x14ac:dyDescent="0.25">
      <c r="A108" s="86">
        <v>42114.544701874998</v>
      </c>
      <c r="B108" s="22" t="s">
        <v>191</v>
      </c>
      <c r="C108" s="22" t="s">
        <v>131</v>
      </c>
      <c r="E108" s="22" t="s">
        <v>170</v>
      </c>
      <c r="F108" s="22" t="s">
        <v>215</v>
      </c>
      <c r="G108" s="22" t="s">
        <v>193</v>
      </c>
      <c r="H108" s="22" t="s">
        <v>113</v>
      </c>
      <c r="I108" s="22" t="s">
        <v>210</v>
      </c>
      <c r="J108" s="22">
        <v>84570</v>
      </c>
      <c r="L108" s="22" t="s">
        <v>115</v>
      </c>
      <c r="M108" s="22" t="s">
        <v>137</v>
      </c>
      <c r="N108" s="22" t="s">
        <v>138</v>
      </c>
      <c r="O108" s="22" t="s">
        <v>139</v>
      </c>
      <c r="Q108" s="22" t="s">
        <v>149</v>
      </c>
      <c r="R108" s="22" t="s">
        <v>149</v>
      </c>
      <c r="S108" s="22" t="s">
        <v>149</v>
      </c>
      <c r="T108" s="22" t="s">
        <v>149</v>
      </c>
      <c r="U108" s="22" t="s">
        <v>149</v>
      </c>
      <c r="V108" s="22" t="s">
        <v>149</v>
      </c>
      <c r="AA108" s="22" t="s">
        <v>120</v>
      </c>
      <c r="AB108" s="22" t="s">
        <v>149</v>
      </c>
      <c r="AC108" s="22" t="s">
        <v>149</v>
      </c>
      <c r="AD108" s="22" t="s">
        <v>149</v>
      </c>
      <c r="AE108" s="22" t="s">
        <v>149</v>
      </c>
      <c r="AF108" s="22" t="s">
        <v>149</v>
      </c>
      <c r="AG108" s="22" t="s">
        <v>149</v>
      </c>
      <c r="AH108" s="22" t="s">
        <v>149</v>
      </c>
      <c r="AI108" s="22" t="s">
        <v>149</v>
      </c>
      <c r="AJ108" s="22" t="s">
        <v>149</v>
      </c>
      <c r="AK108" s="22" t="s">
        <v>149</v>
      </c>
      <c r="AL108" s="22" t="s">
        <v>123</v>
      </c>
      <c r="AM108" s="22" t="s">
        <v>123</v>
      </c>
      <c r="AN108" s="22" t="s">
        <v>123</v>
      </c>
      <c r="AP108" s="22" t="s">
        <v>123</v>
      </c>
      <c r="AQ108" s="22" t="s">
        <v>123</v>
      </c>
      <c r="AR108" s="22" t="s">
        <v>123</v>
      </c>
      <c r="AT108" s="22" t="s">
        <v>123</v>
      </c>
      <c r="AU108" s="22" t="s">
        <v>123</v>
      </c>
      <c r="AV108" s="22" t="s">
        <v>123</v>
      </c>
      <c r="BC108" s="22" t="s">
        <v>149</v>
      </c>
      <c r="BD108" s="22" t="s">
        <v>149</v>
      </c>
      <c r="BE108" s="22" t="s">
        <v>149</v>
      </c>
      <c r="BF108" s="22" t="s">
        <v>149</v>
      </c>
      <c r="BG108" s="22" t="s">
        <v>149</v>
      </c>
      <c r="BH108" s="22" t="s">
        <v>149</v>
      </c>
      <c r="BI108" s="22" t="s">
        <v>149</v>
      </c>
      <c r="BJ108" s="22" t="s">
        <v>149</v>
      </c>
      <c r="BK108" s="22" t="s">
        <v>149</v>
      </c>
      <c r="BN108" s="22" t="s">
        <v>120</v>
      </c>
      <c r="BO108" s="22" t="s">
        <v>151</v>
      </c>
      <c r="BP108" s="22" t="s">
        <v>367</v>
      </c>
      <c r="BQ108" s="22" t="s">
        <v>205</v>
      </c>
      <c r="BR108" s="22" t="s">
        <v>126</v>
      </c>
      <c r="BS108" s="22" t="s">
        <v>507</v>
      </c>
      <c r="BT108" s="22" t="s">
        <v>123</v>
      </c>
      <c r="BW108" s="22" t="s">
        <v>412</v>
      </c>
      <c r="BX108" s="22" t="s">
        <v>149</v>
      </c>
      <c r="BY108" s="22" t="s">
        <v>149</v>
      </c>
      <c r="BZ108" s="22" t="s">
        <v>149</v>
      </c>
      <c r="CA108" s="22" t="s">
        <v>149</v>
      </c>
      <c r="CC108" s="22" t="s">
        <v>111</v>
      </c>
      <c r="CI108" s="22" t="s">
        <v>200</v>
      </c>
      <c r="CL108" s="22">
        <v>6</v>
      </c>
      <c r="CM108" s="22">
        <v>4</v>
      </c>
      <c r="CN108" s="22" t="s">
        <v>127</v>
      </c>
      <c r="CO108" s="22" t="s">
        <v>508</v>
      </c>
      <c r="CP108" s="22" t="s">
        <v>123</v>
      </c>
      <c r="CS108" s="22" t="s">
        <v>168</v>
      </c>
      <c r="CT108" s="22" t="s">
        <v>168</v>
      </c>
      <c r="CU108" s="22" t="s">
        <v>198</v>
      </c>
      <c r="CW108" s="22" t="s">
        <v>149</v>
      </c>
      <c r="CX108" s="22" t="s">
        <v>124</v>
      </c>
      <c r="CY108" s="22" t="s">
        <v>149</v>
      </c>
      <c r="DD108" s="22" t="s">
        <v>123</v>
      </c>
      <c r="DE108" s="22" t="s">
        <v>123</v>
      </c>
      <c r="DF108" s="22">
        <v>9</v>
      </c>
    </row>
    <row r="109" spans="1:110" ht="13.2" x14ac:dyDescent="0.25">
      <c r="A109" s="86">
        <v>42114.546133530093</v>
      </c>
      <c r="B109" s="22" t="s">
        <v>191</v>
      </c>
      <c r="C109" s="22" t="s">
        <v>110</v>
      </c>
      <c r="E109" s="22" t="s">
        <v>170</v>
      </c>
      <c r="F109" s="22" t="s">
        <v>215</v>
      </c>
      <c r="G109" s="22" t="s">
        <v>112</v>
      </c>
      <c r="H109" s="22" t="s">
        <v>146</v>
      </c>
      <c r="I109" s="22" t="s">
        <v>350</v>
      </c>
      <c r="J109" s="22">
        <v>62920</v>
      </c>
      <c r="L109" s="22" t="s">
        <v>115</v>
      </c>
      <c r="M109" s="22" t="s">
        <v>116</v>
      </c>
      <c r="N109" s="22" t="s">
        <v>163</v>
      </c>
      <c r="O109" s="22" t="s">
        <v>139</v>
      </c>
      <c r="Q109" s="22" t="s">
        <v>124</v>
      </c>
      <c r="R109" s="22" t="s">
        <v>124</v>
      </c>
      <c r="S109" s="22" t="s">
        <v>124</v>
      </c>
      <c r="T109" s="22" t="s">
        <v>124</v>
      </c>
      <c r="U109" s="22" t="s">
        <v>124</v>
      </c>
      <c r="V109" s="22" t="s">
        <v>124</v>
      </c>
      <c r="W109" s="22" t="s">
        <v>124</v>
      </c>
      <c r="X109" s="22" t="s">
        <v>124</v>
      </c>
      <c r="Y109" s="22" t="s">
        <v>124</v>
      </c>
      <c r="Z109" s="22" t="s">
        <v>124</v>
      </c>
      <c r="AA109" s="22" t="s">
        <v>120</v>
      </c>
      <c r="AB109" s="22" t="s">
        <v>124</v>
      </c>
      <c r="AC109" s="22" t="s">
        <v>124</v>
      </c>
      <c r="AD109" s="22" t="s">
        <v>124</v>
      </c>
      <c r="AE109" s="22" t="s">
        <v>124</v>
      </c>
      <c r="AF109" s="22" t="s">
        <v>124</v>
      </c>
      <c r="AG109" s="22" t="s">
        <v>124</v>
      </c>
      <c r="AH109" s="22" t="s">
        <v>124</v>
      </c>
      <c r="AI109" s="22" t="s">
        <v>124</v>
      </c>
      <c r="AJ109" s="22" t="s">
        <v>124</v>
      </c>
      <c r="AK109" s="22" t="s">
        <v>124</v>
      </c>
      <c r="AL109" s="22" t="s">
        <v>123</v>
      </c>
      <c r="AM109" s="22" t="s">
        <v>123</v>
      </c>
      <c r="AN109" s="22" t="s">
        <v>123</v>
      </c>
      <c r="AP109" s="22" t="s">
        <v>123</v>
      </c>
      <c r="AQ109" s="22" t="s">
        <v>123</v>
      </c>
      <c r="AR109" s="22" t="s">
        <v>123</v>
      </c>
      <c r="AW109" s="22" t="s">
        <v>122</v>
      </c>
      <c r="BA109" s="22" t="s">
        <v>122</v>
      </c>
      <c r="BC109" s="22" t="s">
        <v>124</v>
      </c>
      <c r="BD109" s="22" t="s">
        <v>124</v>
      </c>
      <c r="BE109" s="22" t="s">
        <v>124</v>
      </c>
      <c r="BF109" s="22" t="s">
        <v>124</v>
      </c>
      <c r="BG109" s="22" t="s">
        <v>124</v>
      </c>
      <c r="BH109" s="22" t="s">
        <v>124</v>
      </c>
      <c r="BI109" s="22" t="s">
        <v>124</v>
      </c>
      <c r="BJ109" s="22" t="s">
        <v>124</v>
      </c>
      <c r="BK109" s="22" t="s">
        <v>124</v>
      </c>
      <c r="BL109" s="22" t="s">
        <v>124</v>
      </c>
      <c r="BN109" s="22" t="s">
        <v>120</v>
      </c>
      <c r="BO109" s="22" t="s">
        <v>151</v>
      </c>
      <c r="BP109" s="22" t="s">
        <v>152</v>
      </c>
      <c r="BQ109" s="22" t="s">
        <v>153</v>
      </c>
      <c r="BR109" s="22" t="s">
        <v>154</v>
      </c>
      <c r="BS109" s="22" t="s">
        <v>509</v>
      </c>
      <c r="BT109" s="22" t="s">
        <v>123</v>
      </c>
      <c r="CC109" s="22" t="s">
        <v>111</v>
      </c>
      <c r="CI109" s="22" t="s">
        <v>141</v>
      </c>
      <c r="CL109" s="22">
        <v>9</v>
      </c>
      <c r="CM109" s="22">
        <v>9</v>
      </c>
      <c r="CO109" s="22" t="s">
        <v>510</v>
      </c>
      <c r="CP109" s="22" t="s">
        <v>123</v>
      </c>
      <c r="CS109" s="22" t="s">
        <v>184</v>
      </c>
      <c r="CT109" s="22" t="s">
        <v>184</v>
      </c>
      <c r="CU109" s="22" t="s">
        <v>158</v>
      </c>
      <c r="CW109" s="22" t="s">
        <v>124</v>
      </c>
      <c r="CX109" s="22" t="s">
        <v>124</v>
      </c>
      <c r="CY109" s="22" t="s">
        <v>124</v>
      </c>
      <c r="CZ109" s="22" t="s">
        <v>124</v>
      </c>
      <c r="DA109" s="22" t="s">
        <v>129</v>
      </c>
      <c r="DB109" s="22" t="s">
        <v>129</v>
      </c>
      <c r="DC109" s="22" t="s">
        <v>129</v>
      </c>
      <c r="DD109" s="22" t="s">
        <v>123</v>
      </c>
      <c r="DE109" s="22" t="s">
        <v>123</v>
      </c>
      <c r="DF109" s="22">
        <v>9</v>
      </c>
    </row>
    <row r="110" spans="1:110" ht="13.2" x14ac:dyDescent="0.25">
      <c r="A110" s="86">
        <v>42114.552431180557</v>
      </c>
      <c r="B110" s="22" t="s">
        <v>191</v>
      </c>
      <c r="C110" s="22" t="s">
        <v>110</v>
      </c>
      <c r="E110" s="22" t="s">
        <v>192</v>
      </c>
      <c r="F110" s="22" t="s">
        <v>133</v>
      </c>
      <c r="G110" s="22" t="s">
        <v>112</v>
      </c>
      <c r="H110" s="22" t="s">
        <v>511</v>
      </c>
      <c r="I110" s="22" t="s">
        <v>512</v>
      </c>
      <c r="J110" s="22">
        <v>80290</v>
      </c>
      <c r="L110" s="22" t="s">
        <v>115</v>
      </c>
      <c r="M110" s="22" t="s">
        <v>137</v>
      </c>
      <c r="N110" s="22" t="s">
        <v>148</v>
      </c>
      <c r="O110" s="22" t="s">
        <v>139</v>
      </c>
      <c r="Q110" s="22" t="s">
        <v>149</v>
      </c>
      <c r="R110" s="22" t="s">
        <v>149</v>
      </c>
      <c r="S110" s="22" t="s">
        <v>149</v>
      </c>
      <c r="T110" s="22" t="s">
        <v>149</v>
      </c>
      <c r="U110" s="22" t="s">
        <v>149</v>
      </c>
      <c r="V110" s="22" t="s">
        <v>149</v>
      </c>
      <c r="AL110" s="22" t="s">
        <v>123</v>
      </c>
      <c r="AM110" s="22" t="s">
        <v>123</v>
      </c>
      <c r="AN110" s="22" t="s">
        <v>123</v>
      </c>
      <c r="AP110" s="22" t="s">
        <v>123</v>
      </c>
      <c r="AQ110" s="22" t="s">
        <v>123</v>
      </c>
      <c r="AR110" s="22" t="s">
        <v>123</v>
      </c>
      <c r="AW110" s="22" t="s">
        <v>122</v>
      </c>
      <c r="BA110" s="22" t="s">
        <v>122</v>
      </c>
      <c r="BC110" s="22" t="s">
        <v>124</v>
      </c>
      <c r="BD110" s="22" t="s">
        <v>124</v>
      </c>
      <c r="BE110" s="22" t="s">
        <v>124</v>
      </c>
      <c r="BF110" s="22" t="s">
        <v>124</v>
      </c>
      <c r="BG110" s="22" t="s">
        <v>124</v>
      </c>
      <c r="BH110" s="22" t="s">
        <v>124</v>
      </c>
      <c r="BI110" s="22" t="s">
        <v>124</v>
      </c>
      <c r="BJ110" s="22" t="s">
        <v>124</v>
      </c>
      <c r="BK110" s="22" t="s">
        <v>124</v>
      </c>
      <c r="BL110" s="22" t="s">
        <v>129</v>
      </c>
      <c r="BN110" s="22" t="s">
        <v>287</v>
      </c>
      <c r="BO110" s="22" t="s">
        <v>165</v>
      </c>
      <c r="CC110" s="22" t="s">
        <v>111</v>
      </c>
      <c r="CI110" s="22" t="s">
        <v>513</v>
      </c>
      <c r="CL110" s="22">
        <v>6</v>
      </c>
      <c r="CM110" s="22">
        <v>5</v>
      </c>
      <c r="CN110" s="22" t="s">
        <v>127</v>
      </c>
      <c r="CO110" s="22" t="s">
        <v>430</v>
      </c>
      <c r="CP110" s="22" t="s">
        <v>123</v>
      </c>
      <c r="CS110" s="22" t="s">
        <v>198</v>
      </c>
      <c r="CT110" s="22" t="s">
        <v>208</v>
      </c>
      <c r="CW110" s="22" t="s">
        <v>124</v>
      </c>
      <c r="CX110" s="22" t="s">
        <v>119</v>
      </c>
      <c r="CY110" s="22" t="s">
        <v>124</v>
      </c>
      <c r="CZ110" s="22" t="s">
        <v>124</v>
      </c>
      <c r="DA110" s="22" t="s">
        <v>129</v>
      </c>
      <c r="DB110" s="22" t="s">
        <v>129</v>
      </c>
      <c r="DC110" s="22" t="s">
        <v>129</v>
      </c>
      <c r="DD110" s="22" t="s">
        <v>123</v>
      </c>
      <c r="DE110" s="22" t="s">
        <v>123</v>
      </c>
      <c r="DF110" s="22">
        <v>8</v>
      </c>
    </row>
    <row r="111" spans="1:110" ht="13.2" x14ac:dyDescent="0.25">
      <c r="A111" s="86">
        <v>42114.553483668984</v>
      </c>
      <c r="B111" s="22" t="s">
        <v>191</v>
      </c>
      <c r="C111" s="22" t="s">
        <v>110</v>
      </c>
      <c r="E111" s="22" t="s">
        <v>170</v>
      </c>
      <c r="F111" s="22" t="s">
        <v>215</v>
      </c>
      <c r="G111" s="22" t="s">
        <v>112</v>
      </c>
      <c r="H111" s="22" t="s">
        <v>161</v>
      </c>
      <c r="I111" s="22" t="s">
        <v>284</v>
      </c>
      <c r="J111" s="22">
        <v>13190</v>
      </c>
      <c r="L111" s="22" t="s">
        <v>115</v>
      </c>
      <c r="M111" s="22" t="s">
        <v>116</v>
      </c>
      <c r="N111" s="22" t="s">
        <v>163</v>
      </c>
      <c r="Q111" s="22" t="s">
        <v>149</v>
      </c>
      <c r="R111" s="22" t="s">
        <v>149</v>
      </c>
      <c r="S111" s="22" t="s">
        <v>124</v>
      </c>
      <c r="T111" s="22" t="s">
        <v>124</v>
      </c>
      <c r="U111" s="22" t="s">
        <v>124</v>
      </c>
      <c r="V111" s="22" t="s">
        <v>124</v>
      </c>
      <c r="AA111" s="22" t="s">
        <v>150</v>
      </c>
      <c r="AB111" s="22" t="s">
        <v>149</v>
      </c>
      <c r="AC111" s="22" t="s">
        <v>149</v>
      </c>
      <c r="AD111" s="22" t="s">
        <v>149</v>
      </c>
      <c r="AE111" s="22" t="s">
        <v>124</v>
      </c>
      <c r="AF111" s="22" t="s">
        <v>124</v>
      </c>
      <c r="AG111" s="22" t="s">
        <v>124</v>
      </c>
      <c r="AH111" s="22" t="s">
        <v>124</v>
      </c>
      <c r="AI111" s="22" t="s">
        <v>124</v>
      </c>
      <c r="AJ111" s="22" t="s">
        <v>124</v>
      </c>
      <c r="AK111" s="22" t="s">
        <v>124</v>
      </c>
      <c r="AL111" s="22" t="s">
        <v>123</v>
      </c>
      <c r="AM111" s="22" t="s">
        <v>123</v>
      </c>
      <c r="AN111" s="22" t="s">
        <v>123</v>
      </c>
      <c r="BC111" s="22" t="s">
        <v>124</v>
      </c>
      <c r="BD111" s="22" t="s">
        <v>124</v>
      </c>
      <c r="BE111" s="22" t="s">
        <v>149</v>
      </c>
      <c r="BF111" s="22" t="s">
        <v>124</v>
      </c>
      <c r="BG111" s="22" t="s">
        <v>124</v>
      </c>
      <c r="BH111" s="22" t="s">
        <v>149</v>
      </c>
      <c r="BI111" s="22" t="s">
        <v>149</v>
      </c>
      <c r="BJ111" s="22" t="s">
        <v>149</v>
      </c>
      <c r="BK111" s="22" t="s">
        <v>124</v>
      </c>
      <c r="BN111" s="22" t="s">
        <v>150</v>
      </c>
      <c r="BO111" s="22" t="s">
        <v>151</v>
      </c>
      <c r="BR111" s="22" t="s">
        <v>126</v>
      </c>
      <c r="BS111" s="22" t="s">
        <v>514</v>
      </c>
      <c r="BT111" s="22" t="s">
        <v>111</v>
      </c>
      <c r="BU111" s="22" t="s">
        <v>515</v>
      </c>
      <c r="CC111" s="22" t="s">
        <v>111</v>
      </c>
      <c r="CL111" s="22">
        <v>2</v>
      </c>
      <c r="CM111" s="22">
        <v>3</v>
      </c>
      <c r="CN111" s="22" t="s">
        <v>127</v>
      </c>
      <c r="CO111" s="22" t="s">
        <v>219</v>
      </c>
      <c r="CP111" s="22" t="s">
        <v>123</v>
      </c>
      <c r="CS111" s="22" t="s">
        <v>145</v>
      </c>
      <c r="CT111" s="22" t="s">
        <v>168</v>
      </c>
      <c r="CU111" s="22" t="s">
        <v>168</v>
      </c>
      <c r="CW111" s="22" t="s">
        <v>121</v>
      </c>
      <c r="CX111" s="22" t="s">
        <v>124</v>
      </c>
      <c r="CY111" s="22" t="s">
        <v>124</v>
      </c>
      <c r="CZ111" s="22" t="s">
        <v>124</v>
      </c>
      <c r="DA111" s="22" t="s">
        <v>149</v>
      </c>
      <c r="DD111" s="22" t="s">
        <v>123</v>
      </c>
      <c r="DE111" s="22" t="s">
        <v>123</v>
      </c>
      <c r="DF111" s="22">
        <v>8</v>
      </c>
    </row>
    <row r="112" spans="1:110" ht="13.2" x14ac:dyDescent="0.25">
      <c r="A112" s="86">
        <v>42114.553562094901</v>
      </c>
      <c r="B112" s="22" t="s">
        <v>109</v>
      </c>
      <c r="C112" s="22" t="s">
        <v>131</v>
      </c>
      <c r="E112" s="22" t="s">
        <v>111</v>
      </c>
      <c r="G112" s="22" t="s">
        <v>203</v>
      </c>
      <c r="H112" s="22" t="s">
        <v>113</v>
      </c>
      <c r="I112" s="22" t="s">
        <v>136</v>
      </c>
      <c r="J112" s="22" t="s">
        <v>516</v>
      </c>
      <c r="K112" s="22" t="s">
        <v>491</v>
      </c>
      <c r="L112" s="22" t="s">
        <v>115</v>
      </c>
      <c r="M112" s="22" t="s">
        <v>137</v>
      </c>
      <c r="N112" s="22" t="s">
        <v>163</v>
      </c>
      <c r="O112" s="22" t="s">
        <v>139</v>
      </c>
      <c r="Q112" s="22" t="s">
        <v>124</v>
      </c>
      <c r="R112" s="22" t="s">
        <v>124</v>
      </c>
      <c r="S112" s="22" t="s">
        <v>149</v>
      </c>
      <c r="T112" s="22" t="s">
        <v>149</v>
      </c>
      <c r="U112" s="22" t="s">
        <v>124</v>
      </c>
      <c r="V112" s="22" t="s">
        <v>124</v>
      </c>
      <c r="W112" s="22" t="s">
        <v>124</v>
      </c>
      <c r="X112" s="22" t="s">
        <v>124</v>
      </c>
      <c r="Y112" s="22" t="s">
        <v>124</v>
      </c>
      <c r="Z112" s="22" t="s">
        <v>124</v>
      </c>
      <c r="AA112" s="22" t="s">
        <v>150</v>
      </c>
      <c r="AO112" s="22" t="s">
        <v>122</v>
      </c>
      <c r="AS112" s="22" t="s">
        <v>122</v>
      </c>
      <c r="AW112" s="22" t="s">
        <v>122</v>
      </c>
      <c r="BA112" s="22" t="s">
        <v>122</v>
      </c>
      <c r="BC112" s="22" t="s">
        <v>124</v>
      </c>
      <c r="BD112" s="22" t="s">
        <v>124</v>
      </c>
      <c r="BE112" s="22" t="s">
        <v>124</v>
      </c>
      <c r="BF112" s="22" t="s">
        <v>124</v>
      </c>
      <c r="BG112" s="22" t="s">
        <v>124</v>
      </c>
      <c r="BH112" s="22" t="s">
        <v>124</v>
      </c>
      <c r="BI112" s="22" t="s">
        <v>124</v>
      </c>
      <c r="BJ112" s="22" t="s">
        <v>124</v>
      </c>
      <c r="BK112" s="22" t="s">
        <v>124</v>
      </c>
      <c r="BN112" s="22" t="s">
        <v>150</v>
      </c>
      <c r="BO112" s="22" t="s">
        <v>151</v>
      </c>
      <c r="BP112" s="22" t="s">
        <v>174</v>
      </c>
      <c r="BQ112" s="22" t="s">
        <v>205</v>
      </c>
      <c r="BR112" s="22" t="s">
        <v>330</v>
      </c>
      <c r="BS112" s="22" t="s">
        <v>517</v>
      </c>
      <c r="BT112" s="22" t="s">
        <v>123</v>
      </c>
      <c r="BW112" s="22" t="s">
        <v>412</v>
      </c>
      <c r="CC112" s="22" t="s">
        <v>111</v>
      </c>
      <c r="CD112" s="22" t="s">
        <v>124</v>
      </c>
      <c r="CE112" s="22" t="s">
        <v>124</v>
      </c>
      <c r="CF112" s="22" t="s">
        <v>124</v>
      </c>
      <c r="CG112" s="22" t="s">
        <v>124</v>
      </c>
      <c r="CH112" s="22" t="s">
        <v>124</v>
      </c>
      <c r="CI112" s="22" t="s">
        <v>518</v>
      </c>
      <c r="CL112" s="22">
        <v>4</v>
      </c>
      <c r="CM112" s="22">
        <v>2</v>
      </c>
      <c r="CN112" s="22" t="s">
        <v>142</v>
      </c>
      <c r="CO112" s="22" t="s">
        <v>519</v>
      </c>
      <c r="CP112" s="22" t="s">
        <v>123</v>
      </c>
      <c r="CS112" s="22" t="s">
        <v>198</v>
      </c>
      <c r="CT112" s="22" t="s">
        <v>239</v>
      </c>
      <c r="CU112" s="22" t="s">
        <v>198</v>
      </c>
      <c r="CW112" s="22" t="s">
        <v>124</v>
      </c>
      <c r="CX112" s="22" t="s">
        <v>124</v>
      </c>
      <c r="CY112" s="22" t="s">
        <v>124</v>
      </c>
      <c r="DD112" s="22" t="s">
        <v>123</v>
      </c>
      <c r="DE112" s="22" t="s">
        <v>123</v>
      </c>
      <c r="DF112" s="22">
        <v>4</v>
      </c>
    </row>
    <row r="113" spans="1:110" ht="13.2" x14ac:dyDescent="0.25">
      <c r="A113" s="86">
        <v>42114.556086562501</v>
      </c>
      <c r="B113" s="22" t="s">
        <v>383</v>
      </c>
      <c r="C113" s="22" t="s">
        <v>131</v>
      </c>
      <c r="E113" s="22" t="s">
        <v>520</v>
      </c>
      <c r="F113" s="22" t="s">
        <v>185</v>
      </c>
      <c r="G113" s="22" t="s">
        <v>112</v>
      </c>
      <c r="H113" s="22" t="s">
        <v>146</v>
      </c>
      <c r="I113" s="22" t="s">
        <v>521</v>
      </c>
      <c r="J113" s="22">
        <v>84700</v>
      </c>
      <c r="K113" s="22" t="s">
        <v>313</v>
      </c>
      <c r="L113" s="22" t="s">
        <v>115</v>
      </c>
      <c r="M113" s="22" t="s">
        <v>137</v>
      </c>
      <c r="N113" s="22" t="s">
        <v>138</v>
      </c>
      <c r="O113" s="22" t="s">
        <v>139</v>
      </c>
      <c r="Q113" s="22" t="s">
        <v>149</v>
      </c>
      <c r="R113" s="22" t="s">
        <v>149</v>
      </c>
      <c r="S113" s="22" t="s">
        <v>124</v>
      </c>
      <c r="T113" s="22" t="s">
        <v>124</v>
      </c>
      <c r="U113" s="22" t="s">
        <v>124</v>
      </c>
      <c r="V113" s="22" t="s">
        <v>124</v>
      </c>
      <c r="W113" s="22" t="s">
        <v>149</v>
      </c>
      <c r="X113" s="22" t="s">
        <v>149</v>
      </c>
      <c r="Y113" s="22" t="s">
        <v>149</v>
      </c>
      <c r="Z113" s="22" t="s">
        <v>149</v>
      </c>
      <c r="AA113" s="22" t="s">
        <v>120</v>
      </c>
      <c r="AB113" s="22" t="s">
        <v>124</v>
      </c>
      <c r="AC113" s="22" t="s">
        <v>124</v>
      </c>
      <c r="AD113" s="22" t="s">
        <v>124</v>
      </c>
      <c r="AE113" s="22" t="s">
        <v>124</v>
      </c>
      <c r="AF113" s="22" t="s">
        <v>124</v>
      </c>
      <c r="AG113" s="22" t="s">
        <v>124</v>
      </c>
      <c r="AH113" s="22" t="s">
        <v>124</v>
      </c>
      <c r="AI113" s="22" t="s">
        <v>124</v>
      </c>
      <c r="AJ113" s="22" t="s">
        <v>124</v>
      </c>
      <c r="AK113" s="22" t="s">
        <v>124</v>
      </c>
      <c r="AL113" s="22" t="s">
        <v>123</v>
      </c>
      <c r="AM113" s="22" t="s">
        <v>123</v>
      </c>
      <c r="AN113" s="22" t="s">
        <v>123</v>
      </c>
      <c r="AP113" s="22" t="s">
        <v>123</v>
      </c>
      <c r="AQ113" s="22" t="s">
        <v>123</v>
      </c>
      <c r="AR113" s="22" t="s">
        <v>123</v>
      </c>
      <c r="AT113" s="22" t="s">
        <v>123</v>
      </c>
      <c r="AU113" s="22" t="s">
        <v>123</v>
      </c>
      <c r="AV113" s="22" t="s">
        <v>123</v>
      </c>
      <c r="BA113" s="22" t="s">
        <v>122</v>
      </c>
      <c r="BC113" s="22" t="s">
        <v>124</v>
      </c>
      <c r="BD113" s="22" t="s">
        <v>149</v>
      </c>
      <c r="BE113" s="22" t="s">
        <v>124</v>
      </c>
      <c r="BF113" s="22" t="s">
        <v>149</v>
      </c>
      <c r="BG113" s="22" t="s">
        <v>124</v>
      </c>
      <c r="BH113" s="22" t="s">
        <v>124</v>
      </c>
      <c r="BI113" s="22" t="s">
        <v>124</v>
      </c>
      <c r="BJ113" s="22" t="s">
        <v>124</v>
      </c>
      <c r="BK113" s="22" t="s">
        <v>124</v>
      </c>
      <c r="BL113" s="22" t="s">
        <v>124</v>
      </c>
      <c r="BN113" s="22" t="s">
        <v>120</v>
      </c>
      <c r="BO113" s="22" t="s">
        <v>151</v>
      </c>
      <c r="BP113" s="22" t="s">
        <v>367</v>
      </c>
      <c r="BQ113" s="22" t="s">
        <v>205</v>
      </c>
      <c r="BR113" s="22" t="s">
        <v>154</v>
      </c>
      <c r="BS113" s="22" t="s">
        <v>388</v>
      </c>
      <c r="BT113" s="22" t="s">
        <v>123</v>
      </c>
      <c r="BW113" s="22" t="s">
        <v>412</v>
      </c>
      <c r="BX113" s="22" t="s">
        <v>124</v>
      </c>
      <c r="BY113" s="22" t="s">
        <v>124</v>
      </c>
      <c r="BZ113" s="22" t="s">
        <v>124</v>
      </c>
      <c r="CA113" s="22" t="s">
        <v>124</v>
      </c>
      <c r="CC113" s="22" t="s">
        <v>111</v>
      </c>
      <c r="CI113" s="22" t="s">
        <v>389</v>
      </c>
      <c r="CL113" s="22">
        <v>5</v>
      </c>
      <c r="CM113" s="22">
        <v>2</v>
      </c>
      <c r="CN113" s="22" t="s">
        <v>127</v>
      </c>
      <c r="CO113" s="22" t="s">
        <v>219</v>
      </c>
      <c r="CP113" s="22" t="s">
        <v>123</v>
      </c>
      <c r="CS113" s="22" t="s">
        <v>198</v>
      </c>
      <c r="CT113" s="22" t="s">
        <v>198</v>
      </c>
      <c r="CU113" s="22" t="s">
        <v>198</v>
      </c>
      <c r="CW113" s="22" t="s">
        <v>124</v>
      </c>
      <c r="CX113" s="22" t="s">
        <v>124</v>
      </c>
      <c r="CZ113" s="22" t="s">
        <v>124</v>
      </c>
      <c r="DA113" s="22" t="s">
        <v>124</v>
      </c>
      <c r="DB113" s="22" t="s">
        <v>124</v>
      </c>
      <c r="DC113" s="22" t="s">
        <v>124</v>
      </c>
      <c r="DD113" s="22" t="s">
        <v>123</v>
      </c>
      <c r="DE113" s="22" t="s">
        <v>123</v>
      </c>
      <c r="DF113" s="22">
        <v>8</v>
      </c>
    </row>
    <row r="114" spans="1:110" ht="13.2" x14ac:dyDescent="0.25">
      <c r="A114" s="86">
        <v>42114.569111643512</v>
      </c>
      <c r="B114" s="22" t="s">
        <v>191</v>
      </c>
      <c r="C114" s="22" t="s">
        <v>110</v>
      </c>
      <c r="E114" s="22" t="s">
        <v>170</v>
      </c>
      <c r="F114" s="22" t="s">
        <v>133</v>
      </c>
      <c r="G114" s="22" t="s">
        <v>112</v>
      </c>
      <c r="H114" s="22" t="s">
        <v>113</v>
      </c>
      <c r="I114" s="22" t="s">
        <v>522</v>
      </c>
      <c r="J114" s="22">
        <v>91700</v>
      </c>
      <c r="L114" s="22" t="s">
        <v>115</v>
      </c>
      <c r="M114" s="22" t="s">
        <v>137</v>
      </c>
      <c r="N114" s="22" t="s">
        <v>138</v>
      </c>
      <c r="O114" s="22" t="s">
        <v>139</v>
      </c>
      <c r="W114" s="22" t="s">
        <v>149</v>
      </c>
      <c r="X114" s="22" t="s">
        <v>149</v>
      </c>
      <c r="Y114" s="22" t="s">
        <v>149</v>
      </c>
      <c r="Z114" s="22" t="s">
        <v>149</v>
      </c>
      <c r="AA114" s="22" t="s">
        <v>120</v>
      </c>
      <c r="AB114" s="22" t="s">
        <v>124</v>
      </c>
      <c r="AC114" s="22" t="s">
        <v>149</v>
      </c>
      <c r="AD114" s="22" t="s">
        <v>149</v>
      </c>
      <c r="AE114" s="22" t="s">
        <v>149</v>
      </c>
      <c r="AF114" s="22" t="s">
        <v>149</v>
      </c>
      <c r="AG114" s="22" t="s">
        <v>149</v>
      </c>
      <c r="AH114" s="22" t="s">
        <v>124</v>
      </c>
      <c r="AI114" s="22" t="s">
        <v>149</v>
      </c>
      <c r="AJ114" s="22" t="s">
        <v>124</v>
      </c>
      <c r="AK114" s="22" t="s">
        <v>124</v>
      </c>
      <c r="AL114" s="22" t="s">
        <v>123</v>
      </c>
      <c r="AM114" s="22" t="s">
        <v>123</v>
      </c>
      <c r="AN114" s="22" t="s">
        <v>123</v>
      </c>
      <c r="AP114" s="22" t="s">
        <v>123</v>
      </c>
      <c r="AQ114" s="22" t="s">
        <v>123</v>
      </c>
      <c r="AR114" s="22" t="s">
        <v>123</v>
      </c>
      <c r="AT114" s="22" t="s">
        <v>123</v>
      </c>
      <c r="AU114" s="22" t="s">
        <v>123</v>
      </c>
      <c r="AV114" s="22" t="s">
        <v>123</v>
      </c>
      <c r="BA114" s="22" t="s">
        <v>122</v>
      </c>
      <c r="BC114" s="22" t="s">
        <v>149</v>
      </c>
      <c r="BD114" s="22" t="s">
        <v>149</v>
      </c>
      <c r="BE114" s="22" t="s">
        <v>149</v>
      </c>
      <c r="BF114" s="22" t="s">
        <v>124</v>
      </c>
      <c r="BG114" s="22" t="s">
        <v>149</v>
      </c>
      <c r="BH114" s="22" t="s">
        <v>149</v>
      </c>
      <c r="BI114" s="22" t="s">
        <v>149</v>
      </c>
      <c r="BJ114" s="22" t="s">
        <v>149</v>
      </c>
      <c r="BK114" s="22" t="s">
        <v>149</v>
      </c>
      <c r="BL114" s="22" t="s">
        <v>129</v>
      </c>
      <c r="BN114" s="22" t="s">
        <v>120</v>
      </c>
      <c r="BO114" s="22" t="s">
        <v>151</v>
      </c>
      <c r="BP114" s="22" t="s">
        <v>174</v>
      </c>
      <c r="BQ114" s="22" t="s">
        <v>153</v>
      </c>
      <c r="BR114" s="22" t="s">
        <v>126</v>
      </c>
      <c r="BS114" s="22" t="s">
        <v>523</v>
      </c>
      <c r="BT114" s="22" t="s">
        <v>123</v>
      </c>
      <c r="BX114" s="22" t="s">
        <v>124</v>
      </c>
      <c r="BY114" s="22" t="s">
        <v>124</v>
      </c>
      <c r="BZ114" s="22" t="s">
        <v>124</v>
      </c>
      <c r="CA114" s="22" t="s">
        <v>124</v>
      </c>
      <c r="CC114" s="22" t="s">
        <v>123</v>
      </c>
      <c r="CD114" s="22" t="s">
        <v>124</v>
      </c>
      <c r="CE114" s="22" t="s">
        <v>124</v>
      </c>
      <c r="CF114" s="22" t="s">
        <v>124</v>
      </c>
      <c r="CG114" s="22" t="s">
        <v>124</v>
      </c>
      <c r="CH114" s="22" t="s">
        <v>124</v>
      </c>
      <c r="CL114" s="22">
        <v>8</v>
      </c>
      <c r="CM114" s="22">
        <v>6</v>
      </c>
      <c r="CN114" s="22" t="s">
        <v>127</v>
      </c>
      <c r="CO114" s="22" t="s">
        <v>524</v>
      </c>
      <c r="CP114" s="22" t="s">
        <v>123</v>
      </c>
      <c r="CS114" s="22" t="s">
        <v>144</v>
      </c>
      <c r="CT114" s="22" t="s">
        <v>158</v>
      </c>
      <c r="CU114" s="22" t="s">
        <v>158</v>
      </c>
      <c r="CW114" s="22" t="s">
        <v>124</v>
      </c>
      <c r="CX114" s="22" t="s">
        <v>149</v>
      </c>
      <c r="CY114" s="22" t="s">
        <v>124</v>
      </c>
      <c r="CZ114" s="22" t="s">
        <v>129</v>
      </c>
      <c r="DA114" s="22" t="s">
        <v>129</v>
      </c>
      <c r="DB114" s="22" t="s">
        <v>129</v>
      </c>
      <c r="DC114" s="22" t="s">
        <v>129</v>
      </c>
      <c r="DD114" s="22" t="s">
        <v>123</v>
      </c>
      <c r="DE114" s="22" t="s">
        <v>123</v>
      </c>
      <c r="DF114" s="22">
        <v>10</v>
      </c>
    </row>
    <row r="115" spans="1:110" ht="13.2" x14ac:dyDescent="0.25">
      <c r="A115" s="86">
        <v>42114.572107060187</v>
      </c>
      <c r="B115" s="22" t="s">
        <v>109</v>
      </c>
      <c r="C115" s="22" t="s">
        <v>110</v>
      </c>
      <c r="E115" s="22" t="s">
        <v>170</v>
      </c>
      <c r="F115" s="22" t="s">
        <v>185</v>
      </c>
      <c r="G115" s="22" t="s">
        <v>112</v>
      </c>
      <c r="H115" s="22" t="s">
        <v>161</v>
      </c>
      <c r="I115" s="22" t="s">
        <v>525</v>
      </c>
      <c r="J115" s="22">
        <v>69290</v>
      </c>
      <c r="L115" s="22" t="s">
        <v>115</v>
      </c>
      <c r="M115" s="22" t="s">
        <v>137</v>
      </c>
      <c r="N115" s="22" t="s">
        <v>148</v>
      </c>
      <c r="O115" s="22" t="s">
        <v>139</v>
      </c>
      <c r="AA115" s="22" t="s">
        <v>120</v>
      </c>
      <c r="AB115" s="22" t="s">
        <v>121</v>
      </c>
      <c r="AC115" s="22" t="s">
        <v>149</v>
      </c>
      <c r="AD115" s="22" t="s">
        <v>149</v>
      </c>
      <c r="AE115" s="22" t="s">
        <v>149</v>
      </c>
      <c r="AF115" s="22" t="s">
        <v>149</v>
      </c>
      <c r="AG115" s="22" t="s">
        <v>124</v>
      </c>
      <c r="AH115" s="22" t="s">
        <v>149</v>
      </c>
      <c r="AI115" s="22" t="s">
        <v>149</v>
      </c>
      <c r="AJ115" s="22" t="s">
        <v>149</v>
      </c>
      <c r="AK115" s="22" t="s">
        <v>149</v>
      </c>
      <c r="AL115" s="22" t="s">
        <v>123</v>
      </c>
      <c r="AM115" s="22" t="s">
        <v>123</v>
      </c>
      <c r="AN115" s="22" t="s">
        <v>123</v>
      </c>
      <c r="AS115" s="22" t="s">
        <v>122</v>
      </c>
      <c r="AT115" s="22" t="s">
        <v>123</v>
      </c>
      <c r="AU115" s="22" t="s">
        <v>123</v>
      </c>
      <c r="AV115" s="22" t="s">
        <v>123</v>
      </c>
      <c r="BA115" s="22" t="s">
        <v>122</v>
      </c>
      <c r="BC115" s="22" t="s">
        <v>124</v>
      </c>
      <c r="BD115" s="22" t="s">
        <v>121</v>
      </c>
      <c r="BE115" s="22" t="s">
        <v>129</v>
      </c>
      <c r="BF115" s="22" t="s">
        <v>121</v>
      </c>
      <c r="BG115" s="22" t="s">
        <v>124</v>
      </c>
      <c r="BH115" s="22" t="s">
        <v>129</v>
      </c>
      <c r="BI115" s="22" t="s">
        <v>129</v>
      </c>
      <c r="BJ115" s="22" t="s">
        <v>129</v>
      </c>
      <c r="BK115" s="22" t="s">
        <v>121</v>
      </c>
      <c r="BL115" s="22" t="s">
        <v>129</v>
      </c>
      <c r="BN115" s="22" t="s">
        <v>120</v>
      </c>
      <c r="BO115" s="22" t="s">
        <v>151</v>
      </c>
      <c r="BP115" s="22" t="s">
        <v>304</v>
      </c>
      <c r="BR115" s="22" t="s">
        <v>126</v>
      </c>
      <c r="BS115" s="22" t="s">
        <v>526</v>
      </c>
      <c r="BT115" s="22" t="s">
        <v>123</v>
      </c>
      <c r="CC115" s="22" t="s">
        <v>123</v>
      </c>
      <c r="CD115" s="22" t="s">
        <v>124</v>
      </c>
      <c r="CE115" s="22" t="s">
        <v>124</v>
      </c>
      <c r="CF115" s="22" t="s">
        <v>124</v>
      </c>
      <c r="CG115" s="22" t="s">
        <v>124</v>
      </c>
      <c r="CH115" s="22" t="s">
        <v>124</v>
      </c>
      <c r="CL115" s="22">
        <v>4</v>
      </c>
      <c r="CM115" s="22">
        <v>3</v>
      </c>
      <c r="CN115" s="22" t="s">
        <v>142</v>
      </c>
      <c r="CO115" s="22" t="s">
        <v>430</v>
      </c>
      <c r="CP115" s="22" t="s">
        <v>123</v>
      </c>
      <c r="CS115" s="22" t="s">
        <v>198</v>
      </c>
      <c r="CT115" s="22" t="s">
        <v>394</v>
      </c>
      <c r="CU115" s="22" t="s">
        <v>198</v>
      </c>
      <c r="CW115" s="22" t="s">
        <v>124</v>
      </c>
      <c r="CX115" s="22" t="s">
        <v>124</v>
      </c>
      <c r="CY115" s="22" t="s">
        <v>124</v>
      </c>
      <c r="CZ115" s="22" t="s">
        <v>124</v>
      </c>
      <c r="DA115" s="22" t="s">
        <v>129</v>
      </c>
      <c r="DB115" s="22" t="s">
        <v>129</v>
      </c>
      <c r="DC115" s="22" t="s">
        <v>129</v>
      </c>
      <c r="DD115" s="22" t="s">
        <v>123</v>
      </c>
      <c r="DE115" s="22" t="s">
        <v>123</v>
      </c>
      <c r="DF115" s="22">
        <v>8</v>
      </c>
    </row>
    <row r="116" spans="1:110" ht="13.2" x14ac:dyDescent="0.25">
      <c r="A116" s="86">
        <v>42114.576084791668</v>
      </c>
      <c r="B116" s="22" t="s">
        <v>191</v>
      </c>
      <c r="C116" s="22" t="s">
        <v>110</v>
      </c>
      <c r="E116" s="22" t="s">
        <v>111</v>
      </c>
      <c r="G116" s="22" t="s">
        <v>112</v>
      </c>
      <c r="H116" s="22" t="s">
        <v>113</v>
      </c>
      <c r="I116" s="22" t="s">
        <v>210</v>
      </c>
      <c r="J116" s="22">
        <v>84210</v>
      </c>
      <c r="L116" s="22" t="s">
        <v>115</v>
      </c>
      <c r="M116" s="22" t="s">
        <v>137</v>
      </c>
      <c r="N116" s="22" t="s">
        <v>172</v>
      </c>
      <c r="O116" s="22" t="s">
        <v>139</v>
      </c>
      <c r="AA116" s="22" t="s">
        <v>120</v>
      </c>
      <c r="AC116" s="22" t="s">
        <v>124</v>
      </c>
      <c r="AD116" s="22" t="s">
        <v>124</v>
      </c>
      <c r="AE116" s="22" t="s">
        <v>124</v>
      </c>
      <c r="AF116" s="22" t="s">
        <v>124</v>
      </c>
      <c r="AG116" s="22" t="s">
        <v>124</v>
      </c>
      <c r="AH116" s="22" t="s">
        <v>124</v>
      </c>
      <c r="AI116" s="22" t="s">
        <v>124</v>
      </c>
      <c r="AJ116" s="22" t="s">
        <v>124</v>
      </c>
      <c r="AK116" s="22" t="s">
        <v>124</v>
      </c>
      <c r="AO116" s="22" t="s">
        <v>122</v>
      </c>
      <c r="AP116" s="22" t="s">
        <v>123</v>
      </c>
      <c r="AQ116" s="22" t="s">
        <v>123</v>
      </c>
      <c r="AR116" s="22" t="s">
        <v>123</v>
      </c>
      <c r="AW116" s="22" t="s">
        <v>122</v>
      </c>
      <c r="BA116" s="22" t="s">
        <v>122</v>
      </c>
      <c r="BN116" s="22" t="s">
        <v>120</v>
      </c>
      <c r="BP116" s="22" t="s">
        <v>174</v>
      </c>
      <c r="BQ116" s="22" t="s">
        <v>153</v>
      </c>
      <c r="BR116" s="22" t="s">
        <v>126</v>
      </c>
      <c r="BS116" s="22" t="s">
        <v>527</v>
      </c>
      <c r="BT116" s="22" t="s">
        <v>111</v>
      </c>
      <c r="BU116" s="22" t="s">
        <v>528</v>
      </c>
      <c r="CC116" s="22" t="s">
        <v>111</v>
      </c>
      <c r="CI116" s="22" t="s">
        <v>529</v>
      </c>
      <c r="CL116" s="22">
        <v>3</v>
      </c>
      <c r="CM116" s="22">
        <v>3</v>
      </c>
      <c r="CN116" s="22" t="s">
        <v>127</v>
      </c>
      <c r="CO116" s="22" t="s">
        <v>302</v>
      </c>
      <c r="CP116" s="22" t="s">
        <v>123</v>
      </c>
      <c r="CS116" s="22" t="s">
        <v>184</v>
      </c>
      <c r="CW116" s="22" t="s">
        <v>124</v>
      </c>
      <c r="CX116" s="22" t="s">
        <v>124</v>
      </c>
      <c r="CY116" s="22" t="s">
        <v>124</v>
      </c>
      <c r="CZ116" s="22" t="s">
        <v>129</v>
      </c>
      <c r="DA116" s="22" t="s">
        <v>129</v>
      </c>
      <c r="DB116" s="22" t="s">
        <v>129</v>
      </c>
      <c r="DC116" s="22" t="s">
        <v>129</v>
      </c>
      <c r="DD116" s="22" t="s">
        <v>111</v>
      </c>
      <c r="DE116" s="22" t="s">
        <v>111</v>
      </c>
      <c r="DF116" s="22">
        <v>1</v>
      </c>
    </row>
    <row r="117" spans="1:110" ht="13.2" x14ac:dyDescent="0.25">
      <c r="A117" s="86">
        <v>42114.584494490744</v>
      </c>
      <c r="B117" s="22" t="s">
        <v>191</v>
      </c>
      <c r="C117" s="22" t="s">
        <v>110</v>
      </c>
      <c r="E117" s="22" t="s">
        <v>170</v>
      </c>
      <c r="F117" s="22" t="s">
        <v>185</v>
      </c>
      <c r="G117" s="22" t="s">
        <v>267</v>
      </c>
      <c r="H117" s="22" t="s">
        <v>146</v>
      </c>
      <c r="I117" s="22" t="s">
        <v>530</v>
      </c>
      <c r="J117" s="22">
        <v>35137</v>
      </c>
      <c r="L117" s="22" t="s">
        <v>115</v>
      </c>
      <c r="M117" s="22" t="s">
        <v>137</v>
      </c>
      <c r="N117" s="22" t="s">
        <v>148</v>
      </c>
      <c r="O117" s="22" t="s">
        <v>139</v>
      </c>
      <c r="AA117" s="22" t="s">
        <v>150</v>
      </c>
      <c r="AB117" s="22" t="s">
        <v>149</v>
      </c>
      <c r="AC117" s="22" t="s">
        <v>149</v>
      </c>
      <c r="AD117" s="22" t="s">
        <v>149</v>
      </c>
      <c r="AE117" s="22" t="s">
        <v>149</v>
      </c>
      <c r="AF117" s="22" t="s">
        <v>149</v>
      </c>
      <c r="AG117" s="22" t="s">
        <v>149</v>
      </c>
      <c r="AH117" s="22" t="s">
        <v>149</v>
      </c>
      <c r="AI117" s="22" t="s">
        <v>149</v>
      </c>
      <c r="AJ117" s="22" t="s">
        <v>149</v>
      </c>
      <c r="AK117" s="22" t="s">
        <v>149</v>
      </c>
      <c r="AO117" s="22" t="s">
        <v>122</v>
      </c>
      <c r="AP117" s="22" t="s">
        <v>123</v>
      </c>
      <c r="AQ117" s="22" t="s">
        <v>123</v>
      </c>
      <c r="AR117" s="22" t="s">
        <v>123</v>
      </c>
      <c r="AT117" s="22" t="s">
        <v>123</v>
      </c>
      <c r="AU117" s="22" t="s">
        <v>123</v>
      </c>
      <c r="AV117" s="22" t="s">
        <v>123</v>
      </c>
      <c r="BA117" s="22" t="s">
        <v>122</v>
      </c>
      <c r="BC117" s="22" t="s">
        <v>124</v>
      </c>
      <c r="BD117" s="22" t="s">
        <v>124</v>
      </c>
      <c r="BE117" s="22" t="s">
        <v>124</v>
      </c>
      <c r="BF117" s="22" t="s">
        <v>149</v>
      </c>
      <c r="BG117" s="22" t="s">
        <v>121</v>
      </c>
      <c r="BH117" s="22" t="s">
        <v>149</v>
      </c>
      <c r="BI117" s="22" t="s">
        <v>149</v>
      </c>
      <c r="BJ117" s="22" t="s">
        <v>149</v>
      </c>
      <c r="BK117" s="22" t="s">
        <v>149</v>
      </c>
      <c r="BL117" s="22" t="s">
        <v>129</v>
      </c>
      <c r="BN117" s="22" t="s">
        <v>150</v>
      </c>
      <c r="BO117" s="22" t="s">
        <v>151</v>
      </c>
      <c r="BP117" s="22" t="s">
        <v>152</v>
      </c>
      <c r="BQ117" s="22" t="s">
        <v>153</v>
      </c>
      <c r="BR117" s="22" t="s">
        <v>154</v>
      </c>
      <c r="BS117" s="22" t="s">
        <v>531</v>
      </c>
      <c r="BT117" s="22" t="s">
        <v>123</v>
      </c>
      <c r="CC117" s="22" t="s">
        <v>123</v>
      </c>
      <c r="CD117" s="22" t="s">
        <v>124</v>
      </c>
      <c r="CE117" s="22" t="s">
        <v>124</v>
      </c>
      <c r="CF117" s="22" t="s">
        <v>124</v>
      </c>
      <c r="CG117" s="22" t="s">
        <v>124</v>
      </c>
      <c r="CH117" s="22" t="s">
        <v>124</v>
      </c>
      <c r="CL117" s="22" t="s">
        <v>218</v>
      </c>
      <c r="CM117" s="22" t="s">
        <v>218</v>
      </c>
      <c r="CN117" s="22" t="s">
        <v>127</v>
      </c>
      <c r="CO117" s="22" t="s">
        <v>360</v>
      </c>
      <c r="CP117" s="22" t="s">
        <v>123</v>
      </c>
      <c r="CU117" s="22" t="s">
        <v>158</v>
      </c>
      <c r="CW117" s="22" t="s">
        <v>124</v>
      </c>
      <c r="CX117" s="22" t="s">
        <v>124</v>
      </c>
      <c r="CY117" s="22" t="s">
        <v>124</v>
      </c>
      <c r="CZ117" s="22" t="s">
        <v>121</v>
      </c>
      <c r="DA117" s="22" t="s">
        <v>129</v>
      </c>
      <c r="DB117" s="22" t="s">
        <v>129</v>
      </c>
      <c r="DC117" s="22" t="s">
        <v>129</v>
      </c>
      <c r="DD117" s="22" t="s">
        <v>123</v>
      </c>
      <c r="DE117" s="22" t="s">
        <v>123</v>
      </c>
      <c r="DF117" s="22">
        <v>8</v>
      </c>
    </row>
    <row r="118" spans="1:110" ht="13.2" x14ac:dyDescent="0.25">
      <c r="A118" s="86">
        <v>42114.584515613424</v>
      </c>
      <c r="B118" s="22" t="s">
        <v>191</v>
      </c>
      <c r="C118" s="22" t="s">
        <v>110</v>
      </c>
      <c r="E118" s="22" t="s">
        <v>170</v>
      </c>
      <c r="F118" s="22" t="s">
        <v>171</v>
      </c>
      <c r="G118" s="22" t="s">
        <v>112</v>
      </c>
      <c r="H118" s="22" t="s">
        <v>113</v>
      </c>
      <c r="I118" s="22" t="s">
        <v>532</v>
      </c>
      <c r="J118" s="22">
        <v>92500</v>
      </c>
      <c r="L118" s="22" t="s">
        <v>115</v>
      </c>
      <c r="M118" s="22" t="s">
        <v>116</v>
      </c>
      <c r="N118" s="22" t="s">
        <v>138</v>
      </c>
      <c r="O118" s="22" t="s">
        <v>139</v>
      </c>
      <c r="W118" s="22" t="s">
        <v>149</v>
      </c>
      <c r="X118" s="22" t="s">
        <v>149</v>
      </c>
      <c r="Y118" s="22" t="s">
        <v>149</v>
      </c>
      <c r="Z118" s="22" t="s">
        <v>149</v>
      </c>
      <c r="AO118" s="22" t="s">
        <v>122</v>
      </c>
      <c r="AP118" s="22" t="s">
        <v>111</v>
      </c>
      <c r="AQ118" s="22" t="s">
        <v>123</v>
      </c>
      <c r="AR118" s="22" t="s">
        <v>123</v>
      </c>
      <c r="AW118" s="22" t="s">
        <v>122</v>
      </c>
      <c r="BA118" s="22" t="s">
        <v>122</v>
      </c>
      <c r="BC118" s="22" t="s">
        <v>124</v>
      </c>
      <c r="BD118" s="22" t="s">
        <v>124</v>
      </c>
      <c r="BE118" s="22" t="s">
        <v>124</v>
      </c>
      <c r="BF118" s="22" t="s">
        <v>124</v>
      </c>
      <c r="BG118" s="22" t="s">
        <v>124</v>
      </c>
      <c r="BH118" s="22" t="s">
        <v>124</v>
      </c>
      <c r="BI118" s="22" t="s">
        <v>124</v>
      </c>
      <c r="BJ118" s="22" t="s">
        <v>124</v>
      </c>
      <c r="BK118" s="22" t="s">
        <v>124</v>
      </c>
      <c r="BL118" s="22" t="s">
        <v>129</v>
      </c>
      <c r="BN118" s="22" t="s">
        <v>120</v>
      </c>
      <c r="BO118" s="22" t="s">
        <v>151</v>
      </c>
      <c r="BP118" s="22" t="s">
        <v>152</v>
      </c>
      <c r="BQ118" s="22" t="s">
        <v>229</v>
      </c>
      <c r="BR118" s="22" t="s">
        <v>126</v>
      </c>
      <c r="BS118" s="22" t="s">
        <v>323</v>
      </c>
      <c r="BT118" s="22" t="s">
        <v>123</v>
      </c>
      <c r="BW118" s="22" t="s">
        <v>234</v>
      </c>
      <c r="BX118" s="22" t="s">
        <v>124</v>
      </c>
      <c r="BY118" s="22" t="s">
        <v>124</v>
      </c>
      <c r="BZ118" s="22" t="s">
        <v>124</v>
      </c>
      <c r="CA118" s="22" t="s">
        <v>124</v>
      </c>
      <c r="CC118" s="22" t="s">
        <v>123</v>
      </c>
      <c r="CD118" s="22" t="s">
        <v>124</v>
      </c>
      <c r="CE118" s="22" t="s">
        <v>124</v>
      </c>
      <c r="CF118" s="22" t="s">
        <v>124</v>
      </c>
      <c r="CG118" s="22" t="s">
        <v>124</v>
      </c>
      <c r="CH118" s="22" t="s">
        <v>124</v>
      </c>
      <c r="CL118" s="22">
        <v>7</v>
      </c>
      <c r="CM118" s="22">
        <v>5</v>
      </c>
      <c r="CN118" s="22" t="s">
        <v>127</v>
      </c>
      <c r="CO118" s="22" t="s">
        <v>533</v>
      </c>
      <c r="CP118" s="22" t="s">
        <v>123</v>
      </c>
      <c r="CS118" s="22" t="s">
        <v>158</v>
      </c>
      <c r="CU118" s="22" t="s">
        <v>158</v>
      </c>
      <c r="CW118" s="22" t="s">
        <v>124</v>
      </c>
      <c r="CX118" s="22" t="s">
        <v>124</v>
      </c>
      <c r="CY118" s="22" t="s">
        <v>124</v>
      </c>
      <c r="CZ118" s="22" t="s">
        <v>129</v>
      </c>
      <c r="DA118" s="22" t="s">
        <v>129</v>
      </c>
      <c r="DB118" s="22" t="s">
        <v>129</v>
      </c>
      <c r="DC118" s="22" t="s">
        <v>129</v>
      </c>
      <c r="DD118" s="22" t="s">
        <v>123</v>
      </c>
      <c r="DE118" s="22" t="s">
        <v>123</v>
      </c>
      <c r="DF118" s="22">
        <v>8</v>
      </c>
    </row>
    <row r="119" spans="1:110" ht="13.2" x14ac:dyDescent="0.25">
      <c r="A119" s="86">
        <v>42114.587537604159</v>
      </c>
      <c r="B119" s="22" t="s">
        <v>191</v>
      </c>
      <c r="C119" s="22" t="s">
        <v>110</v>
      </c>
      <c r="E119" s="22" t="s">
        <v>111</v>
      </c>
      <c r="G119" s="22" t="s">
        <v>112</v>
      </c>
      <c r="H119" s="22" t="s">
        <v>113</v>
      </c>
      <c r="I119" s="22" t="s">
        <v>534</v>
      </c>
      <c r="J119" s="22">
        <v>42100</v>
      </c>
      <c r="L119" s="22" t="s">
        <v>115</v>
      </c>
      <c r="M119" s="22" t="s">
        <v>116</v>
      </c>
      <c r="N119" s="22" t="s">
        <v>148</v>
      </c>
      <c r="O119" s="22" t="s">
        <v>139</v>
      </c>
      <c r="Q119" s="22" t="s">
        <v>149</v>
      </c>
      <c r="R119" s="22" t="s">
        <v>149</v>
      </c>
      <c r="S119" s="22" t="s">
        <v>149</v>
      </c>
      <c r="T119" s="22" t="s">
        <v>149</v>
      </c>
      <c r="U119" s="22" t="s">
        <v>149</v>
      </c>
      <c r="V119" s="22" t="s">
        <v>149</v>
      </c>
      <c r="AA119" s="22" t="s">
        <v>150</v>
      </c>
      <c r="AB119" s="22" t="s">
        <v>124</v>
      </c>
      <c r="AC119" s="22" t="s">
        <v>149</v>
      </c>
      <c r="AD119" s="22" t="s">
        <v>149</v>
      </c>
      <c r="AE119" s="22" t="s">
        <v>149</v>
      </c>
      <c r="AF119" s="22" t="s">
        <v>149</v>
      </c>
      <c r="AG119" s="22" t="s">
        <v>149</v>
      </c>
      <c r="AH119" s="22" t="s">
        <v>149</v>
      </c>
      <c r="AI119" s="22" t="s">
        <v>149</v>
      </c>
      <c r="AJ119" s="22" t="s">
        <v>149</v>
      </c>
      <c r="AK119" s="22" t="s">
        <v>149</v>
      </c>
      <c r="AL119" s="22" t="s">
        <v>123</v>
      </c>
      <c r="AM119" s="22" t="s">
        <v>123</v>
      </c>
      <c r="AN119" s="22" t="s">
        <v>123</v>
      </c>
      <c r="AP119" s="22" t="s">
        <v>123</v>
      </c>
      <c r="AQ119" s="22" t="s">
        <v>123</v>
      </c>
      <c r="AR119" s="22" t="s">
        <v>123</v>
      </c>
      <c r="AW119" s="22" t="s">
        <v>122</v>
      </c>
      <c r="BA119" s="22" t="s">
        <v>122</v>
      </c>
      <c r="BC119" s="22" t="s">
        <v>124</v>
      </c>
      <c r="BD119" s="22" t="s">
        <v>124</v>
      </c>
      <c r="BE119" s="22" t="s">
        <v>149</v>
      </c>
      <c r="BF119" s="22" t="s">
        <v>149</v>
      </c>
      <c r="BG119" s="22" t="s">
        <v>124</v>
      </c>
      <c r="BH119" s="22" t="s">
        <v>149</v>
      </c>
      <c r="BI119" s="22" t="s">
        <v>149</v>
      </c>
      <c r="BJ119" s="22" t="s">
        <v>124</v>
      </c>
      <c r="BK119" s="22" t="s">
        <v>124</v>
      </c>
      <c r="BN119" s="22" t="s">
        <v>150</v>
      </c>
      <c r="BO119" s="22" t="s">
        <v>125</v>
      </c>
      <c r="BR119" s="22" t="s">
        <v>126</v>
      </c>
      <c r="BS119" s="22" t="s">
        <v>535</v>
      </c>
      <c r="BT119" s="22" t="s">
        <v>123</v>
      </c>
      <c r="CC119" s="22" t="s">
        <v>111</v>
      </c>
      <c r="CI119" s="22" t="s">
        <v>258</v>
      </c>
      <c r="CL119" s="22">
        <v>4</v>
      </c>
      <c r="CM119" s="22">
        <v>4</v>
      </c>
      <c r="CN119" s="22" t="s">
        <v>127</v>
      </c>
      <c r="CO119" s="22" t="s">
        <v>286</v>
      </c>
      <c r="CP119" s="22" t="s">
        <v>123</v>
      </c>
      <c r="CS119" s="22" t="s">
        <v>239</v>
      </c>
      <c r="CW119" s="22" t="s">
        <v>149</v>
      </c>
      <c r="CX119" s="22" t="s">
        <v>124</v>
      </c>
      <c r="CY119" s="22" t="s">
        <v>149</v>
      </c>
      <c r="CZ119" s="22" t="s">
        <v>124</v>
      </c>
      <c r="DD119" s="22" t="s">
        <v>123</v>
      </c>
      <c r="DE119" s="22" t="s">
        <v>123</v>
      </c>
      <c r="DF119" s="22">
        <v>9</v>
      </c>
    </row>
    <row r="120" spans="1:110" ht="13.2" x14ac:dyDescent="0.25">
      <c r="A120" s="86">
        <v>42114.5885165625</v>
      </c>
      <c r="B120" s="22" t="s">
        <v>191</v>
      </c>
      <c r="C120" s="22" t="s">
        <v>110</v>
      </c>
      <c r="E120" s="22" t="s">
        <v>111</v>
      </c>
      <c r="G120" s="22" t="s">
        <v>112</v>
      </c>
      <c r="H120" s="22" t="s">
        <v>146</v>
      </c>
      <c r="I120" s="22" t="s">
        <v>536</v>
      </c>
      <c r="J120" s="22">
        <v>28110</v>
      </c>
      <c r="L120" s="22" t="s">
        <v>115</v>
      </c>
      <c r="M120" s="22" t="s">
        <v>116</v>
      </c>
      <c r="N120" s="22" t="s">
        <v>148</v>
      </c>
      <c r="O120" s="22" t="s">
        <v>139</v>
      </c>
      <c r="W120" s="22" t="s">
        <v>149</v>
      </c>
      <c r="X120" s="22" t="s">
        <v>149</v>
      </c>
      <c r="Y120" s="22" t="s">
        <v>149</v>
      </c>
      <c r="Z120" s="22" t="s">
        <v>149</v>
      </c>
      <c r="AL120" s="22" t="s">
        <v>123</v>
      </c>
      <c r="AM120" s="22" t="s">
        <v>123</v>
      </c>
      <c r="AN120" s="22" t="s">
        <v>123</v>
      </c>
      <c r="AP120" s="22" t="s">
        <v>123</v>
      </c>
      <c r="AQ120" s="22" t="s">
        <v>123</v>
      </c>
      <c r="AR120" s="22" t="s">
        <v>123</v>
      </c>
      <c r="AT120" s="22" t="s">
        <v>123</v>
      </c>
      <c r="AU120" s="22" t="s">
        <v>123</v>
      </c>
      <c r="AV120" s="22" t="s">
        <v>123</v>
      </c>
      <c r="AX120" s="22" t="s">
        <v>123</v>
      </c>
      <c r="AY120" s="22" t="s">
        <v>123</v>
      </c>
      <c r="AZ120" s="22" t="s">
        <v>123</v>
      </c>
      <c r="BA120" s="22" t="s">
        <v>122</v>
      </c>
      <c r="BC120" s="22" t="s">
        <v>149</v>
      </c>
      <c r="BD120" s="22" t="s">
        <v>149</v>
      </c>
      <c r="BE120" s="22" t="s">
        <v>124</v>
      </c>
      <c r="BF120" s="22" t="s">
        <v>124</v>
      </c>
      <c r="BG120" s="22" t="s">
        <v>124</v>
      </c>
      <c r="BH120" s="22" t="s">
        <v>124</v>
      </c>
      <c r="BI120" s="22" t="s">
        <v>149</v>
      </c>
      <c r="BJ120" s="22" t="s">
        <v>149</v>
      </c>
      <c r="BK120" s="22" t="s">
        <v>124</v>
      </c>
      <c r="BN120" s="22" t="s">
        <v>120</v>
      </c>
      <c r="BO120" s="22" t="s">
        <v>151</v>
      </c>
      <c r="BP120" s="22" t="s">
        <v>174</v>
      </c>
      <c r="BQ120" s="22" t="s">
        <v>229</v>
      </c>
      <c r="BR120" s="22" t="s">
        <v>126</v>
      </c>
      <c r="BS120" s="22" t="s">
        <v>537</v>
      </c>
      <c r="BT120" s="22" t="s">
        <v>123</v>
      </c>
      <c r="BW120" s="22" t="s">
        <v>234</v>
      </c>
      <c r="BX120" s="22" t="s">
        <v>149</v>
      </c>
      <c r="BY120" s="22" t="s">
        <v>149</v>
      </c>
      <c r="BZ120" s="22" t="s">
        <v>149</v>
      </c>
      <c r="CA120" s="22" t="s">
        <v>149</v>
      </c>
      <c r="CI120" s="22" t="s">
        <v>389</v>
      </c>
      <c r="CL120" s="22">
        <v>6</v>
      </c>
      <c r="CM120" s="22">
        <v>3</v>
      </c>
      <c r="CN120" s="22" t="s">
        <v>142</v>
      </c>
      <c r="CO120" s="22" t="s">
        <v>219</v>
      </c>
      <c r="CP120" s="22" t="s">
        <v>123</v>
      </c>
      <c r="CS120" s="22" t="s">
        <v>168</v>
      </c>
      <c r="CW120" s="22" t="s">
        <v>149</v>
      </c>
      <c r="CX120" s="22" t="s">
        <v>121</v>
      </c>
      <c r="CY120" s="22" t="s">
        <v>124</v>
      </c>
      <c r="CZ120" s="22" t="s">
        <v>124</v>
      </c>
      <c r="DD120" s="22" t="s">
        <v>111</v>
      </c>
      <c r="DE120" s="22" t="s">
        <v>123</v>
      </c>
      <c r="DF120" s="22">
        <v>4</v>
      </c>
    </row>
    <row r="121" spans="1:110" ht="13.2" x14ac:dyDescent="0.25">
      <c r="A121" s="86">
        <v>42114.594738912041</v>
      </c>
      <c r="B121" s="22" t="s">
        <v>191</v>
      </c>
      <c r="C121" s="22" t="s">
        <v>110</v>
      </c>
      <c r="E121" s="22" t="s">
        <v>170</v>
      </c>
      <c r="F121" s="22" t="s">
        <v>215</v>
      </c>
      <c r="G121" s="22" t="s">
        <v>193</v>
      </c>
      <c r="H121" s="22" t="s">
        <v>146</v>
      </c>
      <c r="I121" s="22" t="s">
        <v>291</v>
      </c>
      <c r="J121" s="22">
        <v>62000</v>
      </c>
      <c r="L121" s="22" t="s">
        <v>115</v>
      </c>
      <c r="M121" s="22" t="s">
        <v>116</v>
      </c>
      <c r="N121" s="22" t="s">
        <v>172</v>
      </c>
      <c r="O121" s="22" t="s">
        <v>139</v>
      </c>
      <c r="Q121" s="22" t="s">
        <v>129</v>
      </c>
      <c r="R121" s="22" t="s">
        <v>129</v>
      </c>
      <c r="S121" s="22" t="s">
        <v>129</v>
      </c>
      <c r="T121" s="22" t="s">
        <v>129</v>
      </c>
      <c r="U121" s="22" t="s">
        <v>129</v>
      </c>
      <c r="V121" s="22" t="s">
        <v>129</v>
      </c>
      <c r="W121" s="22" t="s">
        <v>124</v>
      </c>
      <c r="X121" s="22" t="s">
        <v>124</v>
      </c>
      <c r="Y121" s="22" t="s">
        <v>124</v>
      </c>
      <c r="Z121" s="22" t="s">
        <v>129</v>
      </c>
      <c r="AA121" s="22" t="s">
        <v>120</v>
      </c>
      <c r="AB121" s="22" t="s">
        <v>149</v>
      </c>
      <c r="AC121" s="22" t="s">
        <v>149</v>
      </c>
      <c r="AD121" s="22" t="s">
        <v>149</v>
      </c>
      <c r="AE121" s="22" t="s">
        <v>149</v>
      </c>
      <c r="AF121" s="22" t="s">
        <v>149</v>
      </c>
      <c r="AG121" s="22" t="s">
        <v>149</v>
      </c>
      <c r="AH121" s="22" t="s">
        <v>149</v>
      </c>
      <c r="AI121" s="22" t="s">
        <v>149</v>
      </c>
      <c r="AJ121" s="22" t="s">
        <v>149</v>
      </c>
      <c r="AK121" s="22" t="s">
        <v>149</v>
      </c>
      <c r="AL121" s="22" t="s">
        <v>123</v>
      </c>
      <c r="AM121" s="22" t="s">
        <v>123</v>
      </c>
      <c r="AN121" s="22" t="s">
        <v>123</v>
      </c>
      <c r="AP121" s="22" t="s">
        <v>123</v>
      </c>
      <c r="AQ121" s="22" t="s">
        <v>123</v>
      </c>
      <c r="AR121" s="22" t="s">
        <v>123</v>
      </c>
      <c r="AW121" s="22" t="s">
        <v>122</v>
      </c>
      <c r="BA121" s="22" t="s">
        <v>122</v>
      </c>
      <c r="BC121" s="22" t="s">
        <v>129</v>
      </c>
      <c r="BD121" s="22" t="s">
        <v>129</v>
      </c>
      <c r="BE121" s="22" t="s">
        <v>124</v>
      </c>
      <c r="BF121" s="22" t="s">
        <v>124</v>
      </c>
      <c r="BG121" s="22" t="s">
        <v>121</v>
      </c>
      <c r="BH121" s="22" t="s">
        <v>124</v>
      </c>
      <c r="BI121" s="22" t="s">
        <v>124</v>
      </c>
      <c r="BJ121" s="22" t="s">
        <v>124</v>
      </c>
      <c r="BK121" s="22" t="s">
        <v>124</v>
      </c>
      <c r="BL121" s="22" t="s">
        <v>129</v>
      </c>
      <c r="BN121" s="22" t="s">
        <v>120</v>
      </c>
      <c r="BO121" s="22" t="s">
        <v>151</v>
      </c>
      <c r="BR121" s="22" t="s">
        <v>126</v>
      </c>
      <c r="BS121" s="22" t="s">
        <v>538</v>
      </c>
      <c r="BT121" s="22" t="s">
        <v>123</v>
      </c>
      <c r="BW121" s="22" t="s">
        <v>234</v>
      </c>
      <c r="BX121" s="22" t="s">
        <v>124</v>
      </c>
      <c r="BY121" s="22" t="s">
        <v>121</v>
      </c>
      <c r="BZ121" s="22" t="s">
        <v>124</v>
      </c>
      <c r="CA121" s="22" t="s">
        <v>124</v>
      </c>
      <c r="CC121" s="22" t="s">
        <v>111</v>
      </c>
      <c r="CI121" s="22" t="s">
        <v>200</v>
      </c>
      <c r="CL121" s="22">
        <v>8</v>
      </c>
      <c r="CM121" s="22">
        <v>7</v>
      </c>
      <c r="CN121" s="22" t="s">
        <v>127</v>
      </c>
      <c r="CO121" s="22" t="s">
        <v>539</v>
      </c>
      <c r="CP121" s="22" t="s">
        <v>123</v>
      </c>
      <c r="CS121" s="22" t="s">
        <v>198</v>
      </c>
      <c r="CT121" s="22" t="s">
        <v>239</v>
      </c>
      <c r="CW121" s="22" t="s">
        <v>124</v>
      </c>
      <c r="CX121" s="22" t="s">
        <v>124</v>
      </c>
      <c r="CY121" s="22" t="s">
        <v>124</v>
      </c>
      <c r="CZ121" s="22" t="s">
        <v>129</v>
      </c>
      <c r="DA121" s="22" t="s">
        <v>129</v>
      </c>
      <c r="DB121" s="22" t="s">
        <v>129</v>
      </c>
      <c r="DC121" s="22" t="s">
        <v>129</v>
      </c>
      <c r="DD121" s="22" t="s">
        <v>123</v>
      </c>
      <c r="DE121" s="22" t="s">
        <v>123</v>
      </c>
      <c r="DF121" s="22">
        <v>8</v>
      </c>
    </row>
    <row r="122" spans="1:110" ht="13.2" x14ac:dyDescent="0.25">
      <c r="A122" s="86">
        <v>42114.599486817133</v>
      </c>
      <c r="B122" s="22" t="s">
        <v>540</v>
      </c>
      <c r="C122" s="22" t="s">
        <v>131</v>
      </c>
      <c r="E122" s="22" t="s">
        <v>111</v>
      </c>
      <c r="F122" s="22" t="s">
        <v>185</v>
      </c>
      <c r="G122" s="22" t="s">
        <v>294</v>
      </c>
      <c r="H122" s="22" t="s">
        <v>161</v>
      </c>
      <c r="I122" s="22" t="s">
        <v>541</v>
      </c>
      <c r="J122" s="22">
        <v>91800</v>
      </c>
      <c r="L122" s="22" t="s">
        <v>199</v>
      </c>
      <c r="M122" s="22" t="s">
        <v>116</v>
      </c>
      <c r="N122" s="22" t="s">
        <v>117</v>
      </c>
      <c r="Q122" s="22" t="s">
        <v>124</v>
      </c>
      <c r="R122" s="22" t="s">
        <v>121</v>
      </c>
      <c r="T122" s="22" t="s">
        <v>149</v>
      </c>
      <c r="U122" s="22" t="s">
        <v>129</v>
      </c>
      <c r="V122" s="22" t="s">
        <v>149</v>
      </c>
      <c r="W122" s="22" t="s">
        <v>149</v>
      </c>
      <c r="X122" s="22" t="s">
        <v>149</v>
      </c>
      <c r="Y122" s="22" t="s">
        <v>149</v>
      </c>
      <c r="Z122" s="22" t="s">
        <v>149</v>
      </c>
      <c r="AA122" s="22" t="s">
        <v>120</v>
      </c>
      <c r="AB122" s="22" t="s">
        <v>124</v>
      </c>
      <c r="AC122" s="22" t="s">
        <v>149</v>
      </c>
      <c r="AD122" s="22" t="s">
        <v>124</v>
      </c>
      <c r="AE122" s="22" t="s">
        <v>149</v>
      </c>
      <c r="AF122" s="22" t="s">
        <v>149</v>
      </c>
      <c r="AG122" s="22" t="s">
        <v>121</v>
      </c>
      <c r="AH122" s="22" t="s">
        <v>121</v>
      </c>
      <c r="AI122" s="22" t="s">
        <v>149</v>
      </c>
      <c r="AJ122" s="22" t="s">
        <v>149</v>
      </c>
      <c r="AK122" s="22" t="s">
        <v>149</v>
      </c>
      <c r="AL122" s="22" t="s">
        <v>123</v>
      </c>
      <c r="AM122" s="22" t="s">
        <v>123</v>
      </c>
      <c r="AN122" s="22" t="s">
        <v>123</v>
      </c>
      <c r="AP122" s="22" t="s">
        <v>123</v>
      </c>
      <c r="AQ122" s="22" t="s">
        <v>123</v>
      </c>
      <c r="AR122" s="22" t="s">
        <v>123</v>
      </c>
      <c r="AW122" s="22" t="s">
        <v>122</v>
      </c>
      <c r="BA122" s="22" t="s">
        <v>122</v>
      </c>
      <c r="BC122" s="22" t="s">
        <v>124</v>
      </c>
      <c r="BD122" s="22" t="s">
        <v>124</v>
      </c>
      <c r="BE122" s="22" t="s">
        <v>149</v>
      </c>
      <c r="BF122" s="22" t="s">
        <v>149</v>
      </c>
      <c r="BG122" s="22" t="s">
        <v>124</v>
      </c>
      <c r="BH122" s="22" t="s">
        <v>121</v>
      </c>
      <c r="BI122" s="22" t="s">
        <v>121</v>
      </c>
      <c r="BJ122" s="22" t="s">
        <v>149</v>
      </c>
      <c r="BK122" s="22" t="s">
        <v>149</v>
      </c>
      <c r="BL122" s="22" t="s">
        <v>129</v>
      </c>
      <c r="BN122" s="22" t="s">
        <v>120</v>
      </c>
      <c r="BO122" s="22" t="s">
        <v>151</v>
      </c>
      <c r="BP122" s="22" t="s">
        <v>367</v>
      </c>
      <c r="BQ122" s="22" t="s">
        <v>205</v>
      </c>
      <c r="BR122" s="22" t="s">
        <v>126</v>
      </c>
      <c r="BS122" s="22" t="s">
        <v>542</v>
      </c>
      <c r="BT122" s="22" t="s">
        <v>123</v>
      </c>
      <c r="BW122" s="22" t="s">
        <v>412</v>
      </c>
      <c r="BX122" s="22" t="s">
        <v>149</v>
      </c>
      <c r="BY122" s="22" t="s">
        <v>149</v>
      </c>
      <c r="BZ122" s="22" t="s">
        <v>149</v>
      </c>
      <c r="CA122" s="22" t="s">
        <v>149</v>
      </c>
      <c r="CC122" s="22" t="s">
        <v>111</v>
      </c>
      <c r="CL122" s="22">
        <v>3</v>
      </c>
      <c r="CM122" s="22">
        <v>3</v>
      </c>
      <c r="CN122" s="22" t="s">
        <v>127</v>
      </c>
      <c r="CO122" s="22" t="s">
        <v>543</v>
      </c>
      <c r="CP122" s="22" t="s">
        <v>123</v>
      </c>
      <c r="CS122" s="22" t="s">
        <v>158</v>
      </c>
      <c r="CT122" s="22" t="s">
        <v>158</v>
      </c>
      <c r="CU122" s="22" t="s">
        <v>190</v>
      </c>
      <c r="CW122" s="22" t="s">
        <v>149</v>
      </c>
      <c r="CX122" s="22" t="s">
        <v>149</v>
      </c>
      <c r="CY122" s="22" t="s">
        <v>124</v>
      </c>
      <c r="CZ122" s="22" t="s">
        <v>129</v>
      </c>
      <c r="DA122" s="22" t="s">
        <v>124</v>
      </c>
      <c r="DB122" s="22" t="s">
        <v>119</v>
      </c>
      <c r="DC122" s="22" t="s">
        <v>119</v>
      </c>
      <c r="DD122" s="22" t="s">
        <v>123</v>
      </c>
      <c r="DE122" s="22" t="s">
        <v>123</v>
      </c>
      <c r="DF122" s="22">
        <v>8</v>
      </c>
    </row>
    <row r="123" spans="1:110" ht="13.2" x14ac:dyDescent="0.25">
      <c r="A123" s="86">
        <v>42114.602794583327</v>
      </c>
      <c r="B123" s="22" t="s">
        <v>191</v>
      </c>
      <c r="C123" s="22" t="s">
        <v>110</v>
      </c>
      <c r="E123" s="22" t="s">
        <v>111</v>
      </c>
      <c r="G123" s="22" t="s">
        <v>112</v>
      </c>
      <c r="H123" s="22" t="s">
        <v>146</v>
      </c>
      <c r="I123" s="22" t="s">
        <v>301</v>
      </c>
      <c r="J123" s="22">
        <v>37380</v>
      </c>
      <c r="L123" s="22" t="s">
        <v>115</v>
      </c>
      <c r="M123" s="22" t="s">
        <v>137</v>
      </c>
      <c r="N123" s="22" t="s">
        <v>138</v>
      </c>
      <c r="O123" s="22" t="s">
        <v>139</v>
      </c>
      <c r="AA123" s="22" t="s">
        <v>120</v>
      </c>
      <c r="AB123" s="22" t="s">
        <v>124</v>
      </c>
      <c r="AC123" s="22" t="s">
        <v>121</v>
      </c>
      <c r="AD123" s="22" t="s">
        <v>124</v>
      </c>
      <c r="AE123" s="22" t="s">
        <v>124</v>
      </c>
      <c r="AF123" s="22" t="s">
        <v>124</v>
      </c>
      <c r="AG123" s="22" t="s">
        <v>121</v>
      </c>
      <c r="AH123" s="22" t="s">
        <v>124</v>
      </c>
      <c r="AI123" s="22" t="s">
        <v>124</v>
      </c>
      <c r="AJ123" s="22" t="s">
        <v>124</v>
      </c>
      <c r="AK123" s="22" t="s">
        <v>124</v>
      </c>
      <c r="AL123" s="22" t="s">
        <v>123</v>
      </c>
      <c r="AM123" s="22" t="s">
        <v>123</v>
      </c>
      <c r="AN123" s="22" t="s">
        <v>123</v>
      </c>
      <c r="AP123" s="22" t="s">
        <v>123</v>
      </c>
      <c r="AQ123" s="22" t="s">
        <v>123</v>
      </c>
      <c r="AR123" s="22" t="s">
        <v>123</v>
      </c>
      <c r="AW123" s="22" t="s">
        <v>122</v>
      </c>
      <c r="BA123" s="22" t="s">
        <v>122</v>
      </c>
      <c r="BC123" s="22" t="s">
        <v>124</v>
      </c>
      <c r="BD123" s="22" t="s">
        <v>124</v>
      </c>
      <c r="BE123" s="22" t="s">
        <v>124</v>
      </c>
      <c r="BF123" s="22" t="s">
        <v>121</v>
      </c>
      <c r="BG123" s="22" t="s">
        <v>124</v>
      </c>
      <c r="BH123" s="22" t="s">
        <v>119</v>
      </c>
      <c r="BI123" s="22" t="s">
        <v>121</v>
      </c>
      <c r="BJ123" s="22" t="s">
        <v>124</v>
      </c>
      <c r="BK123" s="22" t="s">
        <v>124</v>
      </c>
      <c r="BL123" s="22" t="s">
        <v>129</v>
      </c>
      <c r="BN123" s="22" t="s">
        <v>120</v>
      </c>
      <c r="BO123" s="22" t="s">
        <v>151</v>
      </c>
      <c r="BP123" s="22" t="s">
        <v>152</v>
      </c>
      <c r="BQ123" s="22" t="s">
        <v>153</v>
      </c>
      <c r="BR123" s="22" t="s">
        <v>126</v>
      </c>
      <c r="BT123" s="22" t="s">
        <v>111</v>
      </c>
      <c r="BU123" s="22" t="s">
        <v>544</v>
      </c>
      <c r="BX123" s="22" t="s">
        <v>124</v>
      </c>
      <c r="BY123" s="22" t="s">
        <v>124</v>
      </c>
      <c r="BZ123" s="22" t="s">
        <v>121</v>
      </c>
      <c r="CA123" s="22" t="s">
        <v>124</v>
      </c>
      <c r="CC123" s="22" t="s">
        <v>111</v>
      </c>
      <c r="CI123" s="22" t="s">
        <v>545</v>
      </c>
      <c r="CL123" s="22">
        <v>9</v>
      </c>
      <c r="CM123" s="22">
        <v>8</v>
      </c>
      <c r="CN123" s="22" t="s">
        <v>127</v>
      </c>
      <c r="CO123" s="22" t="s">
        <v>219</v>
      </c>
      <c r="CP123" s="22" t="s">
        <v>111</v>
      </c>
      <c r="CT123" s="22" t="s">
        <v>168</v>
      </c>
      <c r="CW123" s="22" t="s">
        <v>124</v>
      </c>
      <c r="CX123" s="22" t="s">
        <v>124</v>
      </c>
      <c r="CY123" s="22" t="s">
        <v>124</v>
      </c>
      <c r="CZ123" s="22" t="s">
        <v>129</v>
      </c>
      <c r="DA123" s="22" t="s">
        <v>129</v>
      </c>
      <c r="DB123" s="22" t="s">
        <v>129</v>
      </c>
      <c r="DC123" s="22" t="s">
        <v>129</v>
      </c>
      <c r="DD123" s="22" t="s">
        <v>111</v>
      </c>
      <c r="DE123" s="22" t="s">
        <v>111</v>
      </c>
      <c r="DF123" s="22">
        <v>6</v>
      </c>
    </row>
    <row r="124" spans="1:110" ht="13.2" x14ac:dyDescent="0.25">
      <c r="A124" s="86">
        <v>42114.604326261579</v>
      </c>
      <c r="B124" s="22" t="s">
        <v>191</v>
      </c>
      <c r="C124" s="22" t="s">
        <v>110</v>
      </c>
      <c r="E124" s="22" t="s">
        <v>111</v>
      </c>
      <c r="G124" s="22" t="s">
        <v>112</v>
      </c>
      <c r="H124" s="22" t="s">
        <v>113</v>
      </c>
      <c r="I124" s="22" t="s">
        <v>136</v>
      </c>
      <c r="J124" s="22">
        <v>95110</v>
      </c>
      <c r="L124" s="22" t="s">
        <v>115</v>
      </c>
      <c r="M124" s="22" t="s">
        <v>116</v>
      </c>
      <c r="N124" s="22" t="s">
        <v>138</v>
      </c>
      <c r="O124" s="22" t="s">
        <v>139</v>
      </c>
      <c r="Q124" s="22" t="s">
        <v>129</v>
      </c>
      <c r="R124" s="22" t="s">
        <v>129</v>
      </c>
      <c r="S124" s="22" t="s">
        <v>129</v>
      </c>
      <c r="T124" s="22" t="s">
        <v>129</v>
      </c>
      <c r="U124" s="22" t="s">
        <v>129</v>
      </c>
      <c r="V124" s="22" t="s">
        <v>129</v>
      </c>
      <c r="W124" s="22" t="s">
        <v>129</v>
      </c>
      <c r="X124" s="22" t="s">
        <v>129</v>
      </c>
      <c r="Y124" s="22" t="s">
        <v>129</v>
      </c>
      <c r="Z124" s="22" t="s">
        <v>129</v>
      </c>
      <c r="AA124" s="22" t="s">
        <v>150</v>
      </c>
      <c r="AP124" s="22" t="s">
        <v>123</v>
      </c>
      <c r="AQ124" s="22" t="s">
        <v>123</v>
      </c>
      <c r="AR124" s="22" t="s">
        <v>123</v>
      </c>
      <c r="AT124" s="22" t="s">
        <v>123</v>
      </c>
      <c r="AU124" s="22" t="s">
        <v>123</v>
      </c>
      <c r="AV124" s="22" t="s">
        <v>123</v>
      </c>
      <c r="BA124" s="22" t="s">
        <v>122</v>
      </c>
      <c r="BC124" s="22" t="s">
        <v>149</v>
      </c>
      <c r="BD124" s="22" t="s">
        <v>149</v>
      </c>
      <c r="BE124" s="22" t="s">
        <v>124</v>
      </c>
      <c r="BF124" s="22" t="s">
        <v>121</v>
      </c>
      <c r="BG124" s="22" t="s">
        <v>124</v>
      </c>
      <c r="BH124" s="22" t="s">
        <v>149</v>
      </c>
      <c r="BI124" s="22" t="s">
        <v>124</v>
      </c>
      <c r="BJ124" s="22" t="s">
        <v>149</v>
      </c>
      <c r="BK124" s="22" t="s">
        <v>124</v>
      </c>
      <c r="BL124" s="22" t="s">
        <v>124</v>
      </c>
      <c r="BN124" s="22" t="s">
        <v>150</v>
      </c>
      <c r="BO124" s="22" t="s">
        <v>151</v>
      </c>
      <c r="BP124" s="22" t="s">
        <v>174</v>
      </c>
      <c r="BQ124" s="22" t="s">
        <v>153</v>
      </c>
      <c r="BR124" s="22" t="s">
        <v>126</v>
      </c>
      <c r="BS124" s="22" t="s">
        <v>546</v>
      </c>
      <c r="BT124" s="22" t="s">
        <v>123</v>
      </c>
      <c r="CC124" s="22" t="s">
        <v>123</v>
      </c>
      <c r="CD124" s="22" t="s">
        <v>124</v>
      </c>
      <c r="CE124" s="22" t="s">
        <v>124</v>
      </c>
      <c r="CF124" s="22" t="s">
        <v>124</v>
      </c>
      <c r="CG124" s="22" t="s">
        <v>124</v>
      </c>
      <c r="CH124" s="22" t="s">
        <v>121</v>
      </c>
      <c r="CL124" s="22">
        <v>9</v>
      </c>
      <c r="CM124" s="22">
        <v>8</v>
      </c>
      <c r="CN124" s="22" t="s">
        <v>127</v>
      </c>
      <c r="CO124" s="22" t="s">
        <v>219</v>
      </c>
      <c r="CP124" s="22" t="s">
        <v>123</v>
      </c>
      <c r="CS124" s="22" t="s">
        <v>208</v>
      </c>
      <c r="CT124" s="22" t="s">
        <v>208</v>
      </c>
      <c r="CW124" s="22" t="s">
        <v>124</v>
      </c>
      <c r="CX124" s="22" t="s">
        <v>124</v>
      </c>
      <c r="CY124" s="22" t="s">
        <v>124</v>
      </c>
      <c r="CZ124" s="22" t="s">
        <v>124</v>
      </c>
      <c r="DA124" s="22" t="s">
        <v>129</v>
      </c>
      <c r="DB124" s="22" t="s">
        <v>129</v>
      </c>
      <c r="DC124" s="22" t="s">
        <v>129</v>
      </c>
      <c r="DD124" s="22" t="s">
        <v>123</v>
      </c>
      <c r="DE124" s="22" t="s">
        <v>123</v>
      </c>
      <c r="DF124" s="22">
        <v>7</v>
      </c>
    </row>
    <row r="125" spans="1:110" ht="13.2" x14ac:dyDescent="0.25">
      <c r="A125" s="86">
        <v>42114.605522662037</v>
      </c>
      <c r="B125" s="22" t="s">
        <v>109</v>
      </c>
      <c r="C125" s="22" t="s">
        <v>110</v>
      </c>
      <c r="E125" s="22" t="s">
        <v>111</v>
      </c>
      <c r="G125" s="22" t="s">
        <v>112</v>
      </c>
      <c r="H125" s="22" t="s">
        <v>146</v>
      </c>
      <c r="I125" s="22" t="s">
        <v>547</v>
      </c>
      <c r="J125" s="22">
        <v>69007</v>
      </c>
      <c r="L125" s="22" t="s">
        <v>115</v>
      </c>
      <c r="M125" s="22" t="s">
        <v>137</v>
      </c>
      <c r="N125" s="22" t="s">
        <v>148</v>
      </c>
      <c r="O125" s="22" t="s">
        <v>139</v>
      </c>
      <c r="Q125" s="22" t="s">
        <v>129</v>
      </c>
      <c r="R125" s="22" t="s">
        <v>129</v>
      </c>
      <c r="S125" s="22" t="s">
        <v>129</v>
      </c>
      <c r="T125" s="22" t="s">
        <v>129</v>
      </c>
      <c r="U125" s="22" t="s">
        <v>129</v>
      </c>
      <c r="V125" s="22" t="s">
        <v>129</v>
      </c>
      <c r="W125" s="22" t="s">
        <v>124</v>
      </c>
      <c r="X125" s="22" t="s">
        <v>124</v>
      </c>
      <c r="Y125" s="22" t="s">
        <v>124</v>
      </c>
      <c r="Z125" s="22" t="s">
        <v>124</v>
      </c>
      <c r="AA125" s="22" t="s">
        <v>120</v>
      </c>
      <c r="AB125" s="22" t="s">
        <v>124</v>
      </c>
      <c r="AC125" s="22" t="s">
        <v>121</v>
      </c>
      <c r="AD125" s="22" t="s">
        <v>124</v>
      </c>
      <c r="AE125" s="22" t="s">
        <v>124</v>
      </c>
      <c r="AF125" s="22" t="s">
        <v>124</v>
      </c>
      <c r="AG125" s="22" t="s">
        <v>149</v>
      </c>
      <c r="AH125" s="22" t="s">
        <v>149</v>
      </c>
      <c r="AI125" s="22" t="s">
        <v>124</v>
      </c>
      <c r="AJ125" s="22" t="s">
        <v>124</v>
      </c>
      <c r="AK125" s="22" t="s">
        <v>124</v>
      </c>
      <c r="AL125" s="22" t="s">
        <v>123</v>
      </c>
      <c r="AM125" s="22" t="s">
        <v>123</v>
      </c>
      <c r="AN125" s="22" t="s">
        <v>123</v>
      </c>
      <c r="AP125" s="22" t="s">
        <v>123</v>
      </c>
      <c r="AQ125" s="22" t="s">
        <v>123</v>
      </c>
      <c r="AR125" s="22" t="s">
        <v>123</v>
      </c>
      <c r="AT125" s="22" t="s">
        <v>123</v>
      </c>
      <c r="AU125" s="22" t="s">
        <v>123</v>
      </c>
      <c r="AV125" s="22" t="s">
        <v>123</v>
      </c>
      <c r="BA125" s="22" t="s">
        <v>122</v>
      </c>
      <c r="BC125" s="22" t="s">
        <v>129</v>
      </c>
      <c r="BD125" s="22" t="s">
        <v>129</v>
      </c>
      <c r="BE125" s="22" t="s">
        <v>129</v>
      </c>
      <c r="BF125" s="22" t="s">
        <v>129</v>
      </c>
      <c r="BG125" s="22" t="s">
        <v>129</v>
      </c>
      <c r="BH125" s="22" t="s">
        <v>129</v>
      </c>
      <c r="BI125" s="22" t="s">
        <v>129</v>
      </c>
      <c r="BJ125" s="22" t="s">
        <v>129</v>
      </c>
      <c r="BK125" s="22" t="s">
        <v>129</v>
      </c>
      <c r="BL125" s="22" t="s">
        <v>129</v>
      </c>
      <c r="BN125" s="22" t="s">
        <v>120</v>
      </c>
      <c r="BO125" s="22" t="s">
        <v>151</v>
      </c>
      <c r="BP125" s="22" t="s">
        <v>152</v>
      </c>
      <c r="BQ125" s="22" t="s">
        <v>153</v>
      </c>
      <c r="BR125" s="22" t="s">
        <v>126</v>
      </c>
      <c r="BS125" s="22" t="s">
        <v>548</v>
      </c>
      <c r="BT125" s="22" t="s">
        <v>123</v>
      </c>
      <c r="BW125" s="22" t="s">
        <v>234</v>
      </c>
      <c r="BX125" s="22" t="s">
        <v>149</v>
      </c>
      <c r="BY125" s="22" t="s">
        <v>149</v>
      </c>
      <c r="BZ125" s="22" t="s">
        <v>124</v>
      </c>
      <c r="CA125" s="22" t="s">
        <v>149</v>
      </c>
      <c r="CC125" s="22" t="s">
        <v>123</v>
      </c>
      <c r="CD125" s="22" t="s">
        <v>124</v>
      </c>
      <c r="CE125" s="22" t="s">
        <v>124</v>
      </c>
      <c r="CF125" s="22" t="s">
        <v>124</v>
      </c>
      <c r="CG125" s="22" t="s">
        <v>149</v>
      </c>
      <c r="CH125" s="22" t="s">
        <v>149</v>
      </c>
      <c r="CL125" s="22">
        <v>5</v>
      </c>
      <c r="CM125" s="22">
        <v>1</v>
      </c>
      <c r="CN125" s="22" t="s">
        <v>127</v>
      </c>
      <c r="CO125" s="22" t="s">
        <v>219</v>
      </c>
      <c r="CP125" s="22" t="s">
        <v>123</v>
      </c>
      <c r="CQ125" s="22" t="s">
        <v>549</v>
      </c>
      <c r="CS125" s="22" t="s">
        <v>168</v>
      </c>
      <c r="CT125" s="22" t="s">
        <v>168</v>
      </c>
      <c r="CU125" s="22" t="s">
        <v>208</v>
      </c>
      <c r="CW125" s="22" t="s">
        <v>124</v>
      </c>
      <c r="CX125" s="22" t="s">
        <v>124</v>
      </c>
      <c r="CY125" s="22" t="s">
        <v>121</v>
      </c>
      <c r="CZ125" s="22" t="s">
        <v>129</v>
      </c>
      <c r="DA125" s="22" t="s">
        <v>129</v>
      </c>
      <c r="DB125" s="22" t="s">
        <v>129</v>
      </c>
      <c r="DC125" s="22" t="s">
        <v>129</v>
      </c>
      <c r="DD125" s="22" t="s">
        <v>123</v>
      </c>
      <c r="DE125" s="22" t="s">
        <v>123</v>
      </c>
      <c r="DF125" s="22">
        <v>8</v>
      </c>
    </row>
    <row r="126" spans="1:110" ht="13.2" x14ac:dyDescent="0.25">
      <c r="A126" s="86">
        <v>42114.628717500003</v>
      </c>
      <c r="B126" s="22" t="s">
        <v>383</v>
      </c>
      <c r="C126" s="22" t="s">
        <v>110</v>
      </c>
      <c r="E126" s="22" t="s">
        <v>170</v>
      </c>
      <c r="F126" s="22" t="s">
        <v>171</v>
      </c>
      <c r="G126" s="22" t="s">
        <v>469</v>
      </c>
      <c r="H126" s="22" t="s">
        <v>186</v>
      </c>
      <c r="I126" s="22" t="s">
        <v>550</v>
      </c>
      <c r="J126" s="22">
        <v>34270</v>
      </c>
      <c r="L126" s="22" t="s">
        <v>115</v>
      </c>
      <c r="M126" s="22" t="s">
        <v>116</v>
      </c>
      <c r="N126" s="22" t="s">
        <v>148</v>
      </c>
      <c r="O126" s="22" t="s">
        <v>139</v>
      </c>
      <c r="Q126" s="22" t="s">
        <v>124</v>
      </c>
      <c r="R126" s="22" t="s">
        <v>124</v>
      </c>
      <c r="S126" s="22" t="s">
        <v>124</v>
      </c>
      <c r="T126" s="22" t="s">
        <v>124</v>
      </c>
      <c r="U126" s="22" t="s">
        <v>124</v>
      </c>
      <c r="V126" s="22" t="s">
        <v>124</v>
      </c>
      <c r="W126" s="22" t="s">
        <v>129</v>
      </c>
      <c r="X126" s="22" t="s">
        <v>129</v>
      </c>
      <c r="Y126" s="22" t="s">
        <v>129</v>
      </c>
      <c r="Z126" s="22" t="s">
        <v>129</v>
      </c>
      <c r="AA126" s="22" t="s">
        <v>120</v>
      </c>
      <c r="AB126" s="22" t="s">
        <v>149</v>
      </c>
      <c r="AC126" s="22" t="s">
        <v>149</v>
      </c>
      <c r="AD126" s="22" t="s">
        <v>124</v>
      </c>
      <c r="AE126" s="22" t="s">
        <v>124</v>
      </c>
      <c r="AF126" s="22" t="s">
        <v>124</v>
      </c>
      <c r="AG126" s="22" t="s">
        <v>124</v>
      </c>
      <c r="AH126" s="22" t="s">
        <v>149</v>
      </c>
      <c r="AI126" s="22" t="s">
        <v>149</v>
      </c>
      <c r="AJ126" s="22" t="s">
        <v>149</v>
      </c>
      <c r="AK126" s="22" t="s">
        <v>149</v>
      </c>
      <c r="AL126" s="22" t="s">
        <v>123</v>
      </c>
      <c r="AM126" s="22" t="s">
        <v>123</v>
      </c>
      <c r="AN126" s="22" t="s">
        <v>123</v>
      </c>
      <c r="AP126" s="22" t="s">
        <v>123</v>
      </c>
      <c r="AQ126" s="22" t="s">
        <v>123</v>
      </c>
      <c r="AR126" s="22" t="s">
        <v>123</v>
      </c>
      <c r="AW126" s="22" t="s">
        <v>122</v>
      </c>
      <c r="BA126" s="22" t="s">
        <v>122</v>
      </c>
      <c r="BC126" s="22" t="s">
        <v>124</v>
      </c>
      <c r="BD126" s="22" t="s">
        <v>124</v>
      </c>
      <c r="BE126" s="22" t="s">
        <v>149</v>
      </c>
      <c r="BF126" s="22" t="s">
        <v>149</v>
      </c>
      <c r="BG126" s="22" t="s">
        <v>124</v>
      </c>
      <c r="BH126" s="22" t="s">
        <v>124</v>
      </c>
      <c r="BI126" s="22" t="s">
        <v>121</v>
      </c>
      <c r="BJ126" s="22" t="s">
        <v>124</v>
      </c>
      <c r="BK126" s="22" t="s">
        <v>124</v>
      </c>
      <c r="BL126" s="22" t="s">
        <v>121</v>
      </c>
      <c r="BN126" s="22" t="s">
        <v>120</v>
      </c>
      <c r="BO126" s="22" t="s">
        <v>151</v>
      </c>
      <c r="BP126" s="22" t="s">
        <v>174</v>
      </c>
      <c r="BQ126" s="22" t="s">
        <v>205</v>
      </c>
      <c r="BR126" s="22" t="s">
        <v>126</v>
      </c>
      <c r="BS126" s="22" t="s">
        <v>551</v>
      </c>
      <c r="BT126" s="22" t="s">
        <v>123</v>
      </c>
      <c r="BW126" s="22" t="s">
        <v>234</v>
      </c>
      <c r="BX126" s="22" t="s">
        <v>124</v>
      </c>
      <c r="BY126" s="22" t="s">
        <v>124</v>
      </c>
      <c r="BZ126" s="22" t="s">
        <v>124</v>
      </c>
      <c r="CA126" s="22" t="s">
        <v>124</v>
      </c>
      <c r="CC126" s="22" t="s">
        <v>111</v>
      </c>
      <c r="CI126" s="22" t="s">
        <v>518</v>
      </c>
      <c r="CL126" s="22">
        <v>1</v>
      </c>
      <c r="CM126" s="22">
        <v>1</v>
      </c>
      <c r="CN126" s="22" t="s">
        <v>127</v>
      </c>
      <c r="CO126" s="22" t="s">
        <v>393</v>
      </c>
      <c r="CP126" s="22" t="s">
        <v>123</v>
      </c>
      <c r="CS126" s="22" t="s">
        <v>208</v>
      </c>
      <c r="CU126" s="22" t="s">
        <v>208</v>
      </c>
      <c r="CW126" s="22" t="s">
        <v>124</v>
      </c>
      <c r="CX126" s="22" t="s">
        <v>121</v>
      </c>
      <c r="CY126" s="22" t="s">
        <v>124</v>
      </c>
      <c r="CZ126" s="22" t="s">
        <v>129</v>
      </c>
      <c r="DA126" s="22" t="s">
        <v>129</v>
      </c>
      <c r="DB126" s="22" t="s">
        <v>129</v>
      </c>
      <c r="DC126" s="22" t="s">
        <v>129</v>
      </c>
      <c r="DD126" s="22" t="s">
        <v>123</v>
      </c>
      <c r="DE126" s="22" t="s">
        <v>123</v>
      </c>
      <c r="DF126" s="22">
        <v>8</v>
      </c>
    </row>
    <row r="127" spans="1:110" ht="13.2" x14ac:dyDescent="0.25">
      <c r="A127" s="86">
        <v>42114.637072916667</v>
      </c>
      <c r="B127" s="22" t="s">
        <v>191</v>
      </c>
      <c r="C127" s="22" t="s">
        <v>110</v>
      </c>
      <c r="E127" s="22" t="s">
        <v>170</v>
      </c>
      <c r="F127" s="22" t="s">
        <v>133</v>
      </c>
      <c r="G127" s="22" t="s">
        <v>112</v>
      </c>
      <c r="H127" s="22" t="s">
        <v>113</v>
      </c>
      <c r="I127" s="22" t="s">
        <v>552</v>
      </c>
      <c r="J127" s="22">
        <v>61570</v>
      </c>
      <c r="K127" s="22" t="s">
        <v>313</v>
      </c>
      <c r="L127" s="22" t="s">
        <v>115</v>
      </c>
      <c r="M127" s="22" t="s">
        <v>137</v>
      </c>
      <c r="N127" s="22" t="s">
        <v>148</v>
      </c>
      <c r="O127" s="22" t="s">
        <v>139</v>
      </c>
      <c r="Q127" s="22" t="s">
        <v>124</v>
      </c>
      <c r="R127" s="22" t="s">
        <v>149</v>
      </c>
      <c r="S127" s="22" t="s">
        <v>149</v>
      </c>
      <c r="T127" s="22" t="s">
        <v>149</v>
      </c>
      <c r="U127" s="22" t="s">
        <v>129</v>
      </c>
      <c r="V127" s="22" t="s">
        <v>149</v>
      </c>
      <c r="W127" s="22" t="s">
        <v>149</v>
      </c>
      <c r="X127" s="22" t="s">
        <v>149</v>
      </c>
      <c r="Y127" s="22" t="s">
        <v>149</v>
      </c>
      <c r="Z127" s="22" t="s">
        <v>149</v>
      </c>
      <c r="AA127" s="22" t="s">
        <v>120</v>
      </c>
      <c r="AB127" s="22" t="s">
        <v>129</v>
      </c>
      <c r="AC127" s="22" t="s">
        <v>129</v>
      </c>
      <c r="AD127" s="22" t="s">
        <v>129</v>
      </c>
      <c r="AE127" s="22" t="s">
        <v>129</v>
      </c>
      <c r="AF127" s="22" t="s">
        <v>129</v>
      </c>
      <c r="AG127" s="22" t="s">
        <v>129</v>
      </c>
      <c r="AH127" s="22" t="s">
        <v>129</v>
      </c>
      <c r="AI127" s="22" t="s">
        <v>129</v>
      </c>
      <c r="AJ127" s="22" t="s">
        <v>129</v>
      </c>
      <c r="AK127" s="22" t="s">
        <v>129</v>
      </c>
      <c r="AL127" s="22" t="s">
        <v>123</v>
      </c>
      <c r="AM127" s="22" t="s">
        <v>123</v>
      </c>
      <c r="AN127" s="22" t="s">
        <v>123</v>
      </c>
      <c r="AP127" s="22" t="s">
        <v>123</v>
      </c>
      <c r="AQ127" s="22" t="s">
        <v>123</v>
      </c>
      <c r="AR127" s="22" t="s">
        <v>123</v>
      </c>
      <c r="AT127" s="22" t="s">
        <v>123</v>
      </c>
      <c r="AU127" s="22" t="s">
        <v>123</v>
      </c>
      <c r="AV127" s="22" t="s">
        <v>123</v>
      </c>
      <c r="BA127" s="22" t="s">
        <v>122</v>
      </c>
      <c r="BC127" s="22" t="s">
        <v>149</v>
      </c>
      <c r="BD127" s="22" t="s">
        <v>124</v>
      </c>
      <c r="BE127" s="22" t="s">
        <v>124</v>
      </c>
      <c r="BF127" s="22" t="s">
        <v>124</v>
      </c>
      <c r="BG127" s="22" t="s">
        <v>124</v>
      </c>
      <c r="BH127" s="22" t="s">
        <v>124</v>
      </c>
      <c r="BI127" s="22" t="s">
        <v>124</v>
      </c>
      <c r="BJ127" s="22" t="s">
        <v>149</v>
      </c>
      <c r="BK127" s="22" t="s">
        <v>149</v>
      </c>
      <c r="BL127" s="22" t="s">
        <v>129</v>
      </c>
      <c r="BN127" s="22" t="s">
        <v>120</v>
      </c>
      <c r="BO127" s="22" t="s">
        <v>151</v>
      </c>
      <c r="BP127" s="22" t="s">
        <v>180</v>
      </c>
      <c r="BQ127" s="22" t="s">
        <v>153</v>
      </c>
      <c r="BR127" s="22" t="s">
        <v>126</v>
      </c>
      <c r="BS127" s="22" t="s">
        <v>553</v>
      </c>
      <c r="BT127" s="22" t="s">
        <v>111</v>
      </c>
      <c r="BU127" s="22" t="s">
        <v>554</v>
      </c>
      <c r="CC127" s="22" t="s">
        <v>111</v>
      </c>
      <c r="CI127" s="22" t="s">
        <v>439</v>
      </c>
      <c r="CL127" s="22">
        <v>4</v>
      </c>
      <c r="CM127" s="22">
        <v>4</v>
      </c>
      <c r="CN127" s="22" t="s">
        <v>127</v>
      </c>
      <c r="CO127" s="22" t="s">
        <v>219</v>
      </c>
      <c r="CP127" s="22" t="s">
        <v>123</v>
      </c>
      <c r="CS127" s="22" t="s">
        <v>184</v>
      </c>
      <c r="CT127" s="22" t="s">
        <v>169</v>
      </c>
      <c r="CU127" s="22" t="s">
        <v>157</v>
      </c>
      <c r="CW127" s="22" t="s">
        <v>121</v>
      </c>
      <c r="CX127" s="22" t="s">
        <v>124</v>
      </c>
      <c r="CY127" s="22" t="s">
        <v>124</v>
      </c>
      <c r="CZ127" s="22" t="s">
        <v>129</v>
      </c>
      <c r="DA127" s="22" t="s">
        <v>129</v>
      </c>
      <c r="DB127" s="22" t="s">
        <v>129</v>
      </c>
      <c r="DC127" s="22" t="s">
        <v>129</v>
      </c>
      <c r="DD127" s="22" t="s">
        <v>123</v>
      </c>
      <c r="DE127" s="22" t="s">
        <v>123</v>
      </c>
      <c r="DF127" s="22">
        <v>9</v>
      </c>
    </row>
    <row r="128" spans="1:110" ht="13.2" x14ac:dyDescent="0.25">
      <c r="A128" s="86">
        <v>42114.640959212964</v>
      </c>
      <c r="B128" s="22" t="s">
        <v>191</v>
      </c>
      <c r="C128" s="22" t="s">
        <v>110</v>
      </c>
      <c r="E128" s="22" t="s">
        <v>111</v>
      </c>
      <c r="G128" s="22" t="s">
        <v>112</v>
      </c>
      <c r="H128" s="22" t="s">
        <v>555</v>
      </c>
      <c r="I128" s="22" t="s">
        <v>136</v>
      </c>
      <c r="J128" s="22">
        <v>83470</v>
      </c>
      <c r="L128" s="22" t="s">
        <v>115</v>
      </c>
      <c r="M128" s="22" t="s">
        <v>137</v>
      </c>
      <c r="N128" s="22" t="s">
        <v>138</v>
      </c>
      <c r="O128" s="22" t="s">
        <v>139</v>
      </c>
      <c r="W128" s="22" t="s">
        <v>124</v>
      </c>
      <c r="X128" s="22" t="s">
        <v>149</v>
      </c>
      <c r="Y128" s="22" t="s">
        <v>149</v>
      </c>
      <c r="Z128" s="22" t="s">
        <v>124</v>
      </c>
      <c r="AL128" s="22" t="s">
        <v>123</v>
      </c>
      <c r="AM128" s="22" t="s">
        <v>123</v>
      </c>
      <c r="AN128" s="22" t="s">
        <v>123</v>
      </c>
      <c r="AP128" s="22" t="s">
        <v>123</v>
      </c>
      <c r="AQ128" s="22" t="s">
        <v>123</v>
      </c>
      <c r="AR128" s="22" t="s">
        <v>123</v>
      </c>
      <c r="AT128" s="22" t="s">
        <v>123</v>
      </c>
      <c r="AU128" s="22" t="s">
        <v>123</v>
      </c>
      <c r="AV128" s="22" t="s">
        <v>123</v>
      </c>
      <c r="BA128" s="22" t="s">
        <v>122</v>
      </c>
      <c r="BC128" s="22" t="s">
        <v>124</v>
      </c>
      <c r="BD128" s="22" t="s">
        <v>121</v>
      </c>
      <c r="BE128" s="22" t="s">
        <v>149</v>
      </c>
      <c r="BF128" s="22" t="s">
        <v>149</v>
      </c>
      <c r="BG128" s="22" t="s">
        <v>149</v>
      </c>
      <c r="BH128" s="22" t="s">
        <v>149</v>
      </c>
      <c r="BI128" s="22" t="s">
        <v>149</v>
      </c>
      <c r="BJ128" s="22" t="s">
        <v>149</v>
      </c>
      <c r="BK128" s="22" t="s">
        <v>149</v>
      </c>
      <c r="BL128" s="22" t="s">
        <v>129</v>
      </c>
      <c r="BN128" s="22" t="s">
        <v>120</v>
      </c>
      <c r="BO128" s="22" t="s">
        <v>151</v>
      </c>
      <c r="BP128" s="22" t="s">
        <v>180</v>
      </c>
      <c r="BQ128" s="22" t="s">
        <v>153</v>
      </c>
      <c r="BR128" s="22" t="s">
        <v>126</v>
      </c>
      <c r="BS128" s="22" t="s">
        <v>556</v>
      </c>
      <c r="BT128" s="22" t="s">
        <v>123</v>
      </c>
      <c r="CC128" s="22" t="s">
        <v>123</v>
      </c>
      <c r="CD128" s="22" t="s">
        <v>149</v>
      </c>
      <c r="CE128" s="22" t="s">
        <v>149</v>
      </c>
      <c r="CF128" s="22" t="s">
        <v>149</v>
      </c>
      <c r="CG128" s="22" t="s">
        <v>149</v>
      </c>
      <c r="CH128" s="22" t="s">
        <v>149</v>
      </c>
      <c r="CL128" s="22">
        <v>3</v>
      </c>
      <c r="CM128" s="22">
        <v>3</v>
      </c>
      <c r="CN128" s="22" t="s">
        <v>127</v>
      </c>
      <c r="CO128" s="22" t="s">
        <v>557</v>
      </c>
      <c r="CP128" s="22" t="s">
        <v>123</v>
      </c>
      <c r="CQ128" s="22" t="s">
        <v>558</v>
      </c>
      <c r="CS128" s="22" t="s">
        <v>158</v>
      </c>
      <c r="CT128" s="22" t="s">
        <v>158</v>
      </c>
      <c r="CU128" s="22" t="s">
        <v>158</v>
      </c>
      <c r="CW128" s="22" t="s">
        <v>124</v>
      </c>
      <c r="CX128" s="22" t="s">
        <v>124</v>
      </c>
      <c r="CY128" s="22" t="s">
        <v>124</v>
      </c>
      <c r="CZ128" s="22" t="s">
        <v>124</v>
      </c>
      <c r="DA128" s="22" t="s">
        <v>129</v>
      </c>
      <c r="DB128" s="22" t="s">
        <v>129</v>
      </c>
      <c r="DC128" s="22" t="s">
        <v>129</v>
      </c>
      <c r="DD128" s="22" t="s">
        <v>123</v>
      </c>
      <c r="DE128" s="22" t="s">
        <v>123</v>
      </c>
      <c r="DF128" s="22">
        <v>9</v>
      </c>
    </row>
    <row r="129" spans="1:110" ht="13.2" x14ac:dyDescent="0.25">
      <c r="A129" s="86">
        <v>42114.64280076389</v>
      </c>
      <c r="B129" s="22" t="s">
        <v>191</v>
      </c>
      <c r="C129" s="22" t="s">
        <v>110</v>
      </c>
      <c r="E129" s="22" t="s">
        <v>170</v>
      </c>
      <c r="F129" s="22" t="s">
        <v>171</v>
      </c>
      <c r="G129" s="22" t="s">
        <v>112</v>
      </c>
      <c r="H129" s="22" t="s">
        <v>146</v>
      </c>
      <c r="I129" s="22" t="s">
        <v>559</v>
      </c>
      <c r="J129" s="22">
        <v>83140</v>
      </c>
      <c r="L129" s="22" t="s">
        <v>115</v>
      </c>
      <c r="M129" s="22" t="s">
        <v>137</v>
      </c>
      <c r="N129" s="22" t="s">
        <v>163</v>
      </c>
      <c r="O129" s="22" t="s">
        <v>164</v>
      </c>
      <c r="Q129" s="22" t="s">
        <v>124</v>
      </c>
      <c r="R129" s="22" t="s">
        <v>124</v>
      </c>
      <c r="S129" s="22" t="s">
        <v>124</v>
      </c>
      <c r="T129" s="22" t="s">
        <v>124</v>
      </c>
      <c r="U129" s="22" t="s">
        <v>124</v>
      </c>
      <c r="V129" s="22" t="s">
        <v>124</v>
      </c>
      <c r="W129" s="22" t="s">
        <v>149</v>
      </c>
      <c r="X129" s="22" t="s">
        <v>149</v>
      </c>
      <c r="Y129" s="22" t="s">
        <v>149</v>
      </c>
      <c r="Z129" s="22" t="s">
        <v>149</v>
      </c>
      <c r="AA129" s="22" t="s">
        <v>150</v>
      </c>
      <c r="AB129" s="22" t="s">
        <v>124</v>
      </c>
      <c r="AC129" s="22" t="s">
        <v>124</v>
      </c>
      <c r="AD129" s="22" t="s">
        <v>124</v>
      </c>
      <c r="AE129" s="22" t="s">
        <v>124</v>
      </c>
      <c r="AF129" s="22" t="s">
        <v>124</v>
      </c>
      <c r="AG129" s="22" t="s">
        <v>121</v>
      </c>
      <c r="AH129" s="22" t="s">
        <v>149</v>
      </c>
      <c r="AI129" s="22" t="s">
        <v>124</v>
      </c>
      <c r="AJ129" s="22" t="s">
        <v>124</v>
      </c>
      <c r="AK129" s="22" t="s">
        <v>124</v>
      </c>
      <c r="AL129" s="22" t="s">
        <v>123</v>
      </c>
      <c r="AM129" s="22" t="s">
        <v>123</v>
      </c>
      <c r="AN129" s="22" t="s">
        <v>123</v>
      </c>
      <c r="AP129" s="22" t="s">
        <v>123</v>
      </c>
      <c r="AQ129" s="22" t="s">
        <v>123</v>
      </c>
      <c r="AR129" s="22" t="s">
        <v>123</v>
      </c>
      <c r="AT129" s="22" t="s">
        <v>123</v>
      </c>
      <c r="AU129" s="22" t="s">
        <v>123</v>
      </c>
      <c r="AV129" s="22" t="s">
        <v>123</v>
      </c>
      <c r="BA129" s="22" t="s">
        <v>122</v>
      </c>
      <c r="BC129" s="22" t="s">
        <v>124</v>
      </c>
      <c r="BD129" s="22" t="s">
        <v>124</v>
      </c>
      <c r="BE129" s="22" t="s">
        <v>124</v>
      </c>
      <c r="BF129" s="22" t="s">
        <v>121</v>
      </c>
      <c r="BG129" s="22" t="s">
        <v>124</v>
      </c>
      <c r="BH129" s="22" t="s">
        <v>124</v>
      </c>
      <c r="BI129" s="22" t="s">
        <v>124</v>
      </c>
      <c r="BJ129" s="22" t="s">
        <v>124</v>
      </c>
      <c r="BK129" s="22" t="s">
        <v>124</v>
      </c>
      <c r="BL129" s="22" t="s">
        <v>121</v>
      </c>
      <c r="BN129" s="22" t="s">
        <v>150</v>
      </c>
      <c r="BO129" s="22" t="s">
        <v>151</v>
      </c>
      <c r="BP129" s="22" t="s">
        <v>180</v>
      </c>
      <c r="BQ129" s="22" t="s">
        <v>153</v>
      </c>
      <c r="BR129" s="22" t="s">
        <v>126</v>
      </c>
      <c r="BS129" s="22" t="s">
        <v>560</v>
      </c>
      <c r="BT129" s="22" t="s">
        <v>123</v>
      </c>
      <c r="CC129" s="22" t="s">
        <v>123</v>
      </c>
      <c r="CD129" s="22" t="s">
        <v>124</v>
      </c>
      <c r="CE129" s="22" t="s">
        <v>124</v>
      </c>
      <c r="CF129" s="22" t="s">
        <v>124</v>
      </c>
      <c r="CG129" s="22" t="s">
        <v>124</v>
      </c>
      <c r="CH129" s="22" t="s">
        <v>124</v>
      </c>
      <c r="CJ129" s="22" t="s">
        <v>561</v>
      </c>
      <c r="CL129" s="22">
        <v>4</v>
      </c>
      <c r="CM129" s="22">
        <v>3</v>
      </c>
      <c r="CN129" s="22" t="s">
        <v>127</v>
      </c>
      <c r="CO129" s="22" t="s">
        <v>562</v>
      </c>
      <c r="CP129" s="22" t="s">
        <v>123</v>
      </c>
      <c r="CQ129" s="22" t="s">
        <v>563</v>
      </c>
      <c r="CS129" s="22" t="s">
        <v>158</v>
      </c>
      <c r="CT129" s="22" t="s">
        <v>145</v>
      </c>
      <c r="CU129" s="22" t="s">
        <v>158</v>
      </c>
      <c r="CW129" s="22" t="s">
        <v>124</v>
      </c>
      <c r="CX129" s="22" t="s">
        <v>124</v>
      </c>
      <c r="CY129" s="22" t="s">
        <v>124</v>
      </c>
      <c r="CZ129" s="22" t="s">
        <v>124</v>
      </c>
      <c r="DA129" s="22" t="s">
        <v>129</v>
      </c>
      <c r="DB129" s="22" t="s">
        <v>129</v>
      </c>
      <c r="DC129" s="22" t="s">
        <v>129</v>
      </c>
      <c r="DD129" s="22" t="s">
        <v>123</v>
      </c>
      <c r="DE129" s="22" t="s">
        <v>123</v>
      </c>
      <c r="DF129" s="22">
        <v>8</v>
      </c>
    </row>
    <row r="130" spans="1:110" ht="13.2" x14ac:dyDescent="0.25">
      <c r="A130" s="86">
        <v>42114.656974664351</v>
      </c>
      <c r="B130" s="22" t="s">
        <v>130</v>
      </c>
      <c r="C130" s="22" t="s">
        <v>110</v>
      </c>
      <c r="E130" s="22" t="s">
        <v>170</v>
      </c>
      <c r="F130" s="22" t="s">
        <v>215</v>
      </c>
      <c r="G130" s="22" t="s">
        <v>112</v>
      </c>
      <c r="H130" s="22" t="s">
        <v>113</v>
      </c>
      <c r="I130" s="22" t="s">
        <v>547</v>
      </c>
      <c r="J130" s="22">
        <v>2000</v>
      </c>
      <c r="K130" s="22" t="s">
        <v>292</v>
      </c>
      <c r="L130" s="22" t="s">
        <v>115</v>
      </c>
      <c r="M130" s="22" t="s">
        <v>116</v>
      </c>
      <c r="N130" s="22" t="s">
        <v>163</v>
      </c>
      <c r="O130" s="22" t="s">
        <v>139</v>
      </c>
      <c r="Q130" s="22" t="s">
        <v>129</v>
      </c>
      <c r="R130" s="22" t="s">
        <v>129</v>
      </c>
      <c r="S130" s="22" t="s">
        <v>129</v>
      </c>
      <c r="T130" s="22" t="s">
        <v>129</v>
      </c>
      <c r="U130" s="22" t="s">
        <v>129</v>
      </c>
      <c r="V130" s="22" t="s">
        <v>129</v>
      </c>
      <c r="W130" s="22" t="s">
        <v>129</v>
      </c>
      <c r="X130" s="22" t="s">
        <v>129</v>
      </c>
      <c r="Y130" s="22" t="s">
        <v>129</v>
      </c>
      <c r="Z130" s="22" t="s">
        <v>129</v>
      </c>
      <c r="AA130" s="22" t="s">
        <v>120</v>
      </c>
      <c r="AB130" s="22" t="s">
        <v>129</v>
      </c>
      <c r="AC130" s="22" t="s">
        <v>129</v>
      </c>
      <c r="AD130" s="22" t="s">
        <v>129</v>
      </c>
      <c r="AE130" s="22" t="s">
        <v>129</v>
      </c>
      <c r="AF130" s="22" t="s">
        <v>129</v>
      </c>
      <c r="AG130" s="22" t="s">
        <v>129</v>
      </c>
      <c r="AH130" s="22" t="s">
        <v>129</v>
      </c>
      <c r="AI130" s="22" t="s">
        <v>129</v>
      </c>
      <c r="AJ130" s="22" t="s">
        <v>129</v>
      </c>
      <c r="AK130" s="22" t="s">
        <v>129</v>
      </c>
      <c r="AL130" s="22" t="s">
        <v>123</v>
      </c>
      <c r="AM130" s="22" t="s">
        <v>123</v>
      </c>
      <c r="AN130" s="22" t="s">
        <v>123</v>
      </c>
      <c r="AP130" s="22" t="s">
        <v>111</v>
      </c>
      <c r="AQ130" s="22" t="s">
        <v>123</v>
      </c>
      <c r="AR130" s="22" t="s">
        <v>111</v>
      </c>
      <c r="AT130" s="22" t="s">
        <v>111</v>
      </c>
      <c r="AU130" s="22" t="s">
        <v>111</v>
      </c>
      <c r="AV130" s="22" t="s">
        <v>111</v>
      </c>
      <c r="AX130" s="22" t="s">
        <v>111</v>
      </c>
      <c r="AY130" s="22" t="s">
        <v>111</v>
      </c>
      <c r="AZ130" s="22" t="s">
        <v>111</v>
      </c>
      <c r="BC130" s="22" t="s">
        <v>149</v>
      </c>
      <c r="BD130" s="22" t="s">
        <v>149</v>
      </c>
      <c r="BE130" s="22" t="s">
        <v>149</v>
      </c>
      <c r="BF130" s="22" t="s">
        <v>149</v>
      </c>
      <c r="BG130" s="22" t="s">
        <v>149</v>
      </c>
      <c r="BH130" s="22" t="s">
        <v>124</v>
      </c>
      <c r="BI130" s="22" t="s">
        <v>121</v>
      </c>
      <c r="BJ130" s="22" t="s">
        <v>124</v>
      </c>
      <c r="BK130" s="22" t="s">
        <v>124</v>
      </c>
      <c r="BL130" s="22" t="s">
        <v>129</v>
      </c>
      <c r="BN130" s="22" t="s">
        <v>120</v>
      </c>
      <c r="BO130" s="22" t="s">
        <v>151</v>
      </c>
      <c r="BP130" s="22" t="s">
        <v>152</v>
      </c>
      <c r="BQ130" s="22" t="s">
        <v>153</v>
      </c>
      <c r="BR130" s="22" t="s">
        <v>126</v>
      </c>
      <c r="BS130" s="22" t="s">
        <v>564</v>
      </c>
      <c r="BT130" s="22" t="s">
        <v>123</v>
      </c>
      <c r="BW130" s="22" t="s">
        <v>234</v>
      </c>
      <c r="CC130" s="22" t="s">
        <v>123</v>
      </c>
      <c r="CD130" s="22" t="s">
        <v>121</v>
      </c>
      <c r="CE130" s="22" t="s">
        <v>121</v>
      </c>
      <c r="CF130" s="22" t="s">
        <v>124</v>
      </c>
      <c r="CG130" s="22" t="s">
        <v>124</v>
      </c>
      <c r="CH130" s="22" t="s">
        <v>124</v>
      </c>
      <c r="CL130" s="22">
        <v>4</v>
      </c>
      <c r="CM130" s="22">
        <v>4</v>
      </c>
      <c r="CN130" s="22" t="s">
        <v>127</v>
      </c>
      <c r="CO130" s="22" t="s">
        <v>219</v>
      </c>
      <c r="CP130" s="22" t="s">
        <v>123</v>
      </c>
      <c r="CS130" s="22" t="s">
        <v>168</v>
      </c>
      <c r="CT130" s="22" t="s">
        <v>168</v>
      </c>
      <c r="CU130" s="22" t="s">
        <v>168</v>
      </c>
      <c r="CW130" s="22" t="s">
        <v>124</v>
      </c>
      <c r="CX130" s="22" t="s">
        <v>121</v>
      </c>
      <c r="CY130" s="22" t="s">
        <v>124</v>
      </c>
      <c r="CZ130" s="22" t="s">
        <v>129</v>
      </c>
      <c r="DA130" s="22" t="s">
        <v>129</v>
      </c>
      <c r="DB130" s="22" t="s">
        <v>129</v>
      </c>
      <c r="DC130" s="22" t="s">
        <v>129</v>
      </c>
      <c r="DD130" s="22" t="s">
        <v>123</v>
      </c>
      <c r="DE130" s="22" t="s">
        <v>123</v>
      </c>
      <c r="DF130" s="22">
        <v>4</v>
      </c>
    </row>
    <row r="131" spans="1:110" ht="13.2" x14ac:dyDescent="0.25">
      <c r="A131" s="86">
        <v>42114.681494606484</v>
      </c>
      <c r="B131" s="22" t="s">
        <v>191</v>
      </c>
      <c r="C131" s="22" t="s">
        <v>110</v>
      </c>
      <c r="E131" s="22" t="s">
        <v>170</v>
      </c>
      <c r="F131" s="22" t="s">
        <v>215</v>
      </c>
      <c r="G131" s="22" t="s">
        <v>565</v>
      </c>
      <c r="H131" s="22" t="s">
        <v>566</v>
      </c>
      <c r="I131" s="22" t="s">
        <v>567</v>
      </c>
      <c r="J131" s="22">
        <v>27460</v>
      </c>
      <c r="L131" s="22" t="s">
        <v>568</v>
      </c>
      <c r="M131" s="22" t="s">
        <v>116</v>
      </c>
      <c r="N131" s="22" t="s">
        <v>138</v>
      </c>
      <c r="O131" s="22" t="s">
        <v>139</v>
      </c>
      <c r="Q131" s="22" t="s">
        <v>124</v>
      </c>
      <c r="R131" s="22" t="s">
        <v>124</v>
      </c>
      <c r="S131" s="22" t="s">
        <v>124</v>
      </c>
      <c r="T131" s="22" t="s">
        <v>124</v>
      </c>
      <c r="U131" s="22" t="s">
        <v>124</v>
      </c>
      <c r="V131" s="22" t="s">
        <v>124</v>
      </c>
      <c r="W131" s="22" t="s">
        <v>124</v>
      </c>
      <c r="X131" s="22" t="s">
        <v>124</v>
      </c>
      <c r="Y131" s="22" t="s">
        <v>124</v>
      </c>
      <c r="Z131" s="22" t="s">
        <v>124</v>
      </c>
      <c r="AA131" s="22" t="s">
        <v>120</v>
      </c>
      <c r="AB131" s="22" t="s">
        <v>149</v>
      </c>
      <c r="AC131" s="22" t="s">
        <v>121</v>
      </c>
      <c r="AD131" s="22" t="s">
        <v>124</v>
      </c>
      <c r="AE131" s="22" t="s">
        <v>124</v>
      </c>
      <c r="AF131" s="22" t="s">
        <v>124</v>
      </c>
      <c r="AG131" s="22" t="s">
        <v>124</v>
      </c>
      <c r="AH131" s="22" t="s">
        <v>124</v>
      </c>
      <c r="AI131" s="22" t="s">
        <v>124</v>
      </c>
      <c r="AJ131" s="22" t="s">
        <v>124</v>
      </c>
      <c r="AK131" s="22" t="s">
        <v>124</v>
      </c>
      <c r="AL131" s="22" t="s">
        <v>123</v>
      </c>
      <c r="AM131" s="22" t="s">
        <v>123</v>
      </c>
      <c r="AN131" s="22" t="s">
        <v>123</v>
      </c>
      <c r="AP131" s="22" t="s">
        <v>123</v>
      </c>
      <c r="AQ131" s="22" t="s">
        <v>123</v>
      </c>
      <c r="AR131" s="22" t="s">
        <v>123</v>
      </c>
      <c r="AT131" s="22" t="s">
        <v>123</v>
      </c>
      <c r="AU131" s="22" t="s">
        <v>123</v>
      </c>
      <c r="AV131" s="22" t="s">
        <v>123</v>
      </c>
      <c r="AX131" s="22" t="s">
        <v>123</v>
      </c>
      <c r="AY131" s="22" t="s">
        <v>123</v>
      </c>
      <c r="AZ131" s="22" t="s">
        <v>123</v>
      </c>
      <c r="BC131" s="22" t="s">
        <v>149</v>
      </c>
      <c r="BD131" s="22" t="s">
        <v>124</v>
      </c>
      <c r="BE131" s="22" t="s">
        <v>149</v>
      </c>
      <c r="BF131" s="22" t="s">
        <v>124</v>
      </c>
      <c r="BG131" s="22" t="s">
        <v>124</v>
      </c>
      <c r="BH131" s="22" t="s">
        <v>124</v>
      </c>
      <c r="BI131" s="22" t="s">
        <v>124</v>
      </c>
      <c r="BJ131" s="22" t="s">
        <v>124</v>
      </c>
      <c r="BK131" s="22" t="s">
        <v>124</v>
      </c>
      <c r="BL131" s="22" t="s">
        <v>124</v>
      </c>
      <c r="BN131" s="22" t="s">
        <v>120</v>
      </c>
      <c r="BO131" s="22" t="s">
        <v>151</v>
      </c>
      <c r="BQ131" s="22" t="s">
        <v>153</v>
      </c>
      <c r="BR131" s="22" t="s">
        <v>126</v>
      </c>
      <c r="BS131" s="22" t="s">
        <v>569</v>
      </c>
      <c r="BT131" s="22" t="s">
        <v>123</v>
      </c>
      <c r="BW131" s="22" t="s">
        <v>412</v>
      </c>
      <c r="BX131" s="22" t="s">
        <v>149</v>
      </c>
      <c r="BY131" s="22" t="s">
        <v>149</v>
      </c>
      <c r="BZ131" s="22" t="s">
        <v>149</v>
      </c>
      <c r="CA131" s="22" t="s">
        <v>149</v>
      </c>
      <c r="CC131" s="22" t="s">
        <v>123</v>
      </c>
      <c r="CD131" s="22" t="s">
        <v>124</v>
      </c>
      <c r="CE131" s="22" t="s">
        <v>124</v>
      </c>
      <c r="CF131" s="22" t="s">
        <v>124</v>
      </c>
      <c r="CG131" s="22" t="s">
        <v>124</v>
      </c>
      <c r="CH131" s="22" t="s">
        <v>124</v>
      </c>
      <c r="CL131" s="22" t="s">
        <v>218</v>
      </c>
      <c r="CM131" s="22">
        <v>10</v>
      </c>
      <c r="CN131" s="22" t="s">
        <v>127</v>
      </c>
      <c r="CO131" s="22" t="s">
        <v>570</v>
      </c>
      <c r="CP131" s="22" t="s">
        <v>123</v>
      </c>
      <c r="CS131" s="22" t="s">
        <v>208</v>
      </c>
      <c r="CT131" s="22" t="s">
        <v>208</v>
      </c>
      <c r="CU131" s="22" t="s">
        <v>208</v>
      </c>
      <c r="CW131" s="22" t="s">
        <v>124</v>
      </c>
      <c r="CX131" s="22" t="s">
        <v>121</v>
      </c>
      <c r="CY131" s="22" t="s">
        <v>124</v>
      </c>
      <c r="CZ131" s="22" t="s">
        <v>124</v>
      </c>
      <c r="DA131" s="22" t="s">
        <v>124</v>
      </c>
      <c r="DB131" s="22" t="s">
        <v>124</v>
      </c>
      <c r="DC131" s="22" t="s">
        <v>124</v>
      </c>
      <c r="DD131" s="22" t="s">
        <v>123</v>
      </c>
      <c r="DE131" s="22" t="s">
        <v>123</v>
      </c>
      <c r="DF131" s="22">
        <v>8</v>
      </c>
    </row>
    <row r="132" spans="1:110" ht="13.2" x14ac:dyDescent="0.25">
      <c r="A132" s="86">
        <v>42114.686607002317</v>
      </c>
      <c r="B132" s="22" t="s">
        <v>191</v>
      </c>
      <c r="C132" s="22" t="s">
        <v>110</v>
      </c>
      <c r="E132" s="22" t="s">
        <v>170</v>
      </c>
      <c r="G132" s="22" t="s">
        <v>112</v>
      </c>
      <c r="H132" s="22" t="s">
        <v>113</v>
      </c>
      <c r="I132" s="22" t="s">
        <v>571</v>
      </c>
      <c r="L132" s="22" t="s">
        <v>115</v>
      </c>
      <c r="M132" s="22" t="s">
        <v>116</v>
      </c>
      <c r="N132" s="22" t="s">
        <v>138</v>
      </c>
      <c r="O132" s="22" t="s">
        <v>164</v>
      </c>
      <c r="Q132" s="22" t="s">
        <v>149</v>
      </c>
      <c r="R132" s="22" t="s">
        <v>124</v>
      </c>
      <c r="S132" s="22" t="s">
        <v>124</v>
      </c>
      <c r="T132" s="22" t="s">
        <v>124</v>
      </c>
      <c r="U132" s="22" t="s">
        <v>124</v>
      </c>
      <c r="V132" s="22" t="s">
        <v>124</v>
      </c>
      <c r="AA132" s="22" t="s">
        <v>150</v>
      </c>
      <c r="AB132" s="22" t="s">
        <v>149</v>
      </c>
      <c r="AC132" s="22" t="s">
        <v>149</v>
      </c>
      <c r="AD132" s="22" t="s">
        <v>124</v>
      </c>
      <c r="AE132" s="22" t="s">
        <v>124</v>
      </c>
      <c r="AF132" s="22" t="s">
        <v>124</v>
      </c>
      <c r="AG132" s="22" t="s">
        <v>149</v>
      </c>
      <c r="AH132" s="22" t="s">
        <v>149</v>
      </c>
      <c r="AI132" s="22" t="s">
        <v>124</v>
      </c>
      <c r="AJ132" s="22" t="s">
        <v>124</v>
      </c>
      <c r="AK132" s="22" t="s">
        <v>124</v>
      </c>
      <c r="AL132" s="22" t="s">
        <v>111</v>
      </c>
      <c r="AM132" s="22" t="s">
        <v>123</v>
      </c>
      <c r="AN132" s="22" t="s">
        <v>123</v>
      </c>
      <c r="AP132" s="22" t="s">
        <v>123</v>
      </c>
      <c r="AQ132" s="22" t="s">
        <v>123</v>
      </c>
      <c r="AR132" s="22" t="s">
        <v>123</v>
      </c>
      <c r="AW132" s="22" t="s">
        <v>122</v>
      </c>
      <c r="AX132" s="22" t="s">
        <v>123</v>
      </c>
      <c r="AY132" s="22" t="s">
        <v>123</v>
      </c>
      <c r="AZ132" s="22" t="s">
        <v>123</v>
      </c>
      <c r="BC132" s="22" t="s">
        <v>121</v>
      </c>
      <c r="BD132" s="22" t="s">
        <v>121</v>
      </c>
      <c r="BE132" s="22" t="s">
        <v>124</v>
      </c>
      <c r="BF132" s="22" t="s">
        <v>149</v>
      </c>
      <c r="BG132" s="22" t="s">
        <v>124</v>
      </c>
      <c r="BH132" s="22" t="s">
        <v>124</v>
      </c>
      <c r="BI132" s="22" t="s">
        <v>124</v>
      </c>
      <c r="BJ132" s="22" t="s">
        <v>124</v>
      </c>
      <c r="BK132" s="22" t="s">
        <v>124</v>
      </c>
      <c r="BL132" s="22" t="s">
        <v>124</v>
      </c>
      <c r="BN132" s="22" t="s">
        <v>150</v>
      </c>
      <c r="BO132" s="22" t="s">
        <v>151</v>
      </c>
      <c r="BP132" s="22" t="s">
        <v>152</v>
      </c>
      <c r="BQ132" s="22" t="s">
        <v>229</v>
      </c>
      <c r="BR132" s="22" t="s">
        <v>154</v>
      </c>
      <c r="BS132" s="22" t="s">
        <v>572</v>
      </c>
      <c r="BT132" s="22" t="s">
        <v>123</v>
      </c>
      <c r="BU132" s="22" t="s">
        <v>573</v>
      </c>
      <c r="CC132" s="22" t="s">
        <v>123</v>
      </c>
      <c r="CD132" s="22" t="s">
        <v>124</v>
      </c>
      <c r="CE132" s="22" t="s">
        <v>124</v>
      </c>
      <c r="CF132" s="22" t="s">
        <v>124</v>
      </c>
      <c r="CG132" s="22" t="s">
        <v>124</v>
      </c>
      <c r="CH132" s="22" t="s">
        <v>124</v>
      </c>
      <c r="CL132" s="22">
        <v>7</v>
      </c>
      <c r="CM132" s="22">
        <v>7</v>
      </c>
      <c r="CN132" s="22" t="s">
        <v>127</v>
      </c>
      <c r="CO132" s="22" t="s">
        <v>574</v>
      </c>
      <c r="CP132" s="22" t="s">
        <v>123</v>
      </c>
      <c r="CS132" s="22" t="s">
        <v>158</v>
      </c>
      <c r="CU132" s="22" t="s">
        <v>184</v>
      </c>
      <c r="CW132" s="22" t="s">
        <v>124</v>
      </c>
      <c r="CX132" s="22" t="s">
        <v>124</v>
      </c>
      <c r="CY132" s="22" t="s">
        <v>124</v>
      </c>
      <c r="CZ132" s="22" t="s">
        <v>121</v>
      </c>
      <c r="DA132" s="22" t="s">
        <v>129</v>
      </c>
      <c r="DB132" s="22" t="s">
        <v>129</v>
      </c>
      <c r="DC132" s="22" t="s">
        <v>129</v>
      </c>
      <c r="DD132" s="22" t="s">
        <v>123</v>
      </c>
      <c r="DE132" s="22" t="s">
        <v>123</v>
      </c>
      <c r="DF132" s="22">
        <v>8</v>
      </c>
    </row>
    <row r="133" spans="1:110" ht="13.2" x14ac:dyDescent="0.25">
      <c r="A133" s="86">
        <v>42114.696370833335</v>
      </c>
      <c r="B133" s="22" t="s">
        <v>130</v>
      </c>
      <c r="C133" s="22" t="s">
        <v>131</v>
      </c>
      <c r="E133" s="22" t="s">
        <v>170</v>
      </c>
      <c r="F133" s="22" t="s">
        <v>185</v>
      </c>
      <c r="G133" s="22" t="s">
        <v>112</v>
      </c>
      <c r="H133" s="22" t="s">
        <v>449</v>
      </c>
      <c r="I133" s="22" t="s">
        <v>575</v>
      </c>
      <c r="J133" s="22">
        <v>83470</v>
      </c>
      <c r="L133" s="22" t="s">
        <v>115</v>
      </c>
      <c r="M133" s="22" t="s">
        <v>137</v>
      </c>
      <c r="N133" s="22" t="s">
        <v>138</v>
      </c>
      <c r="O133" s="22" t="s">
        <v>139</v>
      </c>
      <c r="Q133" s="22" t="s">
        <v>124</v>
      </c>
      <c r="R133" s="22" t="s">
        <v>124</v>
      </c>
      <c r="S133" s="22" t="s">
        <v>124</v>
      </c>
      <c r="T133" s="22" t="s">
        <v>149</v>
      </c>
      <c r="U133" s="22" t="s">
        <v>124</v>
      </c>
      <c r="V133" s="22" t="s">
        <v>149</v>
      </c>
      <c r="W133" s="22" t="s">
        <v>149</v>
      </c>
      <c r="X133" s="22" t="s">
        <v>149</v>
      </c>
      <c r="Y133" s="22" t="s">
        <v>149</v>
      </c>
      <c r="Z133" s="22" t="s">
        <v>124</v>
      </c>
      <c r="AO133" s="22" t="s">
        <v>122</v>
      </c>
      <c r="AP133" s="22" t="s">
        <v>123</v>
      </c>
      <c r="AQ133" s="22" t="s">
        <v>123</v>
      </c>
      <c r="AR133" s="22" t="s">
        <v>123</v>
      </c>
      <c r="AW133" s="22" t="s">
        <v>122</v>
      </c>
      <c r="BA133" s="22" t="s">
        <v>122</v>
      </c>
      <c r="BC133" s="22" t="s">
        <v>124</v>
      </c>
      <c r="BD133" s="22" t="s">
        <v>124</v>
      </c>
      <c r="BE133" s="22" t="s">
        <v>124</v>
      </c>
      <c r="BF133" s="22" t="s">
        <v>124</v>
      </c>
      <c r="BG133" s="22" t="s">
        <v>124</v>
      </c>
      <c r="BH133" s="22" t="s">
        <v>124</v>
      </c>
      <c r="BI133" s="22" t="s">
        <v>121</v>
      </c>
      <c r="BJ133" s="22" t="s">
        <v>124</v>
      </c>
      <c r="BK133" s="22" t="s">
        <v>124</v>
      </c>
      <c r="BL133" s="22" t="s">
        <v>129</v>
      </c>
      <c r="BN133" s="22" t="s">
        <v>120</v>
      </c>
      <c r="BO133" s="22" t="s">
        <v>151</v>
      </c>
      <c r="BP133" s="22" t="s">
        <v>367</v>
      </c>
      <c r="BQ133" s="22" t="s">
        <v>205</v>
      </c>
      <c r="BR133" s="22" t="s">
        <v>126</v>
      </c>
      <c r="BS133" s="22" t="s">
        <v>576</v>
      </c>
      <c r="BT133" s="22" t="s">
        <v>123</v>
      </c>
      <c r="BW133" s="22" t="s">
        <v>412</v>
      </c>
      <c r="BX133" s="22" t="s">
        <v>124</v>
      </c>
      <c r="BY133" s="22" t="s">
        <v>124</v>
      </c>
      <c r="BZ133" s="22" t="s">
        <v>124</v>
      </c>
      <c r="CA133" s="22" t="s">
        <v>149</v>
      </c>
      <c r="CC133" s="22" t="s">
        <v>111</v>
      </c>
      <c r="CI133" s="22" t="s">
        <v>518</v>
      </c>
      <c r="CL133" s="22">
        <v>3</v>
      </c>
      <c r="CM133" s="22">
        <v>3</v>
      </c>
      <c r="CN133" s="22" t="s">
        <v>142</v>
      </c>
      <c r="CO133" s="22" t="s">
        <v>322</v>
      </c>
      <c r="CP133" s="22" t="s">
        <v>123</v>
      </c>
      <c r="CS133" s="22" t="s">
        <v>168</v>
      </c>
      <c r="CT133" s="22" t="s">
        <v>168</v>
      </c>
      <c r="CU133" s="22" t="s">
        <v>168</v>
      </c>
      <c r="CW133" s="22" t="s">
        <v>124</v>
      </c>
      <c r="CX133" s="22" t="s">
        <v>124</v>
      </c>
      <c r="CY133" s="22" t="s">
        <v>121</v>
      </c>
      <c r="CZ133" s="22" t="s">
        <v>129</v>
      </c>
      <c r="DA133" s="22" t="s">
        <v>129</v>
      </c>
      <c r="DB133" s="22" t="s">
        <v>129</v>
      </c>
      <c r="DC133" s="22" t="s">
        <v>129</v>
      </c>
      <c r="DD133" s="22" t="s">
        <v>123</v>
      </c>
      <c r="DE133" s="22" t="s">
        <v>123</v>
      </c>
      <c r="DF133" s="22">
        <v>7</v>
      </c>
    </row>
    <row r="134" spans="1:110" ht="13.2" x14ac:dyDescent="0.25">
      <c r="A134" s="86">
        <v>42114.697895289348</v>
      </c>
      <c r="B134" s="22" t="s">
        <v>191</v>
      </c>
      <c r="C134" s="22" t="s">
        <v>110</v>
      </c>
      <c r="E134" s="22" t="s">
        <v>170</v>
      </c>
      <c r="F134" s="22" t="s">
        <v>215</v>
      </c>
      <c r="G134" s="22" t="s">
        <v>112</v>
      </c>
      <c r="H134" s="22" t="s">
        <v>146</v>
      </c>
      <c r="I134" s="22" t="s">
        <v>577</v>
      </c>
      <c r="J134" s="22">
        <v>83500</v>
      </c>
      <c r="L134" s="22" t="s">
        <v>115</v>
      </c>
      <c r="M134" s="22" t="s">
        <v>137</v>
      </c>
      <c r="N134" s="22" t="s">
        <v>163</v>
      </c>
      <c r="O134" s="22" t="s">
        <v>139</v>
      </c>
      <c r="Q134" s="22" t="s">
        <v>149</v>
      </c>
      <c r="R134" s="22" t="s">
        <v>124</v>
      </c>
      <c r="S134" s="22" t="s">
        <v>124</v>
      </c>
      <c r="T134" s="22" t="s">
        <v>124</v>
      </c>
      <c r="U134" s="22" t="s">
        <v>124</v>
      </c>
      <c r="V134" s="22" t="s">
        <v>124</v>
      </c>
      <c r="W134" s="22" t="s">
        <v>129</v>
      </c>
      <c r="X134" s="22" t="s">
        <v>129</v>
      </c>
      <c r="Y134" s="22" t="s">
        <v>129</v>
      </c>
      <c r="Z134" s="22" t="s">
        <v>129</v>
      </c>
      <c r="AA134" s="22" t="s">
        <v>120</v>
      </c>
      <c r="AB134" s="22" t="s">
        <v>124</v>
      </c>
      <c r="AC134" s="22" t="s">
        <v>124</v>
      </c>
      <c r="AD134" s="22" t="s">
        <v>124</v>
      </c>
      <c r="AE134" s="22" t="s">
        <v>124</v>
      </c>
      <c r="AF134" s="22" t="s">
        <v>124</v>
      </c>
      <c r="AG134" s="22" t="s">
        <v>124</v>
      </c>
      <c r="AH134" s="22" t="s">
        <v>124</v>
      </c>
      <c r="AI134" s="22" t="s">
        <v>124</v>
      </c>
      <c r="AJ134" s="22" t="s">
        <v>124</v>
      </c>
      <c r="AK134" s="22" t="s">
        <v>124</v>
      </c>
      <c r="AL134" s="22" t="s">
        <v>123</v>
      </c>
      <c r="AM134" s="22" t="s">
        <v>123</v>
      </c>
      <c r="AN134" s="22" t="s">
        <v>123</v>
      </c>
      <c r="AS134" s="22" t="s">
        <v>122</v>
      </c>
      <c r="AT134" s="22" t="s">
        <v>123</v>
      </c>
      <c r="AU134" s="22" t="s">
        <v>123</v>
      </c>
      <c r="AV134" s="22" t="s">
        <v>123</v>
      </c>
      <c r="BA134" s="22" t="s">
        <v>122</v>
      </c>
      <c r="BC134" s="22" t="s">
        <v>124</v>
      </c>
      <c r="BD134" s="22" t="s">
        <v>124</v>
      </c>
      <c r="BE134" s="22" t="s">
        <v>124</v>
      </c>
      <c r="BF134" s="22" t="s">
        <v>124</v>
      </c>
      <c r="BG134" s="22" t="s">
        <v>124</v>
      </c>
      <c r="BH134" s="22" t="s">
        <v>124</v>
      </c>
      <c r="BI134" s="22" t="s">
        <v>124</v>
      </c>
      <c r="BJ134" s="22" t="s">
        <v>124</v>
      </c>
      <c r="BK134" s="22" t="s">
        <v>124</v>
      </c>
      <c r="BL134" s="22" t="s">
        <v>129</v>
      </c>
      <c r="BN134" s="22" t="s">
        <v>120</v>
      </c>
      <c r="BO134" s="22" t="s">
        <v>151</v>
      </c>
      <c r="BP134" s="22" t="s">
        <v>152</v>
      </c>
      <c r="BQ134" s="22" t="s">
        <v>229</v>
      </c>
      <c r="BR134" s="22" t="s">
        <v>126</v>
      </c>
      <c r="BS134" s="22" t="s">
        <v>578</v>
      </c>
      <c r="BT134" s="22" t="s">
        <v>111</v>
      </c>
      <c r="BU134" s="22" t="s">
        <v>579</v>
      </c>
      <c r="BX134" s="22" t="s">
        <v>124</v>
      </c>
      <c r="BY134" s="22" t="s">
        <v>124</v>
      </c>
      <c r="BZ134" s="22" t="s">
        <v>124</v>
      </c>
      <c r="CA134" s="22" t="s">
        <v>124</v>
      </c>
      <c r="CC134" s="22" t="s">
        <v>123</v>
      </c>
      <c r="CD134" s="22" t="s">
        <v>149</v>
      </c>
      <c r="CE134" s="22" t="s">
        <v>149</v>
      </c>
      <c r="CF134" s="22" t="s">
        <v>149</v>
      </c>
      <c r="CG134" s="22" t="s">
        <v>149</v>
      </c>
      <c r="CH134" s="22" t="s">
        <v>149</v>
      </c>
      <c r="CL134" s="22">
        <v>3</v>
      </c>
      <c r="CM134" s="22">
        <v>2</v>
      </c>
      <c r="CN134" s="22" t="s">
        <v>127</v>
      </c>
      <c r="CO134" s="22" t="s">
        <v>580</v>
      </c>
      <c r="CP134" s="22" t="s">
        <v>123</v>
      </c>
      <c r="CS134" s="22" t="s">
        <v>198</v>
      </c>
      <c r="CT134" s="22" t="s">
        <v>169</v>
      </c>
      <c r="CU134" s="22" t="s">
        <v>208</v>
      </c>
      <c r="CW134" s="22" t="s">
        <v>124</v>
      </c>
      <c r="CX134" s="22" t="s">
        <v>124</v>
      </c>
      <c r="CY134" s="22" t="s">
        <v>124</v>
      </c>
      <c r="CZ134" s="22" t="s">
        <v>129</v>
      </c>
      <c r="DA134" s="22" t="s">
        <v>129</v>
      </c>
      <c r="DB134" s="22" t="s">
        <v>129</v>
      </c>
      <c r="DC134" s="22" t="s">
        <v>129</v>
      </c>
      <c r="DD134" s="22" t="s">
        <v>123</v>
      </c>
      <c r="DE134" s="22" t="s">
        <v>123</v>
      </c>
      <c r="DF134" s="22">
        <v>8</v>
      </c>
    </row>
    <row r="135" spans="1:110" ht="13.2" x14ac:dyDescent="0.25">
      <c r="A135" s="86">
        <v>42114.710227754629</v>
      </c>
      <c r="B135" s="22" t="s">
        <v>540</v>
      </c>
      <c r="C135" s="22" t="s">
        <v>110</v>
      </c>
      <c r="E135" s="22" t="s">
        <v>192</v>
      </c>
      <c r="F135" s="22" t="s">
        <v>255</v>
      </c>
      <c r="G135" s="22" t="s">
        <v>294</v>
      </c>
      <c r="H135" s="22" t="s">
        <v>581</v>
      </c>
      <c r="I135" s="22" t="s">
        <v>147</v>
      </c>
      <c r="J135" s="22">
        <v>13005</v>
      </c>
      <c r="L135" s="22" t="s">
        <v>582</v>
      </c>
      <c r="M135" s="22" t="s">
        <v>137</v>
      </c>
      <c r="N135" s="22" t="s">
        <v>227</v>
      </c>
      <c r="O135" s="22" t="s">
        <v>228</v>
      </c>
      <c r="Q135" s="22" t="s">
        <v>124</v>
      </c>
      <c r="R135" s="22" t="s">
        <v>149</v>
      </c>
      <c r="S135" s="22" t="s">
        <v>124</v>
      </c>
      <c r="T135" s="22" t="s">
        <v>124</v>
      </c>
      <c r="U135" s="22" t="s">
        <v>149</v>
      </c>
      <c r="V135" s="22" t="s">
        <v>149</v>
      </c>
      <c r="W135" s="22" t="s">
        <v>129</v>
      </c>
      <c r="X135" s="22" t="s">
        <v>129</v>
      </c>
      <c r="Y135" s="22" t="s">
        <v>129</v>
      </c>
      <c r="Z135" s="22" t="s">
        <v>129</v>
      </c>
      <c r="AA135" s="22" t="s">
        <v>120</v>
      </c>
      <c r="AB135" s="22" t="s">
        <v>124</v>
      </c>
      <c r="AC135" s="22" t="s">
        <v>124</v>
      </c>
      <c r="AD135" s="22" t="s">
        <v>124</v>
      </c>
      <c r="AE135" s="22" t="s">
        <v>149</v>
      </c>
      <c r="AF135" s="22" t="s">
        <v>149</v>
      </c>
      <c r="AG135" s="22" t="s">
        <v>149</v>
      </c>
      <c r="AH135" s="22" t="s">
        <v>149</v>
      </c>
      <c r="AI135" s="22" t="s">
        <v>149</v>
      </c>
      <c r="AJ135" s="22" t="s">
        <v>149</v>
      </c>
      <c r="AK135" s="22" t="s">
        <v>149</v>
      </c>
      <c r="AL135" s="22" t="s">
        <v>123</v>
      </c>
      <c r="AM135" s="22" t="s">
        <v>123</v>
      </c>
      <c r="AN135" s="22" t="s">
        <v>123</v>
      </c>
      <c r="AT135" s="22" t="s">
        <v>123</v>
      </c>
      <c r="BA135" s="22" t="s">
        <v>122</v>
      </c>
      <c r="BC135" s="22" t="s">
        <v>129</v>
      </c>
      <c r="BN135" s="22" t="s">
        <v>120</v>
      </c>
      <c r="BO135" s="22" t="s">
        <v>151</v>
      </c>
      <c r="BP135" s="22" t="s">
        <v>367</v>
      </c>
      <c r="BQ135" s="22" t="s">
        <v>205</v>
      </c>
      <c r="BR135" s="22" t="s">
        <v>126</v>
      </c>
      <c r="BS135" s="22" t="s">
        <v>583</v>
      </c>
      <c r="BT135" s="22" t="s">
        <v>123</v>
      </c>
      <c r="BW135" s="22" t="s">
        <v>234</v>
      </c>
      <c r="BX135" s="22" t="s">
        <v>124</v>
      </c>
      <c r="BY135" s="22" t="s">
        <v>124</v>
      </c>
      <c r="BZ135" s="22" t="s">
        <v>149</v>
      </c>
      <c r="CA135" s="22" t="s">
        <v>149</v>
      </c>
      <c r="CC135" s="22" t="s">
        <v>123</v>
      </c>
      <c r="CD135" s="22" t="s">
        <v>124</v>
      </c>
      <c r="CL135" s="22">
        <v>4</v>
      </c>
      <c r="CO135" s="22" t="s">
        <v>584</v>
      </c>
      <c r="CP135" s="22" t="s">
        <v>123</v>
      </c>
      <c r="CS135" s="22" t="s">
        <v>168</v>
      </c>
      <c r="CW135" s="22" t="s">
        <v>149</v>
      </c>
      <c r="DA135" s="22" t="s">
        <v>124</v>
      </c>
      <c r="DB135" s="22" t="s">
        <v>121</v>
      </c>
      <c r="DC135" s="22" t="s">
        <v>121</v>
      </c>
      <c r="DD135" s="22" t="s">
        <v>123</v>
      </c>
      <c r="DE135" s="22" t="s">
        <v>123</v>
      </c>
      <c r="DF135" s="22">
        <v>7</v>
      </c>
    </row>
    <row r="136" spans="1:110" ht="13.2" x14ac:dyDescent="0.25">
      <c r="A136" s="86">
        <v>42114.713630393519</v>
      </c>
      <c r="B136" s="22" t="s">
        <v>191</v>
      </c>
      <c r="C136" s="22" t="s">
        <v>110</v>
      </c>
      <c r="E136" s="22" t="s">
        <v>170</v>
      </c>
      <c r="F136" s="22" t="s">
        <v>133</v>
      </c>
      <c r="G136" s="22" t="s">
        <v>585</v>
      </c>
      <c r="H136" s="22" t="s">
        <v>161</v>
      </c>
      <c r="I136" s="22" t="s">
        <v>440</v>
      </c>
      <c r="J136" s="22">
        <v>13320</v>
      </c>
      <c r="L136" s="22" t="s">
        <v>115</v>
      </c>
      <c r="M136" s="22" t="s">
        <v>137</v>
      </c>
      <c r="N136" s="22" t="s">
        <v>163</v>
      </c>
      <c r="O136" s="22" t="s">
        <v>139</v>
      </c>
      <c r="Q136" s="22" t="s">
        <v>129</v>
      </c>
      <c r="R136" s="22" t="s">
        <v>129</v>
      </c>
      <c r="S136" s="22" t="s">
        <v>129</v>
      </c>
      <c r="T136" s="22" t="s">
        <v>129</v>
      </c>
      <c r="U136" s="22" t="s">
        <v>129</v>
      </c>
      <c r="V136" s="22" t="s">
        <v>129</v>
      </c>
      <c r="W136" s="22" t="s">
        <v>129</v>
      </c>
      <c r="X136" s="22" t="s">
        <v>129</v>
      </c>
      <c r="Y136" s="22" t="s">
        <v>129</v>
      </c>
      <c r="Z136" s="22" t="s">
        <v>129</v>
      </c>
      <c r="AA136" s="22" t="s">
        <v>150</v>
      </c>
      <c r="AB136" s="22" t="s">
        <v>124</v>
      </c>
      <c r="AC136" s="22" t="s">
        <v>149</v>
      </c>
      <c r="AD136" s="22" t="s">
        <v>149</v>
      </c>
      <c r="AE136" s="22" t="s">
        <v>124</v>
      </c>
      <c r="AF136" s="22" t="s">
        <v>149</v>
      </c>
      <c r="AG136" s="22" t="s">
        <v>149</v>
      </c>
      <c r="AH136" s="22" t="s">
        <v>149</v>
      </c>
      <c r="AI136" s="22" t="s">
        <v>149</v>
      </c>
      <c r="AJ136" s="22" t="s">
        <v>149</v>
      </c>
      <c r="AK136" s="22" t="s">
        <v>149</v>
      </c>
      <c r="AL136" s="22" t="s">
        <v>123</v>
      </c>
      <c r="AM136" s="22" t="s">
        <v>123</v>
      </c>
      <c r="AN136" s="22" t="s">
        <v>123</v>
      </c>
      <c r="AP136" s="22" t="s">
        <v>123</v>
      </c>
      <c r="AQ136" s="22" t="s">
        <v>123</v>
      </c>
      <c r="AR136" s="22" t="s">
        <v>123</v>
      </c>
      <c r="AT136" s="22" t="s">
        <v>123</v>
      </c>
      <c r="AU136" s="22" t="s">
        <v>123</v>
      </c>
      <c r="AV136" s="22" t="s">
        <v>123</v>
      </c>
      <c r="AX136" s="22" t="s">
        <v>123</v>
      </c>
      <c r="AY136" s="22" t="s">
        <v>123</v>
      </c>
      <c r="AZ136" s="22" t="s">
        <v>123</v>
      </c>
      <c r="BC136" s="22" t="s">
        <v>124</v>
      </c>
      <c r="BD136" s="22" t="s">
        <v>124</v>
      </c>
      <c r="BE136" s="22" t="s">
        <v>124</v>
      </c>
      <c r="BF136" s="22" t="s">
        <v>124</v>
      </c>
      <c r="BG136" s="22" t="s">
        <v>124</v>
      </c>
      <c r="BH136" s="22" t="s">
        <v>124</v>
      </c>
      <c r="BI136" s="22" t="s">
        <v>124</v>
      </c>
      <c r="BJ136" s="22" t="s">
        <v>124</v>
      </c>
      <c r="BK136" s="22" t="s">
        <v>121</v>
      </c>
      <c r="BL136" s="22" t="s">
        <v>124</v>
      </c>
      <c r="BN136" s="22" t="s">
        <v>150</v>
      </c>
      <c r="BO136" s="22" t="s">
        <v>151</v>
      </c>
      <c r="BP136" s="22" t="s">
        <v>304</v>
      </c>
      <c r="BQ136" s="22" t="s">
        <v>153</v>
      </c>
      <c r="BR136" s="22" t="s">
        <v>126</v>
      </c>
      <c r="BS136" s="22" t="s">
        <v>586</v>
      </c>
      <c r="BT136" s="22" t="s">
        <v>123</v>
      </c>
      <c r="CC136" s="22" t="s">
        <v>123</v>
      </c>
      <c r="CD136" s="22" t="s">
        <v>121</v>
      </c>
      <c r="CE136" s="22" t="s">
        <v>121</v>
      </c>
      <c r="CF136" s="22" t="s">
        <v>124</v>
      </c>
      <c r="CG136" s="22" t="s">
        <v>124</v>
      </c>
      <c r="CH136" s="22" t="s">
        <v>124</v>
      </c>
      <c r="CL136" s="22">
        <v>8</v>
      </c>
      <c r="CM136" s="22">
        <v>8</v>
      </c>
      <c r="CN136" s="22" t="s">
        <v>127</v>
      </c>
      <c r="CO136" s="22" t="s">
        <v>587</v>
      </c>
      <c r="CP136" s="22" t="s">
        <v>123</v>
      </c>
      <c r="CS136" s="22" t="s">
        <v>168</v>
      </c>
      <c r="CT136" s="22" t="s">
        <v>208</v>
      </c>
      <c r="CU136" s="22" t="s">
        <v>208</v>
      </c>
      <c r="CW136" s="22" t="s">
        <v>124</v>
      </c>
      <c r="CX136" s="22" t="s">
        <v>149</v>
      </c>
      <c r="CY136" s="22" t="s">
        <v>149</v>
      </c>
      <c r="CZ136" s="22" t="s">
        <v>129</v>
      </c>
      <c r="DA136" s="22" t="s">
        <v>149</v>
      </c>
      <c r="DB136" s="22" t="s">
        <v>129</v>
      </c>
      <c r="DC136" s="22" t="s">
        <v>129</v>
      </c>
      <c r="DD136" s="22" t="s">
        <v>123</v>
      </c>
      <c r="DE136" s="22" t="s">
        <v>123</v>
      </c>
      <c r="DF136" s="22">
        <v>8</v>
      </c>
    </row>
    <row r="137" spans="1:110" ht="13.2" x14ac:dyDescent="0.25">
      <c r="A137" s="86">
        <v>42114.717148553238</v>
      </c>
      <c r="B137" s="22" t="s">
        <v>191</v>
      </c>
      <c r="C137" s="22" t="s">
        <v>110</v>
      </c>
      <c r="E137" s="22" t="s">
        <v>170</v>
      </c>
      <c r="F137" s="22" t="s">
        <v>133</v>
      </c>
      <c r="G137" s="22" t="s">
        <v>585</v>
      </c>
      <c r="H137" s="22" t="s">
        <v>404</v>
      </c>
      <c r="I137" s="22" t="s">
        <v>588</v>
      </c>
      <c r="J137" s="22">
        <v>4200</v>
      </c>
      <c r="L137" s="22" t="s">
        <v>115</v>
      </c>
      <c r="M137" s="22" t="s">
        <v>137</v>
      </c>
      <c r="N137" s="22" t="s">
        <v>227</v>
      </c>
      <c r="O137" s="22" t="s">
        <v>228</v>
      </c>
      <c r="Q137" s="22" t="s">
        <v>124</v>
      </c>
      <c r="S137" s="22" t="s">
        <v>124</v>
      </c>
      <c r="T137" s="22" t="s">
        <v>124</v>
      </c>
      <c r="U137" s="22" t="s">
        <v>124</v>
      </c>
      <c r="V137" s="22" t="s">
        <v>124</v>
      </c>
      <c r="W137" s="22" t="s">
        <v>124</v>
      </c>
      <c r="X137" s="22" t="s">
        <v>124</v>
      </c>
      <c r="Y137" s="22" t="s">
        <v>124</v>
      </c>
      <c r="Z137" s="22" t="s">
        <v>124</v>
      </c>
      <c r="AA137" s="22" t="s">
        <v>150</v>
      </c>
      <c r="AB137" s="22" t="s">
        <v>124</v>
      </c>
      <c r="AC137" s="22" t="s">
        <v>124</v>
      </c>
      <c r="AD137" s="22" t="s">
        <v>124</v>
      </c>
      <c r="AE137" s="22" t="s">
        <v>124</v>
      </c>
      <c r="AF137" s="22" t="s">
        <v>124</v>
      </c>
      <c r="AG137" s="22" t="s">
        <v>124</v>
      </c>
      <c r="AH137" s="22" t="s">
        <v>124</v>
      </c>
      <c r="AI137" s="22" t="s">
        <v>124</v>
      </c>
      <c r="AJ137" s="22" t="s">
        <v>124</v>
      </c>
      <c r="AK137" s="22" t="s">
        <v>124</v>
      </c>
      <c r="AL137" s="22" t="s">
        <v>123</v>
      </c>
      <c r="AM137" s="22" t="s">
        <v>123</v>
      </c>
      <c r="AN137" s="22" t="s">
        <v>123</v>
      </c>
      <c r="AP137" s="22" t="s">
        <v>123</v>
      </c>
      <c r="AQ137" s="22" t="s">
        <v>123</v>
      </c>
      <c r="AR137" s="22" t="s">
        <v>123</v>
      </c>
      <c r="AT137" s="22" t="s">
        <v>123</v>
      </c>
      <c r="AU137" s="22" t="s">
        <v>123</v>
      </c>
      <c r="AV137" s="22" t="s">
        <v>123</v>
      </c>
      <c r="BA137" s="22" t="s">
        <v>122</v>
      </c>
      <c r="BC137" s="22" t="s">
        <v>124</v>
      </c>
      <c r="BD137" s="22" t="s">
        <v>124</v>
      </c>
      <c r="BE137" s="22" t="s">
        <v>121</v>
      </c>
      <c r="BF137" s="22" t="s">
        <v>121</v>
      </c>
      <c r="BG137" s="22" t="s">
        <v>124</v>
      </c>
      <c r="BH137" s="22" t="s">
        <v>124</v>
      </c>
      <c r="BI137" s="22" t="s">
        <v>124</v>
      </c>
      <c r="BJ137" s="22" t="s">
        <v>124</v>
      </c>
      <c r="BK137" s="22" t="s">
        <v>121</v>
      </c>
      <c r="BN137" s="22" t="s">
        <v>150</v>
      </c>
      <c r="BO137" s="22" t="s">
        <v>151</v>
      </c>
      <c r="BP137" s="22" t="s">
        <v>367</v>
      </c>
      <c r="BQ137" s="22" t="s">
        <v>153</v>
      </c>
      <c r="BR137" s="22" t="s">
        <v>126</v>
      </c>
      <c r="BS137" s="22" t="s">
        <v>589</v>
      </c>
      <c r="BT137" s="22" t="s">
        <v>123</v>
      </c>
      <c r="BW137" s="22" t="s">
        <v>412</v>
      </c>
      <c r="BX137" s="22" t="s">
        <v>124</v>
      </c>
      <c r="BY137" s="22" t="s">
        <v>124</v>
      </c>
      <c r="BZ137" s="22" t="s">
        <v>124</v>
      </c>
      <c r="CA137" s="22" t="s">
        <v>124</v>
      </c>
      <c r="CC137" s="22" t="s">
        <v>111</v>
      </c>
      <c r="CL137" s="22">
        <v>4</v>
      </c>
      <c r="CM137" s="22">
        <v>4</v>
      </c>
      <c r="CN137" s="22" t="s">
        <v>127</v>
      </c>
      <c r="CO137" s="22" t="s">
        <v>306</v>
      </c>
      <c r="CP137" s="22" t="s">
        <v>123</v>
      </c>
      <c r="CS137" s="22" t="s">
        <v>208</v>
      </c>
      <c r="CU137" s="22" t="s">
        <v>198</v>
      </c>
      <c r="CX137" s="22" t="s">
        <v>124</v>
      </c>
      <c r="CY137" s="22" t="s">
        <v>124</v>
      </c>
      <c r="CZ137" s="22" t="s">
        <v>124</v>
      </c>
      <c r="DB137" s="22" t="s">
        <v>124</v>
      </c>
      <c r="DC137" s="22" t="s">
        <v>124</v>
      </c>
      <c r="DD137" s="22" t="s">
        <v>123</v>
      </c>
      <c r="DE137" s="22" t="s">
        <v>123</v>
      </c>
      <c r="DF137" s="22">
        <v>8</v>
      </c>
    </row>
    <row r="138" spans="1:110" ht="13.2" x14ac:dyDescent="0.25">
      <c r="A138" s="86">
        <v>42114.722635706014</v>
      </c>
      <c r="B138" s="22" t="s">
        <v>191</v>
      </c>
      <c r="C138" s="22" t="s">
        <v>110</v>
      </c>
      <c r="E138" s="22" t="s">
        <v>170</v>
      </c>
      <c r="F138" s="22" t="s">
        <v>215</v>
      </c>
      <c r="G138" s="22" t="s">
        <v>112</v>
      </c>
      <c r="H138" s="22" t="s">
        <v>113</v>
      </c>
      <c r="I138" s="22" t="s">
        <v>590</v>
      </c>
      <c r="J138" s="22">
        <v>89000</v>
      </c>
      <c r="L138" s="22" t="s">
        <v>115</v>
      </c>
      <c r="M138" s="22" t="s">
        <v>116</v>
      </c>
      <c r="N138" s="22" t="s">
        <v>138</v>
      </c>
      <c r="O138" s="22" t="s">
        <v>139</v>
      </c>
      <c r="AL138" s="22" t="s">
        <v>123</v>
      </c>
      <c r="AM138" s="22" t="s">
        <v>123</v>
      </c>
      <c r="AN138" s="22" t="s">
        <v>123</v>
      </c>
      <c r="AP138" s="22" t="s">
        <v>123</v>
      </c>
      <c r="AQ138" s="22" t="s">
        <v>123</v>
      </c>
      <c r="AR138" s="22" t="s">
        <v>123</v>
      </c>
      <c r="AT138" s="22" t="s">
        <v>123</v>
      </c>
      <c r="AU138" s="22" t="s">
        <v>123</v>
      </c>
      <c r="AV138" s="22" t="s">
        <v>123</v>
      </c>
      <c r="BA138" s="22" t="s">
        <v>122</v>
      </c>
      <c r="BC138" s="22" t="s">
        <v>149</v>
      </c>
      <c r="BD138" s="22" t="s">
        <v>124</v>
      </c>
      <c r="BE138" s="22" t="s">
        <v>124</v>
      </c>
      <c r="BF138" s="22" t="s">
        <v>124</v>
      </c>
      <c r="BG138" s="22" t="s">
        <v>124</v>
      </c>
      <c r="BH138" s="22" t="s">
        <v>124</v>
      </c>
      <c r="BI138" s="22" t="s">
        <v>149</v>
      </c>
      <c r="BJ138" s="22" t="s">
        <v>149</v>
      </c>
      <c r="BK138" s="22" t="s">
        <v>121</v>
      </c>
      <c r="BL138" s="22" t="s">
        <v>129</v>
      </c>
      <c r="BN138" s="22" t="s">
        <v>150</v>
      </c>
      <c r="BO138" s="22" t="s">
        <v>151</v>
      </c>
      <c r="BP138" s="22" t="s">
        <v>180</v>
      </c>
      <c r="BQ138" s="22" t="s">
        <v>153</v>
      </c>
      <c r="BR138" s="22" t="s">
        <v>126</v>
      </c>
      <c r="BS138" s="22" t="s">
        <v>591</v>
      </c>
      <c r="BT138" s="22" t="s">
        <v>123</v>
      </c>
      <c r="CC138" s="22" t="s">
        <v>123</v>
      </c>
      <c r="CD138" s="22" t="s">
        <v>149</v>
      </c>
      <c r="CE138" s="22" t="s">
        <v>149</v>
      </c>
      <c r="CF138" s="22" t="s">
        <v>149</v>
      </c>
      <c r="CG138" s="22" t="s">
        <v>149</v>
      </c>
      <c r="CH138" s="22" t="s">
        <v>149</v>
      </c>
      <c r="CL138" s="22">
        <v>4</v>
      </c>
      <c r="CM138" s="22">
        <v>4</v>
      </c>
      <c r="CN138" s="22" t="s">
        <v>127</v>
      </c>
      <c r="CO138" s="22" t="s">
        <v>592</v>
      </c>
      <c r="CP138" s="22" t="s">
        <v>123</v>
      </c>
      <c r="CS138" s="22" t="s">
        <v>198</v>
      </c>
      <c r="CU138" s="22" t="s">
        <v>184</v>
      </c>
      <c r="CW138" s="22" t="s">
        <v>149</v>
      </c>
      <c r="CX138" s="22" t="s">
        <v>121</v>
      </c>
      <c r="CY138" s="22" t="s">
        <v>149</v>
      </c>
      <c r="DB138" s="22" t="s">
        <v>121</v>
      </c>
      <c r="DC138" s="22" t="s">
        <v>121</v>
      </c>
      <c r="DD138" s="22" t="s">
        <v>123</v>
      </c>
      <c r="DE138" s="22" t="s">
        <v>123</v>
      </c>
      <c r="DF138" s="22">
        <v>8</v>
      </c>
    </row>
    <row r="139" spans="1:110" ht="13.2" x14ac:dyDescent="0.25">
      <c r="A139" s="86">
        <v>42114.731393587965</v>
      </c>
      <c r="B139" s="22" t="s">
        <v>109</v>
      </c>
      <c r="C139" s="22" t="s">
        <v>110</v>
      </c>
      <c r="E139" s="22" t="s">
        <v>111</v>
      </c>
      <c r="G139" s="22" t="s">
        <v>112</v>
      </c>
      <c r="H139" s="22" t="s">
        <v>146</v>
      </c>
      <c r="I139" s="22" t="s">
        <v>147</v>
      </c>
      <c r="K139" s="22" t="s">
        <v>593</v>
      </c>
      <c r="L139" s="22" t="s">
        <v>115</v>
      </c>
      <c r="M139" s="22" t="s">
        <v>116</v>
      </c>
      <c r="N139" s="22" t="s">
        <v>163</v>
      </c>
      <c r="O139" s="22" t="s">
        <v>164</v>
      </c>
      <c r="W139" s="22" t="s">
        <v>149</v>
      </c>
      <c r="X139" s="22" t="s">
        <v>149</v>
      </c>
      <c r="Y139" s="22" t="s">
        <v>124</v>
      </c>
      <c r="Z139" s="22" t="s">
        <v>129</v>
      </c>
      <c r="AO139" s="22" t="s">
        <v>122</v>
      </c>
      <c r="AP139" s="22" t="s">
        <v>123</v>
      </c>
      <c r="AQ139" s="22" t="s">
        <v>123</v>
      </c>
      <c r="AR139" s="22" t="s">
        <v>123</v>
      </c>
      <c r="AW139" s="22" t="s">
        <v>122</v>
      </c>
      <c r="BA139" s="22" t="s">
        <v>122</v>
      </c>
      <c r="BC139" s="22" t="s">
        <v>124</v>
      </c>
      <c r="BD139" s="22" t="s">
        <v>121</v>
      </c>
      <c r="BE139" s="22" t="s">
        <v>124</v>
      </c>
      <c r="BF139" s="22" t="s">
        <v>124</v>
      </c>
      <c r="BG139" s="22" t="s">
        <v>124</v>
      </c>
      <c r="BH139" s="22" t="s">
        <v>124</v>
      </c>
      <c r="BI139" s="22" t="s">
        <v>121</v>
      </c>
      <c r="BJ139" s="22" t="s">
        <v>124</v>
      </c>
      <c r="BK139" s="22" t="s">
        <v>121</v>
      </c>
      <c r="BL139" s="22" t="s">
        <v>129</v>
      </c>
      <c r="BN139" s="22" t="s">
        <v>150</v>
      </c>
      <c r="BO139" s="22" t="s">
        <v>151</v>
      </c>
      <c r="BP139" s="22" t="s">
        <v>174</v>
      </c>
      <c r="BQ139" s="22" t="s">
        <v>153</v>
      </c>
      <c r="BR139" s="22" t="s">
        <v>126</v>
      </c>
      <c r="BT139" s="22" t="s">
        <v>123</v>
      </c>
      <c r="CC139" s="22" t="s">
        <v>111</v>
      </c>
      <c r="CI139" s="22" t="s">
        <v>594</v>
      </c>
      <c r="CL139" s="22">
        <v>4</v>
      </c>
      <c r="CM139" s="22">
        <v>4</v>
      </c>
      <c r="CN139" s="22" t="s">
        <v>127</v>
      </c>
      <c r="CO139" s="22" t="s">
        <v>595</v>
      </c>
      <c r="CP139" s="22" t="s">
        <v>111</v>
      </c>
      <c r="CQ139" s="22" t="s">
        <v>596</v>
      </c>
      <c r="CS139" s="22" t="s">
        <v>168</v>
      </c>
      <c r="CT139" s="22" t="s">
        <v>169</v>
      </c>
      <c r="CU139" s="22" t="s">
        <v>168</v>
      </c>
      <c r="CW139" s="22" t="s">
        <v>124</v>
      </c>
      <c r="CX139" s="22" t="s">
        <v>124</v>
      </c>
      <c r="CY139" s="22" t="s">
        <v>124</v>
      </c>
      <c r="CZ139" s="22" t="s">
        <v>129</v>
      </c>
      <c r="DA139" s="22" t="s">
        <v>129</v>
      </c>
      <c r="DB139" s="22" t="s">
        <v>129</v>
      </c>
      <c r="DC139" s="22" t="s">
        <v>129</v>
      </c>
      <c r="DD139" s="22" t="s">
        <v>123</v>
      </c>
      <c r="DE139" s="22" t="s">
        <v>123</v>
      </c>
      <c r="DF139" s="22">
        <v>7</v>
      </c>
    </row>
    <row r="140" spans="1:110" ht="13.2" x14ac:dyDescent="0.25">
      <c r="A140" s="86">
        <v>42114.739404062493</v>
      </c>
      <c r="B140" s="22" t="s">
        <v>191</v>
      </c>
      <c r="C140" s="22" t="s">
        <v>110</v>
      </c>
      <c r="E140" s="22" t="s">
        <v>170</v>
      </c>
      <c r="F140" s="22" t="s">
        <v>133</v>
      </c>
      <c r="G140" s="22" t="s">
        <v>112</v>
      </c>
      <c r="H140" s="22" t="s">
        <v>113</v>
      </c>
      <c r="I140" s="22" t="s">
        <v>597</v>
      </c>
      <c r="J140" s="22">
        <v>78000</v>
      </c>
      <c r="L140" s="22" t="s">
        <v>115</v>
      </c>
      <c r="M140" s="22" t="s">
        <v>116</v>
      </c>
      <c r="N140" s="22" t="s">
        <v>163</v>
      </c>
      <c r="O140" s="22" t="s">
        <v>139</v>
      </c>
      <c r="Q140" s="22" t="s">
        <v>129</v>
      </c>
      <c r="R140" s="22" t="s">
        <v>129</v>
      </c>
      <c r="S140" s="22" t="s">
        <v>129</v>
      </c>
      <c r="T140" s="22" t="s">
        <v>129</v>
      </c>
      <c r="U140" s="22" t="s">
        <v>129</v>
      </c>
      <c r="V140" s="22" t="s">
        <v>129</v>
      </c>
      <c r="W140" s="22" t="s">
        <v>149</v>
      </c>
      <c r="X140" s="22" t="s">
        <v>149</v>
      </c>
      <c r="Y140" s="22" t="s">
        <v>149</v>
      </c>
      <c r="Z140" s="22" t="s">
        <v>149</v>
      </c>
      <c r="AL140" s="22" t="s">
        <v>123</v>
      </c>
      <c r="AM140" s="22" t="s">
        <v>123</v>
      </c>
      <c r="AN140" s="22" t="s">
        <v>123</v>
      </c>
      <c r="AP140" s="22" t="s">
        <v>123</v>
      </c>
      <c r="AQ140" s="22" t="s">
        <v>123</v>
      </c>
      <c r="AR140" s="22" t="s">
        <v>123</v>
      </c>
      <c r="AW140" s="22" t="s">
        <v>122</v>
      </c>
      <c r="BA140" s="22" t="s">
        <v>122</v>
      </c>
      <c r="BC140" s="22" t="s">
        <v>124</v>
      </c>
      <c r="BD140" s="22" t="s">
        <v>124</v>
      </c>
      <c r="BE140" s="22" t="s">
        <v>124</v>
      </c>
      <c r="BF140" s="22" t="s">
        <v>124</v>
      </c>
      <c r="BG140" s="22" t="s">
        <v>149</v>
      </c>
      <c r="BH140" s="22" t="s">
        <v>124</v>
      </c>
      <c r="BI140" s="22" t="s">
        <v>124</v>
      </c>
      <c r="BJ140" s="22" t="s">
        <v>124</v>
      </c>
      <c r="BK140" s="22" t="s">
        <v>124</v>
      </c>
      <c r="BL140" s="22" t="s">
        <v>124</v>
      </c>
      <c r="BN140" s="22" t="s">
        <v>150</v>
      </c>
      <c r="BO140" s="22" t="s">
        <v>151</v>
      </c>
      <c r="BP140" s="22" t="s">
        <v>174</v>
      </c>
      <c r="BR140" s="22" t="s">
        <v>126</v>
      </c>
      <c r="BS140" s="22" t="s">
        <v>598</v>
      </c>
      <c r="BT140" s="22" t="s">
        <v>123</v>
      </c>
      <c r="CC140" s="22" t="s">
        <v>123</v>
      </c>
      <c r="CD140" s="22" t="s">
        <v>124</v>
      </c>
      <c r="CE140" s="22" t="s">
        <v>124</v>
      </c>
      <c r="CF140" s="22" t="s">
        <v>124</v>
      </c>
      <c r="CG140" s="22" t="s">
        <v>124</v>
      </c>
      <c r="CH140" s="22" t="s">
        <v>124</v>
      </c>
      <c r="CL140" s="22">
        <v>5</v>
      </c>
      <c r="CM140" s="22">
        <v>5</v>
      </c>
      <c r="CN140" s="22" t="s">
        <v>127</v>
      </c>
      <c r="CO140" s="22" t="s">
        <v>393</v>
      </c>
      <c r="CP140" s="22" t="s">
        <v>123</v>
      </c>
      <c r="CS140" s="22" t="s">
        <v>168</v>
      </c>
      <c r="CT140" s="22" t="s">
        <v>239</v>
      </c>
      <c r="CU140" s="22" t="s">
        <v>394</v>
      </c>
      <c r="CW140" s="22" t="s">
        <v>124</v>
      </c>
      <c r="CX140" s="22" t="s">
        <v>121</v>
      </c>
      <c r="CY140" s="22" t="s">
        <v>121</v>
      </c>
      <c r="CZ140" s="22" t="s">
        <v>121</v>
      </c>
      <c r="DA140" s="22" t="s">
        <v>124</v>
      </c>
      <c r="DB140" s="22" t="s">
        <v>124</v>
      </c>
      <c r="DC140" s="22" t="s">
        <v>124</v>
      </c>
      <c r="DD140" s="22" t="s">
        <v>123</v>
      </c>
      <c r="DE140" s="22" t="s">
        <v>123</v>
      </c>
      <c r="DF140" s="22">
        <v>8</v>
      </c>
    </row>
    <row r="141" spans="1:110" ht="13.2" x14ac:dyDescent="0.25">
      <c r="A141" s="86">
        <v>42114.742179328707</v>
      </c>
      <c r="B141" s="22" t="s">
        <v>130</v>
      </c>
      <c r="C141" s="22" t="s">
        <v>131</v>
      </c>
      <c r="E141" s="22" t="s">
        <v>170</v>
      </c>
      <c r="F141" s="22" t="s">
        <v>215</v>
      </c>
      <c r="G141" s="22" t="s">
        <v>193</v>
      </c>
      <c r="H141" s="22" t="s">
        <v>186</v>
      </c>
      <c r="I141" s="22" t="s">
        <v>247</v>
      </c>
      <c r="J141" s="22">
        <v>13012</v>
      </c>
      <c r="L141" s="22" t="s">
        <v>115</v>
      </c>
      <c r="M141" s="22" t="s">
        <v>137</v>
      </c>
      <c r="N141" s="22" t="s">
        <v>163</v>
      </c>
      <c r="O141" s="22" t="s">
        <v>139</v>
      </c>
      <c r="Q141" s="22" t="s">
        <v>149</v>
      </c>
      <c r="R141" s="22" t="s">
        <v>149</v>
      </c>
      <c r="S141" s="22" t="s">
        <v>149</v>
      </c>
      <c r="T141" s="22" t="s">
        <v>124</v>
      </c>
      <c r="U141" s="22" t="s">
        <v>124</v>
      </c>
      <c r="V141" s="22" t="s">
        <v>149</v>
      </c>
      <c r="W141" s="22" t="s">
        <v>149</v>
      </c>
      <c r="X141" s="22" t="s">
        <v>124</v>
      </c>
      <c r="Y141" s="22" t="s">
        <v>124</v>
      </c>
      <c r="Z141" s="22" t="s">
        <v>124</v>
      </c>
      <c r="AA141" s="22" t="s">
        <v>120</v>
      </c>
      <c r="AB141" s="22" t="s">
        <v>121</v>
      </c>
      <c r="AD141" s="22" t="s">
        <v>124</v>
      </c>
      <c r="AE141" s="22" t="s">
        <v>124</v>
      </c>
      <c r="AF141" s="22" t="s">
        <v>124</v>
      </c>
      <c r="AG141" s="22" t="s">
        <v>124</v>
      </c>
      <c r="AH141" s="22" t="s">
        <v>149</v>
      </c>
      <c r="AI141" s="22" t="s">
        <v>149</v>
      </c>
      <c r="AJ141" s="22" t="s">
        <v>149</v>
      </c>
      <c r="AK141" s="22" t="s">
        <v>149</v>
      </c>
      <c r="AL141" s="22" t="s">
        <v>123</v>
      </c>
      <c r="AM141" s="22" t="s">
        <v>123</v>
      </c>
      <c r="AN141" s="22" t="s">
        <v>123</v>
      </c>
      <c r="AP141" s="22" t="s">
        <v>123</v>
      </c>
      <c r="AQ141" s="22" t="s">
        <v>123</v>
      </c>
      <c r="AR141" s="22" t="s">
        <v>123</v>
      </c>
      <c r="AW141" s="22" t="s">
        <v>122</v>
      </c>
      <c r="BA141" s="22" t="s">
        <v>122</v>
      </c>
      <c r="BC141" s="22" t="s">
        <v>124</v>
      </c>
      <c r="BD141" s="22" t="s">
        <v>124</v>
      </c>
      <c r="BE141" s="22" t="s">
        <v>124</v>
      </c>
      <c r="BF141" s="22" t="s">
        <v>124</v>
      </c>
      <c r="BG141" s="22" t="s">
        <v>149</v>
      </c>
      <c r="BH141" s="22" t="s">
        <v>149</v>
      </c>
      <c r="BI141" s="22" t="s">
        <v>124</v>
      </c>
      <c r="BJ141" s="22" t="s">
        <v>124</v>
      </c>
      <c r="BK141" s="22" t="s">
        <v>121</v>
      </c>
      <c r="BL141" s="22" t="s">
        <v>124</v>
      </c>
      <c r="BN141" s="22" t="s">
        <v>120</v>
      </c>
      <c r="BO141" s="22" t="s">
        <v>151</v>
      </c>
      <c r="BP141" s="22" t="s">
        <v>367</v>
      </c>
      <c r="BQ141" s="22" t="s">
        <v>205</v>
      </c>
      <c r="BR141" s="22" t="s">
        <v>126</v>
      </c>
      <c r="BT141" s="22" t="s">
        <v>123</v>
      </c>
      <c r="BW141" s="22" t="s">
        <v>412</v>
      </c>
      <c r="BX141" s="22" t="s">
        <v>124</v>
      </c>
      <c r="BY141" s="22" t="s">
        <v>124</v>
      </c>
      <c r="BZ141" s="22" t="s">
        <v>149</v>
      </c>
      <c r="CA141" s="22" t="s">
        <v>149</v>
      </c>
      <c r="CC141" s="22" t="s">
        <v>111</v>
      </c>
      <c r="CI141" s="22" t="s">
        <v>200</v>
      </c>
      <c r="CL141" s="22">
        <v>8</v>
      </c>
      <c r="CM141" s="22">
        <v>6</v>
      </c>
      <c r="CN141" s="22" t="s">
        <v>127</v>
      </c>
      <c r="CO141" s="22" t="s">
        <v>393</v>
      </c>
      <c r="CP141" s="22" t="s">
        <v>123</v>
      </c>
      <c r="CS141" s="22" t="s">
        <v>208</v>
      </c>
      <c r="CT141" s="22" t="s">
        <v>208</v>
      </c>
      <c r="CU141" s="22" t="s">
        <v>168</v>
      </c>
      <c r="CW141" s="22" t="s">
        <v>124</v>
      </c>
      <c r="CX141" s="22" t="s">
        <v>124</v>
      </c>
      <c r="CY141" s="22" t="s">
        <v>124</v>
      </c>
      <c r="CZ141" s="22" t="s">
        <v>129</v>
      </c>
      <c r="DA141" s="22" t="s">
        <v>129</v>
      </c>
      <c r="DB141" s="22" t="s">
        <v>129</v>
      </c>
      <c r="DC141" s="22" t="s">
        <v>129</v>
      </c>
      <c r="DD141" s="22" t="s">
        <v>123</v>
      </c>
      <c r="DE141" s="22" t="s">
        <v>123</v>
      </c>
      <c r="DF141" s="22">
        <v>8</v>
      </c>
    </row>
    <row r="142" spans="1:110" ht="13.2" x14ac:dyDescent="0.25">
      <c r="A142" s="86">
        <v>42114.760065092589</v>
      </c>
      <c r="B142" s="22" t="s">
        <v>130</v>
      </c>
      <c r="C142" s="22" t="s">
        <v>289</v>
      </c>
      <c r="E142" s="22" t="s">
        <v>111</v>
      </c>
      <c r="G142" s="22" t="s">
        <v>203</v>
      </c>
      <c r="H142" s="22" t="s">
        <v>146</v>
      </c>
      <c r="I142" s="22" t="s">
        <v>599</v>
      </c>
      <c r="J142" s="22">
        <v>84140</v>
      </c>
      <c r="K142" s="22"/>
      <c r="L142" s="22" t="s">
        <v>115</v>
      </c>
      <c r="M142" s="22" t="s">
        <v>116</v>
      </c>
      <c r="N142" s="22" t="s">
        <v>148</v>
      </c>
      <c r="O142" s="22" t="s">
        <v>173</v>
      </c>
      <c r="Q142" s="22" t="s">
        <v>124</v>
      </c>
      <c r="R142" s="22" t="s">
        <v>124</v>
      </c>
      <c r="S142" s="22" t="s">
        <v>124</v>
      </c>
      <c r="T142" s="22" t="s">
        <v>124</v>
      </c>
      <c r="U142" s="22" t="s">
        <v>124</v>
      </c>
      <c r="V142" s="22" t="s">
        <v>124</v>
      </c>
      <c r="W142" s="22" t="s">
        <v>149</v>
      </c>
      <c r="X142" s="22" t="s">
        <v>149</v>
      </c>
      <c r="Y142" s="22" t="s">
        <v>149</v>
      </c>
      <c r="Z142" s="22" t="s">
        <v>149</v>
      </c>
      <c r="AA142" s="22" t="s">
        <v>120</v>
      </c>
      <c r="AB142" s="22" t="s">
        <v>124</v>
      </c>
      <c r="AC142" s="22" t="s">
        <v>149</v>
      </c>
      <c r="AD142" s="22" t="s">
        <v>149</v>
      </c>
      <c r="AE142" s="22" t="s">
        <v>119</v>
      </c>
      <c r="AF142" s="22" t="s">
        <v>124</v>
      </c>
      <c r="AG142" s="22" t="s">
        <v>124</v>
      </c>
      <c r="AH142" s="22" t="s">
        <v>149</v>
      </c>
      <c r="AI142" s="22" t="s">
        <v>149</v>
      </c>
      <c r="AJ142" s="22" t="s">
        <v>149</v>
      </c>
      <c r="AK142" s="22" t="s">
        <v>149</v>
      </c>
      <c r="AO142" s="22" t="s">
        <v>122</v>
      </c>
      <c r="AS142" s="22" t="s">
        <v>122</v>
      </c>
      <c r="AW142" s="22" t="s">
        <v>122</v>
      </c>
      <c r="BA142" s="22" t="s">
        <v>122</v>
      </c>
      <c r="BC142" s="22" t="s">
        <v>121</v>
      </c>
      <c r="BD142" s="22" t="s">
        <v>121</v>
      </c>
      <c r="BE142" s="22" t="s">
        <v>124</v>
      </c>
      <c r="BF142" s="22" t="s">
        <v>124</v>
      </c>
      <c r="BG142" s="22" t="s">
        <v>124</v>
      </c>
      <c r="BH142" s="22" t="s">
        <v>124</v>
      </c>
      <c r="BI142" s="22" t="s">
        <v>124</v>
      </c>
      <c r="BJ142" s="22" t="s">
        <v>124</v>
      </c>
      <c r="BK142" s="22" t="s">
        <v>124</v>
      </c>
      <c r="BL142" s="22" t="s">
        <v>129</v>
      </c>
      <c r="BN142" s="22" t="s">
        <v>120</v>
      </c>
      <c r="BO142" s="22" t="s">
        <v>151</v>
      </c>
      <c r="BP142" s="22" t="s">
        <v>367</v>
      </c>
      <c r="BQ142" s="22" t="s">
        <v>205</v>
      </c>
      <c r="BR142" s="22" t="s">
        <v>126</v>
      </c>
      <c r="BS142" s="22" t="s">
        <v>600</v>
      </c>
      <c r="BT142" s="22" t="s">
        <v>111</v>
      </c>
      <c r="BU142" s="22" t="s">
        <v>515</v>
      </c>
      <c r="BW142" s="22" t="s">
        <v>412</v>
      </c>
      <c r="BX142" s="22" t="s">
        <v>149</v>
      </c>
      <c r="BY142" s="22" t="s">
        <v>149</v>
      </c>
      <c r="BZ142" s="22" t="s">
        <v>149</v>
      </c>
      <c r="CA142" s="22" t="s">
        <v>149</v>
      </c>
      <c r="CC142" s="22" t="s">
        <v>111</v>
      </c>
      <c r="CI142" s="22" t="s">
        <v>426</v>
      </c>
      <c r="CL142" s="22">
        <v>2</v>
      </c>
      <c r="CM142" s="22">
        <v>2</v>
      </c>
      <c r="CN142" s="22" t="s">
        <v>127</v>
      </c>
      <c r="CO142" s="22" t="s">
        <v>601</v>
      </c>
      <c r="CP142" s="22" t="s">
        <v>123</v>
      </c>
      <c r="CT142" s="22" t="s">
        <v>169</v>
      </c>
      <c r="CW142" s="22" t="s">
        <v>124</v>
      </c>
      <c r="CX142" s="22" t="s">
        <v>149</v>
      </c>
      <c r="CY142" s="22" t="s">
        <v>124</v>
      </c>
      <c r="CZ142" s="22" t="s">
        <v>129</v>
      </c>
      <c r="DA142" s="22" t="s">
        <v>129</v>
      </c>
      <c r="DB142" s="22" t="s">
        <v>129</v>
      </c>
      <c r="DC142" s="22" t="s">
        <v>129</v>
      </c>
      <c r="DD142" s="22" t="s">
        <v>123</v>
      </c>
      <c r="DE142" s="22" t="s">
        <v>123</v>
      </c>
      <c r="DF142" s="22">
        <v>7</v>
      </c>
    </row>
    <row r="143" spans="1:110" ht="13.2" x14ac:dyDescent="0.25">
      <c r="A143" s="86">
        <v>42114.762962939814</v>
      </c>
      <c r="B143" s="22" t="s">
        <v>191</v>
      </c>
      <c r="C143" s="22" t="s">
        <v>110</v>
      </c>
      <c r="E143" s="22" t="s">
        <v>170</v>
      </c>
      <c r="F143" s="22" t="s">
        <v>133</v>
      </c>
      <c r="G143" s="22" t="s">
        <v>112</v>
      </c>
      <c r="H143" s="22" t="s">
        <v>113</v>
      </c>
      <c r="I143" s="22" t="s">
        <v>376</v>
      </c>
      <c r="J143" s="22">
        <v>30150</v>
      </c>
      <c r="L143" s="22" t="s">
        <v>115</v>
      </c>
      <c r="M143" s="22" t="s">
        <v>116</v>
      </c>
      <c r="N143" s="22" t="s">
        <v>227</v>
      </c>
      <c r="O143" s="22" t="s">
        <v>228</v>
      </c>
      <c r="Q143" s="22" t="s">
        <v>149</v>
      </c>
      <c r="R143" s="22" t="s">
        <v>124</v>
      </c>
      <c r="S143" s="22" t="s">
        <v>149</v>
      </c>
      <c r="T143" s="22" t="s">
        <v>124</v>
      </c>
      <c r="U143" s="22" t="s">
        <v>124</v>
      </c>
      <c r="V143" s="22" t="s">
        <v>124</v>
      </c>
      <c r="W143" s="22" t="s">
        <v>124</v>
      </c>
      <c r="X143" s="22" t="s">
        <v>124</v>
      </c>
      <c r="Y143" s="22" t="s">
        <v>124</v>
      </c>
      <c r="Z143" s="22" t="s">
        <v>124</v>
      </c>
      <c r="AA143" s="22" t="s">
        <v>150</v>
      </c>
      <c r="AB143" s="22" t="s">
        <v>124</v>
      </c>
      <c r="AC143" s="22" t="s">
        <v>124</v>
      </c>
      <c r="AD143" s="22" t="s">
        <v>124</v>
      </c>
      <c r="AE143" s="22" t="s">
        <v>124</v>
      </c>
      <c r="AF143" s="22" t="s">
        <v>124</v>
      </c>
      <c r="AG143" s="22" t="s">
        <v>124</v>
      </c>
      <c r="AH143" s="22" t="s">
        <v>124</v>
      </c>
      <c r="AI143" s="22" t="s">
        <v>124</v>
      </c>
      <c r="AJ143" s="22" t="s">
        <v>124</v>
      </c>
      <c r="AK143" s="22" t="s">
        <v>124</v>
      </c>
      <c r="AL143" s="22" t="s">
        <v>123</v>
      </c>
      <c r="AM143" s="22" t="s">
        <v>123</v>
      </c>
      <c r="AN143" s="22" t="s">
        <v>123</v>
      </c>
      <c r="AP143" s="22" t="s">
        <v>123</v>
      </c>
      <c r="AQ143" s="22" t="s">
        <v>123</v>
      </c>
      <c r="AR143" s="22" t="s">
        <v>123</v>
      </c>
      <c r="AT143" s="22" t="s">
        <v>123</v>
      </c>
      <c r="AU143" s="22" t="s">
        <v>123</v>
      </c>
      <c r="AV143" s="22" t="s">
        <v>123</v>
      </c>
      <c r="BA143" s="22" t="s">
        <v>122</v>
      </c>
      <c r="BC143" s="22" t="s">
        <v>124</v>
      </c>
      <c r="BD143" s="22" t="s">
        <v>124</v>
      </c>
      <c r="BE143" s="22" t="s">
        <v>124</v>
      </c>
      <c r="BF143" s="22" t="s">
        <v>124</v>
      </c>
      <c r="BG143" s="22" t="s">
        <v>124</v>
      </c>
      <c r="BH143" s="22" t="s">
        <v>124</v>
      </c>
      <c r="BI143" s="22" t="s">
        <v>124</v>
      </c>
      <c r="BJ143" s="22" t="s">
        <v>124</v>
      </c>
      <c r="BK143" s="22" t="s">
        <v>124</v>
      </c>
      <c r="BL143" s="22" t="s">
        <v>124</v>
      </c>
      <c r="BN143" s="22" t="s">
        <v>150</v>
      </c>
      <c r="BO143" s="22" t="s">
        <v>151</v>
      </c>
      <c r="BR143" s="22" t="s">
        <v>126</v>
      </c>
      <c r="BS143" s="22" t="s">
        <v>602</v>
      </c>
      <c r="BT143" s="22" t="s">
        <v>111</v>
      </c>
      <c r="BU143" s="22" t="s">
        <v>176</v>
      </c>
      <c r="BW143" s="22" t="s">
        <v>234</v>
      </c>
      <c r="BX143" s="22" t="s">
        <v>124</v>
      </c>
      <c r="BY143" s="22" t="s">
        <v>124</v>
      </c>
      <c r="BZ143" s="22" t="s">
        <v>124</v>
      </c>
      <c r="CA143" s="22" t="s">
        <v>124</v>
      </c>
      <c r="CD143" s="22" t="s">
        <v>124</v>
      </c>
      <c r="CE143" s="22" t="s">
        <v>124</v>
      </c>
      <c r="CF143" s="22" t="s">
        <v>124</v>
      </c>
      <c r="CG143" s="22" t="s">
        <v>124</v>
      </c>
      <c r="CH143" s="22" t="s">
        <v>124</v>
      </c>
      <c r="CL143" s="22">
        <v>5</v>
      </c>
      <c r="CM143" s="22">
        <v>3</v>
      </c>
      <c r="CN143" s="22" t="s">
        <v>127</v>
      </c>
      <c r="CO143" s="22" t="s">
        <v>476</v>
      </c>
      <c r="CP143" s="22" t="s">
        <v>123</v>
      </c>
      <c r="CS143" s="22" t="s">
        <v>208</v>
      </c>
      <c r="CT143" s="22" t="s">
        <v>168</v>
      </c>
      <c r="CU143" s="22" t="s">
        <v>394</v>
      </c>
      <c r="CW143" s="22" t="s">
        <v>124</v>
      </c>
      <c r="CX143" s="22" t="s">
        <v>124</v>
      </c>
      <c r="CY143" s="22" t="s">
        <v>124</v>
      </c>
      <c r="CZ143" s="22" t="s">
        <v>124</v>
      </c>
      <c r="DA143" s="22" t="s">
        <v>124</v>
      </c>
      <c r="DB143" s="22" t="s">
        <v>124</v>
      </c>
      <c r="DC143" s="22" t="s">
        <v>124</v>
      </c>
      <c r="DD143" s="22" t="s">
        <v>123</v>
      </c>
      <c r="DE143" s="22" t="s">
        <v>123</v>
      </c>
      <c r="DF143" s="22">
        <v>8</v>
      </c>
    </row>
    <row r="144" spans="1:110" ht="13.2" x14ac:dyDescent="0.25">
      <c r="A144" s="86">
        <v>42114.775613888887</v>
      </c>
      <c r="B144" s="22" t="s">
        <v>383</v>
      </c>
      <c r="C144" s="22" t="s">
        <v>110</v>
      </c>
      <c r="E144" s="22" t="s">
        <v>170</v>
      </c>
      <c r="F144" s="22" t="s">
        <v>215</v>
      </c>
      <c r="G144" s="22" t="s">
        <v>112</v>
      </c>
      <c r="H144" s="22" t="s">
        <v>603</v>
      </c>
      <c r="I144" s="22" t="s">
        <v>604</v>
      </c>
      <c r="K144" s="22" t="s">
        <v>605</v>
      </c>
      <c r="L144" s="22" t="s">
        <v>115</v>
      </c>
      <c r="M144" s="22" t="s">
        <v>116</v>
      </c>
      <c r="N144" s="22" t="s">
        <v>138</v>
      </c>
      <c r="O144" s="22" t="s">
        <v>139</v>
      </c>
      <c r="Q144" s="22" t="s">
        <v>129</v>
      </c>
      <c r="R144" s="22" t="s">
        <v>129</v>
      </c>
      <c r="S144" s="22" t="s">
        <v>129</v>
      </c>
      <c r="T144" s="22" t="s">
        <v>129</v>
      </c>
      <c r="U144" s="22" t="s">
        <v>129</v>
      </c>
      <c r="V144" s="22" t="s">
        <v>129</v>
      </c>
      <c r="W144" s="22" t="s">
        <v>149</v>
      </c>
      <c r="X144" s="22" t="s">
        <v>149</v>
      </c>
      <c r="Y144" s="22" t="s">
        <v>149</v>
      </c>
      <c r="Z144" s="22" t="s">
        <v>149</v>
      </c>
      <c r="AA144" s="22" t="s">
        <v>120</v>
      </c>
      <c r="AB144" s="22" t="s">
        <v>149</v>
      </c>
      <c r="AC144" s="22" t="s">
        <v>149</v>
      </c>
      <c r="AD144" s="22" t="s">
        <v>124</v>
      </c>
      <c r="AE144" s="22" t="s">
        <v>124</v>
      </c>
      <c r="AF144" s="22" t="s">
        <v>149</v>
      </c>
      <c r="AG144" s="22" t="s">
        <v>149</v>
      </c>
      <c r="AH144" s="22" t="s">
        <v>149</v>
      </c>
      <c r="AI144" s="22" t="s">
        <v>149</v>
      </c>
      <c r="AJ144" s="22" t="s">
        <v>149</v>
      </c>
      <c r="AK144" s="22" t="s">
        <v>149</v>
      </c>
      <c r="AL144" s="22" t="s">
        <v>123</v>
      </c>
      <c r="AM144" s="22" t="s">
        <v>123</v>
      </c>
      <c r="AN144" s="22" t="s">
        <v>123</v>
      </c>
      <c r="AP144" s="22" t="s">
        <v>123</v>
      </c>
      <c r="AQ144" s="22" t="s">
        <v>123</v>
      </c>
      <c r="AR144" s="22" t="s">
        <v>111</v>
      </c>
      <c r="AT144" s="22" t="s">
        <v>123</v>
      </c>
      <c r="AU144" s="22" t="s">
        <v>123</v>
      </c>
      <c r="AV144" s="22" t="s">
        <v>123</v>
      </c>
      <c r="BA144" s="22" t="s">
        <v>122</v>
      </c>
      <c r="BC144" s="22" t="s">
        <v>124</v>
      </c>
      <c r="BD144" s="22" t="s">
        <v>149</v>
      </c>
      <c r="BE144" s="22" t="s">
        <v>149</v>
      </c>
      <c r="BF144" s="22" t="s">
        <v>124</v>
      </c>
      <c r="BG144" s="22" t="s">
        <v>149</v>
      </c>
      <c r="BH144" s="22" t="s">
        <v>149</v>
      </c>
      <c r="BI144" s="22" t="s">
        <v>149</v>
      </c>
      <c r="BJ144" s="22" t="s">
        <v>149</v>
      </c>
      <c r="BK144" s="22" t="s">
        <v>149</v>
      </c>
      <c r="BL144" s="22" t="s">
        <v>129</v>
      </c>
      <c r="BN144" s="22" t="s">
        <v>120</v>
      </c>
      <c r="BO144" s="22" t="s">
        <v>151</v>
      </c>
      <c r="BP144" s="22" t="s">
        <v>152</v>
      </c>
      <c r="BQ144" s="22" t="s">
        <v>153</v>
      </c>
      <c r="BR144" s="22" t="s">
        <v>154</v>
      </c>
      <c r="BS144" s="22" t="s">
        <v>606</v>
      </c>
      <c r="BT144" s="22" t="s">
        <v>123</v>
      </c>
      <c r="CC144" s="22" t="s">
        <v>123</v>
      </c>
      <c r="CD144" s="22" t="s">
        <v>124</v>
      </c>
      <c r="CE144" s="22" t="s">
        <v>124</v>
      </c>
      <c r="CF144" s="22" t="s">
        <v>149</v>
      </c>
      <c r="CG144" s="22" t="s">
        <v>149</v>
      </c>
      <c r="CH144" s="22" t="s">
        <v>149</v>
      </c>
      <c r="CL144" s="22">
        <v>10</v>
      </c>
      <c r="CM144" s="22">
        <v>5</v>
      </c>
      <c r="CN144" s="22" t="s">
        <v>127</v>
      </c>
      <c r="CO144" s="22" t="s">
        <v>607</v>
      </c>
      <c r="CP144" s="22" t="s">
        <v>123</v>
      </c>
      <c r="CS144" s="22" t="s">
        <v>168</v>
      </c>
      <c r="CT144" s="22" t="s">
        <v>168</v>
      </c>
      <c r="CU144" s="22" t="s">
        <v>198</v>
      </c>
      <c r="CW144" s="22" t="s">
        <v>149</v>
      </c>
      <c r="CX144" s="22" t="s">
        <v>124</v>
      </c>
      <c r="CY144" s="22" t="s">
        <v>149</v>
      </c>
      <c r="CZ144" s="22" t="s">
        <v>124</v>
      </c>
      <c r="DA144" s="22" t="s">
        <v>149</v>
      </c>
      <c r="DB144" s="22" t="s">
        <v>129</v>
      </c>
      <c r="DC144" s="22" t="s">
        <v>129</v>
      </c>
      <c r="DD144" s="22" t="s">
        <v>123</v>
      </c>
      <c r="DE144" s="22" t="s">
        <v>123</v>
      </c>
      <c r="DF144" s="22">
        <v>9</v>
      </c>
    </row>
    <row r="145" spans="1:110" ht="13.2" x14ac:dyDescent="0.25">
      <c r="A145" s="86">
        <v>42114.780684259254</v>
      </c>
      <c r="B145" s="22" t="s">
        <v>191</v>
      </c>
      <c r="C145" s="22" t="s">
        <v>110</v>
      </c>
      <c r="E145" s="22" t="s">
        <v>170</v>
      </c>
      <c r="F145" s="22" t="s">
        <v>185</v>
      </c>
      <c r="G145" s="22" t="s">
        <v>112</v>
      </c>
      <c r="H145" s="22" t="s">
        <v>608</v>
      </c>
      <c r="I145" s="22" t="s">
        <v>609</v>
      </c>
      <c r="J145" s="22">
        <v>42800</v>
      </c>
      <c r="L145" s="22" t="s">
        <v>115</v>
      </c>
      <c r="M145" s="22" t="s">
        <v>116</v>
      </c>
      <c r="N145" s="22" t="s">
        <v>163</v>
      </c>
      <c r="O145" s="22" t="s">
        <v>139</v>
      </c>
      <c r="Q145" s="22" t="s">
        <v>124</v>
      </c>
      <c r="R145" s="22" t="s">
        <v>149</v>
      </c>
      <c r="S145" s="22" t="s">
        <v>149</v>
      </c>
      <c r="T145" s="22" t="s">
        <v>149</v>
      </c>
      <c r="U145" s="22" t="s">
        <v>129</v>
      </c>
      <c r="V145" s="22" t="s">
        <v>149</v>
      </c>
      <c r="W145" s="22" t="s">
        <v>149</v>
      </c>
      <c r="X145" s="22" t="s">
        <v>149</v>
      </c>
      <c r="Y145" s="22" t="s">
        <v>149</v>
      </c>
      <c r="Z145" s="22" t="s">
        <v>149</v>
      </c>
      <c r="AA145" s="22" t="s">
        <v>120</v>
      </c>
      <c r="AB145" s="22" t="s">
        <v>124</v>
      </c>
      <c r="AC145" s="22" t="s">
        <v>149</v>
      </c>
      <c r="AD145" s="22" t="s">
        <v>149</v>
      </c>
      <c r="AE145" s="22" t="s">
        <v>149</v>
      </c>
      <c r="AF145" s="22" t="s">
        <v>149</v>
      </c>
      <c r="AG145" s="22" t="s">
        <v>149</v>
      </c>
      <c r="AH145" s="22" t="s">
        <v>149</v>
      </c>
      <c r="AI145" s="22" t="s">
        <v>149</v>
      </c>
      <c r="AJ145" s="22" t="s">
        <v>149</v>
      </c>
      <c r="AK145" s="22" t="s">
        <v>149</v>
      </c>
      <c r="AL145" s="22" t="s">
        <v>123</v>
      </c>
      <c r="AM145" s="22" t="s">
        <v>123</v>
      </c>
      <c r="AN145" s="22" t="s">
        <v>123</v>
      </c>
      <c r="AP145" s="22" t="s">
        <v>123</v>
      </c>
      <c r="AQ145" s="22" t="s">
        <v>123</v>
      </c>
      <c r="AR145" s="22" t="s">
        <v>123</v>
      </c>
      <c r="AT145" s="22" t="s">
        <v>123</v>
      </c>
      <c r="AU145" s="22" t="s">
        <v>123</v>
      </c>
      <c r="AV145" s="22" t="s">
        <v>123</v>
      </c>
      <c r="BA145" s="22" t="s">
        <v>122</v>
      </c>
      <c r="BC145" s="22" t="s">
        <v>149</v>
      </c>
      <c r="BD145" s="22" t="s">
        <v>124</v>
      </c>
      <c r="BE145" s="22" t="s">
        <v>149</v>
      </c>
      <c r="BF145" s="22" t="s">
        <v>124</v>
      </c>
      <c r="BG145" s="22" t="s">
        <v>124</v>
      </c>
      <c r="BH145" s="22" t="s">
        <v>149</v>
      </c>
      <c r="BI145" s="22" t="s">
        <v>121</v>
      </c>
      <c r="BJ145" s="22" t="s">
        <v>149</v>
      </c>
      <c r="BK145" s="22" t="s">
        <v>124</v>
      </c>
      <c r="BL145" s="22" t="s">
        <v>129</v>
      </c>
      <c r="BN145" s="22" t="s">
        <v>120</v>
      </c>
      <c r="BO145" s="22" t="s">
        <v>151</v>
      </c>
      <c r="BP145" s="22" t="s">
        <v>367</v>
      </c>
      <c r="BQ145" s="22" t="s">
        <v>229</v>
      </c>
      <c r="BR145" s="22" t="s">
        <v>126</v>
      </c>
      <c r="BT145" s="22" t="s">
        <v>111</v>
      </c>
      <c r="BU145" s="22" t="s">
        <v>610</v>
      </c>
      <c r="BW145" s="22" t="s">
        <v>234</v>
      </c>
      <c r="BX145" s="22" t="s">
        <v>124</v>
      </c>
      <c r="BY145" s="22" t="s">
        <v>124</v>
      </c>
      <c r="BZ145" s="22" t="s">
        <v>124</v>
      </c>
      <c r="CA145" s="22" t="s">
        <v>149</v>
      </c>
      <c r="CC145" s="22" t="s">
        <v>123</v>
      </c>
      <c r="CD145" s="22" t="s">
        <v>149</v>
      </c>
      <c r="CE145" s="22" t="s">
        <v>149</v>
      </c>
      <c r="CF145" s="22" t="s">
        <v>149</v>
      </c>
      <c r="CG145" s="22" t="s">
        <v>149</v>
      </c>
      <c r="CH145" s="22" t="s">
        <v>149</v>
      </c>
      <c r="CL145" s="22">
        <v>5</v>
      </c>
      <c r="CM145" s="22">
        <v>4</v>
      </c>
      <c r="CN145" s="22" t="s">
        <v>127</v>
      </c>
      <c r="CO145" s="22" t="s">
        <v>393</v>
      </c>
      <c r="CP145" s="22" t="s">
        <v>123</v>
      </c>
      <c r="CS145" s="22" t="s">
        <v>169</v>
      </c>
      <c r="CT145" s="22" t="s">
        <v>169</v>
      </c>
      <c r="CW145" s="22" t="s">
        <v>149</v>
      </c>
      <c r="CX145" s="22" t="s">
        <v>124</v>
      </c>
      <c r="CY145" s="22" t="s">
        <v>149</v>
      </c>
      <c r="CZ145" s="22" t="s">
        <v>129</v>
      </c>
      <c r="DA145" s="22" t="s">
        <v>129</v>
      </c>
      <c r="DB145" s="22" t="s">
        <v>129</v>
      </c>
      <c r="DC145" s="22" t="s">
        <v>129</v>
      </c>
      <c r="DD145" s="22" t="s">
        <v>123</v>
      </c>
      <c r="DE145" s="22" t="s">
        <v>123</v>
      </c>
      <c r="DF145" s="22">
        <v>8</v>
      </c>
    </row>
    <row r="146" spans="1:110" ht="13.2" x14ac:dyDescent="0.25">
      <c r="A146" s="86">
        <v>42114.780714826389</v>
      </c>
      <c r="B146" s="22" t="s">
        <v>540</v>
      </c>
      <c r="C146" s="22" t="s">
        <v>110</v>
      </c>
      <c r="E146" s="22" t="s">
        <v>111</v>
      </c>
      <c r="G146" s="22" t="s">
        <v>267</v>
      </c>
      <c r="H146" s="22" t="s">
        <v>113</v>
      </c>
      <c r="I146" s="22" t="s">
        <v>611</v>
      </c>
      <c r="J146" s="22">
        <v>7210</v>
      </c>
      <c r="K146" s="22" t="s">
        <v>491</v>
      </c>
      <c r="L146" s="22" t="s">
        <v>115</v>
      </c>
      <c r="M146" s="22" t="s">
        <v>116</v>
      </c>
      <c r="N146" s="22" t="s">
        <v>138</v>
      </c>
      <c r="O146" s="22" t="s">
        <v>139</v>
      </c>
      <c r="Q146" s="22" t="s">
        <v>149</v>
      </c>
      <c r="R146" s="22" t="s">
        <v>149</v>
      </c>
      <c r="S146" s="22" t="s">
        <v>149</v>
      </c>
      <c r="T146" s="22" t="s">
        <v>149</v>
      </c>
      <c r="U146" s="22" t="s">
        <v>149</v>
      </c>
      <c r="V146" s="22" t="s">
        <v>149</v>
      </c>
      <c r="W146" s="22" t="s">
        <v>149</v>
      </c>
      <c r="X146" s="22" t="s">
        <v>149</v>
      </c>
      <c r="Y146" s="22" t="s">
        <v>149</v>
      </c>
      <c r="Z146" s="22" t="s">
        <v>149</v>
      </c>
      <c r="AA146" s="22" t="s">
        <v>120</v>
      </c>
      <c r="AB146" s="22" t="s">
        <v>149</v>
      </c>
      <c r="AC146" s="22" t="s">
        <v>149</v>
      </c>
      <c r="AD146" s="22" t="s">
        <v>149</v>
      </c>
      <c r="AE146" s="22" t="s">
        <v>149</v>
      </c>
      <c r="AF146" s="22" t="s">
        <v>149</v>
      </c>
      <c r="AG146" s="22" t="s">
        <v>149</v>
      </c>
      <c r="AH146" s="22" t="s">
        <v>149</v>
      </c>
      <c r="AI146" s="22" t="s">
        <v>149</v>
      </c>
      <c r="AJ146" s="22" t="s">
        <v>149</v>
      </c>
      <c r="AK146" s="22" t="s">
        <v>149</v>
      </c>
      <c r="AL146" s="22" t="s">
        <v>123</v>
      </c>
      <c r="AM146" s="22" t="s">
        <v>123</v>
      </c>
      <c r="AN146" s="22" t="s">
        <v>123</v>
      </c>
      <c r="AP146" s="22" t="s">
        <v>123</v>
      </c>
      <c r="AQ146" s="22" t="s">
        <v>123</v>
      </c>
      <c r="AR146" s="22" t="s">
        <v>123</v>
      </c>
      <c r="AT146" s="22" t="s">
        <v>123</v>
      </c>
      <c r="AU146" s="22" t="s">
        <v>123</v>
      </c>
      <c r="AV146" s="22" t="s">
        <v>123</v>
      </c>
      <c r="BA146" s="22" t="s">
        <v>122</v>
      </c>
      <c r="BC146" s="22" t="s">
        <v>149</v>
      </c>
      <c r="BD146" s="22" t="s">
        <v>149</v>
      </c>
      <c r="BE146" s="22" t="s">
        <v>149</v>
      </c>
      <c r="BF146" s="22" t="s">
        <v>149</v>
      </c>
      <c r="BG146" s="22" t="s">
        <v>149</v>
      </c>
      <c r="BH146" s="22" t="s">
        <v>149</v>
      </c>
      <c r="BI146" s="22" t="s">
        <v>149</v>
      </c>
      <c r="BJ146" s="22" t="s">
        <v>149</v>
      </c>
      <c r="BK146" s="22" t="s">
        <v>149</v>
      </c>
      <c r="BL146" s="22" t="s">
        <v>149</v>
      </c>
      <c r="BN146" s="22" t="s">
        <v>120</v>
      </c>
      <c r="BO146" s="22" t="s">
        <v>151</v>
      </c>
      <c r="BP146" s="22" t="s">
        <v>180</v>
      </c>
      <c r="BQ146" s="22" t="s">
        <v>229</v>
      </c>
      <c r="BR146" s="22" t="s">
        <v>126</v>
      </c>
      <c r="BS146" s="22" t="s">
        <v>612</v>
      </c>
      <c r="BT146" s="22" t="s">
        <v>111</v>
      </c>
      <c r="BU146" s="22" t="s">
        <v>613</v>
      </c>
      <c r="CC146" s="22" t="s">
        <v>123</v>
      </c>
      <c r="CD146" s="22" t="s">
        <v>149</v>
      </c>
      <c r="CE146" s="22" t="s">
        <v>149</v>
      </c>
      <c r="CF146" s="22" t="s">
        <v>149</v>
      </c>
      <c r="CG146" s="22" t="s">
        <v>149</v>
      </c>
      <c r="CH146" s="22" t="s">
        <v>149</v>
      </c>
      <c r="CL146" s="22">
        <v>3</v>
      </c>
      <c r="CM146" s="22">
        <v>3</v>
      </c>
      <c r="CN146" s="22" t="s">
        <v>127</v>
      </c>
      <c r="CO146" s="22" t="s">
        <v>614</v>
      </c>
      <c r="CP146" s="22" t="s">
        <v>123</v>
      </c>
      <c r="CS146" s="22" t="s">
        <v>158</v>
      </c>
      <c r="CT146" s="22" t="s">
        <v>209</v>
      </c>
      <c r="CU146" s="22" t="s">
        <v>158</v>
      </c>
      <c r="CW146" s="22" t="s">
        <v>149</v>
      </c>
      <c r="CX146" s="22" t="s">
        <v>149</v>
      </c>
      <c r="CY146" s="22" t="s">
        <v>149</v>
      </c>
      <c r="CZ146" s="22" t="s">
        <v>149</v>
      </c>
      <c r="DD146" s="22" t="s">
        <v>123</v>
      </c>
      <c r="DE146" s="22" t="s">
        <v>123</v>
      </c>
      <c r="DF146" s="22">
        <v>9</v>
      </c>
    </row>
    <row r="147" spans="1:110" ht="13.2" x14ac:dyDescent="0.25">
      <c r="A147" s="86">
        <v>42114.784004895831</v>
      </c>
      <c r="B147" s="22" t="s">
        <v>191</v>
      </c>
      <c r="C147" s="22" t="s">
        <v>110</v>
      </c>
      <c r="E147" s="22" t="s">
        <v>192</v>
      </c>
      <c r="F147" s="22" t="s">
        <v>133</v>
      </c>
      <c r="G147" s="22" t="s">
        <v>193</v>
      </c>
      <c r="H147" s="22" t="s">
        <v>615</v>
      </c>
      <c r="I147" s="22" t="s">
        <v>616</v>
      </c>
      <c r="J147" s="22">
        <v>84140</v>
      </c>
      <c r="L147" s="22" t="s">
        <v>115</v>
      </c>
      <c r="M147" s="22" t="s">
        <v>116</v>
      </c>
      <c r="N147" s="22" t="s">
        <v>163</v>
      </c>
      <c r="O147" s="22" t="s">
        <v>139</v>
      </c>
      <c r="Q147" s="22" t="s">
        <v>124</v>
      </c>
      <c r="R147" s="22" t="s">
        <v>149</v>
      </c>
      <c r="S147" s="22" t="s">
        <v>124</v>
      </c>
      <c r="T147" s="22" t="s">
        <v>124</v>
      </c>
      <c r="U147" s="22" t="s">
        <v>129</v>
      </c>
      <c r="V147" s="22" t="s">
        <v>124</v>
      </c>
      <c r="AA147" s="22" t="s">
        <v>150</v>
      </c>
      <c r="AB147" s="22" t="s">
        <v>149</v>
      </c>
      <c r="AC147" s="22" t="s">
        <v>149</v>
      </c>
      <c r="AD147" s="22" t="s">
        <v>149</v>
      </c>
      <c r="AE147" s="22" t="s">
        <v>124</v>
      </c>
      <c r="AF147" s="22" t="s">
        <v>124</v>
      </c>
      <c r="AG147" s="22" t="s">
        <v>124</v>
      </c>
      <c r="AH147" s="22" t="s">
        <v>149</v>
      </c>
      <c r="AI147" s="22" t="s">
        <v>149</v>
      </c>
      <c r="AJ147" s="22" t="s">
        <v>149</v>
      </c>
      <c r="AK147" s="22" t="s">
        <v>149</v>
      </c>
      <c r="AL147" s="22" t="s">
        <v>123</v>
      </c>
      <c r="AM147" s="22" t="s">
        <v>123</v>
      </c>
      <c r="AN147" s="22" t="s">
        <v>123</v>
      </c>
      <c r="AP147" s="22" t="s">
        <v>123</v>
      </c>
      <c r="AQ147" s="22" t="s">
        <v>123</v>
      </c>
      <c r="AR147" s="22" t="s">
        <v>123</v>
      </c>
      <c r="AW147" s="22" t="s">
        <v>122</v>
      </c>
      <c r="BA147" s="22" t="s">
        <v>122</v>
      </c>
      <c r="BC147" s="22" t="s">
        <v>149</v>
      </c>
      <c r="BD147" s="22" t="s">
        <v>149</v>
      </c>
      <c r="BE147" s="22" t="s">
        <v>124</v>
      </c>
      <c r="BF147" s="22" t="s">
        <v>124</v>
      </c>
      <c r="BG147" s="22" t="s">
        <v>149</v>
      </c>
      <c r="BH147" s="22" t="s">
        <v>124</v>
      </c>
      <c r="BI147" s="22" t="s">
        <v>124</v>
      </c>
      <c r="BJ147" s="22" t="s">
        <v>124</v>
      </c>
      <c r="BK147" s="22" t="s">
        <v>149</v>
      </c>
      <c r="BL147" s="22" t="s">
        <v>124</v>
      </c>
      <c r="BN147" s="22" t="s">
        <v>287</v>
      </c>
      <c r="BO147" s="22" t="s">
        <v>151</v>
      </c>
      <c r="BP147" s="22" t="s">
        <v>180</v>
      </c>
      <c r="BQ147" s="22" t="s">
        <v>153</v>
      </c>
      <c r="BR147" s="22" t="s">
        <v>154</v>
      </c>
      <c r="BS147" s="22" t="s">
        <v>617</v>
      </c>
      <c r="BT147" s="22" t="s">
        <v>123</v>
      </c>
      <c r="CC147" s="22" t="s">
        <v>123</v>
      </c>
      <c r="CD147" s="22" t="s">
        <v>124</v>
      </c>
      <c r="CE147" s="22" t="s">
        <v>124</v>
      </c>
      <c r="CF147" s="22" t="s">
        <v>124</v>
      </c>
      <c r="CG147" s="22" t="s">
        <v>124</v>
      </c>
      <c r="CH147" s="22" t="s">
        <v>124</v>
      </c>
      <c r="CL147" s="22">
        <v>9</v>
      </c>
      <c r="CM147" s="22">
        <v>8</v>
      </c>
      <c r="CN147" s="22" t="s">
        <v>127</v>
      </c>
      <c r="CO147" s="22" t="s">
        <v>618</v>
      </c>
      <c r="CP147" s="22" t="s">
        <v>123</v>
      </c>
      <c r="CS147" s="22" t="s">
        <v>168</v>
      </c>
      <c r="CW147" s="22" t="s">
        <v>149</v>
      </c>
      <c r="CX147" s="22" t="s">
        <v>124</v>
      </c>
      <c r="CY147" s="22" t="s">
        <v>149</v>
      </c>
      <c r="CZ147" s="22" t="s">
        <v>129</v>
      </c>
      <c r="DA147" s="22" t="s">
        <v>129</v>
      </c>
      <c r="DB147" s="22" t="s">
        <v>129</v>
      </c>
      <c r="DC147" s="22" t="s">
        <v>129</v>
      </c>
      <c r="DD147" s="22" t="s">
        <v>123</v>
      </c>
      <c r="DE147" s="22" t="s">
        <v>123</v>
      </c>
      <c r="DF147" s="22">
        <v>8</v>
      </c>
    </row>
    <row r="148" spans="1:110" ht="13.2" x14ac:dyDescent="0.25">
      <c r="A148" s="86">
        <v>42114.7845680787</v>
      </c>
      <c r="B148" s="22" t="s">
        <v>191</v>
      </c>
      <c r="C148" s="22" t="s">
        <v>110</v>
      </c>
      <c r="E148" s="22" t="s">
        <v>111</v>
      </c>
      <c r="G148" s="22" t="s">
        <v>267</v>
      </c>
      <c r="H148" s="22" t="s">
        <v>146</v>
      </c>
      <c r="I148" s="22" t="s">
        <v>547</v>
      </c>
      <c r="K148" s="22" t="s">
        <v>374</v>
      </c>
      <c r="L148" s="22" t="s">
        <v>115</v>
      </c>
      <c r="M148" s="22" t="s">
        <v>137</v>
      </c>
      <c r="N148" s="22" t="s">
        <v>138</v>
      </c>
      <c r="O148" s="22" t="s">
        <v>139</v>
      </c>
      <c r="Q148" s="22" t="s">
        <v>124</v>
      </c>
      <c r="R148" s="22" t="s">
        <v>121</v>
      </c>
      <c r="S148" s="22" t="s">
        <v>124</v>
      </c>
      <c r="T148" s="22" t="s">
        <v>121</v>
      </c>
      <c r="U148" s="22" t="s">
        <v>124</v>
      </c>
      <c r="V148" s="22" t="s">
        <v>124</v>
      </c>
      <c r="W148" s="22" t="s">
        <v>129</v>
      </c>
      <c r="X148" s="22" t="s">
        <v>129</v>
      </c>
      <c r="Y148" s="22" t="s">
        <v>129</v>
      </c>
      <c r="Z148" s="22" t="s">
        <v>129</v>
      </c>
      <c r="AA148" s="22" t="s">
        <v>120</v>
      </c>
      <c r="AB148" s="22" t="s">
        <v>121</v>
      </c>
      <c r="AC148" s="22" t="s">
        <v>124</v>
      </c>
      <c r="AD148" s="22" t="s">
        <v>124</v>
      </c>
      <c r="AE148" s="22" t="s">
        <v>124</v>
      </c>
      <c r="AF148" s="22" t="s">
        <v>121</v>
      </c>
      <c r="AG148" s="22" t="s">
        <v>121</v>
      </c>
      <c r="AH148" s="22" t="s">
        <v>124</v>
      </c>
      <c r="AI148" s="22" t="s">
        <v>124</v>
      </c>
      <c r="AJ148" s="22" t="s">
        <v>124</v>
      </c>
      <c r="AK148" s="22" t="s">
        <v>121</v>
      </c>
      <c r="AL148" s="22" t="s">
        <v>123</v>
      </c>
      <c r="AM148" s="22" t="s">
        <v>123</v>
      </c>
      <c r="AN148" s="22" t="s">
        <v>123</v>
      </c>
      <c r="AP148" s="22" t="s">
        <v>123</v>
      </c>
      <c r="AQ148" s="22" t="s">
        <v>123</v>
      </c>
      <c r="AR148" s="22" t="s">
        <v>123</v>
      </c>
      <c r="AW148" s="22" t="s">
        <v>122</v>
      </c>
      <c r="BA148" s="22" t="s">
        <v>122</v>
      </c>
      <c r="BC148" s="22" t="s">
        <v>124</v>
      </c>
      <c r="BD148" s="22" t="s">
        <v>121</v>
      </c>
      <c r="BE148" s="22" t="s">
        <v>124</v>
      </c>
      <c r="BF148" s="22" t="s">
        <v>124</v>
      </c>
      <c r="BG148" s="22" t="s">
        <v>124</v>
      </c>
      <c r="BH148" s="22" t="s">
        <v>124</v>
      </c>
      <c r="BI148" s="22" t="s">
        <v>124</v>
      </c>
      <c r="BJ148" s="22" t="s">
        <v>124</v>
      </c>
      <c r="BK148" s="22" t="s">
        <v>124</v>
      </c>
      <c r="BL148" s="22" t="s">
        <v>124</v>
      </c>
      <c r="BN148" s="22" t="s">
        <v>120</v>
      </c>
      <c r="BO148" s="22" t="s">
        <v>151</v>
      </c>
      <c r="BP148" s="22" t="s">
        <v>152</v>
      </c>
      <c r="BQ148" s="22" t="s">
        <v>153</v>
      </c>
      <c r="BR148" s="22" t="s">
        <v>126</v>
      </c>
      <c r="BS148" s="22" t="s">
        <v>619</v>
      </c>
      <c r="BT148" s="22" t="s">
        <v>123</v>
      </c>
      <c r="BX148" s="22" t="s">
        <v>124</v>
      </c>
      <c r="BY148" s="22" t="s">
        <v>124</v>
      </c>
      <c r="BZ148" s="22" t="s">
        <v>124</v>
      </c>
      <c r="CA148" s="22" t="s">
        <v>124</v>
      </c>
      <c r="CC148" s="22" t="s">
        <v>111</v>
      </c>
      <c r="CI148" s="22" t="s">
        <v>141</v>
      </c>
      <c r="CL148" s="22" t="s">
        <v>218</v>
      </c>
      <c r="CM148" s="22" t="s">
        <v>218</v>
      </c>
      <c r="CN148" s="22" t="s">
        <v>127</v>
      </c>
      <c r="CO148" s="22" t="s">
        <v>620</v>
      </c>
      <c r="CP148" s="22" t="s">
        <v>123</v>
      </c>
      <c r="CS148" s="22" t="s">
        <v>158</v>
      </c>
      <c r="CT148" s="22" t="s">
        <v>158</v>
      </c>
      <c r="CW148" s="22" t="s">
        <v>124</v>
      </c>
      <c r="CX148" s="22" t="s">
        <v>124</v>
      </c>
      <c r="CY148" s="22" t="s">
        <v>124</v>
      </c>
      <c r="CZ148" s="22" t="s">
        <v>124</v>
      </c>
      <c r="DA148" s="22" t="s">
        <v>129</v>
      </c>
      <c r="DB148" s="22" t="s">
        <v>129</v>
      </c>
      <c r="DC148" s="22" t="s">
        <v>129</v>
      </c>
      <c r="DD148" s="22" t="s">
        <v>123</v>
      </c>
      <c r="DE148" s="22" t="s">
        <v>123</v>
      </c>
      <c r="DF148" s="22">
        <v>8</v>
      </c>
    </row>
    <row r="149" spans="1:110" ht="13.2" x14ac:dyDescent="0.25">
      <c r="A149" s="86">
        <v>42114.799922673614</v>
      </c>
      <c r="B149" s="22" t="s">
        <v>191</v>
      </c>
      <c r="C149" s="22" t="s">
        <v>110</v>
      </c>
      <c r="E149" s="22" t="s">
        <v>170</v>
      </c>
      <c r="F149" s="22" t="s">
        <v>133</v>
      </c>
      <c r="G149" s="22" t="s">
        <v>621</v>
      </c>
      <c r="H149" s="22" t="s">
        <v>161</v>
      </c>
      <c r="I149" s="22" t="s">
        <v>622</v>
      </c>
      <c r="J149" s="22">
        <v>2200</v>
      </c>
      <c r="L149" s="22" t="s">
        <v>623</v>
      </c>
      <c r="M149" s="22" t="s">
        <v>137</v>
      </c>
      <c r="N149" s="22" t="s">
        <v>138</v>
      </c>
      <c r="O149" s="22" t="s">
        <v>139</v>
      </c>
      <c r="Q149" s="22" t="s">
        <v>124</v>
      </c>
      <c r="R149" s="22" t="s">
        <v>124</v>
      </c>
      <c r="S149" s="22" t="s">
        <v>124</v>
      </c>
      <c r="T149" s="22" t="s">
        <v>124</v>
      </c>
      <c r="U149" s="22" t="s">
        <v>124</v>
      </c>
      <c r="V149" s="22" t="s">
        <v>124</v>
      </c>
      <c r="W149" s="22" t="s">
        <v>149</v>
      </c>
      <c r="X149" s="22" t="s">
        <v>149</v>
      </c>
      <c r="Y149" s="22" t="s">
        <v>149</v>
      </c>
      <c r="Z149" s="22" t="s">
        <v>149</v>
      </c>
      <c r="AA149" s="22" t="s">
        <v>120</v>
      </c>
      <c r="AB149" s="22" t="s">
        <v>124</v>
      </c>
      <c r="AC149" s="22" t="s">
        <v>124</v>
      </c>
      <c r="AD149" s="22" t="s">
        <v>124</v>
      </c>
      <c r="AE149" s="22" t="s">
        <v>149</v>
      </c>
      <c r="AF149" s="22" t="s">
        <v>124</v>
      </c>
      <c r="AG149" s="22" t="s">
        <v>124</v>
      </c>
      <c r="AH149" s="22" t="s">
        <v>124</v>
      </c>
      <c r="AI149" s="22" t="s">
        <v>124</v>
      </c>
      <c r="AJ149" s="22" t="s">
        <v>124</v>
      </c>
      <c r="AK149" s="22" t="s">
        <v>124</v>
      </c>
      <c r="AL149" s="22" t="s">
        <v>123</v>
      </c>
      <c r="AM149" s="22" t="s">
        <v>123</v>
      </c>
      <c r="AN149" s="22" t="s">
        <v>123</v>
      </c>
      <c r="AP149" s="22" t="s">
        <v>123</v>
      </c>
      <c r="AQ149" s="22" t="s">
        <v>123</v>
      </c>
      <c r="AR149" s="22" t="s">
        <v>123</v>
      </c>
      <c r="AW149" s="22" t="s">
        <v>122</v>
      </c>
      <c r="BA149" s="22" t="s">
        <v>122</v>
      </c>
      <c r="BC149" s="22" t="s">
        <v>124</v>
      </c>
      <c r="BD149" s="22" t="s">
        <v>124</v>
      </c>
      <c r="BE149" s="22" t="s">
        <v>149</v>
      </c>
      <c r="BF149" s="22" t="s">
        <v>124</v>
      </c>
      <c r="BG149" s="22" t="s">
        <v>124</v>
      </c>
      <c r="BH149" s="22" t="s">
        <v>124</v>
      </c>
      <c r="BI149" s="22" t="s">
        <v>124</v>
      </c>
      <c r="BJ149" s="22" t="s">
        <v>149</v>
      </c>
      <c r="BK149" s="22" t="s">
        <v>124</v>
      </c>
      <c r="BL149" s="22" t="s">
        <v>124</v>
      </c>
      <c r="BN149" s="22" t="s">
        <v>120</v>
      </c>
      <c r="BO149" s="22" t="s">
        <v>151</v>
      </c>
      <c r="BP149" s="22" t="s">
        <v>367</v>
      </c>
      <c r="BQ149" s="22" t="s">
        <v>153</v>
      </c>
      <c r="BR149" s="22" t="s">
        <v>126</v>
      </c>
      <c r="BS149" s="22" t="s">
        <v>624</v>
      </c>
      <c r="BT149" s="22" t="s">
        <v>123</v>
      </c>
      <c r="BW149" s="22" t="s">
        <v>234</v>
      </c>
      <c r="BX149" s="22" t="s">
        <v>124</v>
      </c>
      <c r="BY149" s="22" t="s">
        <v>124</v>
      </c>
      <c r="BZ149" s="22" t="s">
        <v>124</v>
      </c>
      <c r="CA149" s="22" t="s">
        <v>149</v>
      </c>
      <c r="CC149" s="22" t="s">
        <v>123</v>
      </c>
      <c r="CD149" s="22" t="s">
        <v>121</v>
      </c>
      <c r="CE149" s="22" t="s">
        <v>121</v>
      </c>
      <c r="CF149" s="22" t="s">
        <v>124</v>
      </c>
      <c r="CG149" s="22" t="s">
        <v>149</v>
      </c>
      <c r="CH149" s="22" t="s">
        <v>149</v>
      </c>
      <c r="CL149" s="22" t="s">
        <v>218</v>
      </c>
      <c r="CM149" s="22" t="s">
        <v>218</v>
      </c>
      <c r="CN149" s="22" t="s">
        <v>127</v>
      </c>
      <c r="CO149" s="22" t="s">
        <v>625</v>
      </c>
      <c r="CP149" s="22" t="s">
        <v>123</v>
      </c>
      <c r="CQ149" s="22" t="s">
        <v>626</v>
      </c>
      <c r="CS149" s="22" t="s">
        <v>145</v>
      </c>
      <c r="CT149" s="22" t="s">
        <v>184</v>
      </c>
      <c r="CU149" s="22" t="s">
        <v>168</v>
      </c>
      <c r="CW149" s="22" t="s">
        <v>149</v>
      </c>
      <c r="CX149" s="22" t="s">
        <v>119</v>
      </c>
      <c r="CY149" s="22" t="s">
        <v>124</v>
      </c>
      <c r="CZ149" s="22" t="s">
        <v>124</v>
      </c>
      <c r="DA149" s="22" t="s">
        <v>124</v>
      </c>
      <c r="DB149" s="22" t="s">
        <v>124</v>
      </c>
      <c r="DC149" s="22" t="s">
        <v>124</v>
      </c>
      <c r="DD149" s="22" t="s">
        <v>123</v>
      </c>
      <c r="DE149" s="22" t="s">
        <v>123</v>
      </c>
      <c r="DF149" s="22">
        <v>8</v>
      </c>
    </row>
    <row r="150" spans="1:110" ht="13.2" x14ac:dyDescent="0.25">
      <c r="A150" s="86">
        <v>42114.812333935188</v>
      </c>
      <c r="B150" s="22" t="s">
        <v>191</v>
      </c>
      <c r="C150" s="22" t="s">
        <v>110</v>
      </c>
      <c r="E150" s="22" t="s">
        <v>170</v>
      </c>
      <c r="F150" s="22" t="s">
        <v>185</v>
      </c>
      <c r="G150" s="22" t="s">
        <v>112</v>
      </c>
      <c r="H150" s="22" t="s">
        <v>113</v>
      </c>
      <c r="I150" s="22" t="s">
        <v>295</v>
      </c>
      <c r="J150" s="22">
        <v>83170</v>
      </c>
      <c r="L150" s="22" t="s">
        <v>115</v>
      </c>
      <c r="M150" s="22" t="s">
        <v>137</v>
      </c>
      <c r="N150" s="22" t="s">
        <v>148</v>
      </c>
      <c r="O150" s="22" t="s">
        <v>139</v>
      </c>
      <c r="Q150" s="22" t="s">
        <v>149</v>
      </c>
      <c r="R150" s="22" t="s">
        <v>149</v>
      </c>
      <c r="S150" s="22" t="s">
        <v>149</v>
      </c>
      <c r="T150" s="22" t="s">
        <v>149</v>
      </c>
      <c r="U150" s="22" t="s">
        <v>124</v>
      </c>
      <c r="V150" s="22" t="s">
        <v>124</v>
      </c>
      <c r="AA150" s="22" t="s">
        <v>120</v>
      </c>
      <c r="AB150" s="22" t="s">
        <v>124</v>
      </c>
      <c r="AC150" s="22" t="s">
        <v>149</v>
      </c>
      <c r="AD150" s="22" t="s">
        <v>149</v>
      </c>
      <c r="AE150" s="22" t="s">
        <v>124</v>
      </c>
      <c r="AF150" s="22" t="s">
        <v>124</v>
      </c>
      <c r="AG150" s="22" t="s">
        <v>124</v>
      </c>
      <c r="AH150" s="22" t="s">
        <v>124</v>
      </c>
      <c r="AI150" s="22" t="s">
        <v>149</v>
      </c>
      <c r="AJ150" s="22" t="s">
        <v>149</v>
      </c>
      <c r="AK150" s="22" t="s">
        <v>149</v>
      </c>
      <c r="AL150" s="22" t="s">
        <v>123</v>
      </c>
      <c r="AM150" s="22" t="s">
        <v>123</v>
      </c>
      <c r="AN150" s="22" t="s">
        <v>123</v>
      </c>
      <c r="AO150" s="22" t="s">
        <v>122</v>
      </c>
      <c r="AP150" s="22" t="s">
        <v>123</v>
      </c>
      <c r="AQ150" s="22" t="s">
        <v>123</v>
      </c>
      <c r="AR150" s="22" t="s">
        <v>123</v>
      </c>
      <c r="AT150" s="22" t="s">
        <v>123</v>
      </c>
      <c r="AU150" s="22" t="s">
        <v>123</v>
      </c>
      <c r="AV150" s="22" t="s">
        <v>123</v>
      </c>
      <c r="AX150" s="22" t="s">
        <v>111</v>
      </c>
      <c r="AY150" s="22" t="s">
        <v>111</v>
      </c>
      <c r="AZ150" s="22" t="s">
        <v>111</v>
      </c>
      <c r="BC150" s="22" t="s">
        <v>121</v>
      </c>
      <c r="BD150" s="22" t="s">
        <v>119</v>
      </c>
      <c r="BE150" s="22" t="s">
        <v>121</v>
      </c>
      <c r="BF150" s="22" t="s">
        <v>119</v>
      </c>
      <c r="BG150" s="22" t="s">
        <v>124</v>
      </c>
      <c r="BH150" s="22" t="s">
        <v>124</v>
      </c>
      <c r="BI150" s="22" t="s">
        <v>124</v>
      </c>
      <c r="BJ150" s="22" t="s">
        <v>124</v>
      </c>
      <c r="BK150" s="22" t="s">
        <v>121</v>
      </c>
      <c r="BL150" s="22" t="s">
        <v>129</v>
      </c>
      <c r="BN150" s="22" t="s">
        <v>120</v>
      </c>
      <c r="BO150" s="22" t="s">
        <v>151</v>
      </c>
      <c r="BP150" s="22" t="s">
        <v>152</v>
      </c>
      <c r="BQ150" s="22" t="s">
        <v>229</v>
      </c>
      <c r="BR150" s="22" t="s">
        <v>126</v>
      </c>
      <c r="BS150" s="22" t="s">
        <v>410</v>
      </c>
      <c r="BT150" s="22" t="s">
        <v>123</v>
      </c>
      <c r="CC150" s="22" t="s">
        <v>123</v>
      </c>
      <c r="CD150" s="22" t="s">
        <v>124</v>
      </c>
      <c r="CE150" s="22" t="s">
        <v>124</v>
      </c>
      <c r="CF150" s="22" t="s">
        <v>124</v>
      </c>
      <c r="CG150" s="22" t="s">
        <v>124</v>
      </c>
      <c r="CH150" s="22" t="s">
        <v>124</v>
      </c>
      <c r="CJ150" s="22" t="s">
        <v>627</v>
      </c>
      <c r="CL150" s="22">
        <v>3</v>
      </c>
      <c r="CM150" s="22">
        <v>3</v>
      </c>
      <c r="CN150" s="22" t="s">
        <v>127</v>
      </c>
      <c r="CO150" s="22" t="s">
        <v>628</v>
      </c>
      <c r="CP150" s="22" t="s">
        <v>123</v>
      </c>
      <c r="CQ150" s="22" t="s">
        <v>629</v>
      </c>
      <c r="CS150" s="22" t="s">
        <v>208</v>
      </c>
      <c r="CT150" s="22" t="s">
        <v>168</v>
      </c>
      <c r="CW150" s="22" t="s">
        <v>124</v>
      </c>
      <c r="CX150" s="22" t="s">
        <v>124</v>
      </c>
      <c r="CY150" s="22" t="s">
        <v>124</v>
      </c>
      <c r="CZ150" s="22" t="s">
        <v>129</v>
      </c>
      <c r="DA150" s="22" t="s">
        <v>129</v>
      </c>
      <c r="DB150" s="22" t="s">
        <v>129</v>
      </c>
      <c r="DC150" s="22" t="s">
        <v>129</v>
      </c>
      <c r="DF150" s="22">
        <v>8</v>
      </c>
    </row>
    <row r="151" spans="1:110" ht="13.2" x14ac:dyDescent="0.25">
      <c r="A151" s="86">
        <v>42114.822395393523</v>
      </c>
      <c r="B151" s="22" t="s">
        <v>109</v>
      </c>
      <c r="C151" s="22" t="s">
        <v>110</v>
      </c>
      <c r="E151" s="22" t="s">
        <v>170</v>
      </c>
      <c r="G151" s="22" t="s">
        <v>112</v>
      </c>
      <c r="H151" s="22" t="s">
        <v>146</v>
      </c>
      <c r="I151" s="22" t="s">
        <v>216</v>
      </c>
      <c r="J151" s="22">
        <v>14100</v>
      </c>
      <c r="K151" s="22" t="s">
        <v>292</v>
      </c>
      <c r="L151" s="22" t="s">
        <v>115</v>
      </c>
      <c r="M151" s="22" t="s">
        <v>137</v>
      </c>
      <c r="N151" s="22" t="s">
        <v>138</v>
      </c>
      <c r="O151" s="22" t="s">
        <v>139</v>
      </c>
      <c r="Q151" s="22" t="s">
        <v>124</v>
      </c>
      <c r="R151" s="22" t="s">
        <v>124</v>
      </c>
      <c r="S151" s="22" t="s">
        <v>124</v>
      </c>
      <c r="T151" s="22" t="s">
        <v>124</v>
      </c>
      <c r="U151" s="22" t="s">
        <v>124</v>
      </c>
      <c r="V151" s="22" t="s">
        <v>124</v>
      </c>
      <c r="W151" s="22" t="s">
        <v>129</v>
      </c>
      <c r="X151" s="22" t="s">
        <v>129</v>
      </c>
      <c r="Y151" s="22" t="s">
        <v>129</v>
      </c>
      <c r="Z151" s="22" t="s">
        <v>129</v>
      </c>
      <c r="AA151" s="22" t="s">
        <v>150</v>
      </c>
      <c r="AB151" s="22" t="s">
        <v>121</v>
      </c>
      <c r="AC151" s="22" t="s">
        <v>124</v>
      </c>
      <c r="AD151" s="22" t="s">
        <v>121</v>
      </c>
      <c r="AE151" s="22" t="s">
        <v>121</v>
      </c>
      <c r="AF151" s="22" t="s">
        <v>124</v>
      </c>
      <c r="AG151" s="22" t="s">
        <v>124</v>
      </c>
      <c r="AH151" s="22" t="s">
        <v>124</v>
      </c>
      <c r="AI151" s="22" t="s">
        <v>124</v>
      </c>
      <c r="AJ151" s="22" t="s">
        <v>124</v>
      </c>
      <c r="AK151" s="22" t="s">
        <v>124</v>
      </c>
      <c r="AL151" s="22" t="s">
        <v>123</v>
      </c>
      <c r="AM151" s="22" t="s">
        <v>123</v>
      </c>
      <c r="AN151" s="22" t="s">
        <v>123</v>
      </c>
      <c r="AP151" s="22" t="s">
        <v>123</v>
      </c>
      <c r="AQ151" s="22" t="s">
        <v>123</v>
      </c>
      <c r="AR151" s="22" t="s">
        <v>123</v>
      </c>
      <c r="AT151" s="22" t="s">
        <v>123</v>
      </c>
      <c r="AU151" s="22" t="s">
        <v>123</v>
      </c>
      <c r="AV151" s="22" t="s">
        <v>123</v>
      </c>
      <c r="AX151" s="22" t="s">
        <v>123</v>
      </c>
      <c r="AY151" s="22" t="s">
        <v>123</v>
      </c>
      <c r="AZ151" s="22" t="s">
        <v>123</v>
      </c>
      <c r="BC151" s="22" t="s">
        <v>149</v>
      </c>
      <c r="BD151" s="22" t="s">
        <v>149</v>
      </c>
      <c r="BE151" s="22" t="s">
        <v>149</v>
      </c>
      <c r="BF151" s="22" t="s">
        <v>149</v>
      </c>
      <c r="BG151" s="22" t="s">
        <v>124</v>
      </c>
      <c r="BH151" s="22" t="s">
        <v>124</v>
      </c>
      <c r="BI151" s="22" t="s">
        <v>124</v>
      </c>
      <c r="BJ151" s="22" t="s">
        <v>124</v>
      </c>
      <c r="BK151" s="22" t="s">
        <v>124</v>
      </c>
      <c r="BL151" s="22" t="s">
        <v>124</v>
      </c>
      <c r="BN151" s="22" t="s">
        <v>150</v>
      </c>
      <c r="BO151" s="22" t="s">
        <v>151</v>
      </c>
      <c r="BP151" s="22" t="s">
        <v>174</v>
      </c>
      <c r="BQ151" s="22" t="s">
        <v>229</v>
      </c>
      <c r="BR151" s="22" t="s">
        <v>154</v>
      </c>
      <c r="BT151" s="22" t="s">
        <v>111</v>
      </c>
      <c r="BU151" s="22" t="s">
        <v>515</v>
      </c>
      <c r="BW151" s="22" t="s">
        <v>234</v>
      </c>
      <c r="BX151" s="22" t="s">
        <v>124</v>
      </c>
      <c r="BY151" s="22" t="s">
        <v>124</v>
      </c>
      <c r="BZ151" s="22" t="s">
        <v>121</v>
      </c>
      <c r="CA151" s="22" t="s">
        <v>124</v>
      </c>
      <c r="CC151" s="22" t="s">
        <v>111</v>
      </c>
      <c r="CD151" s="22" t="s">
        <v>124</v>
      </c>
      <c r="CE151" s="22" t="s">
        <v>121</v>
      </c>
      <c r="CF151" s="22" t="s">
        <v>121</v>
      </c>
      <c r="CG151" s="22" t="s">
        <v>124</v>
      </c>
      <c r="CH151" s="22" t="s">
        <v>124</v>
      </c>
      <c r="CL151" s="22" t="s">
        <v>218</v>
      </c>
      <c r="CM151" s="22">
        <v>8</v>
      </c>
      <c r="CN151" s="22" t="s">
        <v>127</v>
      </c>
      <c r="CO151" s="22" t="s">
        <v>630</v>
      </c>
      <c r="CP151" s="22" t="s">
        <v>123</v>
      </c>
      <c r="CS151" s="22" t="s">
        <v>168</v>
      </c>
      <c r="CT151" s="22" t="s">
        <v>169</v>
      </c>
      <c r="CU151" s="22" t="s">
        <v>168</v>
      </c>
      <c r="CW151" s="22" t="s">
        <v>124</v>
      </c>
      <c r="CX151" s="22" t="s">
        <v>124</v>
      </c>
      <c r="CY151" s="22" t="s">
        <v>124</v>
      </c>
      <c r="CZ151" s="22" t="s">
        <v>121</v>
      </c>
      <c r="DA151" s="22" t="s">
        <v>121</v>
      </c>
      <c r="DB151" s="22" t="s">
        <v>121</v>
      </c>
      <c r="DC151" s="22" t="s">
        <v>121</v>
      </c>
      <c r="DD151" s="22" t="s">
        <v>123</v>
      </c>
      <c r="DE151" s="22" t="s">
        <v>123</v>
      </c>
      <c r="DF151" s="22">
        <v>8</v>
      </c>
    </row>
    <row r="152" spans="1:110" ht="13.2" x14ac:dyDescent="0.25">
      <c r="A152" s="86">
        <v>42114.830508391206</v>
      </c>
      <c r="B152" s="22" t="s">
        <v>383</v>
      </c>
      <c r="C152" s="22" t="s">
        <v>131</v>
      </c>
      <c r="E152" s="22" t="s">
        <v>170</v>
      </c>
      <c r="F152" s="22" t="s">
        <v>171</v>
      </c>
      <c r="G152" s="22" t="s">
        <v>294</v>
      </c>
      <c r="H152" s="22" t="s">
        <v>186</v>
      </c>
      <c r="I152" s="22" t="s">
        <v>440</v>
      </c>
      <c r="J152" s="22">
        <v>30100</v>
      </c>
      <c r="L152" s="22" t="s">
        <v>115</v>
      </c>
      <c r="M152" s="22" t="s">
        <v>137</v>
      </c>
      <c r="N152" s="22" t="s">
        <v>163</v>
      </c>
      <c r="O152" s="22" t="s">
        <v>164</v>
      </c>
      <c r="W152" s="22" t="s">
        <v>149</v>
      </c>
      <c r="X152" s="22" t="s">
        <v>149</v>
      </c>
      <c r="Y152" s="22" t="s">
        <v>149</v>
      </c>
      <c r="Z152" s="22" t="s">
        <v>149</v>
      </c>
      <c r="AA152" s="22" t="s">
        <v>120</v>
      </c>
      <c r="AB152" s="22" t="s">
        <v>149</v>
      </c>
      <c r="AC152" s="22" t="s">
        <v>149</v>
      </c>
      <c r="AD152" s="22" t="s">
        <v>149</v>
      </c>
      <c r="AE152" s="22" t="s">
        <v>149</v>
      </c>
      <c r="AF152" s="22" t="s">
        <v>149</v>
      </c>
      <c r="AG152" s="22" t="s">
        <v>149</v>
      </c>
      <c r="AH152" s="22" t="s">
        <v>149</v>
      </c>
      <c r="AI152" s="22" t="s">
        <v>149</v>
      </c>
      <c r="AJ152" s="22" t="s">
        <v>149</v>
      </c>
      <c r="AK152" s="22" t="s">
        <v>149</v>
      </c>
      <c r="AL152" s="22" t="s">
        <v>123</v>
      </c>
      <c r="AM152" s="22" t="s">
        <v>123</v>
      </c>
      <c r="AN152" s="22" t="s">
        <v>123</v>
      </c>
      <c r="AP152" s="22" t="s">
        <v>123</v>
      </c>
      <c r="AQ152" s="22" t="s">
        <v>123</v>
      </c>
      <c r="AR152" s="22" t="s">
        <v>123</v>
      </c>
      <c r="AW152" s="22" t="s">
        <v>122</v>
      </c>
      <c r="BA152" s="22" t="s">
        <v>122</v>
      </c>
      <c r="BC152" s="22" t="s">
        <v>124</v>
      </c>
      <c r="BD152" s="22" t="s">
        <v>124</v>
      </c>
      <c r="BE152" s="22" t="s">
        <v>124</v>
      </c>
      <c r="BF152" s="22" t="s">
        <v>124</v>
      </c>
      <c r="BG152" s="22" t="s">
        <v>124</v>
      </c>
      <c r="BH152" s="22" t="s">
        <v>124</v>
      </c>
      <c r="BI152" s="22" t="s">
        <v>124</v>
      </c>
      <c r="BJ152" s="22" t="s">
        <v>124</v>
      </c>
      <c r="BK152" s="22" t="s">
        <v>124</v>
      </c>
      <c r="BL152" s="22" t="s">
        <v>124</v>
      </c>
      <c r="BN152" s="22" t="s">
        <v>120</v>
      </c>
      <c r="BO152" s="22" t="s">
        <v>151</v>
      </c>
      <c r="BP152" s="22" t="s">
        <v>367</v>
      </c>
      <c r="BQ152" s="22" t="s">
        <v>229</v>
      </c>
      <c r="BR152" s="22" t="s">
        <v>126</v>
      </c>
      <c r="BT152" s="22" t="s">
        <v>123</v>
      </c>
      <c r="BW152" s="22" t="s">
        <v>234</v>
      </c>
      <c r="BX152" s="22" t="s">
        <v>149</v>
      </c>
      <c r="BY152" s="22" t="s">
        <v>149</v>
      </c>
      <c r="BZ152" s="22" t="s">
        <v>149</v>
      </c>
      <c r="CA152" s="22" t="s">
        <v>149</v>
      </c>
      <c r="CC152" s="22" t="s">
        <v>111</v>
      </c>
      <c r="CI152" s="22" t="s">
        <v>200</v>
      </c>
      <c r="CL152" s="22">
        <v>3</v>
      </c>
      <c r="CM152" s="22">
        <v>3</v>
      </c>
      <c r="CN152" s="22" t="s">
        <v>127</v>
      </c>
      <c r="CO152" s="22" t="s">
        <v>631</v>
      </c>
      <c r="CP152" s="22" t="s">
        <v>123</v>
      </c>
      <c r="CS152" s="22" t="s">
        <v>209</v>
      </c>
      <c r="CT152" s="22" t="s">
        <v>209</v>
      </c>
      <c r="CU152" s="22" t="s">
        <v>198</v>
      </c>
      <c r="CW152" s="22" t="s">
        <v>149</v>
      </c>
      <c r="CX152" s="22" t="s">
        <v>149</v>
      </c>
      <c r="CY152" s="22" t="s">
        <v>149</v>
      </c>
      <c r="CZ152" s="22" t="s">
        <v>124</v>
      </c>
      <c r="DA152" s="22" t="s">
        <v>149</v>
      </c>
      <c r="DB152" s="22" t="s">
        <v>124</v>
      </c>
      <c r="DC152" s="22" t="s">
        <v>124</v>
      </c>
      <c r="DD152" s="22" t="s">
        <v>123</v>
      </c>
      <c r="DE152" s="22" t="s">
        <v>123</v>
      </c>
      <c r="DF152" s="22">
        <v>6</v>
      </c>
    </row>
    <row r="153" spans="1:110" ht="13.2" x14ac:dyDescent="0.25">
      <c r="A153" s="86">
        <v>42114.836825486113</v>
      </c>
      <c r="B153" s="22" t="s">
        <v>130</v>
      </c>
      <c r="C153" s="22" t="s">
        <v>131</v>
      </c>
      <c r="E153" s="22" t="s">
        <v>111</v>
      </c>
      <c r="H153" s="22" t="s">
        <v>300</v>
      </c>
      <c r="I153" s="22" t="s">
        <v>632</v>
      </c>
      <c r="J153" s="22">
        <v>13120</v>
      </c>
      <c r="L153" s="22" t="s">
        <v>115</v>
      </c>
      <c r="M153" s="22" t="s">
        <v>116</v>
      </c>
      <c r="N153" s="22" t="s">
        <v>138</v>
      </c>
      <c r="O153" s="22" t="s">
        <v>139</v>
      </c>
      <c r="Q153" s="22" t="s">
        <v>149</v>
      </c>
      <c r="R153" s="22" t="s">
        <v>124</v>
      </c>
      <c r="S153" s="22" t="s">
        <v>149</v>
      </c>
      <c r="T153" s="22" t="s">
        <v>149</v>
      </c>
      <c r="U153" s="22" t="s">
        <v>124</v>
      </c>
      <c r="V153" s="22" t="s">
        <v>149</v>
      </c>
      <c r="W153" s="22" t="s">
        <v>124</v>
      </c>
      <c r="X153" s="22" t="s">
        <v>149</v>
      </c>
      <c r="Y153" s="22" t="s">
        <v>149</v>
      </c>
      <c r="AA153" s="22" t="s">
        <v>120</v>
      </c>
      <c r="AB153" s="22" t="s">
        <v>124</v>
      </c>
      <c r="AC153" s="22" t="s">
        <v>149</v>
      </c>
      <c r="AD153" s="22" t="s">
        <v>124</v>
      </c>
      <c r="AE153" s="22" t="s">
        <v>124</v>
      </c>
      <c r="AF153" s="22" t="s">
        <v>124</v>
      </c>
      <c r="AG153" s="22" t="s">
        <v>149</v>
      </c>
      <c r="AH153" s="22" t="s">
        <v>149</v>
      </c>
      <c r="AI153" s="22" t="s">
        <v>149</v>
      </c>
      <c r="AJ153" s="22" t="s">
        <v>149</v>
      </c>
      <c r="AK153" s="22" t="s">
        <v>149</v>
      </c>
      <c r="AL153" s="22" t="s">
        <v>123</v>
      </c>
      <c r="AN153" s="22" t="s">
        <v>123</v>
      </c>
      <c r="AP153" s="22" t="s">
        <v>123</v>
      </c>
      <c r="AQ153" s="22" t="s">
        <v>123</v>
      </c>
      <c r="AR153" s="22" t="s">
        <v>123</v>
      </c>
      <c r="AT153" s="22" t="s">
        <v>111</v>
      </c>
      <c r="BC153" s="22" t="s">
        <v>124</v>
      </c>
      <c r="BD153" s="22" t="s">
        <v>149</v>
      </c>
      <c r="BE153" s="22" t="s">
        <v>124</v>
      </c>
      <c r="BF153" s="22" t="s">
        <v>149</v>
      </c>
      <c r="BG153" s="22" t="s">
        <v>149</v>
      </c>
      <c r="BH153" s="22" t="s">
        <v>149</v>
      </c>
      <c r="BI153" s="22" t="s">
        <v>149</v>
      </c>
      <c r="BJ153" s="22" t="s">
        <v>149</v>
      </c>
      <c r="BK153" s="22" t="s">
        <v>124</v>
      </c>
      <c r="BL153" s="22" t="s">
        <v>129</v>
      </c>
      <c r="BN153" s="22" t="s">
        <v>120</v>
      </c>
      <c r="BO153" s="22" t="s">
        <v>151</v>
      </c>
      <c r="BP153" s="22" t="s">
        <v>174</v>
      </c>
      <c r="BQ153" s="22" t="s">
        <v>229</v>
      </c>
      <c r="BR153" s="22" t="s">
        <v>126</v>
      </c>
      <c r="BT153" s="22" t="s">
        <v>123</v>
      </c>
      <c r="BU153" s="22" t="s">
        <v>554</v>
      </c>
      <c r="BW153" s="22" t="s">
        <v>412</v>
      </c>
      <c r="BX153" s="22" t="s">
        <v>124</v>
      </c>
      <c r="BY153" s="22" t="s">
        <v>149</v>
      </c>
      <c r="BZ153" s="22" t="s">
        <v>149</v>
      </c>
      <c r="CA153" s="22" t="s">
        <v>149</v>
      </c>
      <c r="CC153" s="22" t="s">
        <v>123</v>
      </c>
      <c r="CF153" s="22" t="s">
        <v>124</v>
      </c>
      <c r="CG153" s="22" t="s">
        <v>124</v>
      </c>
      <c r="CH153" s="22" t="s">
        <v>149</v>
      </c>
      <c r="CL153" s="22">
        <v>6</v>
      </c>
      <c r="CM153" s="22">
        <v>6</v>
      </c>
      <c r="CO153" s="22" t="s">
        <v>633</v>
      </c>
      <c r="CP153" s="22" t="s">
        <v>123</v>
      </c>
      <c r="CS153" s="22" t="s">
        <v>169</v>
      </c>
      <c r="CU153" s="22" t="s">
        <v>168</v>
      </c>
      <c r="CW153" s="22" t="s">
        <v>124</v>
      </c>
      <c r="CX153" s="22" t="s">
        <v>149</v>
      </c>
      <c r="CY153" s="22" t="s">
        <v>124</v>
      </c>
      <c r="DD153" s="22" t="s">
        <v>123</v>
      </c>
      <c r="DE153" s="22" t="s">
        <v>123</v>
      </c>
      <c r="DF153" s="22">
        <v>8</v>
      </c>
    </row>
    <row r="154" spans="1:110" ht="13.2" x14ac:dyDescent="0.25">
      <c r="A154" s="86">
        <v>42114.846236238431</v>
      </c>
      <c r="B154" s="22" t="s">
        <v>109</v>
      </c>
      <c r="C154" s="22" t="s">
        <v>159</v>
      </c>
      <c r="E154" s="22" t="s">
        <v>192</v>
      </c>
      <c r="F154" s="22" t="s">
        <v>133</v>
      </c>
      <c r="G154" s="22" t="s">
        <v>193</v>
      </c>
      <c r="H154" s="22" t="s">
        <v>113</v>
      </c>
      <c r="I154" s="22" t="s">
        <v>634</v>
      </c>
      <c r="J154" s="22">
        <v>13500</v>
      </c>
      <c r="L154" s="22" t="s">
        <v>635</v>
      </c>
      <c r="M154" s="22" t="s">
        <v>116</v>
      </c>
      <c r="N154" s="22" t="s">
        <v>163</v>
      </c>
      <c r="O154" s="22" t="s">
        <v>139</v>
      </c>
      <c r="Q154" s="22" t="s">
        <v>124</v>
      </c>
      <c r="R154" s="22" t="s">
        <v>124</v>
      </c>
      <c r="S154" s="22" t="s">
        <v>124</v>
      </c>
      <c r="T154" s="22" t="s">
        <v>124</v>
      </c>
      <c r="U154" s="22" t="s">
        <v>124</v>
      </c>
      <c r="V154" s="22" t="s">
        <v>124</v>
      </c>
      <c r="AL154" s="22" t="s">
        <v>123</v>
      </c>
      <c r="AM154" s="22" t="s">
        <v>123</v>
      </c>
      <c r="AN154" s="22" t="s">
        <v>123</v>
      </c>
      <c r="AP154" s="22" t="s">
        <v>123</v>
      </c>
      <c r="AQ154" s="22" t="s">
        <v>123</v>
      </c>
      <c r="AR154" s="22" t="s">
        <v>123</v>
      </c>
      <c r="AT154" s="22" t="s">
        <v>123</v>
      </c>
      <c r="AU154" s="22" t="s">
        <v>123</v>
      </c>
      <c r="AV154" s="22" t="s">
        <v>123</v>
      </c>
      <c r="BA154" s="22" t="s">
        <v>122</v>
      </c>
      <c r="BC154" s="22" t="s">
        <v>124</v>
      </c>
      <c r="BD154" s="22" t="s">
        <v>121</v>
      </c>
      <c r="BE154" s="22" t="s">
        <v>124</v>
      </c>
      <c r="BF154" s="22" t="s">
        <v>121</v>
      </c>
      <c r="BG154" s="22" t="s">
        <v>124</v>
      </c>
      <c r="BH154" s="22" t="s">
        <v>121</v>
      </c>
      <c r="BI154" s="22" t="s">
        <v>124</v>
      </c>
      <c r="BJ154" s="22" t="s">
        <v>124</v>
      </c>
      <c r="BK154" s="22" t="s">
        <v>121</v>
      </c>
      <c r="BL154" s="22" t="s">
        <v>129</v>
      </c>
      <c r="BN154" s="22" t="s">
        <v>287</v>
      </c>
      <c r="BO154" s="22" t="s">
        <v>165</v>
      </c>
      <c r="CC154" s="22" t="s">
        <v>111</v>
      </c>
      <c r="CI154" s="22" t="s">
        <v>389</v>
      </c>
      <c r="CL154" s="22">
        <v>5</v>
      </c>
      <c r="CM154" s="22">
        <v>3</v>
      </c>
      <c r="CN154" s="22" t="s">
        <v>127</v>
      </c>
      <c r="CO154" s="22" t="s">
        <v>360</v>
      </c>
      <c r="CP154" s="22" t="s">
        <v>123</v>
      </c>
      <c r="CS154" s="22" t="s">
        <v>158</v>
      </c>
      <c r="CT154" s="22" t="s">
        <v>168</v>
      </c>
      <c r="CU154" s="22" t="s">
        <v>190</v>
      </c>
      <c r="CW154" s="22" t="s">
        <v>124</v>
      </c>
      <c r="CX154" s="22" t="s">
        <v>121</v>
      </c>
      <c r="CY154" s="22" t="s">
        <v>121</v>
      </c>
      <c r="CZ154" s="22" t="s">
        <v>124</v>
      </c>
      <c r="DA154" s="22" t="s">
        <v>129</v>
      </c>
      <c r="DB154" s="22" t="s">
        <v>129</v>
      </c>
      <c r="DC154" s="22" t="s">
        <v>129</v>
      </c>
      <c r="DD154" s="22" t="s">
        <v>123</v>
      </c>
      <c r="DE154" s="22" t="s">
        <v>123</v>
      </c>
      <c r="DF154" s="22">
        <v>7</v>
      </c>
    </row>
    <row r="155" spans="1:110" ht="13.2" x14ac:dyDescent="0.25">
      <c r="A155" s="86">
        <v>42114.846717106484</v>
      </c>
      <c r="B155" s="22" t="s">
        <v>109</v>
      </c>
      <c r="C155" s="22" t="s">
        <v>110</v>
      </c>
      <c r="E155" s="22" t="s">
        <v>170</v>
      </c>
      <c r="F155" s="22" t="s">
        <v>255</v>
      </c>
      <c r="G155" s="22" t="s">
        <v>294</v>
      </c>
      <c r="H155" s="22" t="s">
        <v>135</v>
      </c>
      <c r="I155" s="22" t="s">
        <v>636</v>
      </c>
      <c r="J155" s="22">
        <v>13500</v>
      </c>
      <c r="K155" s="22" t="s">
        <v>491</v>
      </c>
      <c r="L155" s="22" t="s">
        <v>115</v>
      </c>
      <c r="M155" s="22" t="s">
        <v>137</v>
      </c>
      <c r="N155" s="22" t="s">
        <v>138</v>
      </c>
      <c r="O155" s="22" t="s">
        <v>139</v>
      </c>
      <c r="Q155" s="22" t="s">
        <v>149</v>
      </c>
      <c r="R155" s="22" t="s">
        <v>124</v>
      </c>
      <c r="S155" s="22" t="s">
        <v>149</v>
      </c>
      <c r="T155" s="22" t="s">
        <v>149</v>
      </c>
      <c r="U155" s="22" t="s">
        <v>149</v>
      </c>
      <c r="V155" s="22" t="s">
        <v>149</v>
      </c>
      <c r="W155" s="22" t="s">
        <v>149</v>
      </c>
      <c r="X155" s="22" t="s">
        <v>149</v>
      </c>
      <c r="Y155" s="22" t="s">
        <v>149</v>
      </c>
      <c r="AA155" s="22" t="s">
        <v>120</v>
      </c>
      <c r="AB155" s="22" t="s">
        <v>149</v>
      </c>
      <c r="AC155" s="22" t="s">
        <v>149</v>
      </c>
      <c r="AD155" s="22" t="s">
        <v>149</v>
      </c>
      <c r="AE155" s="22" t="s">
        <v>149</v>
      </c>
      <c r="AF155" s="22" t="s">
        <v>149</v>
      </c>
      <c r="AG155" s="22" t="s">
        <v>149</v>
      </c>
      <c r="AH155" s="22" t="s">
        <v>149</v>
      </c>
      <c r="AI155" s="22" t="s">
        <v>149</v>
      </c>
      <c r="AJ155" s="22" t="s">
        <v>124</v>
      </c>
      <c r="AK155" s="22" t="s">
        <v>124</v>
      </c>
      <c r="AL155" s="22" t="s">
        <v>123</v>
      </c>
      <c r="AM155" s="22" t="s">
        <v>123</v>
      </c>
      <c r="AP155" s="22" t="s">
        <v>123</v>
      </c>
      <c r="AQ155" s="22" t="s">
        <v>123</v>
      </c>
      <c r="AR155" s="22" t="s">
        <v>123</v>
      </c>
      <c r="AT155" s="22" t="s">
        <v>123</v>
      </c>
      <c r="AU155" s="22" t="s">
        <v>123</v>
      </c>
      <c r="AV155" s="22" t="s">
        <v>123</v>
      </c>
      <c r="BA155" s="22" t="s">
        <v>122</v>
      </c>
      <c r="BC155" s="22" t="s">
        <v>121</v>
      </c>
      <c r="BD155" s="22" t="s">
        <v>121</v>
      </c>
      <c r="BE155" s="22" t="s">
        <v>124</v>
      </c>
      <c r="BF155" s="22" t="s">
        <v>121</v>
      </c>
      <c r="BG155" s="22" t="s">
        <v>149</v>
      </c>
      <c r="BH155" s="22" t="s">
        <v>149</v>
      </c>
      <c r="BI155" s="22" t="s">
        <v>149</v>
      </c>
      <c r="BJ155" s="22" t="s">
        <v>121</v>
      </c>
      <c r="BK155" s="22" t="s">
        <v>149</v>
      </c>
      <c r="BL155" s="22" t="s">
        <v>129</v>
      </c>
      <c r="BN155" s="22" t="s">
        <v>120</v>
      </c>
      <c r="BO155" s="22" t="s">
        <v>151</v>
      </c>
      <c r="BP155" s="22" t="s">
        <v>367</v>
      </c>
      <c r="BQ155" s="22" t="s">
        <v>229</v>
      </c>
      <c r="BR155" s="22" t="s">
        <v>126</v>
      </c>
      <c r="BS155" s="22" t="s">
        <v>637</v>
      </c>
      <c r="BT155" s="22" t="s">
        <v>123</v>
      </c>
      <c r="BU155" s="22" t="s">
        <v>638</v>
      </c>
      <c r="BW155" s="22" t="s">
        <v>412</v>
      </c>
      <c r="BX155" s="22" t="s">
        <v>149</v>
      </c>
      <c r="BY155" s="22" t="s">
        <v>149</v>
      </c>
      <c r="BZ155" s="22" t="s">
        <v>149</v>
      </c>
      <c r="CA155" s="22" t="s">
        <v>149</v>
      </c>
      <c r="CC155" s="22" t="s">
        <v>123</v>
      </c>
      <c r="CD155" s="22" t="s">
        <v>149</v>
      </c>
      <c r="CE155" s="22" t="s">
        <v>149</v>
      </c>
      <c r="CF155" s="22" t="s">
        <v>149</v>
      </c>
      <c r="CG155" s="22" t="s">
        <v>149</v>
      </c>
      <c r="CH155" s="22" t="s">
        <v>149</v>
      </c>
      <c r="CL155" s="22">
        <v>4</v>
      </c>
      <c r="CM155" s="22">
        <v>4</v>
      </c>
      <c r="CN155" s="22" t="s">
        <v>127</v>
      </c>
      <c r="CO155" s="22" t="s">
        <v>639</v>
      </c>
      <c r="CP155" s="22" t="s">
        <v>123</v>
      </c>
      <c r="CS155" s="22" t="s">
        <v>169</v>
      </c>
      <c r="CT155" s="22" t="s">
        <v>198</v>
      </c>
      <c r="CU155" s="22" t="s">
        <v>158</v>
      </c>
      <c r="CW155" s="22" t="s">
        <v>149</v>
      </c>
      <c r="CX155" s="22" t="s">
        <v>149</v>
      </c>
      <c r="CY155" s="22" t="s">
        <v>149</v>
      </c>
      <c r="CZ155" s="22" t="s">
        <v>129</v>
      </c>
      <c r="DA155" s="22" t="s">
        <v>129</v>
      </c>
      <c r="DB155" s="22" t="s">
        <v>129</v>
      </c>
      <c r="DC155" s="22" t="s">
        <v>129</v>
      </c>
      <c r="DD155" s="22" t="s">
        <v>123</v>
      </c>
      <c r="DE155" s="22" t="s">
        <v>123</v>
      </c>
      <c r="DF155" s="22">
        <v>8</v>
      </c>
    </row>
    <row r="156" spans="1:110" ht="13.2" x14ac:dyDescent="0.25">
      <c r="A156" s="86">
        <v>42114.860028206022</v>
      </c>
      <c r="B156" s="22" t="s">
        <v>383</v>
      </c>
      <c r="C156" s="22" t="s">
        <v>131</v>
      </c>
      <c r="E156" s="22" t="s">
        <v>170</v>
      </c>
      <c r="F156" s="22" t="s">
        <v>255</v>
      </c>
      <c r="G156" s="22" t="s">
        <v>112</v>
      </c>
      <c r="H156" s="22" t="s">
        <v>404</v>
      </c>
      <c r="I156" s="22" t="s">
        <v>640</v>
      </c>
      <c r="J156" s="22">
        <v>5230</v>
      </c>
      <c r="L156" s="22" t="s">
        <v>115</v>
      </c>
      <c r="M156" s="22" t="s">
        <v>137</v>
      </c>
      <c r="N156" s="22" t="s">
        <v>138</v>
      </c>
      <c r="O156" s="22" t="s">
        <v>164</v>
      </c>
      <c r="Q156" s="22" t="s">
        <v>149</v>
      </c>
      <c r="R156" s="22" t="s">
        <v>149</v>
      </c>
      <c r="S156" s="22" t="s">
        <v>149</v>
      </c>
      <c r="T156" s="22" t="s">
        <v>149</v>
      </c>
      <c r="U156" s="22" t="s">
        <v>149</v>
      </c>
      <c r="V156" s="22" t="s">
        <v>149</v>
      </c>
      <c r="W156" s="22" t="s">
        <v>149</v>
      </c>
      <c r="X156" s="22" t="s">
        <v>149</v>
      </c>
      <c r="Y156" s="22" t="s">
        <v>149</v>
      </c>
      <c r="Z156" s="22" t="s">
        <v>149</v>
      </c>
      <c r="AA156" s="22" t="s">
        <v>120</v>
      </c>
      <c r="AB156" s="22" t="s">
        <v>149</v>
      </c>
      <c r="AC156" s="22" t="s">
        <v>149</v>
      </c>
      <c r="AD156" s="22" t="s">
        <v>149</v>
      </c>
      <c r="AE156" s="22" t="s">
        <v>149</v>
      </c>
      <c r="AF156" s="22" t="s">
        <v>149</v>
      </c>
      <c r="AG156" s="22" t="s">
        <v>149</v>
      </c>
      <c r="AH156" s="22" t="s">
        <v>149</v>
      </c>
      <c r="AI156" s="22" t="s">
        <v>149</v>
      </c>
      <c r="AJ156" s="22" t="s">
        <v>149</v>
      </c>
      <c r="AK156" s="22" t="s">
        <v>149</v>
      </c>
      <c r="AL156" s="22" t="s">
        <v>123</v>
      </c>
      <c r="AM156" s="22" t="s">
        <v>123</v>
      </c>
      <c r="AN156" s="22" t="s">
        <v>123</v>
      </c>
      <c r="AP156" s="22" t="s">
        <v>123</v>
      </c>
      <c r="AQ156" s="22" t="s">
        <v>123</v>
      </c>
      <c r="AR156" s="22" t="s">
        <v>123</v>
      </c>
      <c r="AS156" s="22" t="s">
        <v>122</v>
      </c>
      <c r="AW156" s="22" t="s">
        <v>122</v>
      </c>
      <c r="BC156" s="22" t="s">
        <v>149</v>
      </c>
      <c r="BD156" s="22" t="s">
        <v>149</v>
      </c>
      <c r="BE156" s="22" t="s">
        <v>149</v>
      </c>
      <c r="BF156" s="22" t="s">
        <v>149</v>
      </c>
      <c r="BG156" s="22" t="s">
        <v>149</v>
      </c>
      <c r="BH156" s="22" t="s">
        <v>149</v>
      </c>
      <c r="BI156" s="22" t="s">
        <v>149</v>
      </c>
      <c r="BJ156" s="22" t="s">
        <v>149</v>
      </c>
      <c r="BK156" s="22" t="s">
        <v>149</v>
      </c>
      <c r="BL156" s="22" t="s">
        <v>149</v>
      </c>
      <c r="BN156" s="22" t="s">
        <v>120</v>
      </c>
      <c r="BO156" s="22" t="s">
        <v>151</v>
      </c>
      <c r="BP156" s="22" t="s">
        <v>367</v>
      </c>
      <c r="BR156" s="22" t="s">
        <v>126</v>
      </c>
      <c r="BT156" s="22" t="s">
        <v>123</v>
      </c>
      <c r="BW156" s="22" t="s">
        <v>412</v>
      </c>
      <c r="BX156" s="22" t="s">
        <v>149</v>
      </c>
      <c r="BY156" s="22" t="s">
        <v>149</v>
      </c>
      <c r="BZ156" s="22" t="s">
        <v>149</v>
      </c>
      <c r="CA156" s="22" t="s">
        <v>149</v>
      </c>
      <c r="CC156" s="22" t="s">
        <v>111</v>
      </c>
      <c r="CI156" s="22" t="s">
        <v>141</v>
      </c>
      <c r="CL156" s="22">
        <v>4</v>
      </c>
      <c r="CM156" s="22">
        <v>4</v>
      </c>
      <c r="CN156" s="22" t="s">
        <v>127</v>
      </c>
      <c r="CO156" s="22" t="s">
        <v>543</v>
      </c>
      <c r="CP156" s="22" t="s">
        <v>123</v>
      </c>
      <c r="CS156" s="22" t="s">
        <v>208</v>
      </c>
      <c r="CT156" s="22" t="s">
        <v>208</v>
      </c>
      <c r="CU156" s="22" t="s">
        <v>208</v>
      </c>
      <c r="CW156" s="22" t="s">
        <v>149</v>
      </c>
      <c r="CX156" s="22" t="s">
        <v>149</v>
      </c>
      <c r="CY156" s="22" t="s">
        <v>149</v>
      </c>
      <c r="CZ156" s="22" t="s">
        <v>149</v>
      </c>
      <c r="DA156" s="22" t="s">
        <v>149</v>
      </c>
      <c r="DB156" s="22" t="s">
        <v>149</v>
      </c>
      <c r="DC156" s="22" t="s">
        <v>149</v>
      </c>
      <c r="DD156" s="22" t="s">
        <v>123</v>
      </c>
      <c r="DE156" s="22" t="s">
        <v>123</v>
      </c>
      <c r="DF156" s="22">
        <v>8</v>
      </c>
    </row>
    <row r="157" spans="1:110" ht="13.2" x14ac:dyDescent="0.25">
      <c r="A157" s="86">
        <v>42114.860251990744</v>
      </c>
      <c r="B157" s="22" t="s">
        <v>191</v>
      </c>
      <c r="C157" s="22" t="s">
        <v>110</v>
      </c>
      <c r="E157" s="22" t="s">
        <v>170</v>
      </c>
      <c r="F157" s="22" t="s">
        <v>133</v>
      </c>
      <c r="G157" s="22" t="s">
        <v>193</v>
      </c>
      <c r="H157" s="22" t="s">
        <v>113</v>
      </c>
      <c r="I157" s="22" t="s">
        <v>641</v>
      </c>
      <c r="J157" s="22">
        <v>26700</v>
      </c>
      <c r="L157" s="22" t="s">
        <v>115</v>
      </c>
      <c r="M157" s="22" t="s">
        <v>137</v>
      </c>
      <c r="N157" s="22" t="s">
        <v>227</v>
      </c>
      <c r="O157" s="22" t="s">
        <v>228</v>
      </c>
      <c r="Q157" s="22" t="s">
        <v>129</v>
      </c>
      <c r="W157" s="22" t="s">
        <v>129</v>
      </c>
      <c r="AB157" s="22" t="s">
        <v>129</v>
      </c>
      <c r="AL157" s="22" t="s">
        <v>123</v>
      </c>
      <c r="AM157" s="22" t="s">
        <v>123</v>
      </c>
      <c r="AN157" s="22" t="s">
        <v>123</v>
      </c>
      <c r="AP157" s="22" t="s">
        <v>123</v>
      </c>
      <c r="AQ157" s="22" t="s">
        <v>123</v>
      </c>
      <c r="AR157" s="22" t="s">
        <v>123</v>
      </c>
      <c r="AT157" s="22" t="s">
        <v>123</v>
      </c>
      <c r="AU157" s="22" t="s">
        <v>123</v>
      </c>
      <c r="AV157" s="22" t="s">
        <v>123</v>
      </c>
      <c r="BA157" s="22" t="s">
        <v>122</v>
      </c>
      <c r="BC157" s="22" t="s">
        <v>129</v>
      </c>
      <c r="BN157" s="22" t="s">
        <v>150</v>
      </c>
      <c r="BO157" s="22" t="s">
        <v>151</v>
      </c>
      <c r="BR157" s="22" t="s">
        <v>154</v>
      </c>
      <c r="BS157" s="22" t="s">
        <v>642</v>
      </c>
      <c r="BT157" s="22" t="s">
        <v>123</v>
      </c>
      <c r="CI157" s="22" t="s">
        <v>389</v>
      </c>
      <c r="CL157" s="22">
        <v>8</v>
      </c>
      <c r="CM157" s="22">
        <v>6</v>
      </c>
      <c r="CN157" s="22" t="s">
        <v>127</v>
      </c>
      <c r="CO157" s="22" t="s">
        <v>483</v>
      </c>
      <c r="CP157" s="22" t="s">
        <v>123</v>
      </c>
      <c r="CQ157" s="22" t="s">
        <v>643</v>
      </c>
      <c r="CS157" s="22" t="s">
        <v>158</v>
      </c>
      <c r="CT157" s="22" t="s">
        <v>158</v>
      </c>
      <c r="CU157" s="22" t="s">
        <v>158</v>
      </c>
      <c r="CW157" s="22" t="s">
        <v>124</v>
      </c>
      <c r="CX157" s="22" t="s">
        <v>124</v>
      </c>
      <c r="CY157" s="22" t="s">
        <v>124</v>
      </c>
      <c r="CZ157" s="22" t="s">
        <v>129</v>
      </c>
      <c r="DA157" s="22" t="s">
        <v>129</v>
      </c>
      <c r="DB157" s="22" t="s">
        <v>129</v>
      </c>
      <c r="DC157" s="22" t="s">
        <v>129</v>
      </c>
      <c r="DD157" s="22" t="s">
        <v>123</v>
      </c>
      <c r="DE157" s="22" t="s">
        <v>123</v>
      </c>
      <c r="DF157" s="22">
        <v>9</v>
      </c>
    </row>
    <row r="158" spans="1:110" ht="13.2" x14ac:dyDescent="0.25">
      <c r="A158" s="86">
        <v>42114.864699189813</v>
      </c>
      <c r="B158" s="22" t="s">
        <v>191</v>
      </c>
      <c r="C158" s="22" t="s">
        <v>110</v>
      </c>
      <c r="E158" s="22" t="s">
        <v>111</v>
      </c>
      <c r="G158" s="22" t="s">
        <v>267</v>
      </c>
      <c r="H158" s="22" t="s">
        <v>113</v>
      </c>
      <c r="I158" s="22" t="s">
        <v>644</v>
      </c>
      <c r="J158" s="22">
        <v>50420</v>
      </c>
      <c r="L158" s="22" t="s">
        <v>115</v>
      </c>
      <c r="M158" s="22" t="s">
        <v>116</v>
      </c>
      <c r="N158" s="22" t="s">
        <v>148</v>
      </c>
      <c r="O158" s="22" t="s">
        <v>139</v>
      </c>
      <c r="Q158" s="22" t="s">
        <v>124</v>
      </c>
      <c r="R158" s="22" t="s">
        <v>124</v>
      </c>
      <c r="S158" s="22" t="s">
        <v>124</v>
      </c>
      <c r="T158" s="22" t="s">
        <v>124</v>
      </c>
      <c r="U158" s="22" t="s">
        <v>124</v>
      </c>
      <c r="V158" s="22" t="s">
        <v>124</v>
      </c>
      <c r="W158" s="22" t="s">
        <v>124</v>
      </c>
      <c r="X158" s="22" t="s">
        <v>124</v>
      </c>
      <c r="Y158" s="22" t="s">
        <v>124</v>
      </c>
      <c r="Z158" s="22" t="s">
        <v>124</v>
      </c>
      <c r="AA158" s="22" t="s">
        <v>150</v>
      </c>
      <c r="AB158" s="22" t="s">
        <v>124</v>
      </c>
      <c r="AC158" s="22" t="s">
        <v>121</v>
      </c>
      <c r="AD158" s="22" t="s">
        <v>121</v>
      </c>
      <c r="AE158" s="22" t="s">
        <v>149</v>
      </c>
      <c r="AF158" s="22" t="s">
        <v>149</v>
      </c>
      <c r="AG158" s="22" t="s">
        <v>121</v>
      </c>
      <c r="AH158" s="22" t="s">
        <v>124</v>
      </c>
      <c r="AI158" s="22" t="s">
        <v>124</v>
      </c>
      <c r="AJ158" s="22" t="s">
        <v>124</v>
      </c>
      <c r="AK158" s="22" t="s">
        <v>124</v>
      </c>
      <c r="AL158" s="22" t="s">
        <v>123</v>
      </c>
      <c r="AM158" s="22" t="s">
        <v>123</v>
      </c>
      <c r="AN158" s="22" t="s">
        <v>123</v>
      </c>
      <c r="AP158" s="22" t="s">
        <v>123</v>
      </c>
      <c r="AQ158" s="22" t="s">
        <v>123</v>
      </c>
      <c r="AR158" s="22" t="s">
        <v>123</v>
      </c>
      <c r="AT158" s="22" t="s">
        <v>123</v>
      </c>
      <c r="AU158" s="22" t="s">
        <v>123</v>
      </c>
      <c r="AV158" s="22" t="s">
        <v>123</v>
      </c>
      <c r="BA158" s="22" t="s">
        <v>122</v>
      </c>
      <c r="BC158" s="22" t="s">
        <v>149</v>
      </c>
      <c r="BD158" s="22" t="s">
        <v>149</v>
      </c>
      <c r="BE158" s="22" t="s">
        <v>149</v>
      </c>
      <c r="BF158" s="22" t="s">
        <v>124</v>
      </c>
      <c r="BG158" s="22" t="s">
        <v>121</v>
      </c>
      <c r="BH158" s="22" t="s">
        <v>149</v>
      </c>
      <c r="BI158" s="22" t="s">
        <v>124</v>
      </c>
      <c r="BJ158" s="22" t="s">
        <v>124</v>
      </c>
      <c r="BK158" s="22" t="s">
        <v>124</v>
      </c>
      <c r="BL158" s="22" t="s">
        <v>124</v>
      </c>
      <c r="BN158" s="22" t="s">
        <v>150</v>
      </c>
      <c r="BO158" s="22" t="s">
        <v>151</v>
      </c>
      <c r="BP158" s="22" t="s">
        <v>174</v>
      </c>
      <c r="BQ158" s="22" t="s">
        <v>153</v>
      </c>
      <c r="BR158" s="22" t="s">
        <v>154</v>
      </c>
      <c r="BS158" s="22" t="s">
        <v>645</v>
      </c>
      <c r="BT158" s="22" t="s">
        <v>123</v>
      </c>
      <c r="CC158" s="22" t="s">
        <v>111</v>
      </c>
      <c r="CI158" s="22" t="s">
        <v>258</v>
      </c>
      <c r="CL158" s="22" t="s">
        <v>218</v>
      </c>
      <c r="CM158" s="22" t="s">
        <v>218</v>
      </c>
      <c r="CN158" s="22" t="s">
        <v>127</v>
      </c>
      <c r="CO158" s="22" t="s">
        <v>219</v>
      </c>
      <c r="CP158" s="22" t="s">
        <v>123</v>
      </c>
      <c r="CS158" s="22" t="s">
        <v>168</v>
      </c>
      <c r="CT158" s="22" t="s">
        <v>169</v>
      </c>
      <c r="CU158" s="22" t="s">
        <v>169</v>
      </c>
      <c r="CW158" s="22" t="s">
        <v>149</v>
      </c>
      <c r="CX158" s="22" t="s">
        <v>149</v>
      </c>
      <c r="CY158" s="22" t="s">
        <v>149</v>
      </c>
      <c r="CZ158" s="22" t="s">
        <v>124</v>
      </c>
      <c r="DA158" s="22" t="s">
        <v>129</v>
      </c>
      <c r="DB158" s="22" t="s">
        <v>129</v>
      </c>
      <c r="DC158" s="22" t="s">
        <v>129</v>
      </c>
      <c r="DD158" s="22" t="s">
        <v>123</v>
      </c>
      <c r="DE158" s="22" t="s">
        <v>123</v>
      </c>
      <c r="DF158" s="22">
        <v>8</v>
      </c>
    </row>
    <row r="159" spans="1:110" ht="13.2" x14ac:dyDescent="0.25">
      <c r="A159" s="86">
        <v>42114.893732523153</v>
      </c>
      <c r="B159" s="22" t="s">
        <v>191</v>
      </c>
      <c r="C159" s="22" t="s">
        <v>110</v>
      </c>
      <c r="E159" s="22" t="s">
        <v>170</v>
      </c>
      <c r="F159" s="22" t="s">
        <v>133</v>
      </c>
      <c r="G159" s="22" t="s">
        <v>290</v>
      </c>
      <c r="H159" s="22" t="s">
        <v>113</v>
      </c>
      <c r="I159" s="22" t="s">
        <v>646</v>
      </c>
      <c r="J159" s="22">
        <v>71260</v>
      </c>
      <c r="K159" s="22" t="s">
        <v>423</v>
      </c>
      <c r="L159" s="22" t="s">
        <v>115</v>
      </c>
      <c r="M159" s="22" t="s">
        <v>116</v>
      </c>
      <c r="N159" s="22" t="s">
        <v>163</v>
      </c>
      <c r="O159" s="22" t="s">
        <v>139</v>
      </c>
      <c r="Q159" s="22" t="s">
        <v>124</v>
      </c>
      <c r="R159" s="22" t="s">
        <v>124</v>
      </c>
      <c r="S159" s="22" t="s">
        <v>124</v>
      </c>
      <c r="T159" s="22" t="s">
        <v>124</v>
      </c>
      <c r="U159" s="22" t="s">
        <v>124</v>
      </c>
      <c r="V159" s="22" t="s">
        <v>124</v>
      </c>
      <c r="W159" s="22" t="s">
        <v>124</v>
      </c>
      <c r="X159" s="22" t="s">
        <v>124</v>
      </c>
      <c r="Y159" s="22" t="s">
        <v>124</v>
      </c>
      <c r="Z159" s="22" t="s">
        <v>124</v>
      </c>
      <c r="AA159" s="22" t="s">
        <v>120</v>
      </c>
      <c r="AB159" s="22" t="s">
        <v>121</v>
      </c>
      <c r="AC159" s="22" t="s">
        <v>124</v>
      </c>
      <c r="AD159" s="22" t="s">
        <v>124</v>
      </c>
      <c r="AE159" s="22" t="s">
        <v>124</v>
      </c>
      <c r="AF159" s="22" t="s">
        <v>124</v>
      </c>
      <c r="AG159" s="22" t="s">
        <v>124</v>
      </c>
      <c r="AH159" s="22" t="s">
        <v>124</v>
      </c>
      <c r="AI159" s="22" t="s">
        <v>124</v>
      </c>
      <c r="AJ159" s="22" t="s">
        <v>124</v>
      </c>
      <c r="AK159" s="22" t="s">
        <v>124</v>
      </c>
      <c r="AL159" s="22" t="s">
        <v>123</v>
      </c>
      <c r="AM159" s="22" t="s">
        <v>123</v>
      </c>
      <c r="AN159" s="22" t="s">
        <v>123</v>
      </c>
      <c r="AP159" s="22" t="s">
        <v>111</v>
      </c>
      <c r="AQ159" s="22" t="s">
        <v>123</v>
      </c>
      <c r="AR159" s="22" t="s">
        <v>111</v>
      </c>
      <c r="AW159" s="22" t="s">
        <v>122</v>
      </c>
      <c r="BA159" s="22" t="s">
        <v>122</v>
      </c>
      <c r="BC159" s="22" t="s">
        <v>124</v>
      </c>
      <c r="BD159" s="22" t="s">
        <v>124</v>
      </c>
      <c r="BE159" s="22" t="s">
        <v>124</v>
      </c>
      <c r="BF159" s="22" t="s">
        <v>124</v>
      </c>
      <c r="BG159" s="22" t="s">
        <v>124</v>
      </c>
      <c r="BH159" s="22" t="s">
        <v>124</v>
      </c>
      <c r="BI159" s="22" t="s">
        <v>124</v>
      </c>
      <c r="BJ159" s="22" t="s">
        <v>124</v>
      </c>
      <c r="BK159" s="22" t="s">
        <v>121</v>
      </c>
      <c r="BL159" s="22" t="s">
        <v>129</v>
      </c>
      <c r="BN159" s="22" t="s">
        <v>120</v>
      </c>
      <c r="BO159" s="22" t="s">
        <v>151</v>
      </c>
      <c r="BP159" s="22" t="s">
        <v>174</v>
      </c>
      <c r="BQ159" s="22" t="s">
        <v>205</v>
      </c>
      <c r="BR159" s="22" t="s">
        <v>126</v>
      </c>
      <c r="BS159" s="22" t="s">
        <v>647</v>
      </c>
      <c r="BT159" s="22" t="s">
        <v>111</v>
      </c>
      <c r="BU159" s="22" t="s">
        <v>648</v>
      </c>
      <c r="BW159" s="22" t="s">
        <v>412</v>
      </c>
      <c r="BX159" s="22" t="s">
        <v>124</v>
      </c>
      <c r="BY159" s="22" t="s">
        <v>121</v>
      </c>
      <c r="BZ159" s="22" t="s">
        <v>121</v>
      </c>
      <c r="CA159" s="22" t="s">
        <v>124</v>
      </c>
      <c r="CC159" s="22" t="s">
        <v>111</v>
      </c>
      <c r="CI159" s="22" t="s">
        <v>341</v>
      </c>
      <c r="CL159" s="22">
        <v>2</v>
      </c>
      <c r="CM159" s="22">
        <v>2</v>
      </c>
      <c r="CN159" s="22" t="s">
        <v>127</v>
      </c>
      <c r="CO159" s="22" t="s">
        <v>620</v>
      </c>
      <c r="CP159" s="22" t="s">
        <v>123</v>
      </c>
      <c r="CS159" s="22" t="s">
        <v>208</v>
      </c>
      <c r="CT159" s="22" t="s">
        <v>394</v>
      </c>
      <c r="CW159" s="22" t="s">
        <v>124</v>
      </c>
      <c r="CX159" s="22" t="s">
        <v>124</v>
      </c>
      <c r="CY159" s="22" t="s">
        <v>124</v>
      </c>
      <c r="CZ159" s="22" t="s">
        <v>129</v>
      </c>
      <c r="DA159" s="22" t="s">
        <v>129</v>
      </c>
      <c r="DB159" s="22" t="s">
        <v>129</v>
      </c>
      <c r="DC159" s="22" t="s">
        <v>129</v>
      </c>
      <c r="DD159" s="22" t="s">
        <v>123</v>
      </c>
      <c r="DE159" s="22" t="s">
        <v>123</v>
      </c>
      <c r="DF159" s="22">
        <v>4</v>
      </c>
    </row>
    <row r="160" spans="1:110" ht="13.2" x14ac:dyDescent="0.25">
      <c r="A160" s="86">
        <v>42114.897772905097</v>
      </c>
      <c r="B160" s="22" t="s">
        <v>383</v>
      </c>
      <c r="C160" s="22" t="s">
        <v>131</v>
      </c>
      <c r="E160" s="22" t="s">
        <v>170</v>
      </c>
      <c r="F160" s="22" t="s">
        <v>133</v>
      </c>
      <c r="G160" s="22" t="s">
        <v>294</v>
      </c>
      <c r="H160" s="22" t="s">
        <v>404</v>
      </c>
      <c r="I160" s="22" t="s">
        <v>376</v>
      </c>
      <c r="J160" s="22">
        <v>84450</v>
      </c>
      <c r="L160" s="22" t="s">
        <v>115</v>
      </c>
      <c r="M160" s="22" t="s">
        <v>116</v>
      </c>
      <c r="N160" s="22" t="s">
        <v>148</v>
      </c>
      <c r="O160" s="22" t="s">
        <v>139</v>
      </c>
      <c r="Q160" s="22" t="s">
        <v>129</v>
      </c>
      <c r="R160" s="22" t="s">
        <v>129</v>
      </c>
      <c r="S160" s="22" t="s">
        <v>129</v>
      </c>
      <c r="T160" s="22" t="s">
        <v>129</v>
      </c>
      <c r="U160" s="22" t="s">
        <v>129</v>
      </c>
      <c r="V160" s="22" t="s">
        <v>129</v>
      </c>
      <c r="W160" s="22" t="s">
        <v>129</v>
      </c>
      <c r="X160" s="22" t="s">
        <v>129</v>
      </c>
      <c r="Y160" s="22" t="s">
        <v>129</v>
      </c>
      <c r="Z160" s="22" t="s">
        <v>129</v>
      </c>
      <c r="AL160" s="22" t="s">
        <v>123</v>
      </c>
      <c r="AM160" s="22" t="s">
        <v>123</v>
      </c>
      <c r="AN160" s="22" t="s">
        <v>123</v>
      </c>
      <c r="AO160" s="22" t="s">
        <v>122</v>
      </c>
      <c r="AP160" s="22" t="s">
        <v>123</v>
      </c>
      <c r="AQ160" s="22" t="s">
        <v>123</v>
      </c>
      <c r="AR160" s="22" t="s">
        <v>123</v>
      </c>
      <c r="AW160" s="22" t="s">
        <v>122</v>
      </c>
      <c r="AX160" s="22" t="s">
        <v>123</v>
      </c>
      <c r="AY160" s="22" t="s">
        <v>123</v>
      </c>
      <c r="AZ160" s="22" t="s">
        <v>123</v>
      </c>
      <c r="BC160" s="22" t="s">
        <v>149</v>
      </c>
      <c r="BD160" s="22" t="s">
        <v>124</v>
      </c>
      <c r="BE160" s="22" t="s">
        <v>124</v>
      </c>
      <c r="BF160" s="22" t="s">
        <v>124</v>
      </c>
      <c r="BG160" s="22" t="s">
        <v>124</v>
      </c>
      <c r="BH160" s="22" t="s">
        <v>124</v>
      </c>
      <c r="BI160" s="22" t="s">
        <v>121</v>
      </c>
      <c r="BJ160" s="22" t="s">
        <v>124</v>
      </c>
      <c r="BK160" s="22" t="s">
        <v>149</v>
      </c>
      <c r="BL160" s="22" t="s">
        <v>124</v>
      </c>
      <c r="BN160" s="22" t="s">
        <v>120</v>
      </c>
      <c r="BO160" s="22" t="s">
        <v>151</v>
      </c>
      <c r="BP160" s="22" t="s">
        <v>367</v>
      </c>
      <c r="BQ160" s="22" t="s">
        <v>205</v>
      </c>
      <c r="BR160" s="22" t="s">
        <v>126</v>
      </c>
      <c r="BS160" s="22" t="s">
        <v>649</v>
      </c>
      <c r="BT160" s="22" t="s">
        <v>123</v>
      </c>
      <c r="BW160" s="22" t="s">
        <v>412</v>
      </c>
      <c r="BX160" s="22" t="s">
        <v>124</v>
      </c>
      <c r="BY160" s="22" t="s">
        <v>124</v>
      </c>
      <c r="BZ160" s="22" t="s">
        <v>149</v>
      </c>
      <c r="CA160" s="22" t="s">
        <v>124</v>
      </c>
      <c r="CC160" s="22" t="s">
        <v>111</v>
      </c>
      <c r="CI160" s="22" t="s">
        <v>141</v>
      </c>
      <c r="CL160" s="22">
        <v>4</v>
      </c>
      <c r="CM160" s="22">
        <v>4</v>
      </c>
      <c r="CN160" s="22" t="s">
        <v>127</v>
      </c>
      <c r="CO160" s="22" t="s">
        <v>650</v>
      </c>
      <c r="CP160" s="22" t="s">
        <v>123</v>
      </c>
      <c r="CS160" s="22" t="s">
        <v>239</v>
      </c>
      <c r="CT160" s="22" t="s">
        <v>198</v>
      </c>
      <c r="CW160" s="22" t="s">
        <v>124</v>
      </c>
      <c r="CX160" s="22" t="s">
        <v>124</v>
      </c>
      <c r="CY160" s="22" t="s">
        <v>124</v>
      </c>
      <c r="CZ160" s="22" t="s">
        <v>124</v>
      </c>
      <c r="DA160" s="22" t="s">
        <v>129</v>
      </c>
      <c r="DB160" s="22" t="s">
        <v>129</v>
      </c>
      <c r="DC160" s="22" t="s">
        <v>129</v>
      </c>
      <c r="DD160" s="22" t="s">
        <v>123</v>
      </c>
      <c r="DE160" s="22" t="s">
        <v>123</v>
      </c>
      <c r="DF160" s="22">
        <v>7</v>
      </c>
    </row>
    <row r="161" spans="1:110" ht="13.2" x14ac:dyDescent="0.25">
      <c r="A161" s="86">
        <v>42114.898624305555</v>
      </c>
      <c r="B161" s="22" t="s">
        <v>191</v>
      </c>
      <c r="C161" s="22" t="s">
        <v>110</v>
      </c>
      <c r="E161" s="22" t="s">
        <v>111</v>
      </c>
      <c r="G161" s="22" t="s">
        <v>112</v>
      </c>
      <c r="H161" s="22" t="s">
        <v>113</v>
      </c>
      <c r="I161" s="22" t="s">
        <v>651</v>
      </c>
      <c r="J161" s="22">
        <v>6800</v>
      </c>
      <c r="L161" s="22" t="s">
        <v>115</v>
      </c>
      <c r="M161" s="22" t="s">
        <v>137</v>
      </c>
      <c r="N161" s="22" t="s">
        <v>138</v>
      </c>
      <c r="O161" s="22" t="s">
        <v>139</v>
      </c>
      <c r="AA161" s="22" t="s">
        <v>150</v>
      </c>
      <c r="AB161" s="22" t="s">
        <v>124</v>
      </c>
      <c r="AC161" s="22" t="s">
        <v>149</v>
      </c>
      <c r="AD161" s="22" t="s">
        <v>124</v>
      </c>
      <c r="AE161" s="22" t="s">
        <v>149</v>
      </c>
      <c r="AF161" s="22" t="s">
        <v>124</v>
      </c>
      <c r="AG161" s="22" t="s">
        <v>124</v>
      </c>
      <c r="AH161" s="22" t="s">
        <v>124</v>
      </c>
      <c r="AI161" s="22" t="s">
        <v>124</v>
      </c>
      <c r="AJ161" s="22" t="s">
        <v>124</v>
      </c>
      <c r="AK161" s="22" t="s">
        <v>124</v>
      </c>
      <c r="AL161" s="22" t="s">
        <v>123</v>
      </c>
      <c r="AM161" s="22" t="s">
        <v>123</v>
      </c>
      <c r="AN161" s="22" t="s">
        <v>123</v>
      </c>
      <c r="AP161" s="22" t="s">
        <v>123</v>
      </c>
      <c r="AQ161" s="22" t="s">
        <v>123</v>
      </c>
      <c r="AR161" s="22" t="s">
        <v>123</v>
      </c>
      <c r="AT161" s="22" t="s">
        <v>123</v>
      </c>
      <c r="AU161" s="22" t="s">
        <v>123</v>
      </c>
      <c r="AV161" s="22" t="s">
        <v>123</v>
      </c>
      <c r="BA161" s="22" t="s">
        <v>122</v>
      </c>
      <c r="BC161" s="22" t="s">
        <v>129</v>
      </c>
      <c r="BD161" s="22" t="s">
        <v>129</v>
      </c>
      <c r="BE161" s="22" t="s">
        <v>129</v>
      </c>
      <c r="BF161" s="22" t="s">
        <v>129</v>
      </c>
      <c r="BG161" s="22" t="s">
        <v>129</v>
      </c>
      <c r="BH161" s="22" t="s">
        <v>129</v>
      </c>
      <c r="BI161" s="22" t="s">
        <v>129</v>
      </c>
      <c r="BJ161" s="22" t="s">
        <v>129</v>
      </c>
      <c r="BK161" s="22" t="s">
        <v>129</v>
      </c>
      <c r="BL161" s="22" t="s">
        <v>129</v>
      </c>
      <c r="BN161" s="22" t="s">
        <v>150</v>
      </c>
      <c r="BO161" s="22" t="s">
        <v>151</v>
      </c>
      <c r="BP161" s="22" t="s">
        <v>152</v>
      </c>
      <c r="BQ161" s="22" t="s">
        <v>153</v>
      </c>
      <c r="BR161" s="22" t="s">
        <v>126</v>
      </c>
      <c r="BS161" s="22" t="s">
        <v>652</v>
      </c>
      <c r="BT161" s="22" t="s">
        <v>123</v>
      </c>
      <c r="CC161" s="22" t="s">
        <v>123</v>
      </c>
      <c r="CD161" s="22" t="s">
        <v>149</v>
      </c>
      <c r="CE161" s="22" t="s">
        <v>149</v>
      </c>
      <c r="CF161" s="22" t="s">
        <v>149</v>
      </c>
      <c r="CG161" s="22" t="s">
        <v>149</v>
      </c>
      <c r="CH161" s="22" t="s">
        <v>149</v>
      </c>
      <c r="CL161" s="22">
        <v>3</v>
      </c>
      <c r="CM161" s="22">
        <v>3</v>
      </c>
      <c r="CN161" s="22" t="s">
        <v>127</v>
      </c>
      <c r="CO161" s="22" t="s">
        <v>653</v>
      </c>
      <c r="CP161" s="22" t="s">
        <v>123</v>
      </c>
      <c r="CS161" s="22" t="s">
        <v>239</v>
      </c>
      <c r="CT161" s="22" t="s">
        <v>184</v>
      </c>
      <c r="CU161" s="22" t="s">
        <v>208</v>
      </c>
      <c r="CW161" s="22" t="s">
        <v>124</v>
      </c>
      <c r="CX161" s="22" t="s">
        <v>124</v>
      </c>
      <c r="CY161" s="22" t="s">
        <v>124</v>
      </c>
      <c r="CZ161" s="22" t="s">
        <v>129</v>
      </c>
      <c r="DA161" s="22" t="s">
        <v>129</v>
      </c>
      <c r="DB161" s="22" t="s">
        <v>129</v>
      </c>
      <c r="DC161" s="22" t="s">
        <v>129</v>
      </c>
      <c r="DD161" s="22" t="s">
        <v>123</v>
      </c>
      <c r="DE161" s="22" t="s">
        <v>123</v>
      </c>
      <c r="DF161" s="22">
        <v>8</v>
      </c>
    </row>
    <row r="162" spans="1:110" ht="13.2" x14ac:dyDescent="0.25">
      <c r="A162" s="86">
        <v>42114.90654585648</v>
      </c>
      <c r="B162" s="22" t="s">
        <v>109</v>
      </c>
      <c r="C162" s="22" t="s">
        <v>110</v>
      </c>
      <c r="E162" s="22" t="s">
        <v>170</v>
      </c>
      <c r="F162" s="22" t="s">
        <v>133</v>
      </c>
      <c r="G162" s="22" t="s">
        <v>112</v>
      </c>
      <c r="H162" s="22" t="s">
        <v>654</v>
      </c>
      <c r="I162" s="22" t="s">
        <v>655</v>
      </c>
      <c r="J162" s="22">
        <v>38170</v>
      </c>
      <c r="L162" s="22" t="s">
        <v>115</v>
      </c>
      <c r="M162" s="22" t="s">
        <v>116</v>
      </c>
      <c r="N162" s="22" t="s">
        <v>163</v>
      </c>
      <c r="O162" s="22" t="s">
        <v>164</v>
      </c>
      <c r="Q162" s="22" t="s">
        <v>124</v>
      </c>
      <c r="R162" s="22" t="s">
        <v>124</v>
      </c>
      <c r="S162" s="22" t="s">
        <v>124</v>
      </c>
      <c r="T162" s="22" t="s">
        <v>124</v>
      </c>
      <c r="U162" s="22" t="s">
        <v>124</v>
      </c>
      <c r="V162" s="22" t="s">
        <v>124</v>
      </c>
      <c r="W162" s="22" t="s">
        <v>124</v>
      </c>
      <c r="X162" s="22" t="s">
        <v>124</v>
      </c>
      <c r="Y162" s="22" t="s">
        <v>124</v>
      </c>
      <c r="Z162" s="22" t="s">
        <v>124</v>
      </c>
      <c r="AA162" s="22" t="s">
        <v>120</v>
      </c>
      <c r="AB162" s="22" t="s">
        <v>124</v>
      </c>
      <c r="AC162" s="22" t="s">
        <v>124</v>
      </c>
      <c r="AD162" s="22" t="s">
        <v>124</v>
      </c>
      <c r="AE162" s="22" t="s">
        <v>124</v>
      </c>
      <c r="AF162" s="22" t="s">
        <v>124</v>
      </c>
      <c r="AG162" s="22" t="s">
        <v>124</v>
      </c>
      <c r="AH162" s="22" t="s">
        <v>124</v>
      </c>
      <c r="AI162" s="22" t="s">
        <v>124</v>
      </c>
      <c r="AJ162" s="22" t="s">
        <v>124</v>
      </c>
      <c r="AK162" s="22" t="s">
        <v>124</v>
      </c>
      <c r="AL162" s="22" t="s">
        <v>123</v>
      </c>
      <c r="AM162" s="22" t="s">
        <v>123</v>
      </c>
      <c r="AN162" s="22" t="s">
        <v>123</v>
      </c>
      <c r="AP162" s="22" t="s">
        <v>123</v>
      </c>
      <c r="AQ162" s="22" t="s">
        <v>123</v>
      </c>
      <c r="AR162" s="22" t="s">
        <v>123</v>
      </c>
      <c r="AW162" s="22" t="s">
        <v>122</v>
      </c>
      <c r="BA162" s="22" t="s">
        <v>122</v>
      </c>
      <c r="BC162" s="22" t="s">
        <v>124</v>
      </c>
      <c r="BD162" s="22" t="s">
        <v>121</v>
      </c>
      <c r="BE162" s="22" t="s">
        <v>124</v>
      </c>
      <c r="BF162" s="22" t="s">
        <v>121</v>
      </c>
      <c r="BG162" s="22" t="s">
        <v>124</v>
      </c>
      <c r="BH162" s="22" t="s">
        <v>124</v>
      </c>
      <c r="BI162" s="22" t="s">
        <v>124</v>
      </c>
      <c r="BJ162" s="22" t="s">
        <v>124</v>
      </c>
      <c r="BK162" s="22" t="s">
        <v>124</v>
      </c>
      <c r="BL162" s="22" t="s">
        <v>124</v>
      </c>
      <c r="BN162" s="22" t="s">
        <v>120</v>
      </c>
      <c r="BO162" s="22" t="s">
        <v>151</v>
      </c>
      <c r="BP162" s="22" t="s">
        <v>367</v>
      </c>
      <c r="BQ162" s="22" t="s">
        <v>153</v>
      </c>
      <c r="BR162" s="22" t="s">
        <v>154</v>
      </c>
      <c r="BS162" s="22" t="s">
        <v>656</v>
      </c>
      <c r="BT162" s="22" t="s">
        <v>123</v>
      </c>
      <c r="BW162" s="22" t="s">
        <v>412</v>
      </c>
      <c r="BX162" s="22" t="s">
        <v>124</v>
      </c>
      <c r="BY162" s="22" t="s">
        <v>124</v>
      </c>
      <c r="BZ162" s="22" t="s">
        <v>124</v>
      </c>
      <c r="CA162" s="22" t="s">
        <v>124</v>
      </c>
      <c r="CC162" s="22" t="s">
        <v>111</v>
      </c>
      <c r="CI162" s="22" t="s">
        <v>657</v>
      </c>
      <c r="CL162" s="22">
        <v>4</v>
      </c>
      <c r="CM162" s="22">
        <v>3</v>
      </c>
      <c r="CN162" s="22" t="s">
        <v>142</v>
      </c>
      <c r="CO162" s="22" t="s">
        <v>658</v>
      </c>
      <c r="CP162" s="22" t="s">
        <v>123</v>
      </c>
      <c r="CS162" s="22" t="s">
        <v>208</v>
      </c>
      <c r="CU162" s="22" t="s">
        <v>208</v>
      </c>
      <c r="CW162" s="22" t="s">
        <v>124</v>
      </c>
      <c r="CX162" s="22" t="s">
        <v>121</v>
      </c>
      <c r="CY162" s="22" t="s">
        <v>124</v>
      </c>
      <c r="DA162" s="22" t="s">
        <v>124</v>
      </c>
      <c r="DD162" s="22" t="s">
        <v>123</v>
      </c>
      <c r="DE162" s="22" t="s">
        <v>123</v>
      </c>
      <c r="DF162" s="22">
        <v>9</v>
      </c>
    </row>
    <row r="163" spans="1:110" ht="13.2" x14ac:dyDescent="0.25">
      <c r="A163" s="86">
        <v>42114.911718229167</v>
      </c>
      <c r="B163" s="22" t="s">
        <v>191</v>
      </c>
      <c r="C163" s="22" t="s">
        <v>110</v>
      </c>
      <c r="E163" s="22" t="s">
        <v>111</v>
      </c>
      <c r="G163" s="22" t="s">
        <v>112</v>
      </c>
      <c r="H163" s="22" t="s">
        <v>113</v>
      </c>
      <c r="I163" s="22" t="s">
        <v>147</v>
      </c>
      <c r="J163" s="22">
        <v>26330</v>
      </c>
      <c r="K163" s="22" t="s">
        <v>491</v>
      </c>
      <c r="L163" s="22" t="s">
        <v>115</v>
      </c>
      <c r="M163" s="22" t="s">
        <v>116</v>
      </c>
      <c r="N163" s="22" t="s">
        <v>138</v>
      </c>
      <c r="O163" s="22" t="s">
        <v>139</v>
      </c>
      <c r="Q163" s="22" t="s">
        <v>129</v>
      </c>
      <c r="R163" s="22" t="s">
        <v>129</v>
      </c>
      <c r="S163" s="22" t="s">
        <v>129</v>
      </c>
      <c r="T163" s="22" t="s">
        <v>129</v>
      </c>
      <c r="U163" s="22" t="s">
        <v>129</v>
      </c>
      <c r="V163" s="22" t="s">
        <v>129</v>
      </c>
      <c r="W163" s="22" t="s">
        <v>129</v>
      </c>
      <c r="X163" s="22" t="s">
        <v>129</v>
      </c>
      <c r="Y163" s="22" t="s">
        <v>129</v>
      </c>
      <c r="Z163" s="22" t="s">
        <v>129</v>
      </c>
      <c r="AA163" s="22" t="s">
        <v>120</v>
      </c>
      <c r="AB163" s="22" t="s">
        <v>129</v>
      </c>
      <c r="AC163" s="22" t="s">
        <v>129</v>
      </c>
      <c r="AD163" s="22" t="s">
        <v>129</v>
      </c>
      <c r="AE163" s="22" t="s">
        <v>129</v>
      </c>
      <c r="AF163" s="22" t="s">
        <v>129</v>
      </c>
      <c r="AG163" s="22" t="s">
        <v>129</v>
      </c>
      <c r="AH163" s="22" t="s">
        <v>129</v>
      </c>
      <c r="AI163" s="22" t="s">
        <v>129</v>
      </c>
      <c r="AJ163" s="22" t="s">
        <v>129</v>
      </c>
      <c r="AK163" s="22" t="s">
        <v>129</v>
      </c>
      <c r="AL163" s="22" t="s">
        <v>123</v>
      </c>
      <c r="AM163" s="22" t="s">
        <v>123</v>
      </c>
      <c r="AN163" s="22" t="s">
        <v>123</v>
      </c>
      <c r="AP163" s="22" t="s">
        <v>123</v>
      </c>
      <c r="AQ163" s="22" t="s">
        <v>123</v>
      </c>
      <c r="AR163" s="22" t="s">
        <v>123</v>
      </c>
      <c r="AT163" s="22" t="s">
        <v>123</v>
      </c>
      <c r="AU163" s="22" t="s">
        <v>123</v>
      </c>
      <c r="AV163" s="22" t="s">
        <v>123</v>
      </c>
      <c r="AX163" s="22" t="s">
        <v>123</v>
      </c>
      <c r="AY163" s="22" t="s">
        <v>123</v>
      </c>
      <c r="AZ163" s="22" t="s">
        <v>123</v>
      </c>
      <c r="BC163" s="22" t="s">
        <v>124</v>
      </c>
      <c r="BD163" s="22" t="s">
        <v>149</v>
      </c>
      <c r="BE163" s="22" t="s">
        <v>124</v>
      </c>
      <c r="BF163" s="22" t="s">
        <v>149</v>
      </c>
      <c r="BG163" s="22" t="s">
        <v>124</v>
      </c>
      <c r="BH163" s="22" t="s">
        <v>124</v>
      </c>
      <c r="BI163" s="22" t="s">
        <v>149</v>
      </c>
      <c r="BJ163" s="22" t="s">
        <v>149</v>
      </c>
      <c r="BK163" s="22" t="s">
        <v>149</v>
      </c>
      <c r="BL163" s="22" t="s">
        <v>149</v>
      </c>
      <c r="BN163" s="22" t="s">
        <v>120</v>
      </c>
      <c r="BO163" s="22" t="s">
        <v>151</v>
      </c>
      <c r="BP163" s="22" t="s">
        <v>180</v>
      </c>
      <c r="BQ163" s="22" t="s">
        <v>229</v>
      </c>
      <c r="BR163" s="22" t="s">
        <v>126</v>
      </c>
      <c r="BS163" s="22" t="s">
        <v>659</v>
      </c>
      <c r="BT163" s="22" t="s">
        <v>123</v>
      </c>
      <c r="CC163" s="22" t="s">
        <v>123</v>
      </c>
      <c r="CD163" s="22" t="s">
        <v>124</v>
      </c>
      <c r="CE163" s="22" t="s">
        <v>124</v>
      </c>
      <c r="CF163" s="22" t="s">
        <v>124</v>
      </c>
      <c r="CG163" s="22" t="s">
        <v>149</v>
      </c>
      <c r="CH163" s="22" t="s">
        <v>124</v>
      </c>
      <c r="CL163" s="22">
        <v>4</v>
      </c>
      <c r="CM163" s="22">
        <v>3</v>
      </c>
      <c r="CN163" s="22" t="s">
        <v>127</v>
      </c>
      <c r="CO163" s="22" t="s">
        <v>430</v>
      </c>
      <c r="CP163" s="22" t="s">
        <v>123</v>
      </c>
      <c r="CS163" s="22" t="s">
        <v>198</v>
      </c>
      <c r="CT163" s="22" t="s">
        <v>239</v>
      </c>
      <c r="CU163" s="22" t="s">
        <v>198</v>
      </c>
      <c r="CW163" s="22" t="s">
        <v>149</v>
      </c>
      <c r="CX163" s="22" t="s">
        <v>149</v>
      </c>
      <c r="CY163" s="22" t="s">
        <v>124</v>
      </c>
      <c r="CZ163" s="22" t="s">
        <v>124</v>
      </c>
      <c r="DA163" s="22" t="s">
        <v>129</v>
      </c>
      <c r="DB163" s="22" t="s">
        <v>129</v>
      </c>
      <c r="DC163" s="22" t="s">
        <v>129</v>
      </c>
      <c r="DD163" s="22" t="s">
        <v>123</v>
      </c>
      <c r="DE163" s="22" t="s">
        <v>123</v>
      </c>
      <c r="DF163" s="22">
        <v>8</v>
      </c>
    </row>
    <row r="164" spans="1:110" ht="13.2" x14ac:dyDescent="0.25">
      <c r="A164" s="86">
        <v>42114.917424837964</v>
      </c>
      <c r="B164" s="22" t="s">
        <v>109</v>
      </c>
      <c r="C164" s="22" t="s">
        <v>110</v>
      </c>
      <c r="E164" s="22" t="s">
        <v>170</v>
      </c>
      <c r="F164" s="22" t="s">
        <v>215</v>
      </c>
      <c r="G164" s="22" t="s">
        <v>112</v>
      </c>
      <c r="H164" s="22" t="s">
        <v>113</v>
      </c>
      <c r="I164" s="22" t="s">
        <v>136</v>
      </c>
      <c r="J164" s="22">
        <v>38300</v>
      </c>
      <c r="L164" s="22" t="s">
        <v>115</v>
      </c>
      <c r="M164" s="22" t="s">
        <v>137</v>
      </c>
      <c r="N164" s="22" t="s">
        <v>138</v>
      </c>
      <c r="O164" s="22" t="s">
        <v>139</v>
      </c>
      <c r="AA164" s="22" t="s">
        <v>120</v>
      </c>
      <c r="AB164" s="22" t="s">
        <v>124</v>
      </c>
      <c r="AC164" s="22" t="s">
        <v>124</v>
      </c>
      <c r="AD164" s="22" t="s">
        <v>124</v>
      </c>
      <c r="AE164" s="22" t="s">
        <v>124</v>
      </c>
      <c r="AF164" s="22" t="s">
        <v>124</v>
      </c>
      <c r="AG164" s="22" t="s">
        <v>124</v>
      </c>
      <c r="AH164" s="22" t="s">
        <v>124</v>
      </c>
      <c r="AI164" s="22" t="s">
        <v>124</v>
      </c>
      <c r="AJ164" s="22" t="s">
        <v>124</v>
      </c>
      <c r="AK164" s="22" t="s">
        <v>124</v>
      </c>
      <c r="AL164" s="22" t="s">
        <v>123</v>
      </c>
      <c r="AM164" s="22" t="s">
        <v>123</v>
      </c>
      <c r="AN164" s="22" t="s">
        <v>123</v>
      </c>
      <c r="AP164" s="22" t="s">
        <v>123</v>
      </c>
      <c r="AQ164" s="22" t="s">
        <v>123</v>
      </c>
      <c r="AR164" s="22" t="s">
        <v>123</v>
      </c>
      <c r="AT164" s="22" t="s">
        <v>123</v>
      </c>
      <c r="AU164" s="22" t="s">
        <v>123</v>
      </c>
      <c r="AV164" s="22" t="s">
        <v>123</v>
      </c>
      <c r="BA164" s="22" t="s">
        <v>122</v>
      </c>
      <c r="BC164" s="22" t="s">
        <v>124</v>
      </c>
      <c r="BD164" s="22" t="s">
        <v>124</v>
      </c>
      <c r="BE164" s="22" t="s">
        <v>124</v>
      </c>
      <c r="BG164" s="22" t="s">
        <v>124</v>
      </c>
      <c r="BH164" s="22" t="s">
        <v>124</v>
      </c>
      <c r="BI164" s="22" t="s">
        <v>124</v>
      </c>
      <c r="BJ164" s="22" t="s">
        <v>124</v>
      </c>
      <c r="BK164" s="22" t="s">
        <v>124</v>
      </c>
      <c r="BN164" s="22" t="s">
        <v>120</v>
      </c>
      <c r="BO164" s="22" t="s">
        <v>151</v>
      </c>
      <c r="BP164" s="22" t="s">
        <v>180</v>
      </c>
      <c r="BQ164" s="22" t="s">
        <v>205</v>
      </c>
      <c r="BR164" s="22" t="s">
        <v>126</v>
      </c>
      <c r="BS164" s="22" t="s">
        <v>660</v>
      </c>
      <c r="BT164" s="22" t="s">
        <v>123</v>
      </c>
      <c r="CC164" s="22" t="s">
        <v>111</v>
      </c>
      <c r="CI164" s="22" t="s">
        <v>200</v>
      </c>
      <c r="CL164" s="22">
        <v>4</v>
      </c>
      <c r="CM164" s="22">
        <v>4</v>
      </c>
      <c r="CN164" s="22" t="s">
        <v>127</v>
      </c>
      <c r="CO164" s="22" t="s">
        <v>661</v>
      </c>
      <c r="CP164" s="22" t="s">
        <v>123</v>
      </c>
      <c r="CS164" s="22" t="s">
        <v>198</v>
      </c>
      <c r="CT164" s="22" t="s">
        <v>198</v>
      </c>
      <c r="CU164" s="22" t="s">
        <v>198</v>
      </c>
      <c r="CW164" s="22" t="s">
        <v>124</v>
      </c>
      <c r="CX164" s="22" t="s">
        <v>124</v>
      </c>
      <c r="CY164" s="22" t="s">
        <v>124</v>
      </c>
      <c r="CZ164" s="22" t="s">
        <v>124</v>
      </c>
      <c r="DD164" s="22" t="s">
        <v>123</v>
      </c>
      <c r="DE164" s="22" t="s">
        <v>123</v>
      </c>
      <c r="DF164" s="22">
        <v>4</v>
      </c>
    </row>
    <row r="165" spans="1:110" ht="13.2" x14ac:dyDescent="0.25">
      <c r="A165" s="86">
        <v>42114.923175763892</v>
      </c>
      <c r="B165" s="22" t="s">
        <v>191</v>
      </c>
      <c r="C165" s="22" t="s">
        <v>110</v>
      </c>
      <c r="E165" s="22" t="s">
        <v>111</v>
      </c>
      <c r="G165" s="22" t="s">
        <v>203</v>
      </c>
      <c r="H165" s="22" t="s">
        <v>113</v>
      </c>
      <c r="I165" s="22" t="s">
        <v>662</v>
      </c>
      <c r="J165" s="22">
        <v>62920</v>
      </c>
      <c r="L165" s="22" t="s">
        <v>663</v>
      </c>
      <c r="M165" s="22" t="s">
        <v>137</v>
      </c>
      <c r="N165" s="22" t="s">
        <v>138</v>
      </c>
      <c r="O165" s="22" t="s">
        <v>173</v>
      </c>
      <c r="Q165" s="22" t="s">
        <v>124</v>
      </c>
      <c r="R165" s="22" t="s">
        <v>124</v>
      </c>
      <c r="S165" s="22" t="s">
        <v>124</v>
      </c>
      <c r="T165" s="22" t="s">
        <v>124</v>
      </c>
      <c r="U165" s="22" t="s">
        <v>124</v>
      </c>
      <c r="V165" s="22" t="s">
        <v>124</v>
      </c>
      <c r="W165" s="22" t="s">
        <v>129</v>
      </c>
      <c r="X165" s="22" t="s">
        <v>129</v>
      </c>
      <c r="Y165" s="22" t="s">
        <v>129</v>
      </c>
      <c r="Z165" s="22" t="s">
        <v>129</v>
      </c>
      <c r="AA165" s="22" t="s">
        <v>120</v>
      </c>
      <c r="AB165" s="22" t="s">
        <v>129</v>
      </c>
      <c r="AC165" s="22" t="s">
        <v>129</v>
      </c>
      <c r="AD165" s="22" t="s">
        <v>129</v>
      </c>
      <c r="AE165" s="22" t="s">
        <v>129</v>
      </c>
      <c r="AF165" s="22" t="s">
        <v>129</v>
      </c>
      <c r="AG165" s="22" t="s">
        <v>129</v>
      </c>
      <c r="AH165" s="22" t="s">
        <v>129</v>
      </c>
      <c r="AI165" s="22" t="s">
        <v>129</v>
      </c>
      <c r="AJ165" s="22" t="s">
        <v>129</v>
      </c>
      <c r="AK165" s="22" t="s">
        <v>129</v>
      </c>
      <c r="AL165" s="22" t="s">
        <v>123</v>
      </c>
      <c r="AM165" s="22" t="s">
        <v>123</v>
      </c>
      <c r="AN165" s="22" t="s">
        <v>123</v>
      </c>
      <c r="AP165" s="22" t="s">
        <v>123</v>
      </c>
      <c r="AQ165" s="22" t="s">
        <v>123</v>
      </c>
      <c r="AR165" s="22" t="s">
        <v>123</v>
      </c>
      <c r="AW165" s="22" t="s">
        <v>122</v>
      </c>
      <c r="BA165" s="22" t="s">
        <v>122</v>
      </c>
      <c r="BC165" s="22" t="s">
        <v>129</v>
      </c>
      <c r="BD165" s="22" t="s">
        <v>129</v>
      </c>
      <c r="BE165" s="22" t="s">
        <v>124</v>
      </c>
      <c r="BF165" s="22" t="s">
        <v>121</v>
      </c>
      <c r="BG165" s="22" t="s">
        <v>124</v>
      </c>
      <c r="BH165" s="22" t="s">
        <v>124</v>
      </c>
      <c r="BI165" s="22" t="s">
        <v>124</v>
      </c>
      <c r="BJ165" s="22" t="s">
        <v>124</v>
      </c>
      <c r="BK165" s="22" t="s">
        <v>124</v>
      </c>
      <c r="BL165" s="22" t="s">
        <v>129</v>
      </c>
      <c r="BN165" s="22" t="s">
        <v>120</v>
      </c>
      <c r="BO165" s="22" t="s">
        <v>151</v>
      </c>
      <c r="BP165" s="22" t="s">
        <v>152</v>
      </c>
      <c r="BQ165" s="22" t="s">
        <v>229</v>
      </c>
      <c r="BR165" s="22" t="s">
        <v>126</v>
      </c>
      <c r="BT165" s="22" t="s">
        <v>123</v>
      </c>
      <c r="CC165" s="22" t="s">
        <v>111</v>
      </c>
      <c r="CI165" s="22" t="s">
        <v>200</v>
      </c>
      <c r="CL165" s="22">
        <v>2</v>
      </c>
      <c r="CM165" s="22">
        <v>2</v>
      </c>
      <c r="CN165" s="22" t="s">
        <v>127</v>
      </c>
      <c r="CO165" s="22" t="s">
        <v>664</v>
      </c>
      <c r="CP165" s="22" t="s">
        <v>123</v>
      </c>
      <c r="CS165" s="22" t="s">
        <v>158</v>
      </c>
      <c r="CT165" s="22" t="s">
        <v>158</v>
      </c>
      <c r="CU165" s="22" t="s">
        <v>208</v>
      </c>
      <c r="CW165" s="22" t="s">
        <v>124</v>
      </c>
      <c r="CX165" s="22" t="s">
        <v>129</v>
      </c>
      <c r="CY165" s="22" t="s">
        <v>124</v>
      </c>
      <c r="CZ165" s="22" t="s">
        <v>121</v>
      </c>
      <c r="DA165" s="22" t="s">
        <v>129</v>
      </c>
      <c r="DB165" s="22" t="s">
        <v>129</v>
      </c>
      <c r="DC165" s="22" t="s">
        <v>129</v>
      </c>
      <c r="DD165" s="22" t="s">
        <v>123</v>
      </c>
      <c r="DE165" s="22" t="s">
        <v>123</v>
      </c>
      <c r="DF165" s="22">
        <v>7</v>
      </c>
    </row>
    <row r="166" spans="1:110" ht="13.2" x14ac:dyDescent="0.25">
      <c r="A166" s="86">
        <v>42114.93331792824</v>
      </c>
      <c r="B166" s="22" t="s">
        <v>191</v>
      </c>
      <c r="C166" s="22" t="s">
        <v>110</v>
      </c>
      <c r="E166" s="22" t="s">
        <v>111</v>
      </c>
      <c r="G166" s="22" t="s">
        <v>112</v>
      </c>
      <c r="H166" s="22" t="s">
        <v>113</v>
      </c>
      <c r="I166" s="22" t="s">
        <v>136</v>
      </c>
      <c r="J166" s="22">
        <v>84110</v>
      </c>
      <c r="L166" s="22" t="s">
        <v>115</v>
      </c>
      <c r="M166" s="22" t="s">
        <v>116</v>
      </c>
      <c r="N166" s="22" t="s">
        <v>163</v>
      </c>
      <c r="O166" s="22" t="s">
        <v>139</v>
      </c>
      <c r="AA166" s="22" t="s">
        <v>150</v>
      </c>
      <c r="AB166" s="22" t="s">
        <v>124</v>
      </c>
      <c r="AC166" s="22" t="s">
        <v>124</v>
      </c>
      <c r="AD166" s="22" t="s">
        <v>124</v>
      </c>
      <c r="AE166" s="22" t="s">
        <v>121</v>
      </c>
      <c r="AF166" s="22" t="s">
        <v>121</v>
      </c>
      <c r="AG166" s="22" t="s">
        <v>124</v>
      </c>
      <c r="AH166" s="22" t="s">
        <v>121</v>
      </c>
      <c r="AI166" s="22" t="s">
        <v>121</v>
      </c>
      <c r="AJ166" s="22" t="s">
        <v>121</v>
      </c>
      <c r="AK166" s="22" t="s">
        <v>121</v>
      </c>
      <c r="AL166" s="22" t="s">
        <v>123</v>
      </c>
      <c r="AM166" s="22" t="s">
        <v>123</v>
      </c>
      <c r="AN166" s="22" t="s">
        <v>123</v>
      </c>
      <c r="AP166" s="22" t="s">
        <v>123</v>
      </c>
      <c r="AQ166" s="22" t="s">
        <v>123</v>
      </c>
      <c r="AR166" s="22" t="s">
        <v>123</v>
      </c>
      <c r="AT166" s="22" t="s">
        <v>123</v>
      </c>
      <c r="AU166" s="22" t="s">
        <v>123</v>
      </c>
      <c r="AV166" s="22" t="s">
        <v>123</v>
      </c>
      <c r="BA166" s="22" t="s">
        <v>122</v>
      </c>
      <c r="BC166" s="22" t="s">
        <v>124</v>
      </c>
      <c r="BD166" s="22" t="s">
        <v>124</v>
      </c>
      <c r="BE166" s="22" t="s">
        <v>124</v>
      </c>
      <c r="BF166" s="22" t="s">
        <v>124</v>
      </c>
      <c r="BG166" s="22" t="s">
        <v>124</v>
      </c>
      <c r="BH166" s="22" t="s">
        <v>124</v>
      </c>
      <c r="BI166" s="22" t="s">
        <v>124</v>
      </c>
      <c r="BJ166" s="22" t="s">
        <v>124</v>
      </c>
      <c r="BK166" s="22" t="s">
        <v>124</v>
      </c>
      <c r="BL166" s="22" t="s">
        <v>124</v>
      </c>
      <c r="BN166" s="22" t="s">
        <v>150</v>
      </c>
      <c r="BO166" s="22" t="s">
        <v>151</v>
      </c>
      <c r="BP166" s="22" t="s">
        <v>180</v>
      </c>
      <c r="BQ166" s="22" t="s">
        <v>205</v>
      </c>
      <c r="BR166" s="22" t="s">
        <v>126</v>
      </c>
      <c r="BT166" s="22" t="s">
        <v>123</v>
      </c>
      <c r="CC166" s="22" t="s">
        <v>123</v>
      </c>
      <c r="CD166" s="22" t="s">
        <v>124</v>
      </c>
      <c r="CE166" s="22" t="s">
        <v>124</v>
      </c>
      <c r="CF166" s="22" t="s">
        <v>124</v>
      </c>
      <c r="CG166" s="22" t="s">
        <v>124</v>
      </c>
      <c r="CH166" s="22" t="s">
        <v>124</v>
      </c>
      <c r="CL166" s="22">
        <v>4</v>
      </c>
      <c r="CM166" s="22">
        <v>3</v>
      </c>
      <c r="CN166" s="22" t="s">
        <v>127</v>
      </c>
      <c r="CO166" s="22" t="s">
        <v>665</v>
      </c>
      <c r="CP166" s="22" t="s">
        <v>123</v>
      </c>
      <c r="CS166" s="22" t="s">
        <v>168</v>
      </c>
      <c r="CT166" s="22" t="s">
        <v>169</v>
      </c>
      <c r="CU166" s="22" t="s">
        <v>209</v>
      </c>
      <c r="CW166" s="22" t="s">
        <v>124</v>
      </c>
      <c r="CX166" s="22" t="s">
        <v>124</v>
      </c>
      <c r="CY166" s="22" t="s">
        <v>124</v>
      </c>
      <c r="CZ166" s="22" t="s">
        <v>129</v>
      </c>
      <c r="DA166" s="22" t="s">
        <v>129</v>
      </c>
      <c r="DB166" s="22" t="s">
        <v>129</v>
      </c>
      <c r="DC166" s="22" t="s">
        <v>129</v>
      </c>
      <c r="DD166" s="22" t="s">
        <v>123</v>
      </c>
      <c r="DE166" s="22" t="s">
        <v>123</v>
      </c>
      <c r="DF166" s="22">
        <v>8</v>
      </c>
    </row>
    <row r="167" spans="1:110" ht="13.2" x14ac:dyDescent="0.25">
      <c r="A167" s="86">
        <v>42114.979365914347</v>
      </c>
      <c r="B167" s="22" t="s">
        <v>191</v>
      </c>
      <c r="C167" s="22" t="s">
        <v>289</v>
      </c>
      <c r="E167" s="22" t="s">
        <v>192</v>
      </c>
      <c r="F167" s="22" t="s">
        <v>171</v>
      </c>
      <c r="G167" s="22" t="s">
        <v>112</v>
      </c>
      <c r="H167" s="22" t="s">
        <v>411</v>
      </c>
      <c r="I167" s="22" t="s">
        <v>216</v>
      </c>
      <c r="J167" s="22">
        <v>38320</v>
      </c>
      <c r="L167" s="22" t="s">
        <v>115</v>
      </c>
      <c r="M167" s="22" t="s">
        <v>137</v>
      </c>
      <c r="N167" s="22" t="s">
        <v>148</v>
      </c>
      <c r="O167" s="22" t="s">
        <v>139</v>
      </c>
      <c r="Q167" s="22" t="s">
        <v>149</v>
      </c>
      <c r="R167" s="22" t="s">
        <v>149</v>
      </c>
      <c r="S167" s="22" t="s">
        <v>149</v>
      </c>
      <c r="T167" s="22" t="s">
        <v>149</v>
      </c>
      <c r="U167" s="22" t="s">
        <v>124</v>
      </c>
      <c r="V167" s="22" t="s">
        <v>149</v>
      </c>
      <c r="W167" s="22" t="s">
        <v>149</v>
      </c>
      <c r="X167" s="22" t="s">
        <v>149</v>
      </c>
      <c r="Y167" s="22" t="s">
        <v>149</v>
      </c>
      <c r="Z167" s="22" t="s">
        <v>149</v>
      </c>
      <c r="AA167" s="22" t="s">
        <v>120</v>
      </c>
      <c r="AB167" s="22" t="s">
        <v>124</v>
      </c>
      <c r="AC167" s="22" t="s">
        <v>124</v>
      </c>
      <c r="AD167" s="22" t="s">
        <v>124</v>
      </c>
      <c r="AE167" s="22" t="s">
        <v>124</v>
      </c>
      <c r="AF167" s="22" t="s">
        <v>124</v>
      </c>
      <c r="AG167" s="22" t="s">
        <v>124</v>
      </c>
      <c r="AH167" s="22" t="s">
        <v>124</v>
      </c>
      <c r="AI167" s="22" t="s">
        <v>124</v>
      </c>
      <c r="AJ167" s="22" t="s">
        <v>124</v>
      </c>
      <c r="AK167" s="22" t="s">
        <v>124</v>
      </c>
      <c r="AL167" s="22" t="s">
        <v>123</v>
      </c>
      <c r="AM167" s="22" t="s">
        <v>123</v>
      </c>
      <c r="AN167" s="22" t="s">
        <v>123</v>
      </c>
      <c r="AP167" s="22" t="s">
        <v>123</v>
      </c>
      <c r="AQ167" s="22" t="s">
        <v>123</v>
      </c>
      <c r="AR167" s="22" t="s">
        <v>123</v>
      </c>
      <c r="AT167" s="22" t="s">
        <v>123</v>
      </c>
      <c r="AU167" s="22" t="s">
        <v>123</v>
      </c>
      <c r="AV167" s="22" t="s">
        <v>123</v>
      </c>
      <c r="BA167" s="22" t="s">
        <v>122</v>
      </c>
      <c r="BC167" s="22" t="s">
        <v>124</v>
      </c>
      <c r="BD167" s="22" t="s">
        <v>124</v>
      </c>
      <c r="BE167" s="22" t="s">
        <v>124</v>
      </c>
      <c r="BF167" s="22" t="s">
        <v>124</v>
      </c>
      <c r="BG167" s="22" t="s">
        <v>124</v>
      </c>
      <c r="BH167" s="22" t="s">
        <v>124</v>
      </c>
      <c r="BI167" s="22" t="s">
        <v>124</v>
      </c>
      <c r="BJ167" s="22" t="s">
        <v>124</v>
      </c>
      <c r="BK167" s="22" t="s">
        <v>124</v>
      </c>
      <c r="BL167" s="22" t="s">
        <v>124</v>
      </c>
      <c r="BN167" s="22" t="s">
        <v>120</v>
      </c>
      <c r="BO167" s="22" t="s">
        <v>151</v>
      </c>
      <c r="BP167" s="22" t="s">
        <v>174</v>
      </c>
      <c r="BQ167" s="22" t="s">
        <v>205</v>
      </c>
      <c r="BR167" s="22" t="s">
        <v>126</v>
      </c>
      <c r="BT167" s="22" t="s">
        <v>111</v>
      </c>
      <c r="BU167" s="22" t="s">
        <v>666</v>
      </c>
      <c r="BW167" s="22" t="s">
        <v>412</v>
      </c>
      <c r="BX167" s="22" t="s">
        <v>124</v>
      </c>
      <c r="BY167" s="22" t="s">
        <v>124</v>
      </c>
      <c r="BZ167" s="22" t="s">
        <v>121</v>
      </c>
      <c r="CA167" s="22" t="s">
        <v>149</v>
      </c>
      <c r="CC167" s="22" t="s">
        <v>111</v>
      </c>
      <c r="CI167" s="22" t="s">
        <v>439</v>
      </c>
      <c r="CL167" s="22">
        <v>3</v>
      </c>
      <c r="CM167" s="22">
        <v>3</v>
      </c>
      <c r="CN167" s="22" t="s">
        <v>127</v>
      </c>
      <c r="CO167" s="22" t="s">
        <v>219</v>
      </c>
      <c r="CP167" s="22" t="s">
        <v>123</v>
      </c>
      <c r="CS167" s="22" t="s">
        <v>198</v>
      </c>
      <c r="CW167" s="22" t="s">
        <v>124</v>
      </c>
      <c r="CX167" s="22" t="s">
        <v>124</v>
      </c>
      <c r="CY167" s="22" t="s">
        <v>124</v>
      </c>
      <c r="CZ167" s="22" t="s">
        <v>124</v>
      </c>
      <c r="DA167" s="22" t="s">
        <v>129</v>
      </c>
      <c r="DB167" s="22" t="s">
        <v>129</v>
      </c>
      <c r="DC167" s="22" t="s">
        <v>129</v>
      </c>
      <c r="DD167" s="22" t="s">
        <v>123</v>
      </c>
      <c r="DE167" s="22" t="s">
        <v>123</v>
      </c>
      <c r="DF167" s="22">
        <v>8</v>
      </c>
    </row>
    <row r="168" spans="1:110" ht="13.2" x14ac:dyDescent="0.25">
      <c r="A168" s="86">
        <v>42115.300515671297</v>
      </c>
      <c r="B168" s="22" t="s">
        <v>383</v>
      </c>
      <c r="C168" s="22" t="s">
        <v>131</v>
      </c>
      <c r="E168" s="22" t="s">
        <v>170</v>
      </c>
      <c r="F168" s="22" t="s">
        <v>133</v>
      </c>
      <c r="G168" s="22" t="s">
        <v>585</v>
      </c>
      <c r="H168" s="22" t="s">
        <v>667</v>
      </c>
      <c r="I168" s="22" t="s">
        <v>668</v>
      </c>
      <c r="J168" s="22">
        <v>30320</v>
      </c>
      <c r="L168" s="22" t="s">
        <v>669</v>
      </c>
      <c r="M168" s="22" t="s">
        <v>116</v>
      </c>
      <c r="N168" s="22" t="s">
        <v>148</v>
      </c>
      <c r="O168" s="22" t="s">
        <v>139</v>
      </c>
      <c r="Q168" s="22" t="s">
        <v>149</v>
      </c>
      <c r="R168" s="22" t="s">
        <v>149</v>
      </c>
      <c r="S168" s="22" t="s">
        <v>149</v>
      </c>
      <c r="T168" s="22" t="s">
        <v>149</v>
      </c>
      <c r="U168" s="22" t="s">
        <v>149</v>
      </c>
      <c r="V168" s="22" t="s">
        <v>149</v>
      </c>
      <c r="AL168" s="22" t="s">
        <v>123</v>
      </c>
      <c r="AM168" s="22" t="s">
        <v>123</v>
      </c>
      <c r="AN168" s="22" t="s">
        <v>123</v>
      </c>
      <c r="AS168" s="22" t="s">
        <v>122</v>
      </c>
      <c r="AW168" s="22" t="s">
        <v>122</v>
      </c>
      <c r="BA168" s="22" t="s">
        <v>122</v>
      </c>
      <c r="BC168" s="22" t="s">
        <v>149</v>
      </c>
      <c r="BD168" s="22" t="s">
        <v>149</v>
      </c>
      <c r="BE168" s="22" t="s">
        <v>149</v>
      </c>
      <c r="BF168" s="22" t="s">
        <v>149</v>
      </c>
      <c r="BG168" s="22" t="s">
        <v>149</v>
      </c>
      <c r="BH168" s="22" t="s">
        <v>149</v>
      </c>
      <c r="BI168" s="22" t="s">
        <v>149</v>
      </c>
      <c r="BJ168" s="22" t="s">
        <v>149</v>
      </c>
      <c r="BK168" s="22" t="s">
        <v>149</v>
      </c>
      <c r="BL168" s="22" t="s">
        <v>124</v>
      </c>
      <c r="BN168" s="22" t="s">
        <v>120</v>
      </c>
      <c r="BO168" s="22" t="s">
        <v>151</v>
      </c>
      <c r="BP168" s="22" t="s">
        <v>152</v>
      </c>
      <c r="BQ168" s="22" t="s">
        <v>205</v>
      </c>
      <c r="BR168" s="22" t="s">
        <v>126</v>
      </c>
      <c r="BT168" s="22" t="s">
        <v>123</v>
      </c>
      <c r="BW168" s="22" t="s">
        <v>412</v>
      </c>
      <c r="BX168" s="22" t="s">
        <v>149</v>
      </c>
      <c r="BY168" s="22" t="s">
        <v>149</v>
      </c>
      <c r="BZ168" s="22" t="s">
        <v>149</v>
      </c>
      <c r="CA168" s="22" t="s">
        <v>149</v>
      </c>
      <c r="CC168" s="22" t="s">
        <v>111</v>
      </c>
      <c r="CI168" s="22" t="s">
        <v>389</v>
      </c>
      <c r="CL168" s="22">
        <v>4</v>
      </c>
      <c r="CM168" s="22">
        <v>2</v>
      </c>
      <c r="CN168" s="22" t="s">
        <v>127</v>
      </c>
      <c r="CO168" s="22" t="s">
        <v>670</v>
      </c>
      <c r="CP168" s="22" t="s">
        <v>123</v>
      </c>
      <c r="CS168" s="22" t="s">
        <v>158</v>
      </c>
      <c r="CT168" s="22" t="s">
        <v>169</v>
      </c>
      <c r="CU168" s="22" t="s">
        <v>169</v>
      </c>
      <c r="DD168" s="22" t="s">
        <v>123</v>
      </c>
      <c r="DE168" s="22" t="s">
        <v>123</v>
      </c>
      <c r="DF168" s="22">
        <v>8</v>
      </c>
    </row>
    <row r="169" spans="1:110" ht="13.2" x14ac:dyDescent="0.25">
      <c r="A169" s="86">
        <v>42115.373588726856</v>
      </c>
      <c r="B169" s="22" t="s">
        <v>191</v>
      </c>
      <c r="C169" s="22" t="s">
        <v>110</v>
      </c>
      <c r="E169" s="22" t="s">
        <v>399</v>
      </c>
      <c r="F169" s="22" t="s">
        <v>171</v>
      </c>
      <c r="G169" s="22" t="s">
        <v>112</v>
      </c>
      <c r="H169" s="22" t="s">
        <v>161</v>
      </c>
      <c r="I169" s="22" t="s">
        <v>671</v>
      </c>
      <c r="J169" s="22">
        <v>13420</v>
      </c>
      <c r="L169" s="22" t="s">
        <v>115</v>
      </c>
      <c r="M169" s="22" t="s">
        <v>137</v>
      </c>
      <c r="N169" s="22" t="s">
        <v>138</v>
      </c>
      <c r="O169" s="22" t="s">
        <v>139</v>
      </c>
      <c r="Q169" s="22" t="s">
        <v>129</v>
      </c>
      <c r="R169" s="22" t="s">
        <v>129</v>
      </c>
      <c r="S169" s="22" t="s">
        <v>129</v>
      </c>
      <c r="T169" s="22" t="s">
        <v>129</v>
      </c>
      <c r="U169" s="22" t="s">
        <v>129</v>
      </c>
      <c r="V169" s="22" t="s">
        <v>129</v>
      </c>
      <c r="W169" s="22" t="s">
        <v>124</v>
      </c>
      <c r="X169" s="22" t="s">
        <v>124</v>
      </c>
      <c r="Y169" s="22" t="s">
        <v>124</v>
      </c>
      <c r="Z169" s="22" t="s">
        <v>124</v>
      </c>
      <c r="AA169" s="22" t="s">
        <v>150</v>
      </c>
      <c r="AB169" s="22" t="s">
        <v>124</v>
      </c>
      <c r="AC169" s="22" t="s">
        <v>124</v>
      </c>
      <c r="AD169" s="22" t="s">
        <v>124</v>
      </c>
      <c r="AE169" s="22" t="s">
        <v>124</v>
      </c>
      <c r="AF169" s="22" t="s">
        <v>124</v>
      </c>
      <c r="AG169" s="22" t="s">
        <v>124</v>
      </c>
      <c r="AH169" s="22" t="s">
        <v>124</v>
      </c>
      <c r="AI169" s="22" t="s">
        <v>124</v>
      </c>
      <c r="AJ169" s="22" t="s">
        <v>124</v>
      </c>
      <c r="AK169" s="22" t="s">
        <v>124</v>
      </c>
      <c r="AL169" s="22" t="s">
        <v>123</v>
      </c>
      <c r="AM169" s="22" t="s">
        <v>123</v>
      </c>
      <c r="AN169" s="22" t="s">
        <v>123</v>
      </c>
      <c r="AP169" s="22" t="s">
        <v>123</v>
      </c>
      <c r="AQ169" s="22" t="s">
        <v>123</v>
      </c>
      <c r="AR169" s="22" t="s">
        <v>123</v>
      </c>
      <c r="AT169" s="22" t="s">
        <v>123</v>
      </c>
      <c r="AU169" s="22" t="s">
        <v>123</v>
      </c>
      <c r="AV169" s="22" t="s">
        <v>123</v>
      </c>
      <c r="BA169" s="22" t="s">
        <v>122</v>
      </c>
      <c r="BC169" s="22" t="s">
        <v>124</v>
      </c>
      <c r="BD169" s="22" t="s">
        <v>124</v>
      </c>
      <c r="BE169" s="22" t="s">
        <v>124</v>
      </c>
      <c r="BF169" s="22" t="s">
        <v>124</v>
      </c>
      <c r="BG169" s="22" t="s">
        <v>124</v>
      </c>
      <c r="BH169" s="22" t="s">
        <v>124</v>
      </c>
      <c r="BI169" s="22" t="s">
        <v>124</v>
      </c>
      <c r="BJ169" s="22" t="s">
        <v>124</v>
      </c>
      <c r="BK169" s="22" t="s">
        <v>121</v>
      </c>
      <c r="BL169" s="22" t="s">
        <v>124</v>
      </c>
      <c r="BN169" s="22" t="s">
        <v>150</v>
      </c>
      <c r="BO169" s="22" t="s">
        <v>151</v>
      </c>
      <c r="BP169" s="22" t="s">
        <v>180</v>
      </c>
      <c r="BR169" s="22" t="s">
        <v>126</v>
      </c>
      <c r="BS169" s="22" t="s">
        <v>672</v>
      </c>
      <c r="BT169" s="22" t="s">
        <v>123</v>
      </c>
      <c r="BU169" s="22" t="s">
        <v>554</v>
      </c>
      <c r="CC169" s="22" t="s">
        <v>123</v>
      </c>
      <c r="CD169" s="22" t="s">
        <v>124</v>
      </c>
      <c r="CE169" s="22" t="s">
        <v>124</v>
      </c>
      <c r="CF169" s="22" t="s">
        <v>124</v>
      </c>
      <c r="CG169" s="22" t="s">
        <v>124</v>
      </c>
      <c r="CH169" s="22" t="s">
        <v>124</v>
      </c>
      <c r="CL169" s="22">
        <v>4</v>
      </c>
      <c r="CM169" s="22">
        <v>4</v>
      </c>
      <c r="CN169" s="22" t="s">
        <v>127</v>
      </c>
      <c r="CO169" s="22" t="s">
        <v>430</v>
      </c>
      <c r="CP169" s="22" t="s">
        <v>123</v>
      </c>
      <c r="CS169" s="22" t="s">
        <v>198</v>
      </c>
      <c r="CT169" s="22" t="s">
        <v>198</v>
      </c>
      <c r="CU169" s="22" t="s">
        <v>198</v>
      </c>
      <c r="CW169" s="22" t="s">
        <v>124</v>
      </c>
      <c r="CX169" s="22" t="s">
        <v>124</v>
      </c>
      <c r="CY169" s="22" t="s">
        <v>124</v>
      </c>
      <c r="CZ169" s="22" t="s">
        <v>129</v>
      </c>
      <c r="DA169" s="22" t="s">
        <v>129</v>
      </c>
      <c r="DB169" s="22" t="s">
        <v>129</v>
      </c>
      <c r="DC169" s="22" t="s">
        <v>129</v>
      </c>
      <c r="DD169" s="22" t="s">
        <v>123</v>
      </c>
      <c r="DE169" s="22" t="s">
        <v>123</v>
      </c>
      <c r="DF169" s="22">
        <v>7</v>
      </c>
    </row>
    <row r="170" spans="1:110" ht="13.2" x14ac:dyDescent="0.25">
      <c r="A170" s="86">
        <v>42115.408803969913</v>
      </c>
      <c r="B170" s="22" t="s">
        <v>109</v>
      </c>
      <c r="C170" s="22" t="s">
        <v>110</v>
      </c>
      <c r="E170" s="22" t="s">
        <v>170</v>
      </c>
      <c r="F170" s="22" t="s">
        <v>215</v>
      </c>
      <c r="G170" s="22" t="s">
        <v>112</v>
      </c>
      <c r="H170" s="22" t="s">
        <v>186</v>
      </c>
      <c r="I170" s="22" t="s">
        <v>673</v>
      </c>
      <c r="J170" s="22">
        <v>13650</v>
      </c>
      <c r="L170" s="22" t="s">
        <v>115</v>
      </c>
      <c r="M170" s="22" t="s">
        <v>137</v>
      </c>
      <c r="N170" s="22" t="s">
        <v>138</v>
      </c>
      <c r="O170" s="22" t="s">
        <v>139</v>
      </c>
      <c r="Q170" s="22" t="s">
        <v>124</v>
      </c>
      <c r="R170" s="22" t="s">
        <v>149</v>
      </c>
      <c r="S170" s="22" t="s">
        <v>149</v>
      </c>
      <c r="T170" s="22" t="s">
        <v>124</v>
      </c>
      <c r="U170" s="22" t="s">
        <v>124</v>
      </c>
      <c r="V170" s="22" t="s">
        <v>149</v>
      </c>
      <c r="W170" s="22" t="s">
        <v>124</v>
      </c>
      <c r="X170" s="22" t="s">
        <v>149</v>
      </c>
      <c r="Y170" s="22" t="s">
        <v>149</v>
      </c>
      <c r="Z170" s="22" t="s">
        <v>149</v>
      </c>
      <c r="AA170" s="22" t="s">
        <v>120</v>
      </c>
      <c r="AB170" s="22" t="s">
        <v>149</v>
      </c>
      <c r="AC170" s="22" t="s">
        <v>149</v>
      </c>
      <c r="AD170" s="22" t="s">
        <v>149</v>
      </c>
      <c r="AE170" s="22" t="s">
        <v>124</v>
      </c>
      <c r="AF170" s="22" t="s">
        <v>124</v>
      </c>
      <c r="AG170" s="22" t="s">
        <v>124</v>
      </c>
      <c r="AH170" s="22" t="s">
        <v>149</v>
      </c>
      <c r="AI170" s="22" t="s">
        <v>149</v>
      </c>
      <c r="AJ170" s="22" t="s">
        <v>149</v>
      </c>
      <c r="AK170" s="22" t="s">
        <v>149</v>
      </c>
      <c r="AL170" s="22" t="s">
        <v>123</v>
      </c>
      <c r="AM170" s="22" t="s">
        <v>123</v>
      </c>
      <c r="AN170" s="22" t="s">
        <v>123</v>
      </c>
      <c r="AP170" s="22" t="s">
        <v>123</v>
      </c>
      <c r="AQ170" s="22" t="s">
        <v>123</v>
      </c>
      <c r="AR170" s="22" t="s">
        <v>123</v>
      </c>
      <c r="AT170" s="22" t="s">
        <v>123</v>
      </c>
      <c r="AU170" s="22" t="s">
        <v>123</v>
      </c>
      <c r="AV170" s="22" t="s">
        <v>123</v>
      </c>
      <c r="BA170" s="22" t="s">
        <v>122</v>
      </c>
      <c r="BC170" s="22" t="s">
        <v>129</v>
      </c>
      <c r="BD170" s="22" t="s">
        <v>129</v>
      </c>
      <c r="BE170" s="22" t="s">
        <v>129</v>
      </c>
      <c r="BF170" s="22" t="s">
        <v>129</v>
      </c>
      <c r="BG170" s="22" t="s">
        <v>129</v>
      </c>
      <c r="BI170" s="22" t="s">
        <v>124</v>
      </c>
      <c r="BJ170" s="22" t="s">
        <v>124</v>
      </c>
      <c r="BK170" s="22" t="s">
        <v>124</v>
      </c>
      <c r="BL170" s="22" t="s">
        <v>129</v>
      </c>
      <c r="BN170" s="22" t="s">
        <v>120</v>
      </c>
      <c r="BO170" s="22" t="s">
        <v>151</v>
      </c>
      <c r="BP170" s="22" t="s">
        <v>174</v>
      </c>
      <c r="BR170" s="22" t="s">
        <v>154</v>
      </c>
      <c r="BS170" s="22" t="s">
        <v>674</v>
      </c>
      <c r="BT170" s="22" t="s">
        <v>123</v>
      </c>
      <c r="BW170" s="22" t="s">
        <v>412</v>
      </c>
      <c r="BX170" s="22" t="s">
        <v>124</v>
      </c>
      <c r="BY170" s="22" t="s">
        <v>124</v>
      </c>
      <c r="BZ170" s="22" t="s">
        <v>124</v>
      </c>
      <c r="CA170" s="22" t="s">
        <v>124</v>
      </c>
      <c r="CC170" s="22" t="s">
        <v>123</v>
      </c>
      <c r="CD170" s="22" t="s">
        <v>124</v>
      </c>
      <c r="CE170" s="22" t="s">
        <v>121</v>
      </c>
      <c r="CF170" s="22" t="s">
        <v>124</v>
      </c>
      <c r="CG170" s="22" t="s">
        <v>124</v>
      </c>
      <c r="CH170" s="22" t="s">
        <v>124</v>
      </c>
      <c r="CJ170" s="22" t="s">
        <v>675</v>
      </c>
      <c r="CL170" s="22">
        <v>4</v>
      </c>
      <c r="CM170" s="22">
        <v>2</v>
      </c>
      <c r="CN170" s="22" t="s">
        <v>142</v>
      </c>
      <c r="CO170" s="22" t="s">
        <v>676</v>
      </c>
      <c r="CP170" s="22" t="s">
        <v>123</v>
      </c>
      <c r="CQ170" s="22" t="s">
        <v>677</v>
      </c>
      <c r="CS170" s="22" t="s">
        <v>184</v>
      </c>
      <c r="CT170" s="22" t="s">
        <v>198</v>
      </c>
      <c r="CU170" s="22" t="s">
        <v>169</v>
      </c>
      <c r="CW170" s="22" t="s">
        <v>124</v>
      </c>
      <c r="CX170" s="22" t="s">
        <v>124</v>
      </c>
      <c r="CY170" s="22" t="s">
        <v>124</v>
      </c>
      <c r="CZ170" s="22" t="s">
        <v>124</v>
      </c>
      <c r="DA170" s="22" t="s">
        <v>124</v>
      </c>
      <c r="DB170" s="22" t="s">
        <v>129</v>
      </c>
      <c r="DC170" s="22" t="s">
        <v>129</v>
      </c>
      <c r="DD170" s="22" t="s">
        <v>123</v>
      </c>
      <c r="DE170" s="22" t="s">
        <v>123</v>
      </c>
      <c r="DF170" s="22">
        <v>8</v>
      </c>
    </row>
    <row r="171" spans="1:110" ht="13.2" x14ac:dyDescent="0.25">
      <c r="A171" s="86">
        <v>42115.44407672454</v>
      </c>
      <c r="B171" s="22" t="s">
        <v>191</v>
      </c>
      <c r="C171" s="22" t="s">
        <v>110</v>
      </c>
      <c r="E171" s="22" t="s">
        <v>111</v>
      </c>
      <c r="G171" s="22" t="s">
        <v>294</v>
      </c>
      <c r="H171" s="22" t="s">
        <v>678</v>
      </c>
      <c r="I171" s="22" t="s">
        <v>679</v>
      </c>
      <c r="J171" s="22">
        <v>4700</v>
      </c>
      <c r="L171" s="22" t="s">
        <v>115</v>
      </c>
      <c r="M171" s="22" t="s">
        <v>137</v>
      </c>
      <c r="N171" s="22" t="s">
        <v>138</v>
      </c>
      <c r="O171" s="22" t="s">
        <v>139</v>
      </c>
      <c r="AA171" s="22" t="s">
        <v>120</v>
      </c>
      <c r="AB171" s="22" t="s">
        <v>149</v>
      </c>
      <c r="AC171" s="22" t="s">
        <v>149</v>
      </c>
      <c r="AD171" s="22" t="s">
        <v>149</v>
      </c>
      <c r="AE171" s="22" t="s">
        <v>149</v>
      </c>
      <c r="AF171" s="22" t="s">
        <v>149</v>
      </c>
      <c r="AG171" s="22" t="s">
        <v>149</v>
      </c>
      <c r="AH171" s="22" t="s">
        <v>149</v>
      </c>
      <c r="AI171" s="22" t="s">
        <v>149</v>
      </c>
      <c r="AJ171" s="22" t="s">
        <v>149</v>
      </c>
      <c r="AK171" s="22" t="s">
        <v>149</v>
      </c>
      <c r="AL171" s="22" t="s">
        <v>123</v>
      </c>
      <c r="AM171" s="22" t="s">
        <v>123</v>
      </c>
      <c r="AN171" s="22" t="s">
        <v>123</v>
      </c>
      <c r="AS171" s="22" t="s">
        <v>122</v>
      </c>
      <c r="AT171" s="22" t="s">
        <v>123</v>
      </c>
      <c r="AU171" s="22" t="s">
        <v>123</v>
      </c>
      <c r="AV171" s="22" t="s">
        <v>123</v>
      </c>
      <c r="BA171" s="22" t="s">
        <v>122</v>
      </c>
      <c r="BC171" s="22" t="s">
        <v>121</v>
      </c>
      <c r="BD171" s="22" t="s">
        <v>124</v>
      </c>
      <c r="BE171" s="22" t="s">
        <v>124</v>
      </c>
      <c r="BF171" s="22" t="s">
        <v>124</v>
      </c>
      <c r="BG171" s="22" t="s">
        <v>124</v>
      </c>
      <c r="BH171" s="22" t="s">
        <v>124</v>
      </c>
      <c r="BI171" s="22" t="s">
        <v>121</v>
      </c>
      <c r="BJ171" s="22" t="s">
        <v>121</v>
      </c>
      <c r="BK171" s="22" t="s">
        <v>124</v>
      </c>
      <c r="BL171" s="22" t="s">
        <v>129</v>
      </c>
      <c r="BN171" s="22" t="s">
        <v>120</v>
      </c>
      <c r="BO171" s="22" t="s">
        <v>151</v>
      </c>
      <c r="BP171" s="22" t="s">
        <v>152</v>
      </c>
      <c r="BQ171" s="22" t="s">
        <v>153</v>
      </c>
      <c r="BR171" s="22" t="s">
        <v>126</v>
      </c>
      <c r="BS171" s="22" t="s">
        <v>680</v>
      </c>
      <c r="BT171" s="22" t="s">
        <v>123</v>
      </c>
      <c r="CC171" s="22" t="s">
        <v>111</v>
      </c>
      <c r="CI171" s="22" t="s">
        <v>258</v>
      </c>
      <c r="CL171" s="22">
        <v>8</v>
      </c>
      <c r="CM171" s="22">
        <v>6</v>
      </c>
      <c r="CN171" s="22" t="s">
        <v>127</v>
      </c>
      <c r="CO171" s="22" t="s">
        <v>681</v>
      </c>
      <c r="CP171" s="22" t="s">
        <v>123</v>
      </c>
      <c r="CS171" s="22" t="s">
        <v>168</v>
      </c>
      <c r="CU171" s="22" t="s">
        <v>168</v>
      </c>
      <c r="CW171" s="22" t="s">
        <v>124</v>
      </c>
      <c r="CX171" s="22" t="s">
        <v>121</v>
      </c>
      <c r="CY171" s="22" t="s">
        <v>124</v>
      </c>
      <c r="CZ171" s="22" t="s">
        <v>129</v>
      </c>
      <c r="DA171" s="22" t="s">
        <v>129</v>
      </c>
      <c r="DB171" s="22" t="s">
        <v>129</v>
      </c>
      <c r="DC171" s="22" t="s">
        <v>129</v>
      </c>
      <c r="DD171" s="22" t="s">
        <v>123</v>
      </c>
      <c r="DE171" s="22" t="s">
        <v>123</v>
      </c>
      <c r="DF171" s="22">
        <v>7</v>
      </c>
    </row>
    <row r="172" spans="1:110" ht="13.2" x14ac:dyDescent="0.25">
      <c r="A172" s="86">
        <v>42115.674732557869</v>
      </c>
      <c r="B172" s="22" t="s">
        <v>191</v>
      </c>
      <c r="C172" s="22" t="s">
        <v>110</v>
      </c>
      <c r="E172" s="22" t="s">
        <v>192</v>
      </c>
      <c r="F172" s="22" t="s">
        <v>133</v>
      </c>
      <c r="G172" s="22" t="s">
        <v>193</v>
      </c>
      <c r="H172" s="22" t="s">
        <v>113</v>
      </c>
      <c r="I172" s="22" t="s">
        <v>682</v>
      </c>
      <c r="J172" s="22">
        <v>13240</v>
      </c>
      <c r="L172" s="22" t="s">
        <v>115</v>
      </c>
      <c r="M172" s="22" t="s">
        <v>137</v>
      </c>
      <c r="N172" s="22" t="s">
        <v>227</v>
      </c>
      <c r="O172" s="22" t="s">
        <v>228</v>
      </c>
      <c r="Q172" s="22" t="s">
        <v>124</v>
      </c>
      <c r="R172" s="22" t="s">
        <v>149</v>
      </c>
      <c r="S172" s="22" t="s">
        <v>149</v>
      </c>
      <c r="T172" s="22" t="s">
        <v>149</v>
      </c>
      <c r="U172" s="22" t="s">
        <v>149</v>
      </c>
      <c r="V172" s="22" t="s">
        <v>149</v>
      </c>
      <c r="AA172" s="22" t="s">
        <v>150</v>
      </c>
      <c r="AB172" s="22" t="s">
        <v>149</v>
      </c>
      <c r="AC172" s="22" t="s">
        <v>149</v>
      </c>
      <c r="AD172" s="22" t="s">
        <v>149</v>
      </c>
      <c r="AE172" s="22" t="s">
        <v>149</v>
      </c>
      <c r="AF172" s="22" t="s">
        <v>149</v>
      </c>
      <c r="AG172" s="22" t="s">
        <v>149</v>
      </c>
      <c r="AH172" s="22" t="s">
        <v>149</v>
      </c>
      <c r="AI172" s="22" t="s">
        <v>149</v>
      </c>
      <c r="AJ172" s="22" t="s">
        <v>149</v>
      </c>
      <c r="AK172" s="22" t="s">
        <v>149</v>
      </c>
      <c r="AL172" s="22" t="s">
        <v>123</v>
      </c>
      <c r="AN172" s="22" t="s">
        <v>123</v>
      </c>
      <c r="AP172" s="22" t="s">
        <v>123</v>
      </c>
      <c r="AQ172" s="22" t="s">
        <v>123</v>
      </c>
      <c r="AR172" s="22" t="s">
        <v>123</v>
      </c>
      <c r="AT172" s="22" t="s">
        <v>123</v>
      </c>
      <c r="AU172" s="22" t="s">
        <v>123</v>
      </c>
      <c r="AV172" s="22" t="s">
        <v>123</v>
      </c>
      <c r="BA172" s="22" t="s">
        <v>122</v>
      </c>
      <c r="BC172" s="22" t="s">
        <v>149</v>
      </c>
      <c r="BD172" s="22" t="s">
        <v>149</v>
      </c>
      <c r="BE172" s="22" t="s">
        <v>124</v>
      </c>
      <c r="BF172" s="22" t="s">
        <v>124</v>
      </c>
      <c r="BG172" s="22" t="s">
        <v>124</v>
      </c>
      <c r="BH172" s="22" t="s">
        <v>124</v>
      </c>
      <c r="BI172" s="22" t="s">
        <v>124</v>
      </c>
      <c r="BJ172" s="22" t="s">
        <v>124</v>
      </c>
      <c r="BK172" s="22" t="s">
        <v>124</v>
      </c>
      <c r="BL172" s="22" t="s">
        <v>124</v>
      </c>
      <c r="BN172" s="22" t="s">
        <v>150</v>
      </c>
      <c r="BO172" s="22" t="s">
        <v>151</v>
      </c>
      <c r="BP172" s="22" t="s">
        <v>367</v>
      </c>
      <c r="BQ172" s="22" t="s">
        <v>153</v>
      </c>
      <c r="BR172" s="22" t="s">
        <v>126</v>
      </c>
      <c r="BS172" s="22" t="s">
        <v>602</v>
      </c>
      <c r="BT172" s="22" t="s">
        <v>111</v>
      </c>
      <c r="BU172" s="22" t="s">
        <v>683</v>
      </c>
      <c r="BW172" s="22" t="s">
        <v>412</v>
      </c>
      <c r="BX172" s="22" t="s">
        <v>121</v>
      </c>
      <c r="BY172" s="22" t="s">
        <v>124</v>
      </c>
      <c r="BZ172" s="22" t="s">
        <v>121</v>
      </c>
      <c r="CA172" s="22" t="s">
        <v>149</v>
      </c>
      <c r="CC172" s="22" t="s">
        <v>123</v>
      </c>
      <c r="CD172" s="22" t="s">
        <v>124</v>
      </c>
      <c r="CE172" s="22" t="s">
        <v>124</v>
      </c>
      <c r="CF172" s="22" t="s">
        <v>124</v>
      </c>
      <c r="CG172" s="22" t="s">
        <v>124</v>
      </c>
      <c r="CH172" s="22" t="s">
        <v>119</v>
      </c>
      <c r="CI172" s="22" t="s">
        <v>141</v>
      </c>
      <c r="CL172" s="22">
        <v>4</v>
      </c>
      <c r="CM172" s="22">
        <v>3</v>
      </c>
      <c r="CN172" s="22" t="s">
        <v>127</v>
      </c>
      <c r="CO172" s="22" t="s">
        <v>684</v>
      </c>
      <c r="CP172" s="22" t="s">
        <v>123</v>
      </c>
      <c r="CQ172" s="22" t="s">
        <v>685</v>
      </c>
      <c r="CS172" s="22" t="s">
        <v>158</v>
      </c>
      <c r="CT172" s="22" t="s">
        <v>158</v>
      </c>
      <c r="CU172" s="22" t="s">
        <v>158</v>
      </c>
      <c r="CW172" s="22" t="s">
        <v>124</v>
      </c>
      <c r="CX172" s="22" t="s">
        <v>124</v>
      </c>
      <c r="CY172" s="22" t="s">
        <v>124</v>
      </c>
      <c r="CZ172" s="22" t="s">
        <v>124</v>
      </c>
      <c r="DA172" s="22" t="s">
        <v>124</v>
      </c>
      <c r="DD172" s="22" t="s">
        <v>123</v>
      </c>
      <c r="DE172" s="22" t="s">
        <v>123</v>
      </c>
      <c r="DF172" s="22">
        <v>8</v>
      </c>
    </row>
    <row r="173" spans="1:110" ht="13.2" x14ac:dyDescent="0.25">
      <c r="A173" s="86">
        <v>42115.769055150464</v>
      </c>
      <c r="B173" s="22" t="s">
        <v>191</v>
      </c>
      <c r="C173" s="22" t="s">
        <v>110</v>
      </c>
      <c r="E173" s="22" t="s">
        <v>192</v>
      </c>
      <c r="F173" s="22" t="s">
        <v>133</v>
      </c>
      <c r="G173" s="22" t="s">
        <v>112</v>
      </c>
      <c r="H173" s="22" t="s">
        <v>113</v>
      </c>
      <c r="I173" s="22" t="s">
        <v>408</v>
      </c>
      <c r="J173" s="22">
        <v>11350</v>
      </c>
      <c r="L173" s="22" t="s">
        <v>115</v>
      </c>
      <c r="M173" s="22" t="s">
        <v>116</v>
      </c>
      <c r="N173" s="22" t="s">
        <v>227</v>
      </c>
      <c r="O173" s="22" t="s">
        <v>228</v>
      </c>
      <c r="Q173" s="22" t="s">
        <v>129</v>
      </c>
      <c r="R173" s="22" t="s">
        <v>129</v>
      </c>
      <c r="S173" s="22" t="s">
        <v>129</v>
      </c>
      <c r="T173" s="22" t="s">
        <v>129</v>
      </c>
      <c r="U173" s="22" t="s">
        <v>129</v>
      </c>
      <c r="W173" s="22" t="s">
        <v>129</v>
      </c>
      <c r="AA173" s="22" t="s">
        <v>120</v>
      </c>
      <c r="AB173" s="22" t="s">
        <v>149</v>
      </c>
      <c r="AC173" s="22" t="s">
        <v>149</v>
      </c>
      <c r="AD173" s="22" t="s">
        <v>149</v>
      </c>
      <c r="AE173" s="22" t="s">
        <v>149</v>
      </c>
      <c r="AG173" s="22" t="s">
        <v>149</v>
      </c>
      <c r="AH173" s="22" t="s">
        <v>149</v>
      </c>
      <c r="AI173" s="22" t="s">
        <v>149</v>
      </c>
      <c r="AO173" s="22" t="s">
        <v>122</v>
      </c>
      <c r="AQ173" s="22" t="s">
        <v>123</v>
      </c>
      <c r="AW173" s="22" t="s">
        <v>122</v>
      </c>
      <c r="BA173" s="22" t="s">
        <v>122</v>
      </c>
      <c r="BC173" s="22" t="s">
        <v>129</v>
      </c>
      <c r="BE173" s="22" t="s">
        <v>129</v>
      </c>
      <c r="BF173" s="22" t="s">
        <v>121</v>
      </c>
      <c r="BN173" s="22" t="s">
        <v>120</v>
      </c>
      <c r="BO173" s="22" t="s">
        <v>151</v>
      </c>
      <c r="BP173" s="22" t="s">
        <v>367</v>
      </c>
      <c r="BQ173" s="22" t="s">
        <v>229</v>
      </c>
      <c r="BR173" s="22" t="s">
        <v>126</v>
      </c>
      <c r="BS173" s="22" t="s">
        <v>686</v>
      </c>
      <c r="BT173" s="22" t="s">
        <v>123</v>
      </c>
      <c r="CC173" s="22" t="s">
        <v>111</v>
      </c>
      <c r="CI173" s="22" t="s">
        <v>200</v>
      </c>
      <c r="CL173" s="22">
        <v>3</v>
      </c>
      <c r="CM173" s="22">
        <v>1</v>
      </c>
      <c r="CN173" s="22" t="s">
        <v>127</v>
      </c>
      <c r="CO173" s="22" t="s">
        <v>306</v>
      </c>
      <c r="CP173" s="22" t="s">
        <v>123</v>
      </c>
      <c r="CS173" s="22" t="s">
        <v>198</v>
      </c>
      <c r="CT173" s="22" t="s">
        <v>239</v>
      </c>
      <c r="CW173" s="22" t="s">
        <v>124</v>
      </c>
      <c r="CX173" s="22" t="s">
        <v>124</v>
      </c>
      <c r="DD173" s="22" t="s">
        <v>123</v>
      </c>
      <c r="DE173" s="22" t="s">
        <v>123</v>
      </c>
      <c r="DF173" s="22">
        <v>8</v>
      </c>
    </row>
    <row r="174" spans="1:110" ht="13.2" x14ac:dyDescent="0.25">
      <c r="A174" s="86">
        <v>42115.811692291667</v>
      </c>
      <c r="B174" s="22" t="s">
        <v>383</v>
      </c>
      <c r="C174" s="22" t="s">
        <v>110</v>
      </c>
      <c r="E174" s="22" t="s">
        <v>240</v>
      </c>
      <c r="F174" s="22" t="s">
        <v>133</v>
      </c>
      <c r="G174" s="22" t="s">
        <v>112</v>
      </c>
      <c r="H174" s="22" t="s">
        <v>411</v>
      </c>
      <c r="I174" s="22" t="s">
        <v>687</v>
      </c>
      <c r="J174" s="22">
        <v>37230</v>
      </c>
      <c r="K174" s="22" t="s">
        <v>313</v>
      </c>
      <c r="L174" s="22" t="s">
        <v>244</v>
      </c>
      <c r="M174" s="22" t="s">
        <v>116</v>
      </c>
      <c r="N174" s="22" t="s">
        <v>138</v>
      </c>
      <c r="O174" s="22" t="s">
        <v>139</v>
      </c>
      <c r="AL174" s="22" t="s">
        <v>123</v>
      </c>
      <c r="AM174" s="22" t="s">
        <v>123</v>
      </c>
      <c r="AN174" s="22" t="s">
        <v>123</v>
      </c>
      <c r="AP174" s="22" t="s">
        <v>123</v>
      </c>
      <c r="AQ174" s="22" t="s">
        <v>123</v>
      </c>
      <c r="AR174" s="22" t="s">
        <v>123</v>
      </c>
      <c r="AT174" s="22" t="s">
        <v>123</v>
      </c>
      <c r="AU174" s="22" t="s">
        <v>123</v>
      </c>
      <c r="AV174" s="22" t="s">
        <v>123</v>
      </c>
      <c r="BA174" s="22" t="s">
        <v>122</v>
      </c>
      <c r="BC174" s="22" t="s">
        <v>149</v>
      </c>
      <c r="BD174" s="22" t="s">
        <v>149</v>
      </c>
      <c r="BE174" s="22" t="s">
        <v>149</v>
      </c>
      <c r="BF174" s="22" t="s">
        <v>124</v>
      </c>
      <c r="BG174" s="22" t="s">
        <v>149</v>
      </c>
      <c r="BH174" s="22" t="s">
        <v>149</v>
      </c>
      <c r="BI174" s="22" t="s">
        <v>124</v>
      </c>
      <c r="BJ174" s="22" t="s">
        <v>124</v>
      </c>
      <c r="BK174" s="22" t="s">
        <v>124</v>
      </c>
      <c r="BL174" s="22" t="s">
        <v>129</v>
      </c>
      <c r="BN174" s="22" t="s">
        <v>150</v>
      </c>
      <c r="BO174" s="22" t="s">
        <v>125</v>
      </c>
      <c r="CC174" s="22" t="s">
        <v>111</v>
      </c>
      <c r="CI174" s="22" t="s">
        <v>688</v>
      </c>
      <c r="CL174" s="22">
        <v>8</v>
      </c>
      <c r="CM174" s="22">
        <v>5</v>
      </c>
      <c r="CN174" s="22" t="s">
        <v>127</v>
      </c>
      <c r="CO174" s="22" t="s">
        <v>689</v>
      </c>
      <c r="CP174" s="22" t="s">
        <v>123</v>
      </c>
      <c r="CS174" s="22" t="s">
        <v>198</v>
      </c>
      <c r="CT174" s="22" t="s">
        <v>145</v>
      </c>
      <c r="CU174" s="22" t="s">
        <v>198</v>
      </c>
      <c r="CW174" s="22" t="s">
        <v>124</v>
      </c>
      <c r="CX174" s="22" t="s">
        <v>124</v>
      </c>
      <c r="CY174" s="22" t="s">
        <v>124</v>
      </c>
      <c r="CZ174" s="22" t="s">
        <v>124</v>
      </c>
      <c r="DA174" s="22" t="s">
        <v>124</v>
      </c>
      <c r="DB174" s="22" t="s">
        <v>119</v>
      </c>
      <c r="DC174" s="22" t="s">
        <v>119</v>
      </c>
      <c r="DD174" s="22" t="s">
        <v>123</v>
      </c>
      <c r="DE174" s="22" t="s">
        <v>123</v>
      </c>
      <c r="DF174" s="22">
        <v>8</v>
      </c>
    </row>
    <row r="175" spans="1:110" ht="13.2" x14ac:dyDescent="0.25">
      <c r="A175" s="86">
        <v>42115.88231987269</v>
      </c>
      <c r="B175" s="22" t="s">
        <v>191</v>
      </c>
      <c r="C175" s="22" t="s">
        <v>110</v>
      </c>
      <c r="E175" s="22" t="s">
        <v>111</v>
      </c>
      <c r="G175" s="22" t="s">
        <v>338</v>
      </c>
      <c r="H175" s="22" t="s">
        <v>113</v>
      </c>
      <c r="I175" s="22" t="s">
        <v>690</v>
      </c>
      <c r="J175" s="22">
        <v>60240</v>
      </c>
      <c r="L175" s="22" t="s">
        <v>115</v>
      </c>
      <c r="M175" s="22" t="s">
        <v>116</v>
      </c>
      <c r="N175" s="22" t="s">
        <v>163</v>
      </c>
      <c r="O175" s="22" t="s">
        <v>139</v>
      </c>
      <c r="Q175" s="22" t="s">
        <v>124</v>
      </c>
      <c r="R175" s="22" t="s">
        <v>124</v>
      </c>
      <c r="S175" s="22" t="s">
        <v>124</v>
      </c>
      <c r="T175" s="22" t="s">
        <v>124</v>
      </c>
      <c r="U175" s="22" t="s">
        <v>124</v>
      </c>
      <c r="V175" s="22" t="s">
        <v>124</v>
      </c>
      <c r="W175" s="22" t="s">
        <v>124</v>
      </c>
      <c r="X175" s="22" t="s">
        <v>124</v>
      </c>
      <c r="Y175" s="22" t="s">
        <v>124</v>
      </c>
      <c r="Z175" s="22" t="s">
        <v>124</v>
      </c>
      <c r="AB175" s="22" t="s">
        <v>149</v>
      </c>
      <c r="AC175" s="22" t="s">
        <v>149</v>
      </c>
      <c r="AD175" s="22" t="s">
        <v>124</v>
      </c>
      <c r="AE175" s="22" t="s">
        <v>149</v>
      </c>
      <c r="AF175" s="22" t="s">
        <v>149</v>
      </c>
      <c r="AG175" s="22" t="s">
        <v>124</v>
      </c>
      <c r="AH175" s="22" t="s">
        <v>124</v>
      </c>
      <c r="AI175" s="22" t="s">
        <v>149</v>
      </c>
      <c r="AJ175" s="22" t="s">
        <v>124</v>
      </c>
      <c r="AK175" s="22" t="s">
        <v>124</v>
      </c>
      <c r="AL175" s="22" t="s">
        <v>123</v>
      </c>
      <c r="AM175" s="22" t="s">
        <v>123</v>
      </c>
      <c r="AN175" s="22" t="s">
        <v>123</v>
      </c>
      <c r="AP175" s="22" t="s">
        <v>123</v>
      </c>
      <c r="AQ175" s="22" t="s">
        <v>123</v>
      </c>
      <c r="AR175" s="22" t="s">
        <v>123</v>
      </c>
      <c r="AT175" s="22" t="s">
        <v>123</v>
      </c>
      <c r="AU175" s="22" t="s">
        <v>123</v>
      </c>
      <c r="AV175" s="22" t="s">
        <v>123</v>
      </c>
      <c r="BA175" s="22" t="s">
        <v>122</v>
      </c>
      <c r="BC175" s="22" t="s">
        <v>124</v>
      </c>
      <c r="BD175" s="22" t="s">
        <v>124</v>
      </c>
      <c r="BE175" s="22" t="s">
        <v>124</v>
      </c>
      <c r="BF175" s="22" t="s">
        <v>124</v>
      </c>
      <c r="BG175" s="22" t="s">
        <v>124</v>
      </c>
      <c r="BH175" s="22" t="s">
        <v>124</v>
      </c>
      <c r="BI175" s="22" t="s">
        <v>124</v>
      </c>
      <c r="BJ175" s="22" t="s">
        <v>124</v>
      </c>
      <c r="BK175" s="22" t="s">
        <v>124</v>
      </c>
      <c r="BL175" s="22" t="s">
        <v>129</v>
      </c>
      <c r="BN175" s="22" t="s">
        <v>150</v>
      </c>
      <c r="BO175" s="22" t="s">
        <v>125</v>
      </c>
      <c r="BP175" s="22" t="s">
        <v>180</v>
      </c>
      <c r="BQ175" s="22" t="s">
        <v>153</v>
      </c>
      <c r="BR175" s="22" t="s">
        <v>126</v>
      </c>
      <c r="BT175" s="22" t="s">
        <v>123</v>
      </c>
      <c r="CC175" s="22" t="s">
        <v>123</v>
      </c>
      <c r="CD175" s="22" t="s">
        <v>124</v>
      </c>
      <c r="CE175" s="22" t="s">
        <v>124</v>
      </c>
      <c r="CF175" s="22" t="s">
        <v>149</v>
      </c>
      <c r="CG175" s="22" t="s">
        <v>124</v>
      </c>
      <c r="CL175" s="22">
        <v>8</v>
      </c>
      <c r="CM175" s="22">
        <v>7</v>
      </c>
      <c r="CN175" s="22" t="s">
        <v>127</v>
      </c>
      <c r="CO175" s="22" t="s">
        <v>306</v>
      </c>
      <c r="CP175" s="22" t="s">
        <v>123</v>
      </c>
      <c r="CS175" s="22" t="s">
        <v>198</v>
      </c>
      <c r="CT175" s="22" t="s">
        <v>168</v>
      </c>
      <c r="CU175" s="22" t="s">
        <v>198</v>
      </c>
      <c r="CW175" s="22" t="s">
        <v>124</v>
      </c>
      <c r="CX175" s="22" t="s">
        <v>121</v>
      </c>
      <c r="CY175" s="22" t="s">
        <v>124</v>
      </c>
      <c r="CZ175" s="22" t="s">
        <v>121</v>
      </c>
      <c r="DA175" s="22" t="s">
        <v>124</v>
      </c>
      <c r="DB175" s="22" t="s">
        <v>124</v>
      </c>
      <c r="DC175" s="22" t="s">
        <v>124</v>
      </c>
      <c r="DD175" s="22" t="s">
        <v>123</v>
      </c>
      <c r="DE175" s="22" t="s">
        <v>123</v>
      </c>
      <c r="DF175" s="22">
        <v>8</v>
      </c>
    </row>
    <row r="176" spans="1:110" ht="13.2" x14ac:dyDescent="0.25">
      <c r="A176" s="86">
        <v>42115.905778391199</v>
      </c>
      <c r="B176" s="22" t="s">
        <v>191</v>
      </c>
      <c r="C176" s="22" t="s">
        <v>159</v>
      </c>
      <c r="E176" s="22" t="s">
        <v>132</v>
      </c>
      <c r="F176" s="22" t="s">
        <v>133</v>
      </c>
      <c r="G176" s="22" t="s">
        <v>691</v>
      </c>
      <c r="H176" s="22" t="s">
        <v>113</v>
      </c>
      <c r="I176" s="22" t="s">
        <v>692</v>
      </c>
      <c r="J176" s="22">
        <v>13540</v>
      </c>
      <c r="L176" s="22" t="s">
        <v>115</v>
      </c>
      <c r="M176" s="22" t="s">
        <v>137</v>
      </c>
      <c r="N176" s="22" t="s">
        <v>138</v>
      </c>
      <c r="O176" s="22" t="s">
        <v>173</v>
      </c>
      <c r="Q176" s="22" t="s">
        <v>149</v>
      </c>
      <c r="R176" s="22" t="s">
        <v>149</v>
      </c>
      <c r="S176" s="22" t="s">
        <v>149</v>
      </c>
      <c r="T176" s="22" t="s">
        <v>149</v>
      </c>
      <c r="U176" s="22" t="s">
        <v>149</v>
      </c>
      <c r="V176" s="22" t="s">
        <v>149</v>
      </c>
      <c r="W176" s="22" t="s">
        <v>149</v>
      </c>
      <c r="X176" s="22" t="s">
        <v>149</v>
      </c>
      <c r="Y176" s="22" t="s">
        <v>149</v>
      </c>
      <c r="Z176" s="22" t="s">
        <v>149</v>
      </c>
      <c r="AA176" s="22" t="s">
        <v>150</v>
      </c>
      <c r="AB176" s="22" t="s">
        <v>149</v>
      </c>
      <c r="AC176" s="22" t="s">
        <v>149</v>
      </c>
      <c r="AD176" s="22" t="s">
        <v>149</v>
      </c>
      <c r="AE176" s="22" t="s">
        <v>149</v>
      </c>
      <c r="AF176" s="22" t="s">
        <v>149</v>
      </c>
      <c r="AG176" s="22" t="s">
        <v>149</v>
      </c>
      <c r="AH176" s="22" t="s">
        <v>149</v>
      </c>
      <c r="AI176" s="22" t="s">
        <v>149</v>
      </c>
      <c r="AJ176" s="22" t="s">
        <v>149</v>
      </c>
      <c r="AK176" s="22" t="s">
        <v>149</v>
      </c>
      <c r="AL176" s="22" t="s">
        <v>123</v>
      </c>
      <c r="AN176" s="22" t="s">
        <v>123</v>
      </c>
      <c r="AP176" s="22" t="s">
        <v>123</v>
      </c>
      <c r="AT176" s="22" t="s">
        <v>123</v>
      </c>
      <c r="AX176" s="22" t="s">
        <v>123</v>
      </c>
      <c r="BC176" s="22" t="s">
        <v>149</v>
      </c>
      <c r="BD176" s="22" t="s">
        <v>149</v>
      </c>
      <c r="BE176" s="22" t="s">
        <v>149</v>
      </c>
      <c r="BF176" s="22" t="s">
        <v>149</v>
      </c>
      <c r="BG176" s="22" t="s">
        <v>149</v>
      </c>
      <c r="BH176" s="22" t="s">
        <v>149</v>
      </c>
      <c r="BI176" s="22" t="s">
        <v>149</v>
      </c>
      <c r="BJ176" s="22" t="s">
        <v>149</v>
      </c>
      <c r="BK176" s="22" t="s">
        <v>149</v>
      </c>
      <c r="BL176" s="22" t="s">
        <v>149</v>
      </c>
      <c r="BN176" s="22" t="s">
        <v>150</v>
      </c>
      <c r="BO176" s="22" t="s">
        <v>125</v>
      </c>
      <c r="BP176" s="22" t="s">
        <v>180</v>
      </c>
      <c r="BQ176" s="22" t="s">
        <v>229</v>
      </c>
      <c r="BR176" s="22" t="s">
        <v>126</v>
      </c>
      <c r="BS176" s="22" t="s">
        <v>693</v>
      </c>
      <c r="BT176" s="22" t="s">
        <v>123</v>
      </c>
      <c r="CC176" s="22" t="s">
        <v>123</v>
      </c>
      <c r="CD176" s="22" t="s">
        <v>149</v>
      </c>
      <c r="CE176" s="22" t="s">
        <v>149</v>
      </c>
      <c r="CF176" s="22" t="s">
        <v>149</v>
      </c>
      <c r="CG176" s="22" t="s">
        <v>149</v>
      </c>
      <c r="CH176" s="22" t="s">
        <v>149</v>
      </c>
      <c r="CL176" s="22">
        <v>4</v>
      </c>
      <c r="CM176" s="22">
        <v>2</v>
      </c>
      <c r="CN176" s="22" t="s">
        <v>127</v>
      </c>
      <c r="CO176" s="22" t="s">
        <v>694</v>
      </c>
      <c r="CP176" s="22" t="s">
        <v>123</v>
      </c>
      <c r="CQ176" s="22" t="s">
        <v>695</v>
      </c>
      <c r="CS176" s="22" t="s">
        <v>209</v>
      </c>
      <c r="CT176" s="22" t="s">
        <v>209</v>
      </c>
      <c r="CU176" s="22" t="s">
        <v>209</v>
      </c>
      <c r="CW176" s="22" t="s">
        <v>149</v>
      </c>
      <c r="CX176" s="22" t="s">
        <v>149</v>
      </c>
      <c r="CY176" s="22" t="s">
        <v>149</v>
      </c>
      <c r="CZ176" s="22" t="s">
        <v>149</v>
      </c>
      <c r="DA176" s="22" t="s">
        <v>149</v>
      </c>
      <c r="DB176" s="22" t="s">
        <v>149</v>
      </c>
      <c r="DC176" s="22" t="s">
        <v>149</v>
      </c>
      <c r="DD176" s="22" t="s">
        <v>123</v>
      </c>
      <c r="DE176" s="22" t="s">
        <v>123</v>
      </c>
      <c r="DF176" s="22">
        <v>10</v>
      </c>
    </row>
    <row r="177" spans="1:110" ht="13.2" x14ac:dyDescent="0.25">
      <c r="A177" s="86">
        <v>42116.278330520829</v>
      </c>
      <c r="B177" s="22" t="s">
        <v>191</v>
      </c>
      <c r="C177" s="22" t="s">
        <v>110</v>
      </c>
      <c r="E177" s="22" t="s">
        <v>170</v>
      </c>
      <c r="F177" s="22" t="s">
        <v>171</v>
      </c>
      <c r="G177" s="22" t="s">
        <v>112</v>
      </c>
      <c r="H177" s="22" t="s">
        <v>113</v>
      </c>
      <c r="I177" s="22" t="s">
        <v>696</v>
      </c>
      <c r="J177" s="22">
        <v>34230</v>
      </c>
      <c r="L177" s="22" t="s">
        <v>115</v>
      </c>
      <c r="M177" s="22" t="s">
        <v>137</v>
      </c>
      <c r="N177" s="22" t="s">
        <v>163</v>
      </c>
      <c r="O177" s="22" t="s">
        <v>139</v>
      </c>
      <c r="Q177" s="22" t="s">
        <v>124</v>
      </c>
      <c r="R177" s="22" t="s">
        <v>124</v>
      </c>
      <c r="S177" s="22" t="s">
        <v>149</v>
      </c>
      <c r="T177" s="22" t="s">
        <v>124</v>
      </c>
      <c r="U177" s="22" t="s">
        <v>124</v>
      </c>
      <c r="V177" s="22" t="s">
        <v>124</v>
      </c>
      <c r="W177" s="22" t="s">
        <v>124</v>
      </c>
      <c r="X177" s="22" t="s">
        <v>124</v>
      </c>
      <c r="Y177" s="22" t="s">
        <v>124</v>
      </c>
      <c r="Z177" s="22" t="s">
        <v>124</v>
      </c>
      <c r="AA177" s="22" t="s">
        <v>120</v>
      </c>
      <c r="AB177" s="22" t="s">
        <v>124</v>
      </c>
      <c r="AC177" s="22" t="s">
        <v>149</v>
      </c>
      <c r="AD177" s="22" t="s">
        <v>124</v>
      </c>
      <c r="AE177" s="22" t="s">
        <v>124</v>
      </c>
      <c r="AF177" s="22" t="s">
        <v>124</v>
      </c>
      <c r="AG177" s="22" t="s">
        <v>124</v>
      </c>
      <c r="AH177" s="22" t="s">
        <v>124</v>
      </c>
      <c r="AI177" s="22" t="s">
        <v>124</v>
      </c>
      <c r="AJ177" s="22" t="s">
        <v>124</v>
      </c>
      <c r="AK177" s="22" t="s">
        <v>124</v>
      </c>
      <c r="AL177" s="22" t="s">
        <v>123</v>
      </c>
      <c r="AM177" s="22" t="s">
        <v>123</v>
      </c>
      <c r="AN177" s="22" t="s">
        <v>123</v>
      </c>
      <c r="AP177" s="22" t="s">
        <v>123</v>
      </c>
      <c r="AQ177" s="22" t="s">
        <v>123</v>
      </c>
      <c r="AR177" s="22" t="s">
        <v>123</v>
      </c>
      <c r="AT177" s="22" t="s">
        <v>123</v>
      </c>
      <c r="AU177" s="22" t="s">
        <v>123</v>
      </c>
      <c r="AV177" s="22" t="s">
        <v>123</v>
      </c>
      <c r="BA177" s="22" t="s">
        <v>122</v>
      </c>
      <c r="BC177" s="22" t="s">
        <v>124</v>
      </c>
      <c r="BD177" s="22" t="s">
        <v>124</v>
      </c>
      <c r="BE177" s="22" t="s">
        <v>124</v>
      </c>
      <c r="BF177" s="22" t="s">
        <v>124</v>
      </c>
      <c r="BG177" s="22" t="s">
        <v>124</v>
      </c>
      <c r="BH177" s="22" t="s">
        <v>124</v>
      </c>
      <c r="BI177" s="22" t="s">
        <v>124</v>
      </c>
      <c r="BJ177" s="22" t="s">
        <v>124</v>
      </c>
      <c r="BK177" s="22" t="s">
        <v>124</v>
      </c>
      <c r="BL177" s="22" t="s">
        <v>124</v>
      </c>
      <c r="BN177" s="22" t="s">
        <v>120</v>
      </c>
      <c r="BO177" s="22" t="s">
        <v>151</v>
      </c>
      <c r="BP177" s="22" t="s">
        <v>367</v>
      </c>
      <c r="BQ177" s="22" t="s">
        <v>229</v>
      </c>
      <c r="BR177" s="22" t="s">
        <v>126</v>
      </c>
      <c r="BS177" s="22" t="s">
        <v>261</v>
      </c>
      <c r="BT177" s="22" t="s">
        <v>123</v>
      </c>
      <c r="BW177" s="22" t="s">
        <v>234</v>
      </c>
      <c r="BX177" s="22" t="s">
        <v>124</v>
      </c>
      <c r="BY177" s="22" t="s">
        <v>124</v>
      </c>
      <c r="BZ177" s="22" t="s">
        <v>124</v>
      </c>
      <c r="CA177" s="22" t="s">
        <v>124</v>
      </c>
      <c r="CC177" s="22" t="s">
        <v>123</v>
      </c>
      <c r="CD177" s="22" t="s">
        <v>124</v>
      </c>
      <c r="CE177" s="22" t="s">
        <v>124</v>
      </c>
      <c r="CF177" s="22" t="s">
        <v>124</v>
      </c>
      <c r="CG177" s="22" t="s">
        <v>124</v>
      </c>
      <c r="CH177" s="22" t="s">
        <v>124</v>
      </c>
      <c r="CL177" s="22">
        <v>4</v>
      </c>
      <c r="CM177" s="22">
        <v>3</v>
      </c>
      <c r="CN177" s="22" t="s">
        <v>127</v>
      </c>
      <c r="CO177" s="22" t="s">
        <v>697</v>
      </c>
      <c r="CP177" s="22" t="s">
        <v>123</v>
      </c>
      <c r="CS177" s="22" t="s">
        <v>158</v>
      </c>
      <c r="CT177" s="22" t="s">
        <v>158</v>
      </c>
      <c r="CU177" s="22" t="s">
        <v>158</v>
      </c>
      <c r="CW177" s="22" t="s">
        <v>124</v>
      </c>
      <c r="CX177" s="22" t="s">
        <v>124</v>
      </c>
      <c r="CY177" s="22" t="s">
        <v>124</v>
      </c>
      <c r="CZ177" s="22" t="s">
        <v>121</v>
      </c>
      <c r="DA177" s="22" t="s">
        <v>129</v>
      </c>
      <c r="DB177" s="22" t="s">
        <v>129</v>
      </c>
      <c r="DC177" s="22" t="s">
        <v>129</v>
      </c>
      <c r="DD177" s="22" t="s">
        <v>123</v>
      </c>
      <c r="DE177" s="22" t="s">
        <v>123</v>
      </c>
      <c r="DF177" s="22">
        <v>8</v>
      </c>
    </row>
    <row r="178" spans="1:110" ht="13.2" x14ac:dyDescent="0.25">
      <c r="A178" s="86">
        <v>42116.310367604165</v>
      </c>
      <c r="B178" s="22" t="s">
        <v>191</v>
      </c>
      <c r="C178" s="22" t="s">
        <v>110</v>
      </c>
      <c r="E178" s="22" t="s">
        <v>170</v>
      </c>
      <c r="F178" s="22" t="s">
        <v>185</v>
      </c>
      <c r="G178" s="22" t="s">
        <v>267</v>
      </c>
      <c r="H178" s="22" t="s">
        <v>146</v>
      </c>
      <c r="I178" s="22" t="s">
        <v>147</v>
      </c>
      <c r="J178" s="22">
        <v>34830</v>
      </c>
      <c r="L178" s="22" t="s">
        <v>115</v>
      </c>
      <c r="M178" s="22" t="s">
        <v>116</v>
      </c>
      <c r="N178" s="22" t="s">
        <v>138</v>
      </c>
      <c r="O178" s="22" t="s">
        <v>139</v>
      </c>
      <c r="AO178" s="22" t="s">
        <v>122</v>
      </c>
      <c r="AP178" s="22" t="s">
        <v>123</v>
      </c>
      <c r="AQ178" s="22" t="s">
        <v>123</v>
      </c>
      <c r="AR178" s="22" t="s">
        <v>123</v>
      </c>
      <c r="AT178" s="22" t="s">
        <v>123</v>
      </c>
      <c r="AU178" s="22" t="s">
        <v>123</v>
      </c>
      <c r="AV178" s="22" t="s">
        <v>123</v>
      </c>
      <c r="BA178" s="22" t="s">
        <v>122</v>
      </c>
      <c r="BC178" s="22" t="s">
        <v>149</v>
      </c>
      <c r="BD178" s="22" t="s">
        <v>149</v>
      </c>
      <c r="BE178" s="22" t="s">
        <v>149</v>
      </c>
      <c r="BF178" s="22" t="s">
        <v>149</v>
      </c>
      <c r="BG178" s="22" t="s">
        <v>149</v>
      </c>
      <c r="BH178" s="22" t="s">
        <v>121</v>
      </c>
      <c r="BI178" s="22" t="s">
        <v>124</v>
      </c>
      <c r="BJ178" s="22" t="s">
        <v>149</v>
      </c>
      <c r="BK178" s="22" t="s">
        <v>149</v>
      </c>
      <c r="BL178" s="22" t="s">
        <v>121</v>
      </c>
      <c r="BN178" s="22" t="s">
        <v>150</v>
      </c>
      <c r="BO178" s="22" t="s">
        <v>151</v>
      </c>
      <c r="BP178" s="22" t="s">
        <v>174</v>
      </c>
      <c r="BR178" s="22" t="s">
        <v>154</v>
      </c>
      <c r="BT178" s="22" t="s">
        <v>123</v>
      </c>
      <c r="CC178" s="22" t="s">
        <v>123</v>
      </c>
      <c r="CD178" s="22" t="s">
        <v>124</v>
      </c>
      <c r="CE178" s="22" t="s">
        <v>124</v>
      </c>
      <c r="CF178" s="22" t="s">
        <v>149</v>
      </c>
      <c r="CG178" s="22" t="s">
        <v>149</v>
      </c>
      <c r="CH178" s="22" t="s">
        <v>149</v>
      </c>
      <c r="CL178" s="22" t="s">
        <v>218</v>
      </c>
      <c r="CM178" s="22" t="s">
        <v>218</v>
      </c>
      <c r="CN178" s="22" t="s">
        <v>127</v>
      </c>
      <c r="CO178" s="22" t="s">
        <v>393</v>
      </c>
      <c r="CP178" s="22" t="s">
        <v>123</v>
      </c>
      <c r="CS178" s="22" t="s">
        <v>184</v>
      </c>
      <c r="CU178" s="22" t="s">
        <v>158</v>
      </c>
      <c r="CW178" s="22" t="s">
        <v>149</v>
      </c>
      <c r="CX178" s="22" t="s">
        <v>124</v>
      </c>
      <c r="CY178" s="22" t="s">
        <v>124</v>
      </c>
      <c r="CZ178" s="22" t="s">
        <v>124</v>
      </c>
      <c r="DA178" s="22" t="s">
        <v>129</v>
      </c>
      <c r="DB178" s="22" t="s">
        <v>129</v>
      </c>
      <c r="DC178" s="22" t="s">
        <v>129</v>
      </c>
      <c r="DD178" s="22" t="s">
        <v>123</v>
      </c>
      <c r="DE178" s="22" t="s">
        <v>123</v>
      </c>
      <c r="DF178" s="22">
        <v>8</v>
      </c>
    </row>
    <row r="179" spans="1:110" ht="13.2" x14ac:dyDescent="0.25">
      <c r="A179" s="86">
        <v>42116.363708553239</v>
      </c>
      <c r="B179" s="22" t="s">
        <v>383</v>
      </c>
      <c r="C179" s="22" t="s">
        <v>131</v>
      </c>
      <c r="E179" s="22" t="s">
        <v>111</v>
      </c>
      <c r="H179" s="22" t="s">
        <v>113</v>
      </c>
      <c r="I179" s="22" t="s">
        <v>698</v>
      </c>
      <c r="J179" s="22">
        <v>34090</v>
      </c>
      <c r="L179" s="22" t="s">
        <v>115</v>
      </c>
      <c r="M179" s="22" t="s">
        <v>137</v>
      </c>
      <c r="N179" s="22" t="s">
        <v>172</v>
      </c>
      <c r="O179" s="22" t="s">
        <v>228</v>
      </c>
      <c r="Q179" s="22" t="s">
        <v>124</v>
      </c>
      <c r="R179" s="22" t="s">
        <v>124</v>
      </c>
      <c r="S179" s="22" t="s">
        <v>149</v>
      </c>
      <c r="T179" s="22" t="s">
        <v>149</v>
      </c>
      <c r="U179" s="22" t="s">
        <v>129</v>
      </c>
      <c r="V179" s="22" t="s">
        <v>149</v>
      </c>
      <c r="W179" s="22" t="s">
        <v>149</v>
      </c>
      <c r="X179" s="22" t="s">
        <v>149</v>
      </c>
      <c r="Y179" s="22" t="s">
        <v>149</v>
      </c>
      <c r="Z179" s="22" t="s">
        <v>149</v>
      </c>
      <c r="AA179" s="22" t="s">
        <v>150</v>
      </c>
      <c r="AB179" s="22" t="s">
        <v>124</v>
      </c>
      <c r="AC179" s="22" t="s">
        <v>124</v>
      </c>
      <c r="AD179" s="22" t="s">
        <v>124</v>
      </c>
      <c r="AE179" s="22" t="s">
        <v>124</v>
      </c>
      <c r="AF179" s="22" t="s">
        <v>149</v>
      </c>
      <c r="AG179" s="22" t="s">
        <v>149</v>
      </c>
      <c r="AH179" s="22" t="s">
        <v>149</v>
      </c>
      <c r="AI179" s="22" t="s">
        <v>149</v>
      </c>
      <c r="AJ179" s="22" t="s">
        <v>149</v>
      </c>
      <c r="AK179" s="22" t="s">
        <v>149</v>
      </c>
      <c r="AL179" s="22" t="s">
        <v>123</v>
      </c>
      <c r="AM179" s="22" t="s">
        <v>123</v>
      </c>
      <c r="AN179" s="22" t="s">
        <v>123</v>
      </c>
      <c r="AP179" s="22" t="s">
        <v>123</v>
      </c>
      <c r="AQ179" s="22" t="s">
        <v>123</v>
      </c>
      <c r="AR179" s="22" t="s">
        <v>123</v>
      </c>
      <c r="AW179" s="22" t="s">
        <v>122</v>
      </c>
      <c r="BA179" s="22" t="s">
        <v>122</v>
      </c>
      <c r="BC179" s="22" t="s">
        <v>149</v>
      </c>
      <c r="BD179" s="22" t="s">
        <v>124</v>
      </c>
      <c r="BE179" s="22" t="s">
        <v>124</v>
      </c>
      <c r="BF179" s="22" t="s">
        <v>124</v>
      </c>
      <c r="BG179" s="22" t="s">
        <v>149</v>
      </c>
      <c r="BH179" s="22" t="s">
        <v>124</v>
      </c>
      <c r="BI179" s="22" t="s">
        <v>124</v>
      </c>
      <c r="BJ179" s="22" t="s">
        <v>124</v>
      </c>
      <c r="BK179" s="22" t="s">
        <v>124</v>
      </c>
      <c r="BN179" s="22" t="s">
        <v>150</v>
      </c>
      <c r="BO179" s="22" t="s">
        <v>151</v>
      </c>
      <c r="BP179" s="22" t="s">
        <v>367</v>
      </c>
      <c r="BQ179" s="22" t="s">
        <v>205</v>
      </c>
      <c r="BR179" s="22" t="s">
        <v>126</v>
      </c>
      <c r="BS179" s="22" t="s">
        <v>699</v>
      </c>
      <c r="BT179" s="22" t="s">
        <v>111</v>
      </c>
      <c r="BU179" s="22" t="s">
        <v>700</v>
      </c>
      <c r="BW179" s="22" t="s">
        <v>412</v>
      </c>
      <c r="BX179" s="22" t="s">
        <v>124</v>
      </c>
      <c r="BY179" s="22" t="s">
        <v>124</v>
      </c>
      <c r="BZ179" s="22" t="s">
        <v>124</v>
      </c>
      <c r="CA179" s="22" t="s">
        <v>124</v>
      </c>
      <c r="CC179" s="22" t="s">
        <v>111</v>
      </c>
      <c r="CI179" s="22" t="s">
        <v>701</v>
      </c>
      <c r="CL179" s="22">
        <v>8</v>
      </c>
      <c r="CM179" s="22">
        <v>7</v>
      </c>
      <c r="CN179" s="22" t="s">
        <v>142</v>
      </c>
      <c r="CO179" s="22" t="s">
        <v>702</v>
      </c>
      <c r="CP179" s="22" t="s">
        <v>123</v>
      </c>
      <c r="CS179" s="22" t="s">
        <v>145</v>
      </c>
      <c r="CW179" s="22" t="s">
        <v>124</v>
      </c>
      <c r="CX179" s="22" t="s">
        <v>124</v>
      </c>
      <c r="CY179" s="22" t="s">
        <v>124</v>
      </c>
      <c r="CZ179" s="22" t="s">
        <v>129</v>
      </c>
      <c r="DA179" s="22" t="s">
        <v>129</v>
      </c>
      <c r="DB179" s="22" t="s">
        <v>129</v>
      </c>
      <c r="DC179" s="22" t="s">
        <v>129</v>
      </c>
      <c r="DD179" s="22" t="s">
        <v>123</v>
      </c>
      <c r="DE179" s="22" t="s">
        <v>123</v>
      </c>
      <c r="DF179" s="22">
        <v>8</v>
      </c>
    </row>
    <row r="180" spans="1:110" ht="13.2" x14ac:dyDescent="0.25">
      <c r="A180" s="86">
        <v>42116.407300902778</v>
      </c>
      <c r="B180" s="22" t="s">
        <v>383</v>
      </c>
      <c r="C180" s="22" t="s">
        <v>131</v>
      </c>
      <c r="E180" s="22" t="s">
        <v>170</v>
      </c>
      <c r="F180" s="22" t="s">
        <v>171</v>
      </c>
      <c r="G180" s="22" t="s">
        <v>193</v>
      </c>
      <c r="H180" s="22" t="s">
        <v>113</v>
      </c>
      <c r="I180" s="22" t="s">
        <v>210</v>
      </c>
      <c r="J180" s="22">
        <v>13490</v>
      </c>
      <c r="L180" s="22" t="s">
        <v>115</v>
      </c>
      <c r="M180" s="22" t="s">
        <v>137</v>
      </c>
      <c r="N180" s="22" t="s">
        <v>138</v>
      </c>
      <c r="O180" s="22" t="s">
        <v>139</v>
      </c>
      <c r="Q180" s="22" t="s">
        <v>124</v>
      </c>
      <c r="R180" s="22" t="s">
        <v>149</v>
      </c>
      <c r="S180" s="22" t="s">
        <v>149</v>
      </c>
      <c r="T180" s="22" t="s">
        <v>149</v>
      </c>
      <c r="U180" s="22" t="s">
        <v>124</v>
      </c>
      <c r="V180" s="22" t="s">
        <v>124</v>
      </c>
      <c r="W180" s="22" t="s">
        <v>129</v>
      </c>
      <c r="X180" s="22" t="s">
        <v>129</v>
      </c>
      <c r="Y180" s="22" t="s">
        <v>129</v>
      </c>
      <c r="Z180" s="22" t="s">
        <v>129</v>
      </c>
      <c r="AL180" s="22" t="s">
        <v>123</v>
      </c>
      <c r="AM180" s="22" t="s">
        <v>123</v>
      </c>
      <c r="AN180" s="22" t="s">
        <v>123</v>
      </c>
      <c r="AP180" s="22" t="s">
        <v>111</v>
      </c>
      <c r="AQ180" s="22" t="s">
        <v>123</v>
      </c>
      <c r="AR180" s="22" t="s">
        <v>123</v>
      </c>
      <c r="AW180" s="22" t="s">
        <v>122</v>
      </c>
      <c r="BA180" s="22" t="s">
        <v>122</v>
      </c>
      <c r="BC180" s="22" t="s">
        <v>121</v>
      </c>
      <c r="BD180" s="22" t="s">
        <v>121</v>
      </c>
      <c r="BE180" s="22" t="s">
        <v>124</v>
      </c>
      <c r="BF180" s="22" t="s">
        <v>124</v>
      </c>
      <c r="BG180" s="22" t="s">
        <v>124</v>
      </c>
      <c r="BH180" s="22" t="s">
        <v>124</v>
      </c>
      <c r="BI180" s="22" t="s">
        <v>124</v>
      </c>
      <c r="BJ180" s="22" t="s">
        <v>124</v>
      </c>
      <c r="BK180" s="22" t="s">
        <v>124</v>
      </c>
      <c r="BL180" s="22" t="s">
        <v>129</v>
      </c>
      <c r="BN180" s="22" t="s">
        <v>120</v>
      </c>
      <c r="BO180" s="22" t="s">
        <v>151</v>
      </c>
      <c r="BP180" s="22" t="s">
        <v>367</v>
      </c>
      <c r="BQ180" s="22" t="s">
        <v>205</v>
      </c>
      <c r="BR180" s="22" t="s">
        <v>126</v>
      </c>
      <c r="BS180" s="22" t="s">
        <v>261</v>
      </c>
      <c r="BT180" s="22" t="s">
        <v>111</v>
      </c>
      <c r="BU180" s="22" t="s">
        <v>703</v>
      </c>
      <c r="BW180" s="22" t="s">
        <v>412</v>
      </c>
      <c r="BX180" s="22" t="s">
        <v>119</v>
      </c>
      <c r="BY180" s="22" t="s">
        <v>121</v>
      </c>
      <c r="BZ180" s="22" t="s">
        <v>119</v>
      </c>
      <c r="CA180" s="22" t="s">
        <v>149</v>
      </c>
      <c r="CC180" s="22" t="s">
        <v>111</v>
      </c>
      <c r="CI180" s="22" t="s">
        <v>389</v>
      </c>
      <c r="CL180" s="22">
        <v>8</v>
      </c>
      <c r="CM180" s="22">
        <v>5</v>
      </c>
      <c r="CN180" s="22" t="s">
        <v>127</v>
      </c>
      <c r="CO180" s="22" t="s">
        <v>456</v>
      </c>
      <c r="CP180" s="22" t="s">
        <v>123</v>
      </c>
      <c r="CS180" s="22" t="s">
        <v>239</v>
      </c>
      <c r="CT180" s="22" t="s">
        <v>239</v>
      </c>
      <c r="CU180" s="22" t="s">
        <v>208</v>
      </c>
      <c r="CW180" s="22" t="s">
        <v>124</v>
      </c>
      <c r="CX180" s="22" t="s">
        <v>124</v>
      </c>
      <c r="CY180" s="22" t="s">
        <v>121</v>
      </c>
      <c r="CZ180" s="22" t="s">
        <v>119</v>
      </c>
      <c r="DA180" s="22" t="s">
        <v>129</v>
      </c>
      <c r="DB180" s="22" t="s">
        <v>129</v>
      </c>
      <c r="DC180" s="22" t="s">
        <v>129</v>
      </c>
      <c r="DD180" s="22" t="s">
        <v>123</v>
      </c>
      <c r="DE180" s="22" t="s">
        <v>123</v>
      </c>
      <c r="DF180" s="22">
        <v>7</v>
      </c>
    </row>
    <row r="181" spans="1:110" ht="13.2" x14ac:dyDescent="0.25">
      <c r="A181" s="86">
        <v>42116.444391446756</v>
      </c>
      <c r="B181" s="22" t="s">
        <v>130</v>
      </c>
      <c r="C181" s="22" t="s">
        <v>131</v>
      </c>
      <c r="E181" s="22" t="s">
        <v>170</v>
      </c>
      <c r="F181" s="22" t="s">
        <v>133</v>
      </c>
      <c r="G181" s="22" t="s">
        <v>621</v>
      </c>
      <c r="H181" s="22" t="s">
        <v>146</v>
      </c>
      <c r="I181" s="22" t="s">
        <v>344</v>
      </c>
      <c r="J181" s="22">
        <v>13008</v>
      </c>
      <c r="L181" s="22" t="s">
        <v>115</v>
      </c>
      <c r="M181" s="22" t="s">
        <v>116</v>
      </c>
      <c r="N181" s="22" t="s">
        <v>163</v>
      </c>
      <c r="O181" s="22" t="s">
        <v>139</v>
      </c>
      <c r="Q181" s="22" t="s">
        <v>149</v>
      </c>
      <c r="R181" s="22" t="s">
        <v>149</v>
      </c>
      <c r="S181" s="22" t="s">
        <v>149</v>
      </c>
      <c r="T181" s="22" t="s">
        <v>149</v>
      </c>
      <c r="U181" s="22" t="s">
        <v>149</v>
      </c>
      <c r="V181" s="22" t="s">
        <v>149</v>
      </c>
      <c r="W181" s="22" t="s">
        <v>129</v>
      </c>
      <c r="X181" s="22" t="s">
        <v>129</v>
      </c>
      <c r="Y181" s="22" t="s">
        <v>129</v>
      </c>
      <c r="Z181" s="22" t="s">
        <v>129</v>
      </c>
      <c r="AA181" s="22" t="s">
        <v>704</v>
      </c>
      <c r="AB181" s="22" t="s">
        <v>124</v>
      </c>
      <c r="AC181" s="22" t="s">
        <v>124</v>
      </c>
      <c r="AD181" s="22" t="s">
        <v>124</v>
      </c>
      <c r="AE181" s="22" t="s">
        <v>124</v>
      </c>
      <c r="AF181" s="22" t="s">
        <v>124</v>
      </c>
      <c r="AG181" s="22" t="s">
        <v>124</v>
      </c>
      <c r="AH181" s="22" t="s">
        <v>149</v>
      </c>
      <c r="AI181" s="22" t="s">
        <v>149</v>
      </c>
      <c r="AJ181" s="22" t="s">
        <v>149</v>
      </c>
      <c r="AK181" s="22" t="s">
        <v>149</v>
      </c>
      <c r="AL181" s="22" t="s">
        <v>123</v>
      </c>
      <c r="AM181" s="22" t="s">
        <v>123</v>
      </c>
      <c r="AN181" s="22" t="s">
        <v>123</v>
      </c>
      <c r="AP181" s="22" t="s">
        <v>123</v>
      </c>
      <c r="AQ181" s="22" t="s">
        <v>123</v>
      </c>
      <c r="AR181" s="22" t="s">
        <v>123</v>
      </c>
      <c r="AW181" s="22" t="s">
        <v>122</v>
      </c>
      <c r="BA181" s="22" t="s">
        <v>122</v>
      </c>
      <c r="BC181" s="22" t="s">
        <v>149</v>
      </c>
      <c r="BD181" s="22" t="s">
        <v>149</v>
      </c>
      <c r="BE181" s="22" t="s">
        <v>149</v>
      </c>
      <c r="BF181" s="22" t="s">
        <v>124</v>
      </c>
      <c r="BG181" s="22" t="s">
        <v>124</v>
      </c>
      <c r="BH181" s="22" t="s">
        <v>124</v>
      </c>
      <c r="BI181" s="22" t="s">
        <v>124</v>
      </c>
      <c r="BJ181" s="22" t="s">
        <v>124</v>
      </c>
      <c r="BK181" s="22" t="s">
        <v>124</v>
      </c>
      <c r="BL181" s="22" t="s">
        <v>129</v>
      </c>
      <c r="BN181" s="22" t="s">
        <v>120</v>
      </c>
      <c r="BO181" s="22" t="s">
        <v>151</v>
      </c>
      <c r="BP181" s="22" t="s">
        <v>367</v>
      </c>
      <c r="BQ181" s="22" t="s">
        <v>205</v>
      </c>
      <c r="BR181" s="22" t="s">
        <v>126</v>
      </c>
      <c r="BS181" s="22" t="s">
        <v>705</v>
      </c>
      <c r="BT181" s="22" t="s">
        <v>111</v>
      </c>
      <c r="BU181" s="22" t="s">
        <v>706</v>
      </c>
      <c r="BW181" s="22" t="s">
        <v>412</v>
      </c>
      <c r="BX181" s="22" t="s">
        <v>149</v>
      </c>
      <c r="BY181" s="22" t="s">
        <v>149</v>
      </c>
      <c r="BZ181" s="22" t="s">
        <v>149</v>
      </c>
      <c r="CA181" s="22" t="s">
        <v>149</v>
      </c>
      <c r="CC181" s="22" t="s">
        <v>111</v>
      </c>
      <c r="CI181" s="22" t="s">
        <v>426</v>
      </c>
      <c r="CL181" s="22">
        <v>7</v>
      </c>
      <c r="CM181" s="22">
        <v>6</v>
      </c>
      <c r="CN181" s="22" t="s">
        <v>127</v>
      </c>
      <c r="CO181" s="22" t="s">
        <v>456</v>
      </c>
      <c r="CP181" s="22" t="s">
        <v>123</v>
      </c>
      <c r="CS181" s="22" t="s">
        <v>198</v>
      </c>
      <c r="CT181" s="22" t="s">
        <v>198</v>
      </c>
      <c r="CW181" s="22" t="s">
        <v>124</v>
      </c>
      <c r="CX181" s="22" t="s">
        <v>124</v>
      </c>
      <c r="CY181" s="22" t="s">
        <v>124</v>
      </c>
      <c r="CZ181" s="22" t="s">
        <v>121</v>
      </c>
      <c r="DA181" s="22" t="s">
        <v>129</v>
      </c>
      <c r="DB181" s="22" t="s">
        <v>129</v>
      </c>
      <c r="DC181" s="22" t="s">
        <v>129</v>
      </c>
      <c r="DD181" s="22" t="s">
        <v>123</v>
      </c>
      <c r="DE181" s="22" t="s">
        <v>123</v>
      </c>
      <c r="DF181" s="22">
        <v>8</v>
      </c>
    </row>
    <row r="182" spans="1:110" ht="13.2" x14ac:dyDescent="0.25">
      <c r="A182" s="86">
        <v>42116.518743622684</v>
      </c>
      <c r="B182" s="22" t="s">
        <v>191</v>
      </c>
      <c r="C182" s="22" t="s">
        <v>131</v>
      </c>
      <c r="E182" s="22" t="s">
        <v>170</v>
      </c>
      <c r="F182" s="22" t="s">
        <v>255</v>
      </c>
      <c r="G182" s="22" t="s">
        <v>203</v>
      </c>
      <c r="H182" s="22" t="s">
        <v>146</v>
      </c>
      <c r="I182" s="22" t="s">
        <v>707</v>
      </c>
      <c r="J182" s="22">
        <v>13011</v>
      </c>
      <c r="L182" s="22" t="s">
        <v>115</v>
      </c>
      <c r="M182" s="22" t="s">
        <v>137</v>
      </c>
      <c r="N182" s="22" t="s">
        <v>117</v>
      </c>
      <c r="O182" s="22" t="s">
        <v>118</v>
      </c>
      <c r="Q182" s="22" t="s">
        <v>124</v>
      </c>
      <c r="R182" s="22" t="s">
        <v>124</v>
      </c>
      <c r="S182" s="22" t="s">
        <v>124</v>
      </c>
      <c r="T182" s="22" t="s">
        <v>124</v>
      </c>
      <c r="U182" s="22" t="s">
        <v>124</v>
      </c>
      <c r="V182" s="22" t="s">
        <v>124</v>
      </c>
      <c r="Y182" s="22" t="s">
        <v>149</v>
      </c>
      <c r="AB182" s="22" t="s">
        <v>124</v>
      </c>
      <c r="AC182" s="22" t="s">
        <v>124</v>
      </c>
      <c r="AD182" s="22" t="s">
        <v>121</v>
      </c>
      <c r="AE182" s="22" t="s">
        <v>119</v>
      </c>
      <c r="AF182" s="22" t="s">
        <v>124</v>
      </c>
      <c r="AG182" s="22" t="s">
        <v>124</v>
      </c>
      <c r="AH182" s="22" t="s">
        <v>124</v>
      </c>
      <c r="AI182" s="22" t="s">
        <v>124</v>
      </c>
      <c r="AJ182" s="22" t="s">
        <v>124</v>
      </c>
      <c r="AK182" s="22" t="s">
        <v>124</v>
      </c>
      <c r="AL182" s="22" t="s">
        <v>123</v>
      </c>
      <c r="AM182" s="22" t="s">
        <v>111</v>
      </c>
      <c r="AN182" s="22" t="s">
        <v>123</v>
      </c>
      <c r="AS182" s="22" t="s">
        <v>122</v>
      </c>
      <c r="AU182" s="22" t="s">
        <v>123</v>
      </c>
      <c r="AW182" s="22" t="s">
        <v>122</v>
      </c>
      <c r="BA182" s="22" t="s">
        <v>122</v>
      </c>
      <c r="BC182" s="22" t="s">
        <v>124</v>
      </c>
      <c r="BD182" s="22" t="s">
        <v>124</v>
      </c>
      <c r="BE182" s="22" t="s">
        <v>124</v>
      </c>
      <c r="BF182" s="22" t="s">
        <v>124</v>
      </c>
      <c r="BG182" s="22" t="s">
        <v>124</v>
      </c>
      <c r="BH182" s="22" t="s">
        <v>124</v>
      </c>
      <c r="BI182" s="22" t="s">
        <v>124</v>
      </c>
      <c r="BJ182" s="22" t="s">
        <v>124</v>
      </c>
      <c r="BK182" s="22" t="s">
        <v>124</v>
      </c>
      <c r="BL182" s="22" t="s">
        <v>124</v>
      </c>
      <c r="BN182" s="22" t="s">
        <v>120</v>
      </c>
      <c r="BO182" s="22" t="s">
        <v>151</v>
      </c>
      <c r="BP182" s="22" t="s">
        <v>174</v>
      </c>
      <c r="BQ182" s="22" t="s">
        <v>205</v>
      </c>
      <c r="BR182" s="22" t="s">
        <v>126</v>
      </c>
      <c r="BS182" s="22" t="s">
        <v>708</v>
      </c>
      <c r="BT182" s="22" t="s">
        <v>111</v>
      </c>
      <c r="BU182" s="22" t="s">
        <v>515</v>
      </c>
      <c r="BW182" s="22" t="s">
        <v>412</v>
      </c>
      <c r="CD182" s="22" t="s">
        <v>124</v>
      </c>
      <c r="CE182" s="22" t="s">
        <v>124</v>
      </c>
      <c r="CF182" s="22" t="s">
        <v>124</v>
      </c>
      <c r="CG182" s="22" t="s">
        <v>124</v>
      </c>
      <c r="CH182" s="22" t="s">
        <v>124</v>
      </c>
      <c r="CI182" s="22" t="s">
        <v>426</v>
      </c>
      <c r="CL182" s="22">
        <v>2</v>
      </c>
      <c r="CM182" s="22">
        <v>2</v>
      </c>
      <c r="CN182" s="22" t="s">
        <v>127</v>
      </c>
      <c r="CO182" s="22" t="s">
        <v>709</v>
      </c>
      <c r="CP182" s="22" t="s">
        <v>111</v>
      </c>
      <c r="CS182" s="22" t="s">
        <v>168</v>
      </c>
      <c r="CW182" s="22" t="s">
        <v>119</v>
      </c>
      <c r="CX182" s="22" t="s">
        <v>121</v>
      </c>
      <c r="CY182" s="22" t="s">
        <v>124</v>
      </c>
      <c r="CZ182" s="22" t="s">
        <v>119</v>
      </c>
      <c r="DA182" s="22" t="s">
        <v>129</v>
      </c>
      <c r="DB182" s="22" t="s">
        <v>129</v>
      </c>
      <c r="DC182" s="22" t="s">
        <v>129</v>
      </c>
      <c r="DD182" s="22" t="s">
        <v>123</v>
      </c>
      <c r="DE182" s="22" t="s">
        <v>123</v>
      </c>
      <c r="DF182" s="22">
        <v>3</v>
      </c>
    </row>
    <row r="183" spans="1:110" ht="13.2" x14ac:dyDescent="0.25">
      <c r="A183" s="86">
        <v>42116.634215196755</v>
      </c>
      <c r="B183" s="22" t="s">
        <v>109</v>
      </c>
      <c r="C183" s="22" t="s">
        <v>110</v>
      </c>
      <c r="E183" s="22" t="s">
        <v>192</v>
      </c>
      <c r="F183" s="22" t="s">
        <v>133</v>
      </c>
      <c r="G183" s="22" t="s">
        <v>193</v>
      </c>
      <c r="H183" s="22" t="s">
        <v>710</v>
      </c>
      <c r="I183" s="22" t="s">
        <v>136</v>
      </c>
      <c r="J183" s="22">
        <v>41350</v>
      </c>
      <c r="L183" s="22" t="s">
        <v>115</v>
      </c>
      <c r="M183" s="22" t="s">
        <v>137</v>
      </c>
      <c r="N183" s="22" t="s">
        <v>172</v>
      </c>
      <c r="O183" s="22" t="s">
        <v>228</v>
      </c>
      <c r="Q183" s="22" t="s">
        <v>149</v>
      </c>
      <c r="R183" s="22" t="s">
        <v>149</v>
      </c>
      <c r="S183" s="22" t="s">
        <v>149</v>
      </c>
      <c r="T183" s="22" t="s">
        <v>149</v>
      </c>
      <c r="U183" s="22" t="s">
        <v>149</v>
      </c>
      <c r="V183" s="22" t="s">
        <v>149</v>
      </c>
      <c r="W183" s="22" t="s">
        <v>149</v>
      </c>
      <c r="X183" s="22" t="s">
        <v>149</v>
      </c>
      <c r="Y183" s="22" t="s">
        <v>149</v>
      </c>
      <c r="Z183" s="22" t="s">
        <v>149</v>
      </c>
      <c r="AA183" s="22" t="s">
        <v>120</v>
      </c>
      <c r="AB183" s="22" t="s">
        <v>149</v>
      </c>
      <c r="AC183" s="22" t="s">
        <v>149</v>
      </c>
      <c r="AD183" s="22" t="s">
        <v>149</v>
      </c>
      <c r="AE183" s="22" t="s">
        <v>149</v>
      </c>
      <c r="AF183" s="22" t="s">
        <v>149</v>
      </c>
      <c r="AG183" s="22" t="s">
        <v>124</v>
      </c>
      <c r="AH183" s="22" t="s">
        <v>149</v>
      </c>
      <c r="AI183" s="22" t="s">
        <v>149</v>
      </c>
      <c r="AJ183" s="22" t="s">
        <v>149</v>
      </c>
      <c r="AK183" s="22" t="s">
        <v>149</v>
      </c>
      <c r="AL183" s="22" t="s">
        <v>123</v>
      </c>
      <c r="AM183" s="22" t="s">
        <v>123</v>
      </c>
      <c r="AN183" s="22" t="s">
        <v>123</v>
      </c>
      <c r="AP183" s="22" t="s">
        <v>111</v>
      </c>
      <c r="AR183" s="22" t="s">
        <v>111</v>
      </c>
      <c r="AW183" s="22" t="s">
        <v>122</v>
      </c>
      <c r="BA183" s="22" t="s">
        <v>122</v>
      </c>
      <c r="BC183" s="22" t="s">
        <v>124</v>
      </c>
      <c r="BD183" s="22" t="s">
        <v>124</v>
      </c>
      <c r="BE183" s="22" t="s">
        <v>124</v>
      </c>
      <c r="BF183" s="22" t="s">
        <v>121</v>
      </c>
      <c r="BG183" s="22" t="s">
        <v>149</v>
      </c>
      <c r="BH183" s="22" t="s">
        <v>124</v>
      </c>
      <c r="BI183" s="22" t="s">
        <v>149</v>
      </c>
      <c r="BJ183" s="22" t="s">
        <v>149</v>
      </c>
      <c r="BK183" s="22" t="s">
        <v>121</v>
      </c>
      <c r="BN183" s="22" t="s">
        <v>120</v>
      </c>
      <c r="BO183" s="22" t="s">
        <v>151</v>
      </c>
      <c r="BP183" s="22" t="s">
        <v>367</v>
      </c>
      <c r="BR183" s="22" t="s">
        <v>126</v>
      </c>
      <c r="BS183" s="22" t="s">
        <v>711</v>
      </c>
      <c r="BT183" s="22" t="s">
        <v>111</v>
      </c>
      <c r="BU183" s="22" t="s">
        <v>712</v>
      </c>
      <c r="BW183" s="22" t="s">
        <v>412</v>
      </c>
      <c r="BX183" s="22" t="s">
        <v>124</v>
      </c>
      <c r="BY183" s="22" t="s">
        <v>149</v>
      </c>
      <c r="BZ183" s="22" t="s">
        <v>149</v>
      </c>
      <c r="CA183" s="22" t="s">
        <v>149</v>
      </c>
      <c r="CC183" s="22" t="s">
        <v>123</v>
      </c>
      <c r="CD183" s="22" t="s">
        <v>124</v>
      </c>
      <c r="CF183" s="22" t="s">
        <v>124</v>
      </c>
      <c r="CL183" s="22">
        <v>6</v>
      </c>
      <c r="CM183" s="22">
        <v>5</v>
      </c>
      <c r="CN183" s="22" t="s">
        <v>127</v>
      </c>
      <c r="CO183" s="22" t="s">
        <v>219</v>
      </c>
      <c r="CP183" s="22" t="s">
        <v>123</v>
      </c>
      <c r="CW183" s="22" t="s">
        <v>149</v>
      </c>
      <c r="CX183" s="22" t="s">
        <v>119</v>
      </c>
      <c r="CY183" s="22" t="s">
        <v>124</v>
      </c>
      <c r="CZ183" s="22" t="s">
        <v>119</v>
      </c>
      <c r="DB183" s="22" t="s">
        <v>119</v>
      </c>
      <c r="DD183" s="22" t="s">
        <v>123</v>
      </c>
      <c r="DE183" s="22" t="s">
        <v>123</v>
      </c>
      <c r="DF183" s="22">
        <v>6</v>
      </c>
    </row>
    <row r="184" spans="1:110" ht="13.2" x14ac:dyDescent="0.25">
      <c r="A184" s="86">
        <v>42116.736619849537</v>
      </c>
      <c r="B184" s="22" t="s">
        <v>191</v>
      </c>
      <c r="C184" s="22" t="s">
        <v>110</v>
      </c>
      <c r="E184" s="22" t="s">
        <v>170</v>
      </c>
      <c r="F184" s="22" t="s">
        <v>133</v>
      </c>
      <c r="G184" s="22" t="s">
        <v>267</v>
      </c>
      <c r="H184" s="22" t="s">
        <v>161</v>
      </c>
      <c r="I184" s="22" t="s">
        <v>532</v>
      </c>
      <c r="J184" s="22">
        <v>42350</v>
      </c>
      <c r="K184" s="22" t="s">
        <v>292</v>
      </c>
      <c r="L184" s="22" t="s">
        <v>115</v>
      </c>
      <c r="M184" s="22" t="s">
        <v>137</v>
      </c>
      <c r="N184" s="22" t="s">
        <v>163</v>
      </c>
      <c r="O184" s="22" t="s">
        <v>139</v>
      </c>
      <c r="Q184" s="22" t="s">
        <v>149</v>
      </c>
      <c r="R184" s="22" t="s">
        <v>149</v>
      </c>
      <c r="S184" s="22" t="s">
        <v>149</v>
      </c>
      <c r="T184" s="22" t="s">
        <v>149</v>
      </c>
      <c r="U184" s="22" t="s">
        <v>149</v>
      </c>
      <c r="V184" s="22" t="s">
        <v>149</v>
      </c>
      <c r="AA184" s="22" t="s">
        <v>150</v>
      </c>
      <c r="AB184" s="22" t="s">
        <v>149</v>
      </c>
      <c r="AC184" s="22" t="s">
        <v>149</v>
      </c>
      <c r="AD184" s="22" t="s">
        <v>149</v>
      </c>
      <c r="AE184" s="22" t="s">
        <v>149</v>
      </c>
      <c r="AF184" s="22" t="s">
        <v>149</v>
      </c>
      <c r="AG184" s="22" t="s">
        <v>149</v>
      </c>
      <c r="AH184" s="22" t="s">
        <v>149</v>
      </c>
      <c r="AI184" s="22" t="s">
        <v>149</v>
      </c>
      <c r="AJ184" s="22" t="s">
        <v>149</v>
      </c>
      <c r="AK184" s="22" t="s">
        <v>149</v>
      </c>
      <c r="AL184" s="22" t="s">
        <v>123</v>
      </c>
      <c r="AM184" s="22" t="s">
        <v>123</v>
      </c>
      <c r="AN184" s="22" t="s">
        <v>123</v>
      </c>
      <c r="AP184" s="22" t="s">
        <v>123</v>
      </c>
      <c r="AQ184" s="22" t="s">
        <v>123</v>
      </c>
      <c r="AR184" s="22" t="s">
        <v>123</v>
      </c>
      <c r="AT184" s="22" t="s">
        <v>123</v>
      </c>
      <c r="AU184" s="22" t="s">
        <v>123</v>
      </c>
      <c r="AV184" s="22" t="s">
        <v>123</v>
      </c>
      <c r="BC184" s="22" t="s">
        <v>124</v>
      </c>
      <c r="BD184" s="22" t="s">
        <v>124</v>
      </c>
      <c r="BE184" s="22" t="s">
        <v>124</v>
      </c>
      <c r="BF184" s="22" t="s">
        <v>149</v>
      </c>
      <c r="BG184" s="22" t="s">
        <v>149</v>
      </c>
      <c r="BH184" s="22" t="s">
        <v>149</v>
      </c>
      <c r="BI184" s="22" t="s">
        <v>149</v>
      </c>
      <c r="BJ184" s="22" t="s">
        <v>149</v>
      </c>
      <c r="BK184" s="22" t="s">
        <v>149</v>
      </c>
      <c r="BL184" s="22" t="s">
        <v>149</v>
      </c>
      <c r="BN184" s="22" t="s">
        <v>150</v>
      </c>
      <c r="BO184" s="22" t="s">
        <v>151</v>
      </c>
      <c r="BP184" s="22" t="s">
        <v>152</v>
      </c>
      <c r="BQ184" s="22" t="s">
        <v>153</v>
      </c>
      <c r="BR184" s="22" t="s">
        <v>154</v>
      </c>
      <c r="BS184" s="22" t="s">
        <v>713</v>
      </c>
      <c r="BT184" s="22" t="s">
        <v>123</v>
      </c>
      <c r="CC184" s="22" t="s">
        <v>123</v>
      </c>
      <c r="CD184" s="22" t="s">
        <v>124</v>
      </c>
      <c r="CE184" s="22" t="s">
        <v>124</v>
      </c>
      <c r="CF184" s="22" t="s">
        <v>124</v>
      </c>
      <c r="CG184" s="22" t="s">
        <v>124</v>
      </c>
      <c r="CH184" s="22" t="s">
        <v>124</v>
      </c>
      <c r="CI184" s="22" t="s">
        <v>714</v>
      </c>
      <c r="CL184" s="22">
        <v>7</v>
      </c>
      <c r="CM184" s="22">
        <v>6</v>
      </c>
      <c r="CN184" s="22" t="s">
        <v>127</v>
      </c>
      <c r="CO184" s="22" t="s">
        <v>715</v>
      </c>
      <c r="CP184" s="22" t="s">
        <v>123</v>
      </c>
      <c r="CQ184" s="22" t="s">
        <v>716</v>
      </c>
      <c r="CS184" s="22" t="s">
        <v>158</v>
      </c>
      <c r="CT184" s="22" t="s">
        <v>158</v>
      </c>
      <c r="CU184" s="22" t="s">
        <v>158</v>
      </c>
      <c r="CW184" s="22" t="s">
        <v>149</v>
      </c>
      <c r="CX184" s="22" t="s">
        <v>149</v>
      </c>
      <c r="CY184" s="22" t="s">
        <v>149</v>
      </c>
      <c r="CZ184" s="22" t="s">
        <v>119</v>
      </c>
      <c r="DD184" s="22" t="s">
        <v>123</v>
      </c>
      <c r="DE184" s="22" t="s">
        <v>123</v>
      </c>
      <c r="DF184" s="22">
        <v>9</v>
      </c>
    </row>
    <row r="185" spans="1:110" ht="13.2" x14ac:dyDescent="0.25">
      <c r="A185" s="86">
        <v>42116.871424317127</v>
      </c>
      <c r="B185" s="22" t="s">
        <v>191</v>
      </c>
      <c r="C185" s="22" t="s">
        <v>110</v>
      </c>
      <c r="E185" s="22" t="s">
        <v>170</v>
      </c>
      <c r="F185" s="22" t="s">
        <v>133</v>
      </c>
      <c r="G185" s="22" t="s">
        <v>112</v>
      </c>
      <c r="H185" s="22" t="s">
        <v>161</v>
      </c>
      <c r="I185" s="22" t="s">
        <v>717</v>
      </c>
      <c r="J185" s="22">
        <v>71380</v>
      </c>
      <c r="L185" s="22" t="s">
        <v>115</v>
      </c>
      <c r="M185" s="22" t="s">
        <v>116</v>
      </c>
      <c r="N185" s="22" t="s">
        <v>163</v>
      </c>
      <c r="O185" s="22" t="s">
        <v>139</v>
      </c>
      <c r="AO185" s="22" t="s">
        <v>122</v>
      </c>
      <c r="AP185" s="22" t="s">
        <v>123</v>
      </c>
      <c r="AQ185" s="22" t="s">
        <v>123</v>
      </c>
      <c r="AR185" s="22" t="s">
        <v>123</v>
      </c>
      <c r="AW185" s="22" t="s">
        <v>122</v>
      </c>
      <c r="BA185" s="22" t="s">
        <v>122</v>
      </c>
      <c r="BC185" s="22" t="s">
        <v>119</v>
      </c>
      <c r="BD185" s="22" t="s">
        <v>121</v>
      </c>
      <c r="BE185" s="22" t="s">
        <v>149</v>
      </c>
      <c r="BF185" s="22" t="s">
        <v>149</v>
      </c>
      <c r="BG185" s="22" t="s">
        <v>149</v>
      </c>
      <c r="BH185" s="22" t="s">
        <v>124</v>
      </c>
      <c r="BI185" s="22" t="s">
        <v>124</v>
      </c>
      <c r="BJ185" s="22" t="s">
        <v>124</v>
      </c>
      <c r="BK185" s="22" t="s">
        <v>124</v>
      </c>
      <c r="BL185" s="22" t="s">
        <v>124</v>
      </c>
      <c r="BN185" s="22" t="s">
        <v>120</v>
      </c>
      <c r="BO185" s="22" t="s">
        <v>151</v>
      </c>
      <c r="BP185" s="22" t="s">
        <v>174</v>
      </c>
      <c r="BQ185" s="22" t="s">
        <v>205</v>
      </c>
      <c r="BR185" s="22" t="s">
        <v>126</v>
      </c>
      <c r="BS185" s="22" t="s">
        <v>718</v>
      </c>
      <c r="BT185" s="22" t="s">
        <v>123</v>
      </c>
      <c r="CC185" s="22" t="s">
        <v>111</v>
      </c>
      <c r="CI185" s="22" t="s">
        <v>518</v>
      </c>
      <c r="CL185" s="22">
        <v>4</v>
      </c>
      <c r="CM185" s="22">
        <v>4</v>
      </c>
      <c r="CN185" s="22" t="s">
        <v>127</v>
      </c>
      <c r="CO185" s="22" t="s">
        <v>219</v>
      </c>
      <c r="CP185" s="22" t="s">
        <v>123</v>
      </c>
      <c r="CS185" s="22" t="s">
        <v>208</v>
      </c>
      <c r="CT185" s="22" t="s">
        <v>208</v>
      </c>
      <c r="CU185" s="22" t="s">
        <v>208</v>
      </c>
      <c r="CW185" s="22" t="s">
        <v>124</v>
      </c>
      <c r="CX185" s="22" t="s">
        <v>124</v>
      </c>
      <c r="CY185" s="22" t="s">
        <v>124</v>
      </c>
      <c r="CZ185" s="22" t="s">
        <v>119</v>
      </c>
      <c r="DA185" s="22" t="s">
        <v>129</v>
      </c>
      <c r="DB185" s="22" t="s">
        <v>129</v>
      </c>
      <c r="DC185" s="22" t="s">
        <v>129</v>
      </c>
      <c r="DD185" s="22" t="s">
        <v>123</v>
      </c>
      <c r="DE185" s="22" t="s">
        <v>123</v>
      </c>
      <c r="DF185" s="22">
        <v>8</v>
      </c>
    </row>
    <row r="186" spans="1:110" ht="13.2" x14ac:dyDescent="0.25">
      <c r="A186" s="86">
        <v>42116.885373217592</v>
      </c>
      <c r="B186" s="22" t="s">
        <v>191</v>
      </c>
      <c r="C186" s="22" t="s">
        <v>131</v>
      </c>
      <c r="E186" s="22" t="s">
        <v>170</v>
      </c>
      <c r="F186" s="22" t="s">
        <v>133</v>
      </c>
      <c r="G186" s="22" t="s">
        <v>193</v>
      </c>
      <c r="H186" s="22" t="s">
        <v>113</v>
      </c>
      <c r="I186" s="22" t="s">
        <v>210</v>
      </c>
      <c r="J186" s="22">
        <v>84110</v>
      </c>
      <c r="L186" s="22" t="s">
        <v>115</v>
      </c>
      <c r="M186" s="22" t="s">
        <v>137</v>
      </c>
      <c r="N186" s="22" t="s">
        <v>138</v>
      </c>
      <c r="O186" s="22" t="s">
        <v>139</v>
      </c>
      <c r="Q186" s="22" t="s">
        <v>149</v>
      </c>
      <c r="R186" s="22" t="s">
        <v>149</v>
      </c>
      <c r="S186" s="22" t="s">
        <v>149</v>
      </c>
      <c r="T186" s="22" t="s">
        <v>149</v>
      </c>
      <c r="U186" s="22" t="s">
        <v>124</v>
      </c>
      <c r="V186" s="22" t="s">
        <v>149</v>
      </c>
      <c r="AA186" s="22" t="s">
        <v>120</v>
      </c>
      <c r="AB186" s="22" t="s">
        <v>149</v>
      </c>
      <c r="AC186" s="22" t="s">
        <v>149</v>
      </c>
      <c r="AD186" s="22" t="s">
        <v>149</v>
      </c>
      <c r="AE186" s="22" t="s">
        <v>124</v>
      </c>
      <c r="AF186" s="22" t="s">
        <v>124</v>
      </c>
      <c r="AG186" s="22" t="s">
        <v>149</v>
      </c>
      <c r="AH186" s="22" t="s">
        <v>124</v>
      </c>
      <c r="AI186" s="22" t="s">
        <v>124</v>
      </c>
      <c r="AJ186" s="22" t="s">
        <v>149</v>
      </c>
      <c r="AK186" s="22" t="s">
        <v>149</v>
      </c>
      <c r="AL186" s="22" t="s">
        <v>123</v>
      </c>
      <c r="AM186" s="22" t="s">
        <v>123</v>
      </c>
      <c r="AN186" s="22" t="s">
        <v>123</v>
      </c>
      <c r="AS186" s="22" t="s">
        <v>122</v>
      </c>
      <c r="AW186" s="22" t="s">
        <v>122</v>
      </c>
      <c r="BA186" s="22" t="s">
        <v>122</v>
      </c>
      <c r="BC186" s="22" t="s">
        <v>124</v>
      </c>
      <c r="BD186" s="22" t="s">
        <v>124</v>
      </c>
      <c r="BE186" s="22" t="s">
        <v>149</v>
      </c>
      <c r="BF186" s="22" t="s">
        <v>124</v>
      </c>
      <c r="BG186" s="22" t="s">
        <v>124</v>
      </c>
      <c r="BH186" s="22" t="s">
        <v>124</v>
      </c>
      <c r="BI186" s="22" t="s">
        <v>124</v>
      </c>
      <c r="BJ186" s="22" t="s">
        <v>124</v>
      </c>
      <c r="BK186" s="22" t="s">
        <v>124</v>
      </c>
      <c r="BL186" s="22" t="s">
        <v>124</v>
      </c>
      <c r="BN186" s="22" t="s">
        <v>120</v>
      </c>
      <c r="BO186" s="22" t="s">
        <v>151</v>
      </c>
      <c r="BP186" s="22" t="s">
        <v>367</v>
      </c>
      <c r="BQ186" s="22" t="s">
        <v>205</v>
      </c>
      <c r="BR186" s="22" t="s">
        <v>126</v>
      </c>
      <c r="BS186" s="22" t="s">
        <v>719</v>
      </c>
      <c r="BT186" s="22" t="s">
        <v>123</v>
      </c>
      <c r="BW186" s="22" t="s">
        <v>412</v>
      </c>
      <c r="BX186" s="22" t="s">
        <v>124</v>
      </c>
      <c r="BY186" s="22" t="s">
        <v>124</v>
      </c>
      <c r="BZ186" s="22" t="s">
        <v>124</v>
      </c>
      <c r="CA186" s="22" t="s">
        <v>124</v>
      </c>
      <c r="CC186" s="22" t="s">
        <v>111</v>
      </c>
      <c r="CI186" s="22" t="s">
        <v>141</v>
      </c>
      <c r="CL186" s="22">
        <v>4</v>
      </c>
      <c r="CM186" s="22">
        <v>4</v>
      </c>
      <c r="CN186" s="22" t="s">
        <v>127</v>
      </c>
      <c r="CO186" s="22" t="s">
        <v>720</v>
      </c>
      <c r="CP186" s="22" t="s">
        <v>123</v>
      </c>
      <c r="CS186" s="22" t="s">
        <v>184</v>
      </c>
      <c r="CT186" s="22" t="s">
        <v>208</v>
      </c>
      <c r="CU186" s="22" t="s">
        <v>239</v>
      </c>
      <c r="CW186" s="22" t="s">
        <v>124</v>
      </c>
      <c r="CX186" s="22" t="s">
        <v>124</v>
      </c>
      <c r="CY186" s="22" t="s">
        <v>124</v>
      </c>
      <c r="CZ186" s="22" t="s">
        <v>124</v>
      </c>
      <c r="DA186" s="22" t="s">
        <v>129</v>
      </c>
      <c r="DB186" s="22" t="s">
        <v>129</v>
      </c>
      <c r="DC186" s="22" t="s">
        <v>129</v>
      </c>
      <c r="DD186" s="22" t="s">
        <v>123</v>
      </c>
      <c r="DE186" s="22" t="s">
        <v>123</v>
      </c>
      <c r="DF186" s="22">
        <v>9</v>
      </c>
    </row>
    <row r="187" spans="1:110" ht="13.2" x14ac:dyDescent="0.25">
      <c r="A187" s="86">
        <v>42116.88821675926</v>
      </c>
      <c r="B187" s="22" t="s">
        <v>383</v>
      </c>
      <c r="C187" s="22" t="s">
        <v>110</v>
      </c>
      <c r="E187" s="22" t="s">
        <v>170</v>
      </c>
      <c r="F187" s="22" t="s">
        <v>215</v>
      </c>
      <c r="G187" s="22" t="s">
        <v>267</v>
      </c>
      <c r="H187" s="22" t="s">
        <v>721</v>
      </c>
      <c r="I187" s="22" t="s">
        <v>722</v>
      </c>
      <c r="J187" s="22" t="s">
        <v>723</v>
      </c>
      <c r="L187" s="22" t="s">
        <v>115</v>
      </c>
      <c r="M187" s="22" t="s">
        <v>116</v>
      </c>
      <c r="N187" s="22" t="s">
        <v>172</v>
      </c>
      <c r="O187" s="22" t="s">
        <v>228</v>
      </c>
      <c r="S187" s="22" t="s">
        <v>149</v>
      </c>
      <c r="T187" s="22" t="s">
        <v>149</v>
      </c>
      <c r="U187" s="22" t="s">
        <v>149</v>
      </c>
      <c r="V187" s="22" t="s">
        <v>149</v>
      </c>
      <c r="AA187" s="22" t="s">
        <v>120</v>
      </c>
      <c r="BC187" s="22" t="s">
        <v>149</v>
      </c>
      <c r="BD187" s="22" t="s">
        <v>124</v>
      </c>
      <c r="BE187" s="22" t="s">
        <v>124</v>
      </c>
      <c r="BF187" s="22" t="s">
        <v>124</v>
      </c>
      <c r="BG187" s="22" t="s">
        <v>124</v>
      </c>
      <c r="BH187" s="22" t="s">
        <v>124</v>
      </c>
      <c r="BI187" s="22" t="s">
        <v>149</v>
      </c>
      <c r="BJ187" s="22" t="s">
        <v>124</v>
      </c>
      <c r="BK187" s="22" t="s">
        <v>124</v>
      </c>
      <c r="BN187" s="22" t="s">
        <v>120</v>
      </c>
      <c r="BO187" s="22" t="s">
        <v>151</v>
      </c>
      <c r="BP187" s="22" t="s">
        <v>367</v>
      </c>
      <c r="BQ187" s="22" t="s">
        <v>205</v>
      </c>
      <c r="BR187" s="22" t="s">
        <v>126</v>
      </c>
      <c r="BS187" s="22" t="s">
        <v>724</v>
      </c>
      <c r="BT187" s="22" t="s">
        <v>123</v>
      </c>
      <c r="BU187" s="22" t="s">
        <v>725</v>
      </c>
      <c r="BW187" s="22" t="s">
        <v>412</v>
      </c>
      <c r="BY187" s="22" t="s">
        <v>124</v>
      </c>
      <c r="BZ187" s="22" t="s">
        <v>124</v>
      </c>
      <c r="CA187" s="22" t="s">
        <v>149</v>
      </c>
      <c r="CC187" s="22" t="s">
        <v>111</v>
      </c>
      <c r="CI187" s="22" t="s">
        <v>252</v>
      </c>
      <c r="CL187" s="22">
        <v>3</v>
      </c>
      <c r="CM187" s="22">
        <v>3</v>
      </c>
      <c r="CN187" s="22" t="s">
        <v>127</v>
      </c>
      <c r="CO187" s="22" t="s">
        <v>219</v>
      </c>
      <c r="CP187" s="22" t="s">
        <v>111</v>
      </c>
      <c r="DD187" s="22" t="s">
        <v>123</v>
      </c>
      <c r="DE187" s="22" t="s">
        <v>123</v>
      </c>
      <c r="DF187" s="22">
        <v>6</v>
      </c>
    </row>
    <row r="188" spans="1:110" ht="13.2" x14ac:dyDescent="0.25">
      <c r="A188" s="86">
        <v>42116.939126805555</v>
      </c>
      <c r="B188" s="22" t="s">
        <v>130</v>
      </c>
      <c r="C188" s="22" t="s">
        <v>131</v>
      </c>
      <c r="E188" s="22" t="s">
        <v>111</v>
      </c>
      <c r="G188" s="22" t="s">
        <v>112</v>
      </c>
      <c r="H188" s="22" t="s">
        <v>146</v>
      </c>
      <c r="I188" s="22" t="s">
        <v>136</v>
      </c>
      <c r="J188" s="22">
        <v>61300</v>
      </c>
      <c r="L188" s="22" t="s">
        <v>115</v>
      </c>
      <c r="M188" s="22" t="s">
        <v>137</v>
      </c>
      <c r="N188" s="22" t="s">
        <v>172</v>
      </c>
      <c r="O188" s="22" t="s">
        <v>173</v>
      </c>
      <c r="Q188" s="22" t="s">
        <v>149</v>
      </c>
      <c r="R188" s="22" t="s">
        <v>149</v>
      </c>
      <c r="S188" s="22" t="s">
        <v>149</v>
      </c>
      <c r="T188" s="22" t="s">
        <v>149</v>
      </c>
      <c r="U188" s="22" t="s">
        <v>149</v>
      </c>
      <c r="V188" s="22" t="s">
        <v>149</v>
      </c>
      <c r="AA188" s="22" t="s">
        <v>120</v>
      </c>
      <c r="AB188" s="22" t="s">
        <v>121</v>
      </c>
      <c r="AC188" s="22" t="s">
        <v>121</v>
      </c>
      <c r="AD188" s="22" t="s">
        <v>124</v>
      </c>
      <c r="AE188" s="22" t="s">
        <v>124</v>
      </c>
      <c r="AF188" s="22" t="s">
        <v>124</v>
      </c>
      <c r="AG188" s="22" t="s">
        <v>124</v>
      </c>
      <c r="AH188" s="22" t="s">
        <v>124</v>
      </c>
      <c r="AI188" s="22" t="s">
        <v>124</v>
      </c>
      <c r="AJ188" s="22" t="s">
        <v>124</v>
      </c>
      <c r="AK188" s="22" t="s">
        <v>124</v>
      </c>
      <c r="AL188" s="22" t="s">
        <v>123</v>
      </c>
      <c r="AM188" s="22" t="s">
        <v>123</v>
      </c>
      <c r="AN188" s="22" t="s">
        <v>123</v>
      </c>
      <c r="AO188" s="22" t="s">
        <v>122</v>
      </c>
      <c r="AP188" s="22" t="s">
        <v>123</v>
      </c>
      <c r="AQ188" s="22" t="s">
        <v>123</v>
      </c>
      <c r="AR188" s="22" t="s">
        <v>123</v>
      </c>
      <c r="AW188" s="22" t="s">
        <v>122</v>
      </c>
      <c r="BC188" s="22" t="s">
        <v>124</v>
      </c>
      <c r="BD188" s="22" t="s">
        <v>124</v>
      </c>
      <c r="BE188" s="22" t="s">
        <v>124</v>
      </c>
      <c r="BF188" s="22" t="s">
        <v>124</v>
      </c>
      <c r="BG188" s="22" t="s">
        <v>124</v>
      </c>
      <c r="BH188" s="22" t="s">
        <v>124</v>
      </c>
      <c r="BI188" s="22" t="s">
        <v>124</v>
      </c>
      <c r="BJ188" s="22" t="s">
        <v>124</v>
      </c>
      <c r="BK188" s="22" t="s">
        <v>124</v>
      </c>
      <c r="BN188" s="22" t="s">
        <v>120</v>
      </c>
      <c r="BO188" s="22" t="s">
        <v>151</v>
      </c>
      <c r="BP188" s="22" t="s">
        <v>367</v>
      </c>
      <c r="BQ188" s="22" t="s">
        <v>205</v>
      </c>
      <c r="BR188" s="22" t="s">
        <v>126</v>
      </c>
      <c r="BT188" s="22" t="s">
        <v>123</v>
      </c>
      <c r="BW188" s="22" t="s">
        <v>412</v>
      </c>
      <c r="BX188" s="22" t="s">
        <v>149</v>
      </c>
      <c r="BY188" s="22" t="s">
        <v>149</v>
      </c>
      <c r="BZ188" s="22" t="s">
        <v>149</v>
      </c>
      <c r="CA188" s="22" t="s">
        <v>149</v>
      </c>
      <c r="CC188" s="22" t="s">
        <v>111</v>
      </c>
      <c r="CI188" s="22" t="s">
        <v>141</v>
      </c>
      <c r="CL188" s="22">
        <v>5</v>
      </c>
      <c r="CM188" s="22">
        <v>2</v>
      </c>
      <c r="CN188" s="22" t="s">
        <v>127</v>
      </c>
      <c r="CO188" s="22" t="s">
        <v>219</v>
      </c>
      <c r="CP188" s="22" t="s">
        <v>123</v>
      </c>
      <c r="CS188" s="22" t="s">
        <v>184</v>
      </c>
      <c r="CT188" s="22" t="s">
        <v>198</v>
      </c>
      <c r="CU188" s="22" t="s">
        <v>198</v>
      </c>
      <c r="CW188" s="22" t="s">
        <v>124</v>
      </c>
      <c r="CX188" s="22" t="s">
        <v>121</v>
      </c>
      <c r="CY188" s="22" t="s">
        <v>121</v>
      </c>
      <c r="CZ188" s="22" t="s">
        <v>124</v>
      </c>
      <c r="DD188" s="22" t="s">
        <v>123</v>
      </c>
      <c r="DE188" s="22" t="s">
        <v>123</v>
      </c>
      <c r="DF188" s="22">
        <v>7</v>
      </c>
    </row>
    <row r="189" spans="1:110" ht="13.2" x14ac:dyDescent="0.25">
      <c r="A189" s="86">
        <v>42116.997550358792</v>
      </c>
      <c r="B189" s="22" t="s">
        <v>383</v>
      </c>
      <c r="C189" s="22" t="s">
        <v>159</v>
      </c>
      <c r="E189" s="22" t="s">
        <v>170</v>
      </c>
      <c r="F189" s="22" t="s">
        <v>133</v>
      </c>
      <c r="G189" s="22" t="s">
        <v>267</v>
      </c>
      <c r="I189" s="22" t="s">
        <v>136</v>
      </c>
      <c r="J189" s="22" t="s">
        <v>726</v>
      </c>
      <c r="L189" s="22" t="s">
        <v>115</v>
      </c>
      <c r="M189" s="22" t="s">
        <v>137</v>
      </c>
      <c r="N189" s="22" t="s">
        <v>172</v>
      </c>
      <c r="O189" s="22" t="s">
        <v>139</v>
      </c>
      <c r="Q189" s="22" t="s">
        <v>124</v>
      </c>
      <c r="R189" s="22" t="s">
        <v>124</v>
      </c>
      <c r="S189" s="22" t="s">
        <v>124</v>
      </c>
      <c r="V189" s="22" t="s">
        <v>124</v>
      </c>
      <c r="AA189" s="22" t="s">
        <v>120</v>
      </c>
      <c r="AB189" s="22" t="s">
        <v>124</v>
      </c>
      <c r="AC189" s="22" t="s">
        <v>124</v>
      </c>
      <c r="AD189" s="22" t="s">
        <v>124</v>
      </c>
      <c r="AE189" s="22" t="s">
        <v>124</v>
      </c>
      <c r="AF189" s="22" t="s">
        <v>124</v>
      </c>
      <c r="AG189" s="22" t="s">
        <v>121</v>
      </c>
      <c r="AH189" s="22" t="s">
        <v>124</v>
      </c>
      <c r="AI189" s="22" t="s">
        <v>124</v>
      </c>
      <c r="AJ189" s="22" t="s">
        <v>124</v>
      </c>
      <c r="AK189" s="22" t="s">
        <v>124</v>
      </c>
      <c r="AL189" s="22" t="s">
        <v>123</v>
      </c>
      <c r="AM189" s="22" t="s">
        <v>123</v>
      </c>
      <c r="AN189" s="22" t="s">
        <v>123</v>
      </c>
      <c r="AP189" s="22" t="s">
        <v>123</v>
      </c>
      <c r="AQ189" s="22" t="s">
        <v>123</v>
      </c>
      <c r="AR189" s="22" t="s">
        <v>123</v>
      </c>
      <c r="AT189" s="22" t="s">
        <v>123</v>
      </c>
      <c r="AU189" s="22" t="s">
        <v>123</v>
      </c>
      <c r="AV189" s="22" t="s">
        <v>123</v>
      </c>
      <c r="AX189" s="22" t="s">
        <v>123</v>
      </c>
      <c r="AY189" s="22" t="s">
        <v>123</v>
      </c>
      <c r="AZ189" s="22" t="s">
        <v>123</v>
      </c>
      <c r="BC189" s="22" t="s">
        <v>124</v>
      </c>
      <c r="BD189" s="22" t="s">
        <v>124</v>
      </c>
      <c r="BE189" s="22" t="s">
        <v>124</v>
      </c>
      <c r="BF189" s="22" t="s">
        <v>124</v>
      </c>
      <c r="BG189" s="22" t="s">
        <v>124</v>
      </c>
      <c r="BH189" s="22" t="s">
        <v>124</v>
      </c>
      <c r="BI189" s="22" t="s">
        <v>121</v>
      </c>
      <c r="BJ189" s="22" t="s">
        <v>124</v>
      </c>
      <c r="BK189" s="22" t="s">
        <v>124</v>
      </c>
      <c r="BN189" s="22" t="s">
        <v>120</v>
      </c>
      <c r="BO189" s="22" t="s">
        <v>151</v>
      </c>
      <c r="BP189" s="22" t="s">
        <v>152</v>
      </c>
      <c r="BQ189" s="22" t="s">
        <v>153</v>
      </c>
      <c r="BR189" s="22" t="s">
        <v>126</v>
      </c>
      <c r="BS189" s="22" t="s">
        <v>727</v>
      </c>
      <c r="BT189" s="22" t="s">
        <v>123</v>
      </c>
      <c r="BW189" s="22" t="s">
        <v>234</v>
      </c>
      <c r="BY189" s="22" t="s">
        <v>124</v>
      </c>
      <c r="BZ189" s="22" t="s">
        <v>124</v>
      </c>
      <c r="CC189" s="22" t="s">
        <v>123</v>
      </c>
      <c r="CI189" s="22" t="s">
        <v>728</v>
      </c>
      <c r="CL189" s="22">
        <v>4</v>
      </c>
      <c r="CM189" s="22">
        <v>4</v>
      </c>
      <c r="CN189" s="22" t="s">
        <v>127</v>
      </c>
      <c r="CO189" s="22" t="s">
        <v>393</v>
      </c>
      <c r="CP189" s="22" t="s">
        <v>123</v>
      </c>
      <c r="CS189" s="22" t="s">
        <v>168</v>
      </c>
      <c r="CT189" s="22" t="s">
        <v>198</v>
      </c>
      <c r="CU189" s="22" t="s">
        <v>394</v>
      </c>
      <c r="CW189" s="22" t="s">
        <v>124</v>
      </c>
      <c r="CX189" s="22" t="s">
        <v>124</v>
      </c>
      <c r="CY189" s="22" t="s">
        <v>124</v>
      </c>
      <c r="CZ189" s="22" t="s">
        <v>124</v>
      </c>
      <c r="DA189" s="22" t="s">
        <v>124</v>
      </c>
      <c r="DB189" s="22" t="s">
        <v>124</v>
      </c>
      <c r="DC189" s="22" t="s">
        <v>124</v>
      </c>
      <c r="DD189" s="22" t="s">
        <v>123</v>
      </c>
      <c r="DE189" s="22" t="s">
        <v>123</v>
      </c>
      <c r="DF189" s="22">
        <v>3</v>
      </c>
    </row>
    <row r="190" spans="1:110" ht="13.2" x14ac:dyDescent="0.25">
      <c r="A190" s="86">
        <v>42117.449428692125</v>
      </c>
      <c r="B190" s="22" t="s">
        <v>191</v>
      </c>
      <c r="C190" s="22" t="s">
        <v>110</v>
      </c>
      <c r="E190" s="22" t="s">
        <v>170</v>
      </c>
      <c r="F190" s="22" t="s">
        <v>133</v>
      </c>
      <c r="G190" s="22" t="s">
        <v>112</v>
      </c>
      <c r="H190" s="22" t="s">
        <v>146</v>
      </c>
      <c r="I190" s="22" t="s">
        <v>722</v>
      </c>
      <c r="J190" s="22">
        <v>7300</v>
      </c>
      <c r="L190" s="22" t="s">
        <v>115</v>
      </c>
      <c r="M190" s="22" t="s">
        <v>137</v>
      </c>
      <c r="N190" s="22" t="s">
        <v>163</v>
      </c>
      <c r="O190" s="22" t="s">
        <v>139</v>
      </c>
      <c r="Q190" s="22" t="s">
        <v>149</v>
      </c>
      <c r="R190" s="22" t="s">
        <v>149</v>
      </c>
      <c r="S190" s="22" t="s">
        <v>149</v>
      </c>
      <c r="T190" s="22" t="s">
        <v>149</v>
      </c>
      <c r="U190" s="22" t="s">
        <v>149</v>
      </c>
      <c r="V190" s="22" t="s">
        <v>149</v>
      </c>
      <c r="W190" s="22" t="s">
        <v>149</v>
      </c>
      <c r="X190" s="22" t="s">
        <v>149</v>
      </c>
      <c r="Y190" s="22" t="s">
        <v>149</v>
      </c>
      <c r="Z190" s="22" t="s">
        <v>149</v>
      </c>
      <c r="AB190" s="22" t="s">
        <v>149</v>
      </c>
      <c r="AC190" s="22" t="s">
        <v>149</v>
      </c>
      <c r="AD190" s="22" t="s">
        <v>149</v>
      </c>
      <c r="AE190" s="22" t="s">
        <v>149</v>
      </c>
      <c r="AF190" s="22" t="s">
        <v>149</v>
      </c>
      <c r="AG190" s="22" t="s">
        <v>149</v>
      </c>
      <c r="AH190" s="22" t="s">
        <v>149</v>
      </c>
      <c r="AJ190" s="22" t="s">
        <v>149</v>
      </c>
      <c r="AK190" s="22" t="s">
        <v>149</v>
      </c>
      <c r="AL190" s="22" t="s">
        <v>123</v>
      </c>
      <c r="AM190" s="22" t="s">
        <v>123</v>
      </c>
      <c r="AN190" s="22" t="s">
        <v>123</v>
      </c>
      <c r="AP190" s="22" t="s">
        <v>123</v>
      </c>
      <c r="AQ190" s="22" t="s">
        <v>123</v>
      </c>
      <c r="AR190" s="22" t="s">
        <v>123</v>
      </c>
      <c r="AW190" s="22" t="s">
        <v>122</v>
      </c>
      <c r="BA190" s="22" t="s">
        <v>122</v>
      </c>
      <c r="BC190" s="22" t="s">
        <v>124</v>
      </c>
      <c r="BD190" s="22" t="s">
        <v>124</v>
      </c>
      <c r="BE190" s="22" t="s">
        <v>149</v>
      </c>
      <c r="BF190" s="22" t="s">
        <v>124</v>
      </c>
      <c r="BG190" s="22" t="s">
        <v>149</v>
      </c>
      <c r="BH190" s="22" t="s">
        <v>149</v>
      </c>
      <c r="BI190" s="22" t="s">
        <v>149</v>
      </c>
      <c r="BJ190" s="22" t="s">
        <v>149</v>
      </c>
      <c r="BK190" s="22" t="s">
        <v>149</v>
      </c>
      <c r="BL190" s="22" t="s">
        <v>149</v>
      </c>
      <c r="BN190" s="22" t="s">
        <v>150</v>
      </c>
      <c r="CI190" s="22" t="s">
        <v>258</v>
      </c>
      <c r="CL190" s="22">
        <v>4</v>
      </c>
      <c r="CM190" s="22">
        <v>3</v>
      </c>
      <c r="CN190" s="22" t="s">
        <v>127</v>
      </c>
      <c r="CO190" s="22" t="s">
        <v>219</v>
      </c>
      <c r="CP190" s="22" t="s">
        <v>123</v>
      </c>
      <c r="CS190" s="22" t="s">
        <v>169</v>
      </c>
      <c r="CT190" s="22" t="s">
        <v>394</v>
      </c>
      <c r="CW190" s="22" t="s">
        <v>149</v>
      </c>
      <c r="CX190" s="22" t="s">
        <v>121</v>
      </c>
      <c r="CY190" s="22" t="s">
        <v>149</v>
      </c>
      <c r="CZ190" s="22" t="s">
        <v>149</v>
      </c>
      <c r="DA190" s="22" t="s">
        <v>129</v>
      </c>
      <c r="DB190" s="22" t="s">
        <v>129</v>
      </c>
      <c r="DC190" s="22" t="s">
        <v>129</v>
      </c>
      <c r="DD190" s="22" t="s">
        <v>123</v>
      </c>
      <c r="DE190" s="22" t="s">
        <v>123</v>
      </c>
      <c r="DF190" s="22">
        <v>8</v>
      </c>
    </row>
    <row r="191" spans="1:110" ht="13.2" x14ac:dyDescent="0.25">
      <c r="A191" s="86">
        <v>42119.358217893518</v>
      </c>
      <c r="B191" s="22" t="s">
        <v>191</v>
      </c>
      <c r="C191" s="22" t="s">
        <v>110</v>
      </c>
      <c r="E191" s="22" t="s">
        <v>170</v>
      </c>
      <c r="F191" s="22" t="s">
        <v>185</v>
      </c>
      <c r="G191" s="22" t="s">
        <v>193</v>
      </c>
      <c r="H191" s="22" t="s">
        <v>113</v>
      </c>
      <c r="I191" s="22" t="s">
        <v>597</v>
      </c>
      <c r="J191" s="22">
        <v>35500</v>
      </c>
      <c r="L191" s="22" t="s">
        <v>115</v>
      </c>
      <c r="M191" s="22" t="s">
        <v>137</v>
      </c>
      <c r="N191" s="22" t="s">
        <v>138</v>
      </c>
      <c r="O191" s="22" t="s">
        <v>173</v>
      </c>
      <c r="Q191" s="22" t="s">
        <v>149</v>
      </c>
      <c r="R191" s="22" t="s">
        <v>149</v>
      </c>
      <c r="S191" s="22" t="s">
        <v>149</v>
      </c>
      <c r="T191" s="22" t="s">
        <v>149</v>
      </c>
      <c r="U191" s="22" t="s">
        <v>149</v>
      </c>
      <c r="V191" s="22" t="s">
        <v>149</v>
      </c>
      <c r="AA191" s="22" t="s">
        <v>150</v>
      </c>
      <c r="AB191" s="22" t="s">
        <v>121</v>
      </c>
      <c r="AC191" s="22" t="s">
        <v>149</v>
      </c>
      <c r="AD191" s="22" t="s">
        <v>149</v>
      </c>
      <c r="AE191" s="22" t="s">
        <v>149</v>
      </c>
      <c r="AF191" s="22" t="s">
        <v>149</v>
      </c>
      <c r="AG191" s="22" t="s">
        <v>149</v>
      </c>
      <c r="AH191" s="22" t="s">
        <v>149</v>
      </c>
      <c r="AI191" s="22" t="s">
        <v>149</v>
      </c>
      <c r="AJ191" s="22" t="s">
        <v>149</v>
      </c>
      <c r="AK191" s="22" t="s">
        <v>149</v>
      </c>
      <c r="AL191" s="22" t="s">
        <v>123</v>
      </c>
      <c r="AM191" s="22" t="s">
        <v>123</v>
      </c>
      <c r="AN191" s="22" t="s">
        <v>123</v>
      </c>
      <c r="AP191" s="22" t="s">
        <v>123</v>
      </c>
      <c r="AQ191" s="22" t="s">
        <v>123</v>
      </c>
      <c r="AR191" s="22" t="s">
        <v>123</v>
      </c>
      <c r="AW191" s="22" t="s">
        <v>122</v>
      </c>
      <c r="BA191" s="22" t="s">
        <v>122</v>
      </c>
      <c r="BC191" s="22" t="s">
        <v>149</v>
      </c>
      <c r="BD191" s="22" t="s">
        <v>149</v>
      </c>
      <c r="BE191" s="22" t="s">
        <v>149</v>
      </c>
      <c r="BF191" s="22" t="s">
        <v>149</v>
      </c>
      <c r="BG191" s="22" t="s">
        <v>149</v>
      </c>
      <c r="BH191" s="22" t="s">
        <v>149</v>
      </c>
      <c r="BI191" s="22" t="s">
        <v>149</v>
      </c>
      <c r="BJ191" s="22" t="s">
        <v>149</v>
      </c>
      <c r="BK191" s="22" t="s">
        <v>149</v>
      </c>
      <c r="BN191" s="22" t="s">
        <v>150</v>
      </c>
      <c r="BO191" s="22" t="s">
        <v>151</v>
      </c>
      <c r="BP191" s="22" t="s">
        <v>174</v>
      </c>
      <c r="BQ191" s="22" t="s">
        <v>229</v>
      </c>
      <c r="BR191" s="22" t="s">
        <v>330</v>
      </c>
      <c r="BS191" s="22" t="s">
        <v>729</v>
      </c>
      <c r="BT191" s="22" t="s">
        <v>123</v>
      </c>
      <c r="CC191" s="22" t="s">
        <v>123</v>
      </c>
      <c r="CD191" s="22" t="s">
        <v>149</v>
      </c>
      <c r="CE191" s="22" t="s">
        <v>149</v>
      </c>
      <c r="CF191" s="22" t="s">
        <v>149</v>
      </c>
      <c r="CG191" s="22" t="s">
        <v>149</v>
      </c>
      <c r="CH191" s="22" t="s">
        <v>124</v>
      </c>
      <c r="CL191" s="22">
        <v>8</v>
      </c>
      <c r="CM191" s="22">
        <v>8</v>
      </c>
      <c r="CN191" s="22" t="s">
        <v>127</v>
      </c>
      <c r="CO191" s="22" t="s">
        <v>456</v>
      </c>
      <c r="CP191" s="22" t="s">
        <v>123</v>
      </c>
      <c r="DD191" s="22" t="s">
        <v>123</v>
      </c>
      <c r="DE191" s="22" t="s">
        <v>123</v>
      </c>
      <c r="DF191" s="22">
        <v>9</v>
      </c>
    </row>
    <row r="192" spans="1:110" ht="13.2" x14ac:dyDescent="0.25">
      <c r="A192" s="86">
        <v>42119.663736238421</v>
      </c>
      <c r="B192" s="22" t="s">
        <v>191</v>
      </c>
      <c r="C192" s="22" t="s">
        <v>110</v>
      </c>
      <c r="E192" s="22" t="s">
        <v>132</v>
      </c>
      <c r="F192" s="22" t="s">
        <v>133</v>
      </c>
      <c r="G192" s="22" t="s">
        <v>241</v>
      </c>
      <c r="H192" s="22" t="s">
        <v>404</v>
      </c>
      <c r="I192" s="22" t="s">
        <v>730</v>
      </c>
      <c r="J192" s="22">
        <v>31280</v>
      </c>
      <c r="L192" s="22" t="s">
        <v>115</v>
      </c>
      <c r="M192" s="22" t="s">
        <v>116</v>
      </c>
      <c r="N192" s="22" t="s">
        <v>227</v>
      </c>
      <c r="O192" s="22" t="s">
        <v>228</v>
      </c>
      <c r="Q192" s="22" t="s">
        <v>124</v>
      </c>
      <c r="R192" s="22" t="s">
        <v>149</v>
      </c>
      <c r="S192" s="22" t="s">
        <v>149</v>
      </c>
      <c r="T192" s="22" t="s">
        <v>149</v>
      </c>
      <c r="U192" s="22" t="s">
        <v>124</v>
      </c>
      <c r="V192" s="22" t="s">
        <v>149</v>
      </c>
      <c r="W192" s="22" t="s">
        <v>149</v>
      </c>
      <c r="X192" s="22" t="s">
        <v>149</v>
      </c>
      <c r="Y192" s="22" t="s">
        <v>149</v>
      </c>
      <c r="Z192" s="22" t="s">
        <v>124</v>
      </c>
      <c r="AA192" s="22" t="s">
        <v>150</v>
      </c>
      <c r="AB192" s="22" t="s">
        <v>149</v>
      </c>
      <c r="AC192" s="22" t="s">
        <v>149</v>
      </c>
      <c r="AD192" s="22" t="s">
        <v>124</v>
      </c>
      <c r="AE192" s="22" t="s">
        <v>124</v>
      </c>
      <c r="AF192" s="22" t="s">
        <v>149</v>
      </c>
      <c r="AG192" s="22" t="s">
        <v>124</v>
      </c>
      <c r="AH192" s="22" t="s">
        <v>149</v>
      </c>
      <c r="AI192" s="22" t="s">
        <v>149</v>
      </c>
      <c r="AJ192" s="22" t="s">
        <v>149</v>
      </c>
      <c r="AK192" s="22" t="s">
        <v>149</v>
      </c>
      <c r="AL192" s="22" t="s">
        <v>123</v>
      </c>
      <c r="AM192" s="22" t="s">
        <v>123</v>
      </c>
      <c r="AN192" s="22" t="s">
        <v>123</v>
      </c>
      <c r="AS192" s="22" t="s">
        <v>122</v>
      </c>
      <c r="AT192" s="22" t="s">
        <v>123</v>
      </c>
      <c r="AU192" s="22" t="s">
        <v>123</v>
      </c>
      <c r="AV192" s="22" t="s">
        <v>123</v>
      </c>
      <c r="BA192" s="22" t="s">
        <v>122</v>
      </c>
      <c r="BC192" s="22" t="s">
        <v>124</v>
      </c>
      <c r="BD192" s="22" t="s">
        <v>121</v>
      </c>
      <c r="BE192" s="22" t="s">
        <v>124</v>
      </c>
      <c r="BF192" s="22" t="s">
        <v>124</v>
      </c>
      <c r="BG192" s="22" t="s">
        <v>124</v>
      </c>
      <c r="BH192" s="22" t="s">
        <v>124</v>
      </c>
      <c r="BI192" s="22" t="s">
        <v>124</v>
      </c>
      <c r="BJ192" s="22" t="s">
        <v>124</v>
      </c>
      <c r="BK192" s="22" t="s">
        <v>124</v>
      </c>
      <c r="BN192" s="22" t="s">
        <v>150</v>
      </c>
      <c r="BO192" s="22" t="s">
        <v>151</v>
      </c>
      <c r="BP192" s="22" t="s">
        <v>367</v>
      </c>
      <c r="BQ192" s="22" t="s">
        <v>229</v>
      </c>
      <c r="BR192" s="22" t="s">
        <v>126</v>
      </c>
      <c r="BS192" s="22" t="s">
        <v>731</v>
      </c>
      <c r="BT192" s="22" t="s">
        <v>111</v>
      </c>
      <c r="BU192" s="22" t="s">
        <v>732</v>
      </c>
      <c r="BW192" s="22" t="s">
        <v>412</v>
      </c>
      <c r="BX192" s="22" t="s">
        <v>124</v>
      </c>
      <c r="BY192" s="22" t="s">
        <v>149</v>
      </c>
      <c r="BZ192" s="22" t="s">
        <v>124</v>
      </c>
      <c r="CA192" s="22" t="s">
        <v>149</v>
      </c>
      <c r="CC192" s="22" t="s">
        <v>123</v>
      </c>
      <c r="CD192" s="22" t="s">
        <v>124</v>
      </c>
      <c r="CE192" s="22" t="s">
        <v>124</v>
      </c>
      <c r="CF192" s="22" t="s">
        <v>124</v>
      </c>
      <c r="CG192" s="22" t="s">
        <v>124</v>
      </c>
      <c r="CH192" s="22" t="s">
        <v>124</v>
      </c>
      <c r="CL192" s="22">
        <v>8</v>
      </c>
      <c r="CM192" s="22">
        <v>6</v>
      </c>
      <c r="CN192" s="22" t="s">
        <v>127</v>
      </c>
      <c r="CO192" s="22" t="s">
        <v>574</v>
      </c>
      <c r="CP192" s="22" t="s">
        <v>123</v>
      </c>
      <c r="CS192" s="22" t="s">
        <v>198</v>
      </c>
      <c r="CU192" s="22" t="s">
        <v>198</v>
      </c>
      <c r="CW192" s="22" t="s">
        <v>124</v>
      </c>
      <c r="CX192" s="22" t="s">
        <v>124</v>
      </c>
      <c r="CY192" s="22" t="s">
        <v>124</v>
      </c>
      <c r="CZ192" s="22" t="s">
        <v>121</v>
      </c>
      <c r="DD192" s="22" t="s">
        <v>123</v>
      </c>
      <c r="DE192" s="22" t="s">
        <v>123</v>
      </c>
      <c r="DF192" s="22">
        <v>8</v>
      </c>
    </row>
    <row r="193" spans="1:110" ht="13.2" x14ac:dyDescent="0.25">
      <c r="A193" s="86">
        <v>42119.824690011577</v>
      </c>
      <c r="B193" s="22" t="s">
        <v>383</v>
      </c>
      <c r="C193" s="22" t="s">
        <v>131</v>
      </c>
      <c r="E193" s="22" t="s">
        <v>111</v>
      </c>
      <c r="G193" s="22" t="s">
        <v>112</v>
      </c>
      <c r="H193" s="22" t="s">
        <v>146</v>
      </c>
      <c r="I193" s="22" t="s">
        <v>690</v>
      </c>
      <c r="J193" s="22">
        <v>84100</v>
      </c>
      <c r="L193" s="22" t="s">
        <v>115</v>
      </c>
      <c r="M193" s="22" t="s">
        <v>137</v>
      </c>
      <c r="N193" s="22" t="s">
        <v>138</v>
      </c>
      <c r="O193" s="22" t="s">
        <v>139</v>
      </c>
      <c r="Q193" s="22" t="s">
        <v>124</v>
      </c>
      <c r="R193" s="22" t="s">
        <v>124</v>
      </c>
      <c r="S193" s="22" t="s">
        <v>149</v>
      </c>
      <c r="T193" s="22" t="s">
        <v>149</v>
      </c>
      <c r="U193" s="22" t="s">
        <v>149</v>
      </c>
      <c r="V193" s="22" t="s">
        <v>149</v>
      </c>
      <c r="W193" s="22" t="s">
        <v>149</v>
      </c>
      <c r="X193" s="22" t="s">
        <v>149</v>
      </c>
      <c r="Y193" s="22" t="s">
        <v>149</v>
      </c>
      <c r="Z193" s="22" t="s">
        <v>149</v>
      </c>
      <c r="AB193" s="22" t="s">
        <v>124</v>
      </c>
      <c r="AC193" s="22" t="s">
        <v>124</v>
      </c>
      <c r="AD193" s="22" t="s">
        <v>124</v>
      </c>
      <c r="AE193" s="22" t="s">
        <v>149</v>
      </c>
      <c r="AF193" s="22" t="s">
        <v>124</v>
      </c>
      <c r="AG193" s="22" t="s">
        <v>124</v>
      </c>
      <c r="AH193" s="22" t="s">
        <v>149</v>
      </c>
      <c r="AI193" s="22" t="s">
        <v>149</v>
      </c>
      <c r="AJ193" s="22" t="s">
        <v>149</v>
      </c>
      <c r="AK193" s="22" t="s">
        <v>149</v>
      </c>
      <c r="AL193" s="22" t="s">
        <v>123</v>
      </c>
      <c r="AM193" s="22" t="s">
        <v>123</v>
      </c>
      <c r="AN193" s="22" t="s">
        <v>123</v>
      </c>
      <c r="AP193" s="22" t="s">
        <v>123</v>
      </c>
      <c r="AQ193" s="22" t="s">
        <v>123</v>
      </c>
      <c r="AR193" s="22" t="s">
        <v>123</v>
      </c>
      <c r="AW193" s="22" t="s">
        <v>122</v>
      </c>
      <c r="AX193" s="22" t="s">
        <v>123</v>
      </c>
      <c r="AY193" s="22" t="s">
        <v>123</v>
      </c>
      <c r="AZ193" s="22" t="s">
        <v>123</v>
      </c>
      <c r="BC193" s="22" t="s">
        <v>124</v>
      </c>
      <c r="BD193" s="22" t="s">
        <v>124</v>
      </c>
      <c r="BE193" s="22" t="s">
        <v>124</v>
      </c>
      <c r="BF193" s="22" t="s">
        <v>124</v>
      </c>
      <c r="BG193" s="22" t="s">
        <v>124</v>
      </c>
      <c r="BH193" s="22" t="s">
        <v>124</v>
      </c>
      <c r="BI193" s="22" t="s">
        <v>124</v>
      </c>
      <c r="BJ193" s="22" t="s">
        <v>124</v>
      </c>
      <c r="BK193" s="22" t="s">
        <v>124</v>
      </c>
      <c r="BN193" s="22" t="s">
        <v>120</v>
      </c>
      <c r="BO193" s="22" t="s">
        <v>151</v>
      </c>
      <c r="BP193" s="22" t="s">
        <v>367</v>
      </c>
      <c r="BR193" s="22" t="s">
        <v>154</v>
      </c>
      <c r="BS193" s="22" t="s">
        <v>733</v>
      </c>
      <c r="BT193" s="22" t="s">
        <v>123</v>
      </c>
      <c r="BW193" s="22" t="s">
        <v>234</v>
      </c>
      <c r="BX193" s="22" t="s">
        <v>124</v>
      </c>
      <c r="BY193" s="22" t="s">
        <v>124</v>
      </c>
      <c r="BZ193" s="22" t="s">
        <v>124</v>
      </c>
      <c r="CA193" s="22" t="s">
        <v>149</v>
      </c>
      <c r="CC193" s="22" t="s">
        <v>111</v>
      </c>
      <c r="CI193" s="22" t="s">
        <v>141</v>
      </c>
      <c r="CL193" s="22">
        <v>4</v>
      </c>
      <c r="CM193" s="22">
        <v>3</v>
      </c>
      <c r="CN193" s="22" t="s">
        <v>127</v>
      </c>
      <c r="CO193" s="22" t="s">
        <v>219</v>
      </c>
      <c r="CP193" s="22" t="s">
        <v>123</v>
      </c>
      <c r="CS193" s="22" t="s">
        <v>157</v>
      </c>
      <c r="CW193" s="22" t="s">
        <v>124</v>
      </c>
      <c r="CX193" s="22" t="s">
        <v>124</v>
      </c>
      <c r="DD193" s="22" t="s">
        <v>123</v>
      </c>
      <c r="DE193" s="22" t="s">
        <v>123</v>
      </c>
      <c r="DF193" s="22">
        <v>8</v>
      </c>
    </row>
    <row r="194" spans="1:110" ht="13.2" x14ac:dyDescent="0.25">
      <c r="A194" s="86">
        <v>42120.678176145833</v>
      </c>
      <c r="B194" s="22" t="s">
        <v>191</v>
      </c>
      <c r="C194" s="22" t="s">
        <v>110</v>
      </c>
      <c r="E194" s="22" t="s">
        <v>170</v>
      </c>
      <c r="F194" s="22" t="s">
        <v>215</v>
      </c>
      <c r="G194" s="22" t="s">
        <v>112</v>
      </c>
      <c r="H194" s="22" t="s">
        <v>113</v>
      </c>
      <c r="I194" s="22" t="s">
        <v>734</v>
      </c>
      <c r="J194" s="22">
        <v>75016</v>
      </c>
      <c r="L194" s="22" t="s">
        <v>115</v>
      </c>
      <c r="M194" s="22" t="s">
        <v>116</v>
      </c>
      <c r="N194" s="22" t="s">
        <v>138</v>
      </c>
      <c r="O194" s="22" t="s">
        <v>139</v>
      </c>
      <c r="AB194" s="22" t="s">
        <v>129</v>
      </c>
      <c r="AC194" s="22" t="s">
        <v>129</v>
      </c>
      <c r="AD194" s="22" t="s">
        <v>129</v>
      </c>
      <c r="AE194" s="22" t="s">
        <v>129</v>
      </c>
      <c r="AF194" s="22" t="s">
        <v>129</v>
      </c>
      <c r="AG194" s="22" t="s">
        <v>129</v>
      </c>
      <c r="AH194" s="22" t="s">
        <v>129</v>
      </c>
      <c r="AI194" s="22" t="s">
        <v>129</v>
      </c>
      <c r="AJ194" s="22" t="s">
        <v>129</v>
      </c>
      <c r="AK194" s="22" t="s">
        <v>129</v>
      </c>
      <c r="AO194" s="22" t="s">
        <v>122</v>
      </c>
      <c r="AP194" s="22" t="s">
        <v>123</v>
      </c>
      <c r="AQ194" s="22" t="s">
        <v>123</v>
      </c>
      <c r="AR194" s="22" t="s">
        <v>123</v>
      </c>
      <c r="AW194" s="22" t="s">
        <v>122</v>
      </c>
      <c r="BA194" s="22" t="s">
        <v>122</v>
      </c>
      <c r="BC194" s="22" t="s">
        <v>149</v>
      </c>
      <c r="BD194" s="22" t="s">
        <v>124</v>
      </c>
      <c r="BE194" s="22" t="s">
        <v>119</v>
      </c>
      <c r="BF194" s="22" t="s">
        <v>119</v>
      </c>
      <c r="BG194" s="22" t="s">
        <v>124</v>
      </c>
      <c r="BH194" s="22" t="s">
        <v>124</v>
      </c>
      <c r="BI194" s="22" t="s">
        <v>124</v>
      </c>
      <c r="BJ194" s="22" t="s">
        <v>124</v>
      </c>
      <c r="BK194" s="22" t="s">
        <v>124</v>
      </c>
      <c r="BL194" s="22" t="s">
        <v>129</v>
      </c>
      <c r="BN194" s="22" t="s">
        <v>120</v>
      </c>
      <c r="BO194" s="22" t="s">
        <v>165</v>
      </c>
      <c r="CC194" s="22" t="s">
        <v>111</v>
      </c>
      <c r="CI194" s="22" t="s">
        <v>258</v>
      </c>
      <c r="CL194" s="22">
        <v>6</v>
      </c>
      <c r="CM194" s="22">
        <v>6</v>
      </c>
      <c r="CN194" s="22" t="s">
        <v>127</v>
      </c>
      <c r="CO194" s="22" t="s">
        <v>219</v>
      </c>
      <c r="CP194" s="22" t="s">
        <v>123</v>
      </c>
      <c r="CS194" s="22" t="s">
        <v>208</v>
      </c>
      <c r="CW194" s="22" t="s">
        <v>121</v>
      </c>
      <c r="CX194" s="22" t="s">
        <v>124</v>
      </c>
      <c r="CY194" s="22" t="s">
        <v>124</v>
      </c>
      <c r="CZ194" s="22" t="s">
        <v>129</v>
      </c>
      <c r="DA194" s="22" t="s">
        <v>129</v>
      </c>
      <c r="DB194" s="22" t="s">
        <v>129</v>
      </c>
      <c r="DC194" s="22" t="s">
        <v>129</v>
      </c>
      <c r="DD194" s="22" t="s">
        <v>123</v>
      </c>
      <c r="DE194" s="22" t="s">
        <v>123</v>
      </c>
      <c r="DF194" s="22">
        <v>7</v>
      </c>
    </row>
    <row r="195" spans="1:110" ht="13.2" x14ac:dyDescent="0.25">
      <c r="A195" s="86">
        <v>42121.627886840273</v>
      </c>
      <c r="B195" s="22" t="s">
        <v>191</v>
      </c>
      <c r="C195" s="22" t="s">
        <v>110</v>
      </c>
      <c r="E195" s="22" t="s">
        <v>111</v>
      </c>
      <c r="G195" s="22" t="s">
        <v>112</v>
      </c>
      <c r="H195" s="22" t="s">
        <v>113</v>
      </c>
      <c r="I195" s="22" t="s">
        <v>735</v>
      </c>
      <c r="J195" s="22">
        <v>13012</v>
      </c>
      <c r="L195" s="22" t="s">
        <v>314</v>
      </c>
      <c r="M195" s="22" t="s">
        <v>137</v>
      </c>
      <c r="N195" s="22" t="s">
        <v>138</v>
      </c>
      <c r="O195" s="22" t="s">
        <v>139</v>
      </c>
      <c r="AP195" s="22" t="s">
        <v>123</v>
      </c>
      <c r="AQ195" s="22" t="s">
        <v>123</v>
      </c>
      <c r="AR195" s="22" t="s">
        <v>123</v>
      </c>
      <c r="AS195" s="22" t="s">
        <v>122</v>
      </c>
      <c r="AT195" s="22" t="s">
        <v>123</v>
      </c>
      <c r="AU195" s="22" t="s">
        <v>123</v>
      </c>
      <c r="AV195" s="22" t="s">
        <v>123</v>
      </c>
      <c r="BA195" s="22" t="s">
        <v>122</v>
      </c>
      <c r="BC195" s="22" t="s">
        <v>124</v>
      </c>
      <c r="BD195" s="22" t="s">
        <v>124</v>
      </c>
      <c r="BE195" s="22" t="s">
        <v>124</v>
      </c>
      <c r="BF195" s="22" t="s">
        <v>121</v>
      </c>
      <c r="BG195" s="22" t="s">
        <v>121</v>
      </c>
      <c r="BH195" s="22" t="s">
        <v>124</v>
      </c>
      <c r="BI195" s="22" t="s">
        <v>119</v>
      </c>
      <c r="BJ195" s="22" t="s">
        <v>121</v>
      </c>
      <c r="BK195" s="22" t="s">
        <v>124</v>
      </c>
      <c r="BN195" s="22" t="s">
        <v>120</v>
      </c>
      <c r="BO195" s="22" t="s">
        <v>151</v>
      </c>
      <c r="BP195" s="22" t="s">
        <v>180</v>
      </c>
      <c r="BQ195" s="22" t="s">
        <v>229</v>
      </c>
      <c r="BR195" s="22" t="s">
        <v>126</v>
      </c>
      <c r="BS195" s="22" t="s">
        <v>736</v>
      </c>
      <c r="BT195" s="22" t="s">
        <v>111</v>
      </c>
      <c r="BU195" s="22" t="s">
        <v>737</v>
      </c>
      <c r="CC195" s="22" t="s">
        <v>123</v>
      </c>
      <c r="CG195" s="22" t="s">
        <v>124</v>
      </c>
      <c r="CH195" s="22" t="s">
        <v>124</v>
      </c>
      <c r="CL195" s="22">
        <v>7</v>
      </c>
      <c r="CM195" s="22">
        <v>7</v>
      </c>
      <c r="CN195" s="22" t="s">
        <v>127</v>
      </c>
      <c r="CO195" s="22" t="s">
        <v>738</v>
      </c>
      <c r="CP195" s="22" t="s">
        <v>123</v>
      </c>
      <c r="CS195" s="22" t="s">
        <v>184</v>
      </c>
      <c r="CU195" s="22" t="s">
        <v>168</v>
      </c>
      <c r="CW195" s="22" t="s">
        <v>124</v>
      </c>
      <c r="CX195" s="22" t="s">
        <v>124</v>
      </c>
      <c r="CY195" s="22" t="s">
        <v>124</v>
      </c>
      <c r="DB195" s="22" t="s">
        <v>124</v>
      </c>
      <c r="DC195" s="22" t="s">
        <v>121</v>
      </c>
      <c r="DD195" s="22" t="s">
        <v>123</v>
      </c>
      <c r="DE195" s="22" t="s">
        <v>123</v>
      </c>
      <c r="DF195" s="22">
        <v>7</v>
      </c>
    </row>
    <row r="196" spans="1:110" ht="13.2" x14ac:dyDescent="0.25">
      <c r="A196" s="86">
        <v>42121.784377523145</v>
      </c>
      <c r="B196" s="22" t="s">
        <v>130</v>
      </c>
      <c r="C196" s="22" t="s">
        <v>110</v>
      </c>
      <c r="E196" s="22" t="s">
        <v>739</v>
      </c>
      <c r="F196" s="22" t="s">
        <v>133</v>
      </c>
      <c r="G196" s="22" t="s">
        <v>112</v>
      </c>
      <c r="H196" s="22" t="s">
        <v>113</v>
      </c>
      <c r="I196" s="22" t="s">
        <v>740</v>
      </c>
      <c r="J196" s="22">
        <v>56270</v>
      </c>
      <c r="K196" s="22" t="s">
        <v>292</v>
      </c>
      <c r="L196" s="22" t="s">
        <v>199</v>
      </c>
      <c r="M196" s="22" t="s">
        <v>137</v>
      </c>
      <c r="N196" s="22" t="s">
        <v>227</v>
      </c>
      <c r="O196" s="22" t="s">
        <v>228</v>
      </c>
      <c r="Q196" s="22" t="s">
        <v>149</v>
      </c>
      <c r="R196" s="22" t="s">
        <v>149</v>
      </c>
      <c r="S196" s="22" t="s">
        <v>149</v>
      </c>
      <c r="T196" s="22" t="s">
        <v>149</v>
      </c>
      <c r="U196" s="22" t="s">
        <v>124</v>
      </c>
      <c r="V196" s="22" t="s">
        <v>124</v>
      </c>
      <c r="AA196" s="22" t="s">
        <v>120</v>
      </c>
      <c r="AB196" s="22" t="s">
        <v>149</v>
      </c>
      <c r="AC196" s="22" t="s">
        <v>124</v>
      </c>
      <c r="AD196" s="22" t="s">
        <v>149</v>
      </c>
      <c r="AE196" s="22" t="s">
        <v>124</v>
      </c>
      <c r="AF196" s="22" t="s">
        <v>124</v>
      </c>
      <c r="AG196" s="22" t="s">
        <v>124</v>
      </c>
      <c r="AH196" s="22" t="s">
        <v>149</v>
      </c>
      <c r="AI196" s="22" t="s">
        <v>149</v>
      </c>
      <c r="AJ196" s="22" t="s">
        <v>149</v>
      </c>
      <c r="AK196" s="22" t="s">
        <v>149</v>
      </c>
      <c r="AL196" s="22" t="s">
        <v>123</v>
      </c>
      <c r="AM196" s="22" t="s">
        <v>123</v>
      </c>
      <c r="AN196" s="22" t="s">
        <v>123</v>
      </c>
      <c r="AP196" s="22" t="s">
        <v>123</v>
      </c>
      <c r="AQ196" s="22" t="s">
        <v>123</v>
      </c>
      <c r="AR196" s="22" t="s">
        <v>123</v>
      </c>
      <c r="AW196" s="22" t="s">
        <v>122</v>
      </c>
      <c r="BA196" s="22" t="s">
        <v>122</v>
      </c>
      <c r="BC196" s="22" t="s">
        <v>129</v>
      </c>
      <c r="BD196" s="22" t="s">
        <v>129</v>
      </c>
      <c r="BE196" s="22" t="s">
        <v>129</v>
      </c>
      <c r="BF196" s="22" t="s">
        <v>129</v>
      </c>
      <c r="BG196" s="22" t="s">
        <v>129</v>
      </c>
      <c r="BH196" s="22" t="s">
        <v>129</v>
      </c>
      <c r="BI196" s="22" t="s">
        <v>129</v>
      </c>
      <c r="BJ196" s="22" t="s">
        <v>129</v>
      </c>
      <c r="BK196" s="22" t="s">
        <v>129</v>
      </c>
      <c r="BL196" s="22" t="s">
        <v>129</v>
      </c>
      <c r="BN196" s="22" t="s">
        <v>120</v>
      </c>
      <c r="BO196" s="22" t="s">
        <v>151</v>
      </c>
      <c r="BP196" s="22" t="s">
        <v>174</v>
      </c>
      <c r="BQ196" s="22" t="s">
        <v>153</v>
      </c>
      <c r="BR196" s="22" t="s">
        <v>126</v>
      </c>
      <c r="BS196" s="22" t="s">
        <v>741</v>
      </c>
      <c r="BT196" s="22" t="s">
        <v>123</v>
      </c>
      <c r="BW196" s="22" t="s">
        <v>234</v>
      </c>
      <c r="BX196" s="22" t="s">
        <v>124</v>
      </c>
      <c r="BY196" s="22" t="s">
        <v>124</v>
      </c>
      <c r="BZ196" s="22" t="s">
        <v>124</v>
      </c>
      <c r="CA196" s="22" t="s">
        <v>124</v>
      </c>
      <c r="CD196" s="22" t="s">
        <v>124</v>
      </c>
      <c r="CE196" s="22" t="s">
        <v>124</v>
      </c>
      <c r="CF196" s="22" t="s">
        <v>124</v>
      </c>
      <c r="CG196" s="22" t="s">
        <v>124</v>
      </c>
      <c r="CH196" s="22" t="s">
        <v>124</v>
      </c>
      <c r="CL196" s="22">
        <v>3</v>
      </c>
      <c r="CO196" s="22" t="s">
        <v>742</v>
      </c>
      <c r="CP196" s="22" t="s">
        <v>123</v>
      </c>
      <c r="CS196" s="22" t="s">
        <v>198</v>
      </c>
      <c r="CT196" s="22" t="s">
        <v>239</v>
      </c>
      <c r="CU196" s="22" t="s">
        <v>168</v>
      </c>
      <c r="CW196" s="22" t="s">
        <v>149</v>
      </c>
      <c r="CX196" s="22" t="s">
        <v>129</v>
      </c>
      <c r="CY196" s="22" t="s">
        <v>124</v>
      </c>
      <c r="CZ196" s="22" t="s">
        <v>121</v>
      </c>
      <c r="DA196" s="22" t="s">
        <v>149</v>
      </c>
      <c r="DB196" s="22" t="s">
        <v>121</v>
      </c>
      <c r="DC196" s="22" t="s">
        <v>121</v>
      </c>
      <c r="DD196" s="22" t="s">
        <v>123</v>
      </c>
      <c r="DE196" s="22" t="s">
        <v>123</v>
      </c>
      <c r="DF196" s="22">
        <v>8</v>
      </c>
    </row>
    <row r="197" spans="1:110" ht="13.2" x14ac:dyDescent="0.25">
      <c r="A197" s="86">
        <v>42122.381289166668</v>
      </c>
      <c r="Q197" s="22" t="s">
        <v>124</v>
      </c>
      <c r="R197" s="22" t="s">
        <v>129</v>
      </c>
      <c r="S197" s="22" t="s">
        <v>124</v>
      </c>
      <c r="T197" s="22" t="s">
        <v>124</v>
      </c>
      <c r="U197" s="22" t="s">
        <v>124</v>
      </c>
      <c r="V197" s="22" t="s">
        <v>124</v>
      </c>
      <c r="W197" s="22" t="s">
        <v>149</v>
      </c>
      <c r="X197" s="22" t="s">
        <v>124</v>
      </c>
      <c r="Y197" s="22" t="s">
        <v>124</v>
      </c>
      <c r="Z197" s="22" t="s">
        <v>124</v>
      </c>
      <c r="AA197" s="22" t="s">
        <v>120</v>
      </c>
      <c r="AB197" s="22" t="s">
        <v>124</v>
      </c>
      <c r="AC197" s="22" t="s">
        <v>124</v>
      </c>
      <c r="AD197" s="22" t="s">
        <v>124</v>
      </c>
      <c r="AE197" s="22" t="s">
        <v>124</v>
      </c>
      <c r="AF197" s="22" t="s">
        <v>124</v>
      </c>
      <c r="AG197" s="22" t="s">
        <v>124</v>
      </c>
      <c r="AH197" s="22" t="s">
        <v>124</v>
      </c>
      <c r="AI197" s="22" t="s">
        <v>124</v>
      </c>
      <c r="AJ197" s="22" t="s">
        <v>124</v>
      </c>
      <c r="AK197" s="22" t="s">
        <v>124</v>
      </c>
      <c r="AL197" s="22" t="s">
        <v>123</v>
      </c>
      <c r="AM197" s="22" t="s">
        <v>123</v>
      </c>
      <c r="AN197" s="22" t="s">
        <v>123</v>
      </c>
      <c r="AP197" s="22" t="s">
        <v>123</v>
      </c>
      <c r="AQ197" s="22" t="s">
        <v>123</v>
      </c>
      <c r="AR197" s="22" t="s">
        <v>123</v>
      </c>
      <c r="AT197" s="22" t="s">
        <v>123</v>
      </c>
      <c r="AU197" s="22" t="s">
        <v>123</v>
      </c>
      <c r="AV197" s="22" t="s">
        <v>123</v>
      </c>
      <c r="BA197" s="22" t="s">
        <v>122</v>
      </c>
      <c r="BC197" s="22" t="s">
        <v>124</v>
      </c>
      <c r="BD197" s="22" t="s">
        <v>124</v>
      </c>
      <c r="BE197" s="22" t="s">
        <v>124</v>
      </c>
      <c r="BF197" s="22" t="s">
        <v>124</v>
      </c>
      <c r="BG197" s="22" t="s">
        <v>124</v>
      </c>
      <c r="BH197" s="22" t="s">
        <v>124</v>
      </c>
      <c r="BI197" s="22" t="s">
        <v>124</v>
      </c>
      <c r="BJ197" s="22" t="s">
        <v>124</v>
      </c>
      <c r="BK197" s="22" t="s">
        <v>124</v>
      </c>
      <c r="BL197" s="22" t="s">
        <v>129</v>
      </c>
      <c r="BN197" s="22" t="s">
        <v>120</v>
      </c>
      <c r="BO197" s="22" t="s">
        <v>151</v>
      </c>
      <c r="BP197" s="22" t="s">
        <v>180</v>
      </c>
      <c r="BQ197" s="22" t="s">
        <v>229</v>
      </c>
      <c r="BR197" s="22" t="s">
        <v>126</v>
      </c>
      <c r="BS197" s="22" t="s">
        <v>659</v>
      </c>
      <c r="BT197" s="22" t="s">
        <v>123</v>
      </c>
      <c r="BU197" s="22" t="s">
        <v>732</v>
      </c>
      <c r="CC197" s="22" t="s">
        <v>111</v>
      </c>
      <c r="CL197" s="22">
        <v>4</v>
      </c>
      <c r="CM197" s="22">
        <v>3</v>
      </c>
      <c r="CN197" s="22" t="s">
        <v>127</v>
      </c>
      <c r="CO197" s="22" t="s">
        <v>219</v>
      </c>
      <c r="CP197" s="22" t="s">
        <v>123</v>
      </c>
      <c r="CS197" s="22" t="s">
        <v>168</v>
      </c>
      <c r="CT197" s="22" t="s">
        <v>239</v>
      </c>
      <c r="CU197" s="22" t="s">
        <v>168</v>
      </c>
      <c r="CW197" s="22" t="s">
        <v>121</v>
      </c>
      <c r="CX197" s="22" t="s">
        <v>121</v>
      </c>
      <c r="CY197" s="22" t="s">
        <v>124</v>
      </c>
      <c r="CZ197" s="22" t="s">
        <v>124</v>
      </c>
      <c r="DA197" s="22" t="s">
        <v>129</v>
      </c>
      <c r="DB197" s="22" t="s">
        <v>129</v>
      </c>
      <c r="DC197" s="22" t="s">
        <v>129</v>
      </c>
      <c r="DD197" s="22" t="s">
        <v>123</v>
      </c>
      <c r="DE197" s="22" t="s">
        <v>123</v>
      </c>
      <c r="DF197" s="22">
        <v>7</v>
      </c>
    </row>
    <row r="198" spans="1:110" ht="13.2" x14ac:dyDescent="0.25">
      <c r="A198" s="86">
        <v>42122.608974710645</v>
      </c>
      <c r="B198" s="22" t="s">
        <v>191</v>
      </c>
      <c r="C198" s="22" t="s">
        <v>110</v>
      </c>
      <c r="E198" s="22" t="s">
        <v>111</v>
      </c>
      <c r="G198" s="22" t="s">
        <v>267</v>
      </c>
      <c r="H198" s="22" t="s">
        <v>146</v>
      </c>
      <c r="I198" s="22" t="s">
        <v>505</v>
      </c>
      <c r="J198" s="22">
        <v>6600</v>
      </c>
      <c r="L198" s="22" t="s">
        <v>115</v>
      </c>
      <c r="M198" s="22" t="s">
        <v>137</v>
      </c>
      <c r="N198" s="22" t="s">
        <v>138</v>
      </c>
      <c r="O198" s="22" t="s">
        <v>139</v>
      </c>
      <c r="Q198" s="22" t="s">
        <v>124</v>
      </c>
      <c r="R198" s="22" t="s">
        <v>124</v>
      </c>
      <c r="S198" s="22" t="s">
        <v>124</v>
      </c>
      <c r="T198" s="22" t="s">
        <v>124</v>
      </c>
      <c r="U198" s="22" t="s">
        <v>124</v>
      </c>
      <c r="V198" s="22" t="s">
        <v>124</v>
      </c>
      <c r="W198" s="22" t="s">
        <v>124</v>
      </c>
      <c r="X198" s="22" t="s">
        <v>124</v>
      </c>
      <c r="Y198" s="22" t="s">
        <v>124</v>
      </c>
      <c r="Z198" s="22" t="s">
        <v>124</v>
      </c>
      <c r="AA198" s="22" t="s">
        <v>150</v>
      </c>
      <c r="AB198" s="22" t="s">
        <v>124</v>
      </c>
      <c r="AC198" s="22" t="s">
        <v>124</v>
      </c>
      <c r="AD198" s="22" t="s">
        <v>124</v>
      </c>
      <c r="AE198" s="22" t="s">
        <v>124</v>
      </c>
      <c r="AF198" s="22" t="s">
        <v>124</v>
      </c>
      <c r="AG198" s="22" t="s">
        <v>124</v>
      </c>
      <c r="AH198" s="22" t="s">
        <v>124</v>
      </c>
      <c r="AI198" s="22" t="s">
        <v>124</v>
      </c>
      <c r="AJ198" s="22" t="s">
        <v>124</v>
      </c>
      <c r="AK198" s="22" t="s">
        <v>124</v>
      </c>
      <c r="AL198" s="22" t="s">
        <v>123</v>
      </c>
      <c r="AM198" s="22" t="s">
        <v>123</v>
      </c>
      <c r="AN198" s="22" t="s">
        <v>123</v>
      </c>
      <c r="AP198" s="22" t="s">
        <v>123</v>
      </c>
      <c r="AQ198" s="22" t="s">
        <v>123</v>
      </c>
      <c r="AR198" s="22" t="s">
        <v>123</v>
      </c>
      <c r="AT198" s="22" t="s">
        <v>123</v>
      </c>
      <c r="AU198" s="22" t="s">
        <v>123</v>
      </c>
      <c r="AV198" s="22" t="s">
        <v>123</v>
      </c>
      <c r="BA198" s="22" t="s">
        <v>122</v>
      </c>
      <c r="BC198" s="22" t="s">
        <v>124</v>
      </c>
      <c r="BD198" s="22" t="s">
        <v>124</v>
      </c>
      <c r="BE198" s="22" t="s">
        <v>121</v>
      </c>
      <c r="BF198" s="22" t="s">
        <v>121</v>
      </c>
      <c r="BG198" s="22" t="s">
        <v>124</v>
      </c>
      <c r="BH198" s="22" t="s">
        <v>124</v>
      </c>
      <c r="BI198" s="22" t="s">
        <v>121</v>
      </c>
      <c r="BJ198" s="22" t="s">
        <v>124</v>
      </c>
      <c r="BK198" s="22" t="s">
        <v>124</v>
      </c>
      <c r="BL198" s="22" t="s">
        <v>121</v>
      </c>
      <c r="BN198" s="22" t="s">
        <v>150</v>
      </c>
      <c r="BO198" s="22" t="s">
        <v>151</v>
      </c>
      <c r="BP198" s="22" t="s">
        <v>367</v>
      </c>
      <c r="BQ198" s="22" t="s">
        <v>205</v>
      </c>
      <c r="BR198" s="22" t="s">
        <v>126</v>
      </c>
      <c r="BS198" s="22" t="s">
        <v>743</v>
      </c>
      <c r="BT198" s="22" t="s">
        <v>123</v>
      </c>
      <c r="BW198" s="22" t="s">
        <v>412</v>
      </c>
      <c r="BX198" s="22" t="s">
        <v>121</v>
      </c>
      <c r="BY198" s="22" t="s">
        <v>124</v>
      </c>
      <c r="BZ198" s="22" t="s">
        <v>124</v>
      </c>
      <c r="CA198" s="22" t="s">
        <v>124</v>
      </c>
      <c r="CC198" s="22" t="s">
        <v>111</v>
      </c>
      <c r="CI198" s="22" t="s">
        <v>258</v>
      </c>
      <c r="CL198" s="22">
        <v>9</v>
      </c>
      <c r="CM198" s="22">
        <v>8</v>
      </c>
      <c r="CN198" s="22" t="s">
        <v>127</v>
      </c>
      <c r="CO198" s="22" t="s">
        <v>456</v>
      </c>
      <c r="CP198" s="22" t="s">
        <v>123</v>
      </c>
      <c r="CS198" s="22" t="s">
        <v>158</v>
      </c>
      <c r="CT198" s="22" t="s">
        <v>158</v>
      </c>
      <c r="CU198" s="22" t="s">
        <v>158</v>
      </c>
      <c r="CW198" s="22" t="s">
        <v>124</v>
      </c>
      <c r="CX198" s="22" t="s">
        <v>124</v>
      </c>
      <c r="CY198" s="22" t="s">
        <v>124</v>
      </c>
      <c r="CZ198" s="22" t="s">
        <v>129</v>
      </c>
      <c r="DA198" s="22" t="s">
        <v>129</v>
      </c>
      <c r="DB198" s="22" t="s">
        <v>129</v>
      </c>
      <c r="DC198" s="22" t="s">
        <v>129</v>
      </c>
      <c r="DD198" s="22" t="s">
        <v>123</v>
      </c>
      <c r="DE198" s="22" t="s">
        <v>123</v>
      </c>
      <c r="DF198" s="22">
        <v>8</v>
      </c>
    </row>
    <row r="199" spans="1:110" ht="13.2" x14ac:dyDescent="0.25">
      <c r="A199" s="86">
        <v>42122.681246157408</v>
      </c>
      <c r="B199" s="22" t="s">
        <v>130</v>
      </c>
      <c r="C199" s="22" t="s">
        <v>110</v>
      </c>
      <c r="E199" s="22" t="s">
        <v>170</v>
      </c>
      <c r="F199" s="22" t="s">
        <v>185</v>
      </c>
      <c r="G199" s="22" t="s">
        <v>193</v>
      </c>
      <c r="H199" s="22" t="s">
        <v>113</v>
      </c>
      <c r="I199" s="22" t="s">
        <v>567</v>
      </c>
      <c r="J199" s="22">
        <v>91390</v>
      </c>
      <c r="L199" s="22" t="s">
        <v>582</v>
      </c>
      <c r="M199" s="22" t="s">
        <v>137</v>
      </c>
      <c r="N199" s="22" t="s">
        <v>148</v>
      </c>
      <c r="O199" s="22" t="s">
        <v>139</v>
      </c>
      <c r="Q199" s="22" t="s">
        <v>124</v>
      </c>
      <c r="R199" s="22" t="s">
        <v>124</v>
      </c>
      <c r="S199" s="22" t="s">
        <v>124</v>
      </c>
      <c r="T199" s="22" t="s">
        <v>124</v>
      </c>
      <c r="U199" s="22" t="s">
        <v>124</v>
      </c>
      <c r="V199" s="22" t="s">
        <v>124</v>
      </c>
      <c r="W199" s="22" t="s">
        <v>129</v>
      </c>
      <c r="X199" s="22" t="s">
        <v>129</v>
      </c>
      <c r="Y199" s="22" t="s">
        <v>129</v>
      </c>
      <c r="Z199" s="22" t="s">
        <v>129</v>
      </c>
      <c r="AA199" s="22" t="s">
        <v>120</v>
      </c>
      <c r="AB199" s="22" t="s">
        <v>124</v>
      </c>
      <c r="AC199" s="22" t="s">
        <v>124</v>
      </c>
      <c r="AD199" s="22" t="s">
        <v>124</v>
      </c>
      <c r="AE199" s="22" t="s">
        <v>124</v>
      </c>
      <c r="AF199" s="22" t="s">
        <v>124</v>
      </c>
      <c r="AG199" s="22" t="s">
        <v>124</v>
      </c>
      <c r="AH199" s="22" t="s">
        <v>124</v>
      </c>
      <c r="AI199" s="22" t="s">
        <v>124</v>
      </c>
      <c r="AJ199" s="22" t="s">
        <v>124</v>
      </c>
      <c r="AK199" s="22" t="s">
        <v>124</v>
      </c>
      <c r="AL199" s="22" t="s">
        <v>123</v>
      </c>
      <c r="AM199" s="22" t="s">
        <v>123</v>
      </c>
      <c r="AN199" s="22" t="s">
        <v>123</v>
      </c>
      <c r="AP199" s="22" t="s">
        <v>123</v>
      </c>
      <c r="AQ199" s="22" t="s">
        <v>123</v>
      </c>
      <c r="AR199" s="22" t="s">
        <v>123</v>
      </c>
      <c r="AT199" s="22" t="s">
        <v>123</v>
      </c>
      <c r="AU199" s="22" t="s">
        <v>123</v>
      </c>
      <c r="AV199" s="22" t="s">
        <v>123</v>
      </c>
      <c r="AX199" s="22" t="s">
        <v>123</v>
      </c>
      <c r="AY199" s="22" t="s">
        <v>123</v>
      </c>
      <c r="AZ199" s="22" t="s">
        <v>123</v>
      </c>
      <c r="BC199" s="22" t="s">
        <v>124</v>
      </c>
      <c r="BD199" s="22" t="s">
        <v>124</v>
      </c>
      <c r="BE199" s="22" t="s">
        <v>124</v>
      </c>
      <c r="BF199" s="22" t="s">
        <v>124</v>
      </c>
      <c r="BG199" s="22" t="s">
        <v>124</v>
      </c>
      <c r="BH199" s="22" t="s">
        <v>124</v>
      </c>
      <c r="BI199" s="22" t="s">
        <v>124</v>
      </c>
      <c r="BJ199" s="22" t="s">
        <v>124</v>
      </c>
      <c r="BK199" s="22" t="s">
        <v>124</v>
      </c>
      <c r="BL199" s="22" t="s">
        <v>124</v>
      </c>
      <c r="BN199" s="22" t="s">
        <v>120</v>
      </c>
      <c r="BO199" s="22" t="s">
        <v>151</v>
      </c>
      <c r="BP199" s="22" t="s">
        <v>174</v>
      </c>
      <c r="BQ199" s="22" t="s">
        <v>153</v>
      </c>
      <c r="BR199" s="22" t="s">
        <v>126</v>
      </c>
      <c r="BS199" s="22" t="s">
        <v>261</v>
      </c>
      <c r="BT199" s="22" t="s">
        <v>123</v>
      </c>
      <c r="BW199" s="22" t="s">
        <v>412</v>
      </c>
      <c r="BX199" s="22" t="s">
        <v>124</v>
      </c>
      <c r="BY199" s="22" t="s">
        <v>124</v>
      </c>
      <c r="BZ199" s="22" t="s">
        <v>124</v>
      </c>
      <c r="CA199" s="22" t="s">
        <v>124</v>
      </c>
      <c r="CC199" s="22" t="s">
        <v>123</v>
      </c>
      <c r="CD199" s="22" t="s">
        <v>121</v>
      </c>
      <c r="CE199" s="22" t="s">
        <v>121</v>
      </c>
      <c r="CF199" s="22" t="s">
        <v>124</v>
      </c>
      <c r="CG199" s="22" t="s">
        <v>124</v>
      </c>
      <c r="CH199" s="22" t="s">
        <v>124</v>
      </c>
      <c r="CJ199" s="22" t="s">
        <v>744</v>
      </c>
      <c r="CL199" s="22">
        <v>6</v>
      </c>
      <c r="CM199" s="22">
        <v>5</v>
      </c>
      <c r="CN199" s="22" t="s">
        <v>127</v>
      </c>
      <c r="CO199" s="22" t="s">
        <v>745</v>
      </c>
      <c r="CP199" s="22" t="s">
        <v>111</v>
      </c>
      <c r="CS199" s="22" t="s">
        <v>198</v>
      </c>
      <c r="CT199" s="22" t="s">
        <v>168</v>
      </c>
      <c r="CU199" s="22" t="s">
        <v>168</v>
      </c>
      <c r="CW199" s="22" t="s">
        <v>124</v>
      </c>
      <c r="CX199" s="22" t="s">
        <v>124</v>
      </c>
      <c r="CY199" s="22" t="s">
        <v>124</v>
      </c>
      <c r="CZ199" s="22" t="s">
        <v>124</v>
      </c>
      <c r="DA199" s="22" t="s">
        <v>121</v>
      </c>
      <c r="DB199" s="22" t="s">
        <v>121</v>
      </c>
      <c r="DC199" s="22" t="s">
        <v>121</v>
      </c>
      <c r="DD199" s="22" t="s">
        <v>123</v>
      </c>
      <c r="DE199" s="22" t="s">
        <v>123</v>
      </c>
      <c r="DF199" s="22">
        <v>8</v>
      </c>
    </row>
    <row r="200" spans="1:110" ht="13.2" x14ac:dyDescent="0.25">
      <c r="A200" s="86">
        <v>42122.780157222223</v>
      </c>
      <c r="B200" s="22" t="s">
        <v>130</v>
      </c>
      <c r="C200" s="22" t="s">
        <v>110</v>
      </c>
      <c r="E200" s="22" t="s">
        <v>111</v>
      </c>
      <c r="G200" s="22" t="s">
        <v>112</v>
      </c>
      <c r="H200" s="22" t="s">
        <v>113</v>
      </c>
      <c r="I200" s="22" t="s">
        <v>746</v>
      </c>
      <c r="J200" s="22">
        <v>56</v>
      </c>
      <c r="L200" s="22" t="s">
        <v>115</v>
      </c>
      <c r="M200" s="22" t="s">
        <v>116</v>
      </c>
      <c r="N200" s="22" t="s">
        <v>138</v>
      </c>
      <c r="O200" s="22" t="s">
        <v>164</v>
      </c>
      <c r="Q200" s="22" t="s">
        <v>124</v>
      </c>
      <c r="R200" s="22" t="s">
        <v>149</v>
      </c>
      <c r="S200" s="22" t="s">
        <v>124</v>
      </c>
      <c r="T200" s="22" t="s">
        <v>149</v>
      </c>
      <c r="U200" s="22" t="s">
        <v>124</v>
      </c>
      <c r="V200" s="22" t="s">
        <v>124</v>
      </c>
      <c r="AL200" s="22" t="s">
        <v>123</v>
      </c>
      <c r="AM200" s="22" t="s">
        <v>123</v>
      </c>
      <c r="AN200" s="22" t="s">
        <v>123</v>
      </c>
      <c r="AP200" s="22" t="s">
        <v>123</v>
      </c>
      <c r="AQ200" s="22" t="s">
        <v>123</v>
      </c>
      <c r="AR200" s="22" t="s">
        <v>123</v>
      </c>
      <c r="AT200" s="22" t="s">
        <v>123</v>
      </c>
      <c r="AU200" s="22" t="s">
        <v>123</v>
      </c>
      <c r="AV200" s="22" t="s">
        <v>123</v>
      </c>
      <c r="BA200" s="22" t="s">
        <v>122</v>
      </c>
      <c r="BC200" s="22" t="s">
        <v>149</v>
      </c>
      <c r="BD200" s="22" t="s">
        <v>149</v>
      </c>
      <c r="BE200" s="22" t="s">
        <v>149</v>
      </c>
      <c r="BF200" s="22" t="s">
        <v>149</v>
      </c>
      <c r="BG200" s="22" t="s">
        <v>149</v>
      </c>
      <c r="BH200" s="22" t="s">
        <v>124</v>
      </c>
      <c r="BI200" s="22" t="s">
        <v>124</v>
      </c>
      <c r="BJ200" s="22" t="s">
        <v>121</v>
      </c>
      <c r="BK200" s="22" t="s">
        <v>124</v>
      </c>
      <c r="BL200" s="22" t="s">
        <v>129</v>
      </c>
      <c r="BN200" s="22" t="s">
        <v>120</v>
      </c>
      <c r="BO200" s="22" t="s">
        <v>151</v>
      </c>
      <c r="BP200" s="22" t="s">
        <v>367</v>
      </c>
      <c r="BQ200" s="22" t="s">
        <v>205</v>
      </c>
      <c r="BR200" s="22" t="s">
        <v>126</v>
      </c>
      <c r="BS200" s="22" t="s">
        <v>747</v>
      </c>
      <c r="BT200" s="22" t="s">
        <v>111</v>
      </c>
      <c r="BU200" s="22" t="s">
        <v>748</v>
      </c>
      <c r="BW200" s="22" t="s">
        <v>412</v>
      </c>
      <c r="BX200" s="22" t="s">
        <v>124</v>
      </c>
      <c r="BY200" s="22" t="s">
        <v>124</v>
      </c>
      <c r="BZ200" s="22" t="s">
        <v>124</v>
      </c>
      <c r="CA200" s="22" t="s">
        <v>124</v>
      </c>
      <c r="CC200" s="22" t="s">
        <v>123</v>
      </c>
      <c r="CD200" s="22" t="s">
        <v>149</v>
      </c>
      <c r="CE200" s="22" t="s">
        <v>124</v>
      </c>
      <c r="CF200" s="22" t="s">
        <v>149</v>
      </c>
      <c r="CG200" s="22" t="s">
        <v>149</v>
      </c>
      <c r="CH200" s="22" t="s">
        <v>149</v>
      </c>
      <c r="CJ200" s="22" t="s">
        <v>749</v>
      </c>
      <c r="CL200" s="22">
        <v>6</v>
      </c>
      <c r="CM200" s="22">
        <v>6</v>
      </c>
      <c r="CN200" s="22" t="s">
        <v>127</v>
      </c>
      <c r="CO200" s="22" t="s">
        <v>750</v>
      </c>
      <c r="CP200" s="22" t="s">
        <v>123</v>
      </c>
      <c r="CS200" s="22" t="s">
        <v>158</v>
      </c>
      <c r="CT200" s="22" t="s">
        <v>184</v>
      </c>
      <c r="CU200" s="22" t="s">
        <v>158</v>
      </c>
      <c r="CW200" s="22" t="s">
        <v>124</v>
      </c>
      <c r="CX200" s="22" t="s">
        <v>124</v>
      </c>
      <c r="CY200" s="22" t="s">
        <v>124</v>
      </c>
      <c r="CZ200" s="22" t="s">
        <v>121</v>
      </c>
      <c r="DA200" s="22" t="s">
        <v>124</v>
      </c>
      <c r="DB200" s="22" t="s">
        <v>124</v>
      </c>
      <c r="DC200" s="22" t="s">
        <v>124</v>
      </c>
      <c r="DD200" s="22" t="s">
        <v>123</v>
      </c>
      <c r="DE200" s="22" t="s">
        <v>123</v>
      </c>
      <c r="DF200" s="22">
        <v>10</v>
      </c>
    </row>
    <row r="201" spans="1:110" ht="13.2" x14ac:dyDescent="0.25">
      <c r="A201" s="86">
        <v>42123.567629791665</v>
      </c>
      <c r="B201" s="22" t="s">
        <v>191</v>
      </c>
      <c r="C201" s="22" t="s">
        <v>110</v>
      </c>
      <c r="E201" s="22" t="s">
        <v>111</v>
      </c>
      <c r="G201" s="22" t="s">
        <v>267</v>
      </c>
      <c r="H201" s="22" t="s">
        <v>146</v>
      </c>
      <c r="I201" s="22" t="s">
        <v>751</v>
      </c>
      <c r="J201" s="22">
        <v>56550</v>
      </c>
      <c r="L201" s="22" t="s">
        <v>115</v>
      </c>
      <c r="M201" s="22" t="s">
        <v>116</v>
      </c>
      <c r="N201" s="22" t="s">
        <v>138</v>
      </c>
      <c r="O201" s="22" t="s">
        <v>139</v>
      </c>
      <c r="Q201" s="22" t="s">
        <v>149</v>
      </c>
      <c r="R201" s="22" t="s">
        <v>149</v>
      </c>
      <c r="S201" s="22" t="s">
        <v>149</v>
      </c>
      <c r="T201" s="22" t="s">
        <v>149</v>
      </c>
      <c r="U201" s="22" t="s">
        <v>149</v>
      </c>
      <c r="V201" s="22" t="s">
        <v>149</v>
      </c>
      <c r="W201" s="22" t="s">
        <v>149</v>
      </c>
      <c r="X201" s="22" t="s">
        <v>149</v>
      </c>
      <c r="Y201" s="22" t="s">
        <v>149</v>
      </c>
      <c r="Z201" s="22" t="s">
        <v>149</v>
      </c>
      <c r="AA201" s="22" t="s">
        <v>120</v>
      </c>
      <c r="AB201" s="22" t="s">
        <v>149</v>
      </c>
      <c r="AC201" s="22" t="s">
        <v>149</v>
      </c>
      <c r="AD201" s="22" t="s">
        <v>149</v>
      </c>
      <c r="AE201" s="22" t="s">
        <v>149</v>
      </c>
      <c r="AF201" s="22" t="s">
        <v>149</v>
      </c>
      <c r="AG201" s="22" t="s">
        <v>149</v>
      </c>
      <c r="AH201" s="22" t="s">
        <v>149</v>
      </c>
      <c r="AI201" s="22" t="s">
        <v>149</v>
      </c>
      <c r="AJ201" s="22" t="s">
        <v>149</v>
      </c>
      <c r="AK201" s="22" t="s">
        <v>149</v>
      </c>
      <c r="AL201" s="22" t="s">
        <v>123</v>
      </c>
      <c r="AM201" s="22" t="s">
        <v>123</v>
      </c>
      <c r="AN201" s="22" t="s">
        <v>123</v>
      </c>
      <c r="AP201" s="22" t="s">
        <v>123</v>
      </c>
      <c r="AQ201" s="22" t="s">
        <v>123</v>
      </c>
      <c r="AR201" s="22" t="s">
        <v>123</v>
      </c>
      <c r="AW201" s="22" t="s">
        <v>122</v>
      </c>
      <c r="BA201" s="22" t="s">
        <v>122</v>
      </c>
      <c r="BC201" s="22" t="s">
        <v>149</v>
      </c>
      <c r="BD201" s="22" t="s">
        <v>149</v>
      </c>
      <c r="BE201" s="22" t="s">
        <v>149</v>
      </c>
      <c r="BF201" s="22" t="s">
        <v>149</v>
      </c>
      <c r="BG201" s="22" t="s">
        <v>149</v>
      </c>
      <c r="BH201" s="22" t="s">
        <v>124</v>
      </c>
      <c r="BI201" s="22" t="s">
        <v>149</v>
      </c>
      <c r="BJ201" s="22" t="s">
        <v>149</v>
      </c>
      <c r="BK201" s="22" t="s">
        <v>149</v>
      </c>
      <c r="BN201" s="22" t="s">
        <v>120</v>
      </c>
      <c r="BO201" s="22" t="s">
        <v>151</v>
      </c>
      <c r="BP201" s="22" t="s">
        <v>367</v>
      </c>
      <c r="BQ201" s="22" t="s">
        <v>153</v>
      </c>
      <c r="BR201" s="22" t="s">
        <v>154</v>
      </c>
      <c r="BS201" s="22" t="s">
        <v>752</v>
      </c>
      <c r="BT201" s="22" t="s">
        <v>123</v>
      </c>
      <c r="BW201" s="22" t="s">
        <v>234</v>
      </c>
      <c r="BX201" s="22" t="s">
        <v>149</v>
      </c>
      <c r="BY201" s="22" t="s">
        <v>149</v>
      </c>
      <c r="BZ201" s="22" t="s">
        <v>149</v>
      </c>
      <c r="CA201" s="22" t="s">
        <v>149</v>
      </c>
      <c r="CC201" s="22" t="s">
        <v>123</v>
      </c>
      <c r="CD201" s="22" t="s">
        <v>124</v>
      </c>
      <c r="CE201" s="22" t="s">
        <v>149</v>
      </c>
      <c r="CF201" s="22" t="s">
        <v>149</v>
      </c>
      <c r="CG201" s="22" t="s">
        <v>124</v>
      </c>
      <c r="CH201" s="22" t="s">
        <v>124</v>
      </c>
      <c r="CL201" s="22">
        <v>7</v>
      </c>
      <c r="CM201" s="22">
        <v>7</v>
      </c>
      <c r="CN201" s="22" t="s">
        <v>127</v>
      </c>
      <c r="CO201" s="22" t="s">
        <v>456</v>
      </c>
      <c r="CP201" s="22" t="s">
        <v>123</v>
      </c>
      <c r="CS201" s="22" t="s">
        <v>239</v>
      </c>
      <c r="CT201" s="22" t="s">
        <v>168</v>
      </c>
      <c r="CU201" s="22" t="s">
        <v>198</v>
      </c>
      <c r="CW201" s="22" t="s">
        <v>149</v>
      </c>
      <c r="CX201" s="22" t="s">
        <v>124</v>
      </c>
      <c r="DD201" s="22" t="s">
        <v>123</v>
      </c>
      <c r="DE201" s="22" t="s">
        <v>123</v>
      </c>
      <c r="DF201" s="22">
        <v>9</v>
      </c>
    </row>
    <row r="202" spans="1:110" ht="13.2" x14ac:dyDescent="0.25">
      <c r="A202" s="86">
        <v>42124.79463798611</v>
      </c>
      <c r="B202" s="22" t="s">
        <v>191</v>
      </c>
      <c r="C202" s="22" t="s">
        <v>131</v>
      </c>
      <c r="E202" s="22" t="s">
        <v>192</v>
      </c>
      <c r="F202" s="22" t="s">
        <v>133</v>
      </c>
      <c r="G202" s="22" t="s">
        <v>585</v>
      </c>
      <c r="H202" s="22" t="s">
        <v>161</v>
      </c>
      <c r="K202" s="22" t="s">
        <v>374</v>
      </c>
      <c r="L202" s="22" t="s">
        <v>115</v>
      </c>
      <c r="M202" s="22" t="s">
        <v>137</v>
      </c>
      <c r="N202" s="22" t="s">
        <v>138</v>
      </c>
      <c r="O202" s="22" t="s">
        <v>173</v>
      </c>
      <c r="Q202" s="22" t="s">
        <v>124</v>
      </c>
      <c r="R202" s="22" t="s">
        <v>124</v>
      </c>
      <c r="S202" s="22" t="s">
        <v>124</v>
      </c>
      <c r="T202" s="22" t="s">
        <v>124</v>
      </c>
      <c r="U202" s="22" t="s">
        <v>149</v>
      </c>
      <c r="V202" s="22" t="s">
        <v>124</v>
      </c>
      <c r="AL202" s="22" t="s">
        <v>123</v>
      </c>
      <c r="AM202" s="22" t="s">
        <v>123</v>
      </c>
      <c r="AN202" s="22" t="s">
        <v>123</v>
      </c>
      <c r="AP202" s="22" t="s">
        <v>123</v>
      </c>
      <c r="AQ202" s="22" t="s">
        <v>123</v>
      </c>
      <c r="AR202" s="22" t="s">
        <v>123</v>
      </c>
      <c r="AT202" s="22" t="s">
        <v>123</v>
      </c>
      <c r="AU202" s="22" t="s">
        <v>123</v>
      </c>
      <c r="AV202" s="22" t="s">
        <v>123</v>
      </c>
      <c r="BA202" s="22" t="s">
        <v>122</v>
      </c>
      <c r="BC202" s="22" t="s">
        <v>149</v>
      </c>
      <c r="BD202" s="22" t="s">
        <v>149</v>
      </c>
      <c r="BE202" s="22" t="s">
        <v>124</v>
      </c>
      <c r="BF202" s="22" t="s">
        <v>124</v>
      </c>
      <c r="BG202" s="22" t="s">
        <v>149</v>
      </c>
      <c r="BH202" s="22" t="s">
        <v>124</v>
      </c>
      <c r="BI202" s="22" t="s">
        <v>124</v>
      </c>
      <c r="BJ202" s="22" t="s">
        <v>124</v>
      </c>
      <c r="BK202" s="22" t="s">
        <v>149</v>
      </c>
      <c r="BL202" s="22" t="s">
        <v>129</v>
      </c>
      <c r="BN202" s="22" t="s">
        <v>120</v>
      </c>
      <c r="BO202" s="22" t="s">
        <v>151</v>
      </c>
      <c r="BP202" s="22" t="s">
        <v>152</v>
      </c>
      <c r="BQ202" s="22" t="s">
        <v>205</v>
      </c>
      <c r="BR202" s="22" t="s">
        <v>126</v>
      </c>
      <c r="BS202" s="22" t="s">
        <v>600</v>
      </c>
      <c r="BT202" s="22" t="s">
        <v>123</v>
      </c>
      <c r="BW202" s="22" t="s">
        <v>412</v>
      </c>
      <c r="BX202" s="22" t="s">
        <v>149</v>
      </c>
      <c r="BY202" s="22" t="s">
        <v>149</v>
      </c>
      <c r="BZ202" s="22" t="s">
        <v>149</v>
      </c>
      <c r="CA202" s="22" t="s">
        <v>149</v>
      </c>
      <c r="CC202" s="22" t="s">
        <v>111</v>
      </c>
      <c r="CI202" s="22" t="s">
        <v>141</v>
      </c>
      <c r="CL202" s="22">
        <v>5</v>
      </c>
      <c r="CM202" s="22">
        <v>5</v>
      </c>
      <c r="CN202" s="22" t="s">
        <v>127</v>
      </c>
      <c r="CO202" s="22" t="s">
        <v>219</v>
      </c>
      <c r="CP202" s="22" t="s">
        <v>123</v>
      </c>
      <c r="CS202" s="22" t="s">
        <v>158</v>
      </c>
      <c r="CT202" s="22" t="s">
        <v>144</v>
      </c>
      <c r="CU202" s="22" t="s">
        <v>158</v>
      </c>
      <c r="CW202" s="22" t="s">
        <v>149</v>
      </c>
      <c r="CX202" s="22" t="s">
        <v>124</v>
      </c>
      <c r="CY202" s="22" t="s">
        <v>124</v>
      </c>
      <c r="CZ202" s="22" t="s">
        <v>121</v>
      </c>
      <c r="DA202" s="22" t="s">
        <v>129</v>
      </c>
      <c r="DB202" s="22" t="s">
        <v>129</v>
      </c>
      <c r="DC202" s="22" t="s">
        <v>129</v>
      </c>
      <c r="DD202" s="22" t="s">
        <v>123</v>
      </c>
      <c r="DE202" s="22" t="s">
        <v>123</v>
      </c>
      <c r="DF202" s="22">
        <v>10</v>
      </c>
    </row>
    <row r="203" spans="1:110" ht="13.2" x14ac:dyDescent="0.25">
      <c r="A203" s="86">
        <v>42124.796625023147</v>
      </c>
      <c r="B203" s="22" t="s">
        <v>191</v>
      </c>
      <c r="C203" s="22" t="s">
        <v>110</v>
      </c>
      <c r="E203" s="22" t="s">
        <v>170</v>
      </c>
      <c r="F203" s="22" t="s">
        <v>171</v>
      </c>
      <c r="G203" s="22" t="s">
        <v>267</v>
      </c>
      <c r="H203" s="22" t="s">
        <v>113</v>
      </c>
      <c r="I203" s="22" t="s">
        <v>376</v>
      </c>
      <c r="J203" s="22">
        <v>30300</v>
      </c>
      <c r="L203" s="22" t="s">
        <v>115</v>
      </c>
      <c r="M203" s="22" t="s">
        <v>116</v>
      </c>
      <c r="N203" s="22" t="s">
        <v>163</v>
      </c>
      <c r="O203" s="22" t="s">
        <v>139</v>
      </c>
      <c r="Q203" s="22" t="s">
        <v>129</v>
      </c>
      <c r="R203" s="22" t="s">
        <v>129</v>
      </c>
      <c r="S203" s="22" t="s">
        <v>129</v>
      </c>
      <c r="T203" s="22" t="s">
        <v>129</v>
      </c>
      <c r="U203" s="22" t="s">
        <v>129</v>
      </c>
      <c r="V203" s="22" t="s">
        <v>129</v>
      </c>
      <c r="W203" s="22" t="s">
        <v>149</v>
      </c>
      <c r="X203" s="22" t="s">
        <v>149</v>
      </c>
      <c r="Y203" s="22" t="s">
        <v>149</v>
      </c>
      <c r="Z203" s="22" t="s">
        <v>149</v>
      </c>
      <c r="AA203" s="22" t="s">
        <v>120</v>
      </c>
      <c r="AB203" s="22" t="s">
        <v>124</v>
      </c>
      <c r="AC203" s="22" t="s">
        <v>124</v>
      </c>
      <c r="AD203" s="22" t="s">
        <v>124</v>
      </c>
      <c r="AE203" s="22" t="s">
        <v>124</v>
      </c>
      <c r="AF203" s="22" t="s">
        <v>124</v>
      </c>
      <c r="AG203" s="22" t="s">
        <v>124</v>
      </c>
      <c r="AH203" s="22" t="s">
        <v>149</v>
      </c>
      <c r="AI203" s="22" t="s">
        <v>149</v>
      </c>
      <c r="AJ203" s="22" t="s">
        <v>149</v>
      </c>
      <c r="AK203" s="22" t="s">
        <v>149</v>
      </c>
      <c r="AL203" s="22" t="s">
        <v>123</v>
      </c>
      <c r="AM203" s="22" t="s">
        <v>123</v>
      </c>
      <c r="AN203" s="22" t="s">
        <v>123</v>
      </c>
      <c r="AP203" s="22" t="s">
        <v>123</v>
      </c>
      <c r="AQ203" s="22" t="s">
        <v>123</v>
      </c>
      <c r="AR203" s="22" t="s">
        <v>123</v>
      </c>
      <c r="AW203" s="22" t="s">
        <v>122</v>
      </c>
      <c r="BA203" s="22" t="s">
        <v>122</v>
      </c>
      <c r="BC203" s="22" t="s">
        <v>124</v>
      </c>
      <c r="BD203" s="22" t="s">
        <v>124</v>
      </c>
      <c r="BE203" s="22" t="s">
        <v>124</v>
      </c>
      <c r="BF203" s="22" t="s">
        <v>124</v>
      </c>
      <c r="BG203" s="22" t="s">
        <v>124</v>
      </c>
      <c r="BH203" s="22" t="s">
        <v>149</v>
      </c>
      <c r="BI203" s="22" t="s">
        <v>124</v>
      </c>
      <c r="BJ203" s="22" t="s">
        <v>149</v>
      </c>
      <c r="BK203" s="22" t="s">
        <v>149</v>
      </c>
      <c r="BL203" s="22" t="s">
        <v>129</v>
      </c>
      <c r="BN203" s="22" t="s">
        <v>120</v>
      </c>
      <c r="BO203" s="22" t="s">
        <v>151</v>
      </c>
      <c r="BP203" s="22" t="s">
        <v>367</v>
      </c>
      <c r="BQ203" s="22" t="s">
        <v>205</v>
      </c>
      <c r="BR203" s="22" t="s">
        <v>126</v>
      </c>
      <c r="BS203" s="22" t="s">
        <v>753</v>
      </c>
      <c r="BT203" s="22" t="s">
        <v>123</v>
      </c>
      <c r="BW203" s="22" t="s">
        <v>412</v>
      </c>
      <c r="BX203" s="22" t="s">
        <v>149</v>
      </c>
      <c r="BY203" s="22" t="s">
        <v>149</v>
      </c>
      <c r="BZ203" s="22" t="s">
        <v>124</v>
      </c>
      <c r="CA203" s="22" t="s">
        <v>149</v>
      </c>
      <c r="CC203" s="22" t="s">
        <v>111</v>
      </c>
      <c r="CI203" s="22" t="s">
        <v>141</v>
      </c>
      <c r="CL203" s="22">
        <v>4</v>
      </c>
      <c r="CM203" s="22">
        <v>4</v>
      </c>
      <c r="CN203" s="22" t="s">
        <v>127</v>
      </c>
      <c r="CO203" s="22" t="s">
        <v>754</v>
      </c>
      <c r="CP203" s="22" t="s">
        <v>123</v>
      </c>
      <c r="CS203" s="22" t="s">
        <v>169</v>
      </c>
      <c r="CT203" s="22" t="s">
        <v>168</v>
      </c>
      <c r="CW203" s="22" t="s">
        <v>124</v>
      </c>
      <c r="CX203" s="22" t="s">
        <v>124</v>
      </c>
      <c r="CY203" s="22" t="s">
        <v>124</v>
      </c>
      <c r="CZ203" s="22" t="s">
        <v>129</v>
      </c>
      <c r="DA203" s="22" t="s">
        <v>124</v>
      </c>
      <c r="DB203" s="22" t="s">
        <v>129</v>
      </c>
      <c r="DC203" s="22" t="s">
        <v>129</v>
      </c>
      <c r="DD203" s="22" t="s">
        <v>123</v>
      </c>
      <c r="DE203" s="22" t="s">
        <v>123</v>
      </c>
      <c r="DF203" s="22">
        <v>8</v>
      </c>
    </row>
    <row r="204" spans="1:110" ht="13.2" x14ac:dyDescent="0.25">
      <c r="A204" s="86">
        <v>42125.602292777781</v>
      </c>
      <c r="B204" s="22" t="s">
        <v>191</v>
      </c>
      <c r="C204" s="22" t="s">
        <v>110</v>
      </c>
      <c r="E204" s="22" t="s">
        <v>170</v>
      </c>
      <c r="F204" s="22" t="s">
        <v>133</v>
      </c>
      <c r="G204" s="22" t="s">
        <v>112</v>
      </c>
      <c r="I204" s="22" t="s">
        <v>755</v>
      </c>
      <c r="J204" s="22">
        <v>77240</v>
      </c>
      <c r="L204" s="22" t="s">
        <v>115</v>
      </c>
      <c r="M204" s="22" t="s">
        <v>137</v>
      </c>
      <c r="N204" s="22" t="s">
        <v>163</v>
      </c>
      <c r="O204" s="22" t="s">
        <v>139</v>
      </c>
      <c r="Q204" s="22" t="s">
        <v>124</v>
      </c>
      <c r="R204" s="22" t="s">
        <v>124</v>
      </c>
      <c r="S204" s="22" t="s">
        <v>124</v>
      </c>
      <c r="T204" s="22" t="s">
        <v>124</v>
      </c>
      <c r="U204" s="22" t="s">
        <v>124</v>
      </c>
      <c r="V204" s="22" t="s">
        <v>124</v>
      </c>
      <c r="Y204" s="22" t="s">
        <v>124</v>
      </c>
      <c r="Z204" s="22" t="s">
        <v>124</v>
      </c>
      <c r="AA204" s="22" t="s">
        <v>120</v>
      </c>
      <c r="AC204" s="22" t="s">
        <v>121</v>
      </c>
      <c r="AD204" s="22" t="s">
        <v>124</v>
      </c>
      <c r="AE204" s="22" t="s">
        <v>124</v>
      </c>
      <c r="AG204" s="22" t="s">
        <v>121</v>
      </c>
      <c r="AH204" s="22" t="s">
        <v>124</v>
      </c>
      <c r="AI204" s="22" t="s">
        <v>124</v>
      </c>
      <c r="AJ204" s="22" t="s">
        <v>124</v>
      </c>
      <c r="AK204" s="22" t="s">
        <v>124</v>
      </c>
      <c r="AL204" s="22" t="s">
        <v>123</v>
      </c>
      <c r="AM204" s="22" t="s">
        <v>123</v>
      </c>
      <c r="AN204" s="22" t="s">
        <v>123</v>
      </c>
      <c r="AR204" s="22" t="s">
        <v>111</v>
      </c>
      <c r="AW204" s="22" t="s">
        <v>122</v>
      </c>
      <c r="BA204" s="22" t="s">
        <v>122</v>
      </c>
      <c r="BC204" s="22" t="s">
        <v>124</v>
      </c>
      <c r="BD204" s="22" t="s">
        <v>124</v>
      </c>
      <c r="BE204" s="22" t="s">
        <v>124</v>
      </c>
      <c r="BF204" s="22" t="s">
        <v>121</v>
      </c>
      <c r="BG204" s="22" t="s">
        <v>124</v>
      </c>
      <c r="BH204" s="22" t="s">
        <v>124</v>
      </c>
      <c r="BI204" s="22" t="s">
        <v>124</v>
      </c>
      <c r="BJ204" s="22" t="s">
        <v>124</v>
      </c>
      <c r="BK204" s="22" t="s">
        <v>121</v>
      </c>
      <c r="BL204" s="22" t="s">
        <v>129</v>
      </c>
      <c r="BN204" s="22" t="s">
        <v>120</v>
      </c>
      <c r="BO204" s="22" t="s">
        <v>151</v>
      </c>
      <c r="BP204" s="22" t="s">
        <v>174</v>
      </c>
      <c r="BR204" s="22" t="s">
        <v>126</v>
      </c>
      <c r="BS204" s="22" t="s">
        <v>756</v>
      </c>
      <c r="BT204" s="22" t="s">
        <v>123</v>
      </c>
      <c r="BW204" s="22" t="s">
        <v>412</v>
      </c>
      <c r="BX204" s="22" t="s">
        <v>124</v>
      </c>
      <c r="BY204" s="22" t="s">
        <v>124</v>
      </c>
      <c r="BZ204" s="22" t="s">
        <v>121</v>
      </c>
      <c r="CA204" s="22" t="s">
        <v>124</v>
      </c>
      <c r="CC204" s="22" t="s">
        <v>111</v>
      </c>
      <c r="CI204" s="22" t="s">
        <v>757</v>
      </c>
      <c r="CL204" s="22">
        <v>4</v>
      </c>
      <c r="CM204" s="22">
        <v>4</v>
      </c>
      <c r="CN204" s="22" t="s">
        <v>127</v>
      </c>
      <c r="CO204" s="22" t="s">
        <v>219</v>
      </c>
      <c r="CP204" s="22" t="s">
        <v>123</v>
      </c>
      <c r="CW204" s="22" t="s">
        <v>124</v>
      </c>
      <c r="CX204" s="22" t="s">
        <v>124</v>
      </c>
      <c r="CY204" s="22" t="s">
        <v>124</v>
      </c>
      <c r="CZ204" s="22" t="s">
        <v>129</v>
      </c>
      <c r="DA204" s="22" t="s">
        <v>129</v>
      </c>
      <c r="DB204" s="22" t="s">
        <v>129</v>
      </c>
      <c r="DC204" s="22" t="s">
        <v>129</v>
      </c>
      <c r="DD204" s="22" t="s">
        <v>123</v>
      </c>
      <c r="DE204" s="22" t="s">
        <v>123</v>
      </c>
      <c r="DF204" s="22">
        <v>8</v>
      </c>
    </row>
    <row r="205" spans="1:110" ht="13.2" x14ac:dyDescent="0.25">
      <c r="A205" s="86">
        <v>42142.895270821755</v>
      </c>
      <c r="B205" s="22" t="s">
        <v>191</v>
      </c>
      <c r="C205" s="22" t="s">
        <v>110</v>
      </c>
      <c r="E205" s="22" t="s">
        <v>111</v>
      </c>
      <c r="G205" s="22" t="s">
        <v>112</v>
      </c>
      <c r="H205" s="22" t="s">
        <v>161</v>
      </c>
      <c r="I205" s="22" t="s">
        <v>758</v>
      </c>
      <c r="J205" s="22">
        <v>69003</v>
      </c>
      <c r="K205" s="22" t="s">
        <v>313</v>
      </c>
      <c r="L205" s="22" t="s">
        <v>115</v>
      </c>
      <c r="M205" s="22" t="s">
        <v>116</v>
      </c>
      <c r="N205" s="22" t="s">
        <v>138</v>
      </c>
      <c r="O205" s="22" t="s">
        <v>139</v>
      </c>
      <c r="Q205" s="22" t="s">
        <v>129</v>
      </c>
      <c r="R205" s="22" t="s">
        <v>129</v>
      </c>
      <c r="S205" s="22" t="s">
        <v>129</v>
      </c>
      <c r="T205" s="22" t="s">
        <v>129</v>
      </c>
      <c r="U205" s="22" t="s">
        <v>129</v>
      </c>
      <c r="V205" s="22" t="s">
        <v>129</v>
      </c>
      <c r="W205" s="22" t="s">
        <v>129</v>
      </c>
      <c r="X205" s="22" t="s">
        <v>129</v>
      </c>
      <c r="Y205" s="22" t="s">
        <v>129</v>
      </c>
      <c r="Z205" s="22" t="s">
        <v>129</v>
      </c>
      <c r="AB205" s="22" t="s">
        <v>129</v>
      </c>
      <c r="AC205" s="22" t="s">
        <v>129</v>
      </c>
      <c r="AD205" s="22" t="s">
        <v>129</v>
      </c>
      <c r="AE205" s="22" t="s">
        <v>129</v>
      </c>
      <c r="AF205" s="22" t="s">
        <v>129</v>
      </c>
      <c r="AG205" s="22" t="s">
        <v>129</v>
      </c>
      <c r="AH205" s="22" t="s">
        <v>129</v>
      </c>
      <c r="AI205" s="22" t="s">
        <v>129</v>
      </c>
      <c r="AJ205" s="22" t="s">
        <v>129</v>
      </c>
      <c r="AK205" s="22" t="s">
        <v>129</v>
      </c>
      <c r="AL205" s="22" t="s">
        <v>123</v>
      </c>
      <c r="AO205" s="22" t="s">
        <v>122</v>
      </c>
      <c r="AP205" s="22" t="s">
        <v>111</v>
      </c>
      <c r="AQ205" s="22" t="s">
        <v>123</v>
      </c>
      <c r="AR205" s="22" t="s">
        <v>111</v>
      </c>
      <c r="AW205" s="22" t="s">
        <v>122</v>
      </c>
      <c r="BA205" s="22" t="s">
        <v>122</v>
      </c>
      <c r="BC205" s="22" t="s">
        <v>121</v>
      </c>
      <c r="BD205" s="22" t="s">
        <v>124</v>
      </c>
      <c r="BE205" s="22" t="s">
        <v>124</v>
      </c>
      <c r="BF205" s="22" t="s">
        <v>124</v>
      </c>
      <c r="BG205" s="22" t="s">
        <v>124</v>
      </c>
      <c r="BH205" s="22" t="s">
        <v>124</v>
      </c>
      <c r="BI205" s="22" t="s">
        <v>124</v>
      </c>
      <c r="BJ205" s="22" t="s">
        <v>124</v>
      </c>
      <c r="BK205" s="22" t="s">
        <v>124</v>
      </c>
      <c r="BL205" s="22" t="s">
        <v>129</v>
      </c>
      <c r="BN205" s="22" t="s">
        <v>150</v>
      </c>
      <c r="BO205" s="22" t="s">
        <v>151</v>
      </c>
      <c r="BP205" s="22" t="s">
        <v>174</v>
      </c>
      <c r="BQ205" s="22" t="s">
        <v>153</v>
      </c>
      <c r="BR205" s="22" t="s">
        <v>126</v>
      </c>
      <c r="BS205" s="22" t="s">
        <v>759</v>
      </c>
      <c r="BT205" s="22" t="s">
        <v>123</v>
      </c>
      <c r="CC205" s="22" t="s">
        <v>123</v>
      </c>
      <c r="CD205" s="22" t="s">
        <v>124</v>
      </c>
      <c r="CE205" s="22" t="s">
        <v>124</v>
      </c>
      <c r="CF205" s="22" t="s">
        <v>124</v>
      </c>
      <c r="CG205" s="22" t="s">
        <v>124</v>
      </c>
      <c r="CH205" s="22" t="s">
        <v>124</v>
      </c>
      <c r="CL205" s="22">
        <v>8</v>
      </c>
      <c r="CM205" s="22">
        <v>8</v>
      </c>
      <c r="CN205" s="22" t="s">
        <v>127</v>
      </c>
      <c r="CO205" s="22" t="s">
        <v>219</v>
      </c>
      <c r="CP205" s="22" t="s">
        <v>123</v>
      </c>
      <c r="CS205" s="22" t="s">
        <v>208</v>
      </c>
      <c r="CT205" s="22" t="s">
        <v>184</v>
      </c>
      <c r="CU205" s="22" t="s">
        <v>184</v>
      </c>
      <c r="CW205" s="22" t="s">
        <v>124</v>
      </c>
      <c r="CX205" s="22" t="s">
        <v>124</v>
      </c>
      <c r="CY205" s="22" t="s">
        <v>124</v>
      </c>
      <c r="CZ205" s="22" t="s">
        <v>124</v>
      </c>
      <c r="DA205" s="22" t="s">
        <v>129</v>
      </c>
      <c r="DB205" s="22" t="s">
        <v>129</v>
      </c>
      <c r="DC205" s="22" t="s">
        <v>129</v>
      </c>
      <c r="DD205" s="22" t="s">
        <v>123</v>
      </c>
      <c r="DE205" s="22" t="s">
        <v>123</v>
      </c>
      <c r="DF205" s="22">
        <v>7</v>
      </c>
    </row>
    <row r="206" spans="1:110" ht="13.2" x14ac:dyDescent="0.25">
      <c r="A206" s="86">
        <v>42147.863345347221</v>
      </c>
      <c r="B206" s="22" t="s">
        <v>383</v>
      </c>
      <c r="C206" s="22" t="s">
        <v>131</v>
      </c>
      <c r="E206" s="22" t="s">
        <v>192</v>
      </c>
      <c r="F206" s="22" t="s">
        <v>133</v>
      </c>
      <c r="G206" s="22" t="s">
        <v>338</v>
      </c>
      <c r="H206" s="22" t="s">
        <v>113</v>
      </c>
      <c r="I206" s="22" t="s">
        <v>760</v>
      </c>
      <c r="J206" s="22">
        <v>34500</v>
      </c>
      <c r="L206" s="22" t="s">
        <v>115</v>
      </c>
      <c r="M206" s="22" t="s">
        <v>116</v>
      </c>
      <c r="N206" s="22" t="s">
        <v>163</v>
      </c>
      <c r="O206" s="22" t="s">
        <v>139</v>
      </c>
      <c r="Q206" s="22" t="s">
        <v>124</v>
      </c>
      <c r="R206" s="22" t="s">
        <v>124</v>
      </c>
      <c r="S206" s="22" t="s">
        <v>124</v>
      </c>
      <c r="T206" s="22" t="s">
        <v>124</v>
      </c>
      <c r="U206" s="22" t="s">
        <v>124</v>
      </c>
      <c r="V206" s="22" t="s">
        <v>124</v>
      </c>
      <c r="W206" s="22" t="s">
        <v>129</v>
      </c>
      <c r="X206" s="22" t="s">
        <v>129</v>
      </c>
      <c r="Y206" s="22" t="s">
        <v>129</v>
      </c>
      <c r="Z206" s="22" t="s">
        <v>129</v>
      </c>
      <c r="AA206" s="22" t="s">
        <v>120</v>
      </c>
      <c r="AB206" s="22" t="s">
        <v>121</v>
      </c>
      <c r="AC206" s="22" t="s">
        <v>124</v>
      </c>
      <c r="AD206" s="22" t="s">
        <v>124</v>
      </c>
      <c r="AE206" s="22" t="s">
        <v>124</v>
      </c>
      <c r="AF206" s="22" t="s">
        <v>149</v>
      </c>
      <c r="AG206" s="22" t="s">
        <v>149</v>
      </c>
      <c r="AH206" s="22" t="s">
        <v>124</v>
      </c>
      <c r="AI206" s="22" t="s">
        <v>124</v>
      </c>
      <c r="AJ206" s="22" t="s">
        <v>124</v>
      </c>
      <c r="AK206" s="22" t="s">
        <v>149</v>
      </c>
      <c r="AL206" s="22" t="s">
        <v>123</v>
      </c>
      <c r="AM206" s="22" t="s">
        <v>123</v>
      </c>
      <c r="AN206" s="22" t="s">
        <v>123</v>
      </c>
      <c r="AP206" s="22" t="s">
        <v>123</v>
      </c>
      <c r="AQ206" s="22" t="s">
        <v>123</v>
      </c>
      <c r="AR206" s="22" t="s">
        <v>111</v>
      </c>
      <c r="AW206" s="22" t="s">
        <v>122</v>
      </c>
      <c r="AX206" s="22" t="s">
        <v>123</v>
      </c>
      <c r="AY206" s="22" t="s">
        <v>111</v>
      </c>
      <c r="AZ206" s="22" t="s">
        <v>111</v>
      </c>
      <c r="BC206" s="22" t="s">
        <v>124</v>
      </c>
      <c r="BD206" s="22" t="s">
        <v>124</v>
      </c>
      <c r="BE206" s="22" t="s">
        <v>149</v>
      </c>
      <c r="BF206" s="22" t="s">
        <v>149</v>
      </c>
      <c r="BG206" s="22" t="s">
        <v>124</v>
      </c>
      <c r="BH206" s="22" t="s">
        <v>149</v>
      </c>
      <c r="BI206" s="22" t="s">
        <v>149</v>
      </c>
      <c r="BJ206" s="22" t="s">
        <v>149</v>
      </c>
      <c r="BK206" s="22" t="s">
        <v>124</v>
      </c>
      <c r="BL206" s="22" t="s">
        <v>129</v>
      </c>
      <c r="BN206" s="22" t="s">
        <v>120</v>
      </c>
      <c r="BO206" s="22" t="s">
        <v>151</v>
      </c>
      <c r="BP206" s="22" t="s">
        <v>174</v>
      </c>
      <c r="BQ206" s="22" t="s">
        <v>205</v>
      </c>
      <c r="BR206" s="22" t="s">
        <v>126</v>
      </c>
      <c r="BS206" s="22" t="s">
        <v>222</v>
      </c>
      <c r="BT206" s="22" t="s">
        <v>123</v>
      </c>
      <c r="CC206" s="22" t="s">
        <v>111</v>
      </c>
      <c r="CI206" s="22" t="s">
        <v>761</v>
      </c>
      <c r="CL206" s="22">
        <v>2</v>
      </c>
      <c r="CM206" s="22">
        <v>2</v>
      </c>
      <c r="CN206" s="22" t="s">
        <v>127</v>
      </c>
      <c r="CO206" s="22" t="s">
        <v>360</v>
      </c>
      <c r="CP206" s="22" t="s">
        <v>123</v>
      </c>
      <c r="CS206" s="22" t="s">
        <v>198</v>
      </c>
      <c r="CT206" s="22" t="s">
        <v>168</v>
      </c>
      <c r="CU206" s="22" t="s">
        <v>394</v>
      </c>
      <c r="CW206" s="22" t="s">
        <v>124</v>
      </c>
      <c r="CX206" s="22" t="s">
        <v>124</v>
      </c>
      <c r="CY206" s="22" t="s">
        <v>124</v>
      </c>
      <c r="CZ206" s="22" t="s">
        <v>121</v>
      </c>
      <c r="DA206" s="22" t="s">
        <v>129</v>
      </c>
      <c r="DB206" s="22" t="s">
        <v>129</v>
      </c>
      <c r="DC206" s="22" t="s">
        <v>129</v>
      </c>
      <c r="DD206" s="22" t="s">
        <v>123</v>
      </c>
      <c r="DE206" s="22" t="s">
        <v>123</v>
      </c>
      <c r="DF206" s="22">
        <v>8</v>
      </c>
    </row>
    <row r="207" spans="1:110" ht="13.2" x14ac:dyDescent="0.25">
      <c r="A207" s="86">
        <v>42164.467661435185</v>
      </c>
      <c r="B207" s="22" t="s">
        <v>191</v>
      </c>
      <c r="C207" s="22" t="s">
        <v>110</v>
      </c>
      <c r="E207" s="22" t="s">
        <v>170</v>
      </c>
      <c r="F207" s="22" t="s">
        <v>185</v>
      </c>
      <c r="G207" s="22" t="s">
        <v>112</v>
      </c>
      <c r="H207" s="22" t="s">
        <v>146</v>
      </c>
      <c r="I207" s="22" t="s">
        <v>762</v>
      </c>
      <c r="J207" s="22">
        <v>91720</v>
      </c>
      <c r="L207" s="22" t="s">
        <v>115</v>
      </c>
      <c r="M207" s="22" t="s">
        <v>137</v>
      </c>
      <c r="N207" s="22" t="s">
        <v>138</v>
      </c>
      <c r="O207" s="22" t="s">
        <v>139</v>
      </c>
      <c r="W207" s="22" t="s">
        <v>149</v>
      </c>
      <c r="X207" s="22" t="s">
        <v>149</v>
      </c>
      <c r="Y207" s="22" t="s">
        <v>149</v>
      </c>
      <c r="Z207" s="22" t="s">
        <v>149</v>
      </c>
      <c r="AA207" s="22" t="s">
        <v>120</v>
      </c>
      <c r="AB207" s="22" t="s">
        <v>149</v>
      </c>
      <c r="AC207" s="22" t="s">
        <v>124</v>
      </c>
      <c r="AD207" s="22" t="s">
        <v>124</v>
      </c>
      <c r="AE207" s="22" t="s">
        <v>149</v>
      </c>
      <c r="AF207" s="22" t="s">
        <v>149</v>
      </c>
      <c r="AG207" s="22" t="s">
        <v>149</v>
      </c>
      <c r="AH207" s="22" t="s">
        <v>149</v>
      </c>
      <c r="AI207" s="22" t="s">
        <v>149</v>
      </c>
      <c r="AJ207" s="22" t="s">
        <v>149</v>
      </c>
      <c r="AK207" s="22" t="s">
        <v>149</v>
      </c>
      <c r="AL207" s="22" t="s">
        <v>123</v>
      </c>
      <c r="AM207" s="22" t="s">
        <v>123</v>
      </c>
      <c r="AN207" s="22" t="s">
        <v>123</v>
      </c>
      <c r="AP207" s="22" t="s">
        <v>123</v>
      </c>
      <c r="AQ207" s="22" t="s">
        <v>123</v>
      </c>
      <c r="AR207" s="22" t="s">
        <v>123</v>
      </c>
      <c r="AT207" s="22" t="s">
        <v>123</v>
      </c>
      <c r="AU207" s="22" t="s">
        <v>123</v>
      </c>
      <c r="AV207" s="22" t="s">
        <v>123</v>
      </c>
      <c r="BA207" s="22" t="s">
        <v>122</v>
      </c>
      <c r="BC207" s="22" t="s">
        <v>149</v>
      </c>
      <c r="BD207" s="22" t="s">
        <v>149</v>
      </c>
      <c r="BE207" s="22" t="s">
        <v>149</v>
      </c>
      <c r="BF207" s="22" t="s">
        <v>124</v>
      </c>
      <c r="BG207" s="22" t="s">
        <v>149</v>
      </c>
      <c r="BH207" s="22" t="s">
        <v>149</v>
      </c>
      <c r="BI207" s="22" t="s">
        <v>149</v>
      </c>
      <c r="BJ207" s="22" t="s">
        <v>149</v>
      </c>
      <c r="BK207" s="22" t="s">
        <v>149</v>
      </c>
      <c r="BL207" s="22" t="s">
        <v>149</v>
      </c>
      <c r="BN207" s="22" t="s">
        <v>120</v>
      </c>
      <c r="BO207" s="22" t="s">
        <v>151</v>
      </c>
      <c r="BP207" s="22" t="s">
        <v>152</v>
      </c>
      <c r="BR207" s="22" t="s">
        <v>126</v>
      </c>
      <c r="BT207" s="22" t="s">
        <v>111</v>
      </c>
      <c r="BU207" s="22" t="s">
        <v>725</v>
      </c>
      <c r="BW207" s="22" t="s">
        <v>234</v>
      </c>
      <c r="BX207" s="22" t="s">
        <v>149</v>
      </c>
      <c r="BY207" s="22" t="s">
        <v>124</v>
      </c>
      <c r="BZ207" s="22" t="s">
        <v>149</v>
      </c>
      <c r="CA207" s="22" t="s">
        <v>149</v>
      </c>
      <c r="CC207" s="22" t="s">
        <v>123</v>
      </c>
      <c r="CD207" s="22" t="s">
        <v>149</v>
      </c>
      <c r="CE207" s="22" t="s">
        <v>149</v>
      </c>
      <c r="CF207" s="22" t="s">
        <v>149</v>
      </c>
      <c r="CG207" s="22" t="s">
        <v>149</v>
      </c>
      <c r="CH207" s="22" t="s">
        <v>149</v>
      </c>
      <c r="CL207" s="22">
        <v>4</v>
      </c>
      <c r="CM207" s="22">
        <v>4</v>
      </c>
      <c r="CN207" s="22" t="s">
        <v>127</v>
      </c>
      <c r="CO207" s="22" t="s">
        <v>763</v>
      </c>
      <c r="CP207" s="22" t="s">
        <v>123</v>
      </c>
      <c r="CS207" s="22" t="s">
        <v>169</v>
      </c>
      <c r="CT207" s="22" t="s">
        <v>169</v>
      </c>
      <c r="CU207" s="22" t="s">
        <v>158</v>
      </c>
      <c r="CW207" s="22" t="s">
        <v>124</v>
      </c>
      <c r="CX207" s="22" t="s">
        <v>121</v>
      </c>
      <c r="CY207" s="22" t="s">
        <v>124</v>
      </c>
      <c r="CZ207" s="22" t="s">
        <v>124</v>
      </c>
      <c r="DA207" s="22" t="s">
        <v>129</v>
      </c>
      <c r="DB207" s="22" t="s">
        <v>129</v>
      </c>
      <c r="DC207" s="22" t="s">
        <v>129</v>
      </c>
      <c r="DD207" s="22" t="s">
        <v>123</v>
      </c>
      <c r="DE207" s="22" t="s">
        <v>123</v>
      </c>
      <c r="DF207" s="22">
        <v>8</v>
      </c>
    </row>
    <row r="208" spans="1:110" ht="13.2" x14ac:dyDescent="0.25">
      <c r="A208" s="86">
        <v>42164.642982349542</v>
      </c>
      <c r="B208" s="22" t="s">
        <v>109</v>
      </c>
      <c r="C208" s="22" t="s">
        <v>110</v>
      </c>
      <c r="E208" s="22" t="s">
        <v>170</v>
      </c>
      <c r="F208" s="22" t="s">
        <v>133</v>
      </c>
      <c r="G208" s="22" t="s">
        <v>203</v>
      </c>
      <c r="H208" s="22" t="s">
        <v>404</v>
      </c>
      <c r="I208" s="22" t="s">
        <v>764</v>
      </c>
      <c r="J208" s="22">
        <v>26230</v>
      </c>
      <c r="L208" s="22" t="s">
        <v>115</v>
      </c>
      <c r="M208" s="22" t="s">
        <v>137</v>
      </c>
      <c r="N208" s="22" t="s">
        <v>163</v>
      </c>
      <c r="O208" s="22" t="s">
        <v>139</v>
      </c>
      <c r="Q208" s="22" t="s">
        <v>124</v>
      </c>
      <c r="R208" s="22" t="s">
        <v>124</v>
      </c>
      <c r="S208" s="22" t="s">
        <v>124</v>
      </c>
      <c r="T208" s="22" t="s">
        <v>124</v>
      </c>
      <c r="U208" s="22" t="s">
        <v>124</v>
      </c>
      <c r="V208" s="22" t="s">
        <v>124</v>
      </c>
      <c r="W208" s="22" t="s">
        <v>121</v>
      </c>
      <c r="X208" s="22" t="s">
        <v>124</v>
      </c>
      <c r="Y208" s="22" t="s">
        <v>121</v>
      </c>
      <c r="Z208" s="22" t="s">
        <v>121</v>
      </c>
      <c r="AA208" s="22" t="s">
        <v>120</v>
      </c>
      <c r="AB208" s="22" t="s">
        <v>124</v>
      </c>
      <c r="AC208" s="22" t="s">
        <v>149</v>
      </c>
      <c r="AD208" s="22" t="s">
        <v>121</v>
      </c>
      <c r="AE208" s="22" t="s">
        <v>121</v>
      </c>
      <c r="AF208" s="22" t="s">
        <v>124</v>
      </c>
      <c r="AG208" s="22" t="s">
        <v>124</v>
      </c>
      <c r="AH208" s="22" t="s">
        <v>124</v>
      </c>
      <c r="AI208" s="22" t="s">
        <v>124</v>
      </c>
      <c r="AJ208" s="22" t="s">
        <v>124</v>
      </c>
      <c r="AK208" s="22" t="s">
        <v>124</v>
      </c>
      <c r="AL208" s="22" t="s">
        <v>123</v>
      </c>
      <c r="AM208" s="22" t="s">
        <v>123</v>
      </c>
      <c r="AN208" s="22" t="s">
        <v>123</v>
      </c>
      <c r="AP208" s="22" t="s">
        <v>123</v>
      </c>
      <c r="AQ208" s="22" t="s">
        <v>123</v>
      </c>
      <c r="AR208" s="22" t="s">
        <v>123</v>
      </c>
      <c r="AT208" s="22" t="s">
        <v>123</v>
      </c>
      <c r="AU208" s="22" t="s">
        <v>123</v>
      </c>
      <c r="AV208" s="22" t="s">
        <v>123</v>
      </c>
      <c r="AX208" s="22" t="s">
        <v>123</v>
      </c>
      <c r="AY208" s="22" t="s">
        <v>123</v>
      </c>
      <c r="AZ208" s="22" t="s">
        <v>123</v>
      </c>
      <c r="BC208" s="22" t="s">
        <v>124</v>
      </c>
      <c r="BD208" s="22" t="s">
        <v>124</v>
      </c>
      <c r="BE208" s="22" t="s">
        <v>124</v>
      </c>
      <c r="BF208" s="22" t="s">
        <v>124</v>
      </c>
      <c r="BG208" s="22" t="s">
        <v>124</v>
      </c>
      <c r="BH208" s="22" t="s">
        <v>124</v>
      </c>
      <c r="BI208" s="22" t="s">
        <v>124</v>
      </c>
      <c r="BJ208" s="22" t="s">
        <v>124</v>
      </c>
      <c r="BK208" s="22" t="s">
        <v>124</v>
      </c>
      <c r="BL208" s="22" t="s">
        <v>124</v>
      </c>
      <c r="BN208" s="22" t="s">
        <v>120</v>
      </c>
      <c r="BP208" s="22" t="s">
        <v>174</v>
      </c>
      <c r="BQ208" s="22" t="s">
        <v>229</v>
      </c>
      <c r="BR208" s="22" t="s">
        <v>126</v>
      </c>
      <c r="BT208" s="22" t="s">
        <v>123</v>
      </c>
      <c r="BW208" s="22" t="s">
        <v>234</v>
      </c>
      <c r="BX208" s="22" t="s">
        <v>124</v>
      </c>
      <c r="BY208" s="22" t="s">
        <v>124</v>
      </c>
      <c r="BZ208" s="22" t="s">
        <v>124</v>
      </c>
      <c r="CA208" s="22" t="s">
        <v>124</v>
      </c>
      <c r="CC208" s="22" t="s">
        <v>111</v>
      </c>
      <c r="CI208" s="22" t="s">
        <v>252</v>
      </c>
      <c r="CL208" s="22">
        <v>2</v>
      </c>
      <c r="CO208" s="22" t="s">
        <v>765</v>
      </c>
      <c r="CP208" s="22" t="s">
        <v>123</v>
      </c>
      <c r="CS208" s="22" t="s">
        <v>168</v>
      </c>
      <c r="CT208" s="22" t="s">
        <v>158</v>
      </c>
      <c r="CU208" s="22" t="s">
        <v>168</v>
      </c>
      <c r="CW208" s="22" t="s">
        <v>124</v>
      </c>
      <c r="CX208" s="22" t="s">
        <v>124</v>
      </c>
      <c r="CY208" s="22" t="s">
        <v>124</v>
      </c>
      <c r="CZ208" s="22" t="s">
        <v>124</v>
      </c>
      <c r="DA208" s="22" t="s">
        <v>124</v>
      </c>
      <c r="DB208" s="22" t="s">
        <v>124</v>
      </c>
      <c r="DC208" s="22" t="s">
        <v>124</v>
      </c>
      <c r="DD208" s="22" t="s">
        <v>123</v>
      </c>
      <c r="DE208" s="22" t="s">
        <v>123</v>
      </c>
      <c r="DF208" s="22">
        <v>9</v>
      </c>
    </row>
    <row r="209" spans="1:110" ht="13.2" x14ac:dyDescent="0.25">
      <c r="A209" s="86">
        <v>42171.705964305555</v>
      </c>
      <c r="B209" s="22" t="s">
        <v>383</v>
      </c>
      <c r="C209" s="22" t="s">
        <v>159</v>
      </c>
      <c r="E209" s="22" t="s">
        <v>170</v>
      </c>
      <c r="F209" s="22" t="s">
        <v>133</v>
      </c>
      <c r="G209" s="22" t="s">
        <v>766</v>
      </c>
      <c r="H209" s="22" t="s">
        <v>311</v>
      </c>
      <c r="I209" s="22" t="s">
        <v>221</v>
      </c>
      <c r="J209" s="22">
        <v>92700</v>
      </c>
      <c r="L209" s="22" t="s">
        <v>199</v>
      </c>
      <c r="M209" s="22" t="s">
        <v>137</v>
      </c>
      <c r="N209" s="22" t="s">
        <v>227</v>
      </c>
      <c r="O209" s="22" t="s">
        <v>228</v>
      </c>
      <c r="AA209" s="22" t="s">
        <v>120</v>
      </c>
      <c r="AB209" s="22" t="s">
        <v>124</v>
      </c>
      <c r="AC209" s="22" t="s">
        <v>121</v>
      </c>
      <c r="AE209" s="22" t="s">
        <v>124</v>
      </c>
      <c r="AF209" s="22" t="s">
        <v>124</v>
      </c>
      <c r="AG209" s="22" t="s">
        <v>124</v>
      </c>
      <c r="AI209" s="22" t="s">
        <v>124</v>
      </c>
      <c r="AK209" s="22" t="s">
        <v>124</v>
      </c>
      <c r="AL209" s="22" t="s">
        <v>123</v>
      </c>
      <c r="AM209" s="22" t="s">
        <v>123</v>
      </c>
      <c r="AS209" s="22" t="s">
        <v>122</v>
      </c>
      <c r="AT209" s="22" t="s">
        <v>111</v>
      </c>
      <c r="AU209" s="22" t="s">
        <v>123</v>
      </c>
      <c r="BA209" s="22" t="s">
        <v>122</v>
      </c>
      <c r="BC209" s="22" t="s">
        <v>129</v>
      </c>
      <c r="BD209" s="22" t="s">
        <v>129</v>
      </c>
      <c r="BE209" s="22" t="s">
        <v>129</v>
      </c>
      <c r="BF209" s="22" t="s">
        <v>129</v>
      </c>
      <c r="BG209" s="22" t="s">
        <v>129</v>
      </c>
      <c r="BH209" s="22" t="s">
        <v>129</v>
      </c>
      <c r="BI209" s="22" t="s">
        <v>129</v>
      </c>
      <c r="BJ209" s="22" t="s">
        <v>129</v>
      </c>
      <c r="BK209" s="22" t="s">
        <v>129</v>
      </c>
      <c r="BL209" s="22" t="s">
        <v>129</v>
      </c>
      <c r="BN209" s="22" t="s">
        <v>120</v>
      </c>
      <c r="BO209" s="22" t="s">
        <v>165</v>
      </c>
      <c r="BR209" s="22" t="s">
        <v>126</v>
      </c>
      <c r="BS209" s="22" t="s">
        <v>719</v>
      </c>
      <c r="BT209" s="22" t="s">
        <v>123</v>
      </c>
      <c r="BU209" s="22" t="s">
        <v>767</v>
      </c>
      <c r="CC209" s="22" t="s">
        <v>123</v>
      </c>
      <c r="CD209" s="22" t="s">
        <v>124</v>
      </c>
      <c r="CE209" s="22" t="s">
        <v>121</v>
      </c>
      <c r="CF209" s="22" t="s">
        <v>121</v>
      </c>
      <c r="CG209" s="22" t="s">
        <v>124</v>
      </c>
      <c r="CI209" s="22" t="s">
        <v>768</v>
      </c>
      <c r="CJ209" s="22" t="s">
        <v>769</v>
      </c>
      <c r="CL209" s="22">
        <v>1</v>
      </c>
      <c r="CO209" s="22" t="s">
        <v>770</v>
      </c>
      <c r="CX209" s="22" t="s">
        <v>129</v>
      </c>
      <c r="DA209" s="22" t="s">
        <v>149</v>
      </c>
      <c r="DD209" s="22" t="s">
        <v>123</v>
      </c>
      <c r="DE209" s="22" t="s">
        <v>123</v>
      </c>
      <c r="DF209" s="22">
        <v>7</v>
      </c>
    </row>
    <row r="210" spans="1:110" ht="13.2" x14ac:dyDescent="0.25">
      <c r="A210" s="86">
        <v>42172.387436168981</v>
      </c>
      <c r="B210" s="22" t="s">
        <v>383</v>
      </c>
      <c r="C210" s="22" t="s">
        <v>159</v>
      </c>
      <c r="E210" s="22" t="s">
        <v>192</v>
      </c>
      <c r="F210" s="22" t="s">
        <v>133</v>
      </c>
      <c r="G210" s="22" t="s">
        <v>621</v>
      </c>
      <c r="H210" s="22" t="s">
        <v>300</v>
      </c>
      <c r="I210" s="22" t="s">
        <v>291</v>
      </c>
      <c r="J210" s="22">
        <v>28300</v>
      </c>
      <c r="L210" s="22" t="s">
        <v>115</v>
      </c>
      <c r="M210" s="22" t="s">
        <v>116</v>
      </c>
      <c r="O210" s="22" t="s">
        <v>228</v>
      </c>
      <c r="W210" s="22" t="s">
        <v>129</v>
      </c>
      <c r="X210" s="22" t="s">
        <v>129</v>
      </c>
      <c r="Y210" s="22" t="s">
        <v>129</v>
      </c>
      <c r="Z210" s="22" t="s">
        <v>129</v>
      </c>
      <c r="AA210" s="22" t="s">
        <v>120</v>
      </c>
      <c r="AB210" s="22" t="s">
        <v>124</v>
      </c>
      <c r="AC210" s="22" t="s">
        <v>124</v>
      </c>
      <c r="AD210" s="22" t="s">
        <v>124</v>
      </c>
      <c r="AE210" s="22" t="s">
        <v>124</v>
      </c>
      <c r="AF210" s="22" t="s">
        <v>124</v>
      </c>
      <c r="AG210" s="22" t="s">
        <v>124</v>
      </c>
      <c r="AH210" s="22" t="s">
        <v>124</v>
      </c>
      <c r="AI210" s="22" t="s">
        <v>124</v>
      </c>
      <c r="AJ210" s="22" t="s">
        <v>124</v>
      </c>
      <c r="AK210" s="22" t="s">
        <v>124</v>
      </c>
      <c r="AL210" s="22" t="s">
        <v>123</v>
      </c>
      <c r="AM210" s="22" t="s">
        <v>123</v>
      </c>
      <c r="AS210" s="22" t="s">
        <v>122</v>
      </c>
      <c r="AU210" s="22" t="s">
        <v>123</v>
      </c>
      <c r="BA210" s="22" t="s">
        <v>122</v>
      </c>
      <c r="BC210" s="22" t="s">
        <v>124</v>
      </c>
      <c r="BD210" s="22" t="s">
        <v>124</v>
      </c>
      <c r="BE210" s="22" t="s">
        <v>124</v>
      </c>
      <c r="BF210" s="22" t="s">
        <v>124</v>
      </c>
      <c r="BG210" s="22" t="s">
        <v>124</v>
      </c>
      <c r="BH210" s="22" t="s">
        <v>124</v>
      </c>
      <c r="BI210" s="22" t="s">
        <v>124</v>
      </c>
      <c r="BJ210" s="22" t="s">
        <v>124</v>
      </c>
      <c r="BK210" s="22" t="s">
        <v>121</v>
      </c>
      <c r="BL210" s="22" t="s">
        <v>129</v>
      </c>
      <c r="BN210" s="22" t="s">
        <v>120</v>
      </c>
      <c r="BO210" s="22" t="s">
        <v>165</v>
      </c>
      <c r="BS210" s="22" t="s">
        <v>222</v>
      </c>
      <c r="BT210" s="22" t="s">
        <v>111</v>
      </c>
      <c r="BU210" s="22" t="s">
        <v>771</v>
      </c>
      <c r="CC210" s="22" t="s">
        <v>123</v>
      </c>
      <c r="CD210" s="22" t="s">
        <v>124</v>
      </c>
      <c r="CE210" s="22" t="s">
        <v>124</v>
      </c>
      <c r="CF210" s="22" t="s">
        <v>124</v>
      </c>
      <c r="CG210" s="22" t="s">
        <v>124</v>
      </c>
      <c r="CH210" s="22" t="s">
        <v>124</v>
      </c>
      <c r="CL210" s="22">
        <v>2</v>
      </c>
      <c r="CM210" s="22">
        <v>1</v>
      </c>
      <c r="CN210" s="22" t="s">
        <v>142</v>
      </c>
      <c r="CO210" s="22" t="s">
        <v>772</v>
      </c>
      <c r="CP210" s="22" t="s">
        <v>123</v>
      </c>
      <c r="CT210" s="22" t="s">
        <v>184</v>
      </c>
      <c r="CU210" s="22" t="s">
        <v>209</v>
      </c>
      <c r="CW210" s="22" t="s">
        <v>124</v>
      </c>
      <c r="CX210" s="22" t="s">
        <v>124</v>
      </c>
      <c r="CY210" s="22" t="s">
        <v>124</v>
      </c>
      <c r="CZ210" s="22" t="s">
        <v>129</v>
      </c>
      <c r="DA210" s="22" t="s">
        <v>149</v>
      </c>
      <c r="DB210" s="22" t="s">
        <v>129</v>
      </c>
      <c r="DC210" s="22" t="s">
        <v>129</v>
      </c>
      <c r="DD210" s="22" t="s">
        <v>123</v>
      </c>
      <c r="DE210" s="22" t="s">
        <v>123</v>
      </c>
      <c r="DF210" s="22">
        <v>7</v>
      </c>
    </row>
    <row r="211" spans="1:110" ht="13.2" x14ac:dyDescent="0.25">
      <c r="A211" s="86"/>
      <c r="B211" s="27"/>
      <c r="C211" s="27"/>
      <c r="E211" s="22"/>
      <c r="F211" s="27"/>
      <c r="G211" s="27"/>
      <c r="H211" s="27"/>
      <c r="I211" s="27"/>
      <c r="J211" s="22"/>
      <c r="L211" s="22"/>
      <c r="M211" s="22"/>
      <c r="O211" s="22"/>
      <c r="Q211" s="22"/>
      <c r="R211" s="22"/>
      <c r="S211" s="22"/>
      <c r="T211" s="22"/>
      <c r="U211" s="22"/>
      <c r="V211" s="22"/>
      <c r="W211" s="22"/>
      <c r="X211" s="22"/>
      <c r="Y211" s="22"/>
      <c r="Z211" s="22"/>
      <c r="AA211" s="22"/>
      <c r="AB211" s="22"/>
      <c r="AC211" s="22"/>
      <c r="AD211" s="22"/>
      <c r="AE211" s="22"/>
      <c r="AF211" s="22"/>
      <c r="AG211" s="22"/>
      <c r="AH211" s="22"/>
      <c r="AI211" s="22"/>
      <c r="AJ211" s="22"/>
      <c r="AK211" s="22"/>
      <c r="AL211" s="22"/>
      <c r="AM211" s="22"/>
      <c r="AS211" s="22"/>
      <c r="AU211" s="22"/>
      <c r="BA211" s="22"/>
      <c r="BC211" s="22"/>
      <c r="BD211" s="22"/>
      <c r="BE211" s="22"/>
      <c r="BF211" s="22"/>
      <c r="BG211" s="22"/>
      <c r="BH211" s="22"/>
      <c r="BI211" s="22"/>
      <c r="BJ211" s="22"/>
      <c r="BK211" s="22"/>
      <c r="BL211" s="22"/>
      <c r="BN211" s="22"/>
      <c r="BO211" s="22"/>
      <c r="BS211" s="22"/>
      <c r="CC211" s="22"/>
      <c r="CD211" s="22"/>
      <c r="CE211" s="22"/>
      <c r="CF211" s="22"/>
      <c r="CG211" s="22"/>
      <c r="CH211" s="22"/>
      <c r="CJ211" s="5"/>
      <c r="CL211" s="22"/>
      <c r="CM211" s="22"/>
      <c r="CN211" s="22"/>
      <c r="CO211" s="27"/>
      <c r="CP211" s="22"/>
      <c r="CQ211" s="5"/>
      <c r="CT211" s="22"/>
      <c r="CU211" s="22"/>
      <c r="CW211" s="22"/>
      <c r="CX211" s="22"/>
      <c r="CY211" s="22"/>
      <c r="CZ211" s="22"/>
      <c r="DA211" s="22"/>
      <c r="DB211" s="22"/>
      <c r="DC211" s="22"/>
      <c r="DD211" s="22"/>
      <c r="DE211" s="22"/>
      <c r="DF211" s="22"/>
    </row>
    <row r="212" spans="1:110" ht="13.2" x14ac:dyDescent="0.25">
      <c r="CJ212" s="5"/>
      <c r="CQ212" s="5"/>
    </row>
    <row r="213" spans="1:110" ht="13.2" x14ac:dyDescent="0.25">
      <c r="CJ213" s="5"/>
      <c r="CQ213" s="5"/>
    </row>
    <row r="214" spans="1:110" ht="13.2" x14ac:dyDescent="0.25">
      <c r="CJ214" s="5"/>
      <c r="CQ214" s="5"/>
    </row>
    <row r="215" spans="1:110" ht="13.2" x14ac:dyDescent="0.25">
      <c r="CJ215" s="5"/>
      <c r="CQ215" s="5"/>
    </row>
    <row r="216" spans="1:110" ht="13.2" x14ac:dyDescent="0.25">
      <c r="CJ216" s="5"/>
      <c r="CQ216" s="5"/>
    </row>
    <row r="217" spans="1:110" ht="13.2" x14ac:dyDescent="0.25">
      <c r="CJ217" s="5"/>
      <c r="CQ217" s="5"/>
    </row>
    <row r="218" spans="1:110" ht="13.2" x14ac:dyDescent="0.25">
      <c r="CJ218" s="5"/>
      <c r="CQ218" s="5"/>
    </row>
    <row r="219" spans="1:110" ht="13.2" x14ac:dyDescent="0.25">
      <c r="CJ219" s="5"/>
      <c r="CQ219" s="5"/>
    </row>
    <row r="220" spans="1:110" ht="13.2" x14ac:dyDescent="0.25">
      <c r="CJ220" s="5"/>
      <c r="CQ220" s="5"/>
    </row>
    <row r="221" spans="1:110" ht="13.2" x14ac:dyDescent="0.25">
      <c r="CQ221" s="5"/>
    </row>
  </sheetData>
  <autoFilter ref="K1:K22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B22"/>
  <sheetViews>
    <sheetView workbookViewId="0">
      <selection activeCell="A29" sqref="A29"/>
    </sheetView>
  </sheetViews>
  <sheetFormatPr baseColWidth="10" defaultColWidth="14.44140625" defaultRowHeight="13.2" x14ac:dyDescent="0.25"/>
  <cols>
    <col min="1" max="1" width="47.44140625" style="45" bestFit="1" customWidth="1"/>
    <col min="2" max="2" width="21.5546875" style="46" customWidth="1"/>
    <col min="3" max="3" width="21.5546875" style="45" customWidth="1"/>
    <col min="4" max="4" width="21.5546875" style="46" customWidth="1"/>
    <col min="5" max="5" width="10.88671875" customWidth="1"/>
    <col min="6" max="6" width="21.5546875" style="45" customWidth="1"/>
    <col min="7" max="7" width="21.5546875" style="46" customWidth="1"/>
    <col min="8" max="8" width="21.5546875" style="45" customWidth="1"/>
    <col min="9" max="9" width="21.5546875" style="46" customWidth="1"/>
    <col min="10" max="11" width="21.5546875" customWidth="1"/>
    <col min="12" max="12" width="21.5546875" style="45" customWidth="1"/>
    <col min="13" max="13" width="21.5546875" style="46" customWidth="1"/>
    <col min="14" max="14" width="21.5546875" style="45" customWidth="1"/>
    <col min="15" max="15" width="21.5546875" style="46" customWidth="1"/>
    <col min="16" max="16" width="21.5546875" customWidth="1"/>
    <col min="17" max="17" width="21.5546875" style="45" customWidth="1"/>
    <col min="18" max="18" width="21.5546875" style="46" customWidth="1"/>
    <col min="19" max="19" width="21.5546875" style="45" customWidth="1"/>
    <col min="20" max="20" width="21.5546875" style="46" customWidth="1"/>
    <col min="21" max="22" width="21.5546875" customWidth="1"/>
    <col min="23" max="23" width="21.5546875" style="45" customWidth="1"/>
    <col min="24" max="24" width="21.5546875" style="46" customWidth="1"/>
    <col min="25" max="25" width="21.5546875" style="45" customWidth="1"/>
    <col min="26" max="26" width="21.5546875" style="46" customWidth="1"/>
    <col min="27" max="27" width="21.5546875" customWidth="1"/>
    <col min="28" max="28" width="21.5546875" style="45" customWidth="1"/>
    <col min="29" max="29" width="21.5546875" style="46" customWidth="1"/>
    <col min="30" max="31" width="21.5546875" customWidth="1"/>
    <col min="32" max="32" width="21.5546875" style="45" customWidth="1"/>
    <col min="33" max="33" width="21.5546875" style="46" customWidth="1"/>
    <col min="34" max="34" width="21.5546875" style="45" customWidth="1"/>
    <col min="35" max="35" width="21.5546875" style="46" customWidth="1"/>
    <col min="36" max="37" width="21.5546875" customWidth="1"/>
    <col min="38" max="38" width="21.5546875" style="45" customWidth="1"/>
    <col min="39" max="39" width="21.5546875" style="46" customWidth="1"/>
    <col min="40" max="41" width="21.5546875" customWidth="1"/>
    <col min="42" max="42" width="21.5546875" style="45" customWidth="1"/>
    <col min="43" max="43" width="21.5546875" style="46" customWidth="1"/>
    <col min="44" max="45" width="21.5546875" customWidth="1"/>
    <col min="46" max="46" width="21.5546875" style="45" customWidth="1"/>
    <col min="47" max="47" width="21.5546875" style="46" customWidth="1"/>
    <col min="48" max="48" width="21.5546875" style="45" customWidth="1"/>
    <col min="49" max="49" width="21.5546875" style="46" customWidth="1"/>
    <col min="50" max="51" width="21.5546875" customWidth="1"/>
    <col min="52" max="52" width="21.5546875" style="45" customWidth="1"/>
    <col min="53" max="53" width="21.5546875" style="46" customWidth="1"/>
    <col min="54" max="55" width="21.5546875" customWidth="1"/>
    <col min="56" max="56" width="21.5546875" style="45" customWidth="1"/>
    <col min="57" max="57" width="21.5546875" style="46" customWidth="1"/>
    <col min="58" max="59" width="21.5546875" customWidth="1"/>
    <col min="60" max="60" width="21.5546875" style="45" customWidth="1"/>
    <col min="61" max="61" width="21.5546875" style="46" customWidth="1"/>
    <col min="62" max="63" width="21.5546875" customWidth="1"/>
    <col min="64" max="64" width="21.5546875" style="45" customWidth="1"/>
    <col min="65" max="65" width="21.5546875" style="46" customWidth="1"/>
    <col min="66" max="67" width="21.5546875" customWidth="1"/>
    <col min="68" max="68" width="21.5546875" style="45" customWidth="1"/>
    <col min="69" max="69" width="21.5546875" style="46" customWidth="1"/>
    <col min="70" max="71" width="21.5546875" customWidth="1"/>
    <col min="72" max="72" width="21.5546875" style="45" customWidth="1"/>
    <col min="73" max="73" width="21.5546875" style="59" customWidth="1"/>
    <col min="74" max="74" width="21.5546875" style="45" customWidth="1"/>
    <col min="75" max="75" width="21.5546875" style="46" customWidth="1"/>
    <col min="76" max="76" width="21.5546875" style="45" customWidth="1"/>
    <col min="77" max="77" width="21.5546875" style="46" customWidth="1"/>
    <col min="78" max="79" width="21.5546875" style="59" customWidth="1"/>
    <col min="80" max="80" width="21.5546875" style="45" customWidth="1"/>
    <col min="81" max="81" width="21.5546875" style="46" customWidth="1"/>
    <col min="82" max="82" width="21.5546875" style="59" customWidth="1"/>
    <col min="83" max="83" width="21.5546875" style="46" customWidth="1"/>
    <col min="84" max="84" width="21.5546875" style="45" customWidth="1"/>
    <col min="85" max="85" width="21.5546875" style="46" customWidth="1"/>
    <col min="86" max="87" width="21.5546875" customWidth="1"/>
    <col min="88" max="88" width="21.5546875" style="45" customWidth="1"/>
    <col min="89" max="89" width="21.5546875" style="46" customWidth="1"/>
    <col min="90" max="91" width="21.5546875" customWidth="1"/>
    <col min="92" max="92" width="21.5546875" style="45" customWidth="1"/>
    <col min="93" max="93" width="21.5546875" style="46" customWidth="1"/>
    <col min="94" max="94" width="21.5546875" style="45" customWidth="1"/>
    <col min="95" max="95" width="21.5546875" style="46" customWidth="1"/>
    <col min="96" max="97" width="21.5546875" customWidth="1"/>
    <col min="98" max="98" width="21.5546875" style="45" customWidth="1"/>
    <col min="99" max="99" width="21.5546875" style="46" customWidth="1"/>
    <col min="100" max="100" width="21.5546875" style="45" customWidth="1"/>
    <col min="101" max="101" width="21.5546875" style="46" customWidth="1"/>
    <col min="102" max="102" width="21.5546875" style="62" customWidth="1"/>
    <col min="103" max="104" width="21.5546875" customWidth="1"/>
    <col min="105" max="105" width="21.5546875" style="45" customWidth="1"/>
    <col min="106" max="106" width="21.5546875" style="46" customWidth="1"/>
    <col min="107" max="108" width="21.5546875" customWidth="1"/>
    <col min="109" max="109" width="21.5546875" style="45" customWidth="1"/>
    <col min="110" max="110" width="21.5546875" style="46" customWidth="1"/>
    <col min="111" max="112" width="21.5546875" customWidth="1"/>
    <col min="113" max="113" width="21.5546875" style="45" customWidth="1"/>
    <col min="114" max="114" width="21.5546875" style="46" customWidth="1"/>
    <col min="115" max="116" width="21.5546875" customWidth="1"/>
    <col min="117" max="117" width="21.5546875" style="45" customWidth="1"/>
    <col min="118" max="118" width="21.5546875" style="46" customWidth="1"/>
    <col min="119" max="120" width="21.5546875" customWidth="1"/>
    <col min="121" max="121" width="21.5546875" style="45" customWidth="1"/>
    <col min="122" max="122" width="21.5546875" style="59" customWidth="1"/>
    <col min="123" max="123" width="21.5546875" style="62" customWidth="1"/>
    <col min="124" max="124" width="21.5546875" style="45" customWidth="1"/>
    <col min="125" max="125" width="21.5546875" style="46" customWidth="1"/>
    <col min="126" max="127" width="21.5546875" customWidth="1"/>
    <col min="128" max="128" width="69.6640625" style="45" customWidth="1"/>
    <col min="129" max="129" width="21.5546875" style="46" customWidth="1"/>
    <col min="130" max="130" width="21.5546875" style="45" customWidth="1"/>
    <col min="131" max="131" width="21.5546875" style="46" customWidth="1"/>
    <col min="132" max="133" width="21.5546875" customWidth="1"/>
    <col min="134" max="134" width="21.5546875" style="62" customWidth="1"/>
    <col min="135" max="136" width="21.5546875" customWidth="1"/>
    <col min="137" max="137" width="21.5546875" style="45" customWidth="1"/>
    <col min="138" max="138" width="21.5546875" style="46" customWidth="1"/>
    <col min="139" max="139" width="21.5546875" customWidth="1"/>
    <col min="140" max="140" width="21.5546875" style="45" customWidth="1"/>
    <col min="141" max="141" width="21.5546875" style="46" customWidth="1"/>
    <col min="142" max="143" width="21.5546875" customWidth="1"/>
    <col min="144" max="144" width="21.5546875" style="45" customWidth="1"/>
    <col min="145" max="145" width="21.5546875" style="46" customWidth="1"/>
    <col min="146" max="147" width="21.5546875" customWidth="1"/>
    <col min="148" max="148" width="21.5546875" style="45" customWidth="1"/>
    <col min="149" max="149" width="21.5546875" style="46" customWidth="1"/>
    <col min="150" max="150" width="21.5546875" customWidth="1"/>
    <col min="151" max="151" width="21.5546875" style="45" customWidth="1"/>
    <col min="152" max="152" width="21.5546875" style="46" customWidth="1"/>
    <col min="153" max="154" width="21.5546875" customWidth="1"/>
    <col min="155" max="155" width="21.5546875" style="45" customWidth="1"/>
    <col min="156" max="156" width="21.5546875" style="46" customWidth="1"/>
    <col min="157" max="158" width="21.5546875" customWidth="1"/>
    <col min="159" max="159" width="21.5546875" style="45" customWidth="1"/>
    <col min="160" max="160" width="21.5546875" style="46" customWidth="1"/>
    <col min="161" max="162" width="21.5546875" customWidth="1"/>
    <col min="163" max="163" width="21.5546875" style="45" customWidth="1"/>
    <col min="164" max="164" width="21.5546875" style="46" customWidth="1"/>
    <col min="165" max="165" width="21.5546875" customWidth="1"/>
    <col min="166" max="166" width="21.5546875" style="62" customWidth="1"/>
    <col min="167" max="168" width="21.5546875" customWidth="1"/>
    <col min="169" max="169" width="21.5546875" style="45" customWidth="1"/>
    <col min="170" max="170" width="21.5546875" style="46" customWidth="1"/>
    <col min="171" max="172" width="21.5546875" customWidth="1"/>
    <col min="173" max="173" width="21.5546875" style="45" customWidth="1"/>
    <col min="174" max="174" width="21.5546875" style="46" customWidth="1"/>
    <col min="175" max="176" width="21.5546875" customWidth="1"/>
    <col min="177" max="177" width="21.5546875" style="62" customWidth="1"/>
    <col min="178" max="178" width="21.5546875" customWidth="1"/>
    <col min="179" max="179" width="21.5546875" style="45" customWidth="1"/>
    <col min="180" max="180" width="21.5546875" style="46" customWidth="1"/>
    <col min="181" max="182" width="21.5546875" customWidth="1"/>
    <col min="183" max="183" width="21.5546875" style="45" customWidth="1"/>
    <col min="184" max="184" width="21.5546875" style="46" customWidth="1"/>
    <col min="185" max="185" width="21.5546875" style="62" customWidth="1"/>
    <col min="186" max="187" width="21.5546875" customWidth="1"/>
    <col min="188" max="188" width="21.5546875" style="45" customWidth="1"/>
    <col min="189" max="189" width="21.5546875" style="46" customWidth="1"/>
    <col min="190" max="191" width="21.5546875" customWidth="1"/>
    <col min="192" max="192" width="21.5546875" style="45" customWidth="1"/>
    <col min="193" max="193" width="21.5546875" style="46" customWidth="1"/>
    <col min="194" max="195" width="21.5546875" customWidth="1"/>
    <col min="196" max="196" width="21.5546875" style="45" customWidth="1"/>
    <col min="197" max="197" width="21.5546875" style="46" customWidth="1"/>
    <col min="198" max="198" width="21.5546875" style="45" customWidth="1"/>
    <col min="199" max="199" width="21.5546875" style="46" customWidth="1"/>
    <col min="200" max="200" width="21.5546875" style="62" customWidth="1"/>
    <col min="201" max="202" width="21.5546875" customWidth="1"/>
    <col min="203" max="203" width="21.5546875" style="45" customWidth="1"/>
    <col min="204" max="204" width="21.5546875" style="46" customWidth="1"/>
    <col min="205" max="205" width="21.5546875" style="45" customWidth="1"/>
    <col min="206" max="206" width="21.5546875" style="46" customWidth="1"/>
    <col min="207" max="207" width="26.6640625" customWidth="1"/>
    <col min="208" max="208" width="24.109375" customWidth="1"/>
    <col min="209" max="210" width="21.5546875" customWidth="1"/>
  </cols>
  <sheetData>
    <row r="1" spans="1:210" ht="15.6" x14ac:dyDescent="0.3">
      <c r="A1" s="28" t="s">
        <v>1</v>
      </c>
      <c r="B1" s="28"/>
      <c r="C1" s="28" t="s">
        <v>2</v>
      </c>
      <c r="D1" s="28"/>
      <c r="E1" s="47" t="s">
        <v>3</v>
      </c>
      <c r="F1" s="87" t="s">
        <v>4</v>
      </c>
      <c r="G1" s="29"/>
      <c r="H1" s="29" t="s">
        <v>5</v>
      </c>
      <c r="I1" s="29"/>
      <c r="J1" s="48" t="s">
        <v>6</v>
      </c>
      <c r="K1" s="50"/>
      <c r="L1" s="29" t="s">
        <v>7</v>
      </c>
      <c r="M1" s="29"/>
      <c r="N1" s="29" t="s">
        <v>8</v>
      </c>
      <c r="O1" s="29"/>
      <c r="P1" s="54" t="s">
        <v>9</v>
      </c>
      <c r="Q1" s="50" t="s">
        <v>10</v>
      </c>
      <c r="R1" s="29"/>
      <c r="S1" s="29" t="s">
        <v>11</v>
      </c>
      <c r="T1" s="29"/>
      <c r="U1" s="48" t="s">
        <v>12</v>
      </c>
      <c r="V1" s="50"/>
      <c r="W1" s="29" t="s">
        <v>13</v>
      </c>
      <c r="X1" s="29"/>
      <c r="Y1" s="29" t="s">
        <v>14</v>
      </c>
      <c r="Z1" s="29"/>
      <c r="AA1" s="55" t="s">
        <v>15</v>
      </c>
      <c r="AB1" s="30" t="s">
        <v>16</v>
      </c>
      <c r="AC1" s="30"/>
      <c r="AD1" s="56" t="s">
        <v>17</v>
      </c>
      <c r="AE1" s="58"/>
      <c r="AF1" s="30" t="s">
        <v>18</v>
      </c>
      <c r="AG1" s="30"/>
      <c r="AH1" s="30" t="s">
        <v>19</v>
      </c>
      <c r="AI1" s="30"/>
      <c r="AJ1" s="56" t="s">
        <v>20</v>
      </c>
      <c r="AK1" s="57"/>
      <c r="AL1" s="30" t="s">
        <v>21</v>
      </c>
      <c r="AM1" s="30"/>
      <c r="AN1" s="56" t="s">
        <v>22</v>
      </c>
      <c r="AO1" s="57"/>
      <c r="AP1" s="30" t="s">
        <v>23</v>
      </c>
      <c r="AQ1" s="30"/>
      <c r="AR1" s="56" t="s">
        <v>24</v>
      </c>
      <c r="AS1" s="57"/>
      <c r="AT1" s="30" t="s">
        <v>25</v>
      </c>
      <c r="AU1" s="30"/>
      <c r="AV1" s="30" t="s">
        <v>26</v>
      </c>
      <c r="AW1" s="30"/>
      <c r="AX1" s="56" t="s">
        <v>27</v>
      </c>
      <c r="AY1" s="57"/>
      <c r="AZ1" s="30" t="s">
        <v>28</v>
      </c>
      <c r="BA1" s="30"/>
      <c r="BB1" s="56" t="s">
        <v>29</v>
      </c>
      <c r="BC1" s="57"/>
      <c r="BD1" s="30" t="s">
        <v>30</v>
      </c>
      <c r="BE1" s="30"/>
      <c r="BF1" s="56" t="s">
        <v>31</v>
      </c>
      <c r="BG1" s="57"/>
      <c r="BH1" s="30" t="s">
        <v>32</v>
      </c>
      <c r="BI1" s="30"/>
      <c r="BJ1" s="56" t="s">
        <v>33</v>
      </c>
      <c r="BK1" s="57"/>
      <c r="BL1" s="30" t="s">
        <v>34</v>
      </c>
      <c r="BM1" s="30"/>
      <c r="BN1" s="56" t="s">
        <v>35</v>
      </c>
      <c r="BO1" s="57"/>
      <c r="BP1" s="30" t="s">
        <v>36</v>
      </c>
      <c r="BQ1" s="30"/>
      <c r="BR1" s="56" t="s">
        <v>37</v>
      </c>
      <c r="BS1" s="57"/>
      <c r="BT1" s="30" t="s">
        <v>38</v>
      </c>
      <c r="BU1" s="57"/>
      <c r="BV1" s="30" t="s">
        <v>39</v>
      </c>
      <c r="BW1" s="30" t="s">
        <v>40</v>
      </c>
      <c r="BX1" s="57" t="s">
        <v>779</v>
      </c>
      <c r="BY1" s="30"/>
      <c r="BZ1" s="56" t="s">
        <v>41</v>
      </c>
      <c r="CA1" s="57"/>
      <c r="CB1" s="30" t="s">
        <v>42</v>
      </c>
      <c r="CC1" s="30"/>
      <c r="CD1" s="56" t="s">
        <v>43</v>
      </c>
      <c r="CE1" s="30" t="s">
        <v>40</v>
      </c>
      <c r="CF1" s="57" t="s">
        <v>780</v>
      </c>
      <c r="CG1" s="30"/>
      <c r="CH1" s="56" t="s">
        <v>44</v>
      </c>
      <c r="CI1" s="57"/>
      <c r="CJ1" s="30" t="s">
        <v>45</v>
      </c>
      <c r="CK1" s="30"/>
      <c r="CL1" s="88" t="s">
        <v>46</v>
      </c>
      <c r="CM1" s="89"/>
      <c r="CN1" s="57" t="s">
        <v>781</v>
      </c>
      <c r="CO1" s="30"/>
      <c r="CP1" s="30" t="s">
        <v>47</v>
      </c>
      <c r="CQ1" s="30"/>
      <c r="CR1" s="56" t="s">
        <v>48</v>
      </c>
      <c r="CS1" s="57"/>
      <c r="CT1" s="30" t="s">
        <v>49</v>
      </c>
      <c r="CU1" s="30" t="s">
        <v>40</v>
      </c>
      <c r="CV1" s="57" t="s">
        <v>782</v>
      </c>
      <c r="CW1" s="30"/>
      <c r="CX1" s="31" t="s">
        <v>50</v>
      </c>
      <c r="CY1" s="61" t="s">
        <v>51</v>
      </c>
      <c r="CZ1" s="60"/>
      <c r="DA1" s="32" t="s">
        <v>52</v>
      </c>
      <c r="DB1" s="32"/>
      <c r="DC1" s="61" t="s">
        <v>53</v>
      </c>
      <c r="DD1" s="60"/>
      <c r="DE1" s="32" t="s">
        <v>54</v>
      </c>
      <c r="DF1" s="32"/>
      <c r="DG1" s="61" t="s">
        <v>55</v>
      </c>
      <c r="DH1" s="60"/>
      <c r="DI1" s="32" t="s">
        <v>56</v>
      </c>
      <c r="DJ1" s="32"/>
      <c r="DK1" s="61" t="s">
        <v>57</v>
      </c>
      <c r="DL1" s="60"/>
      <c r="DM1" s="32" t="s">
        <v>58</v>
      </c>
      <c r="DN1" s="32"/>
      <c r="DO1" s="61" t="s">
        <v>59</v>
      </c>
      <c r="DP1" s="60"/>
      <c r="DQ1" s="32" t="s">
        <v>60</v>
      </c>
      <c r="DR1" s="60"/>
      <c r="DS1" s="33" t="s">
        <v>61</v>
      </c>
      <c r="DT1" s="34" t="s">
        <v>62</v>
      </c>
      <c r="DU1" s="34"/>
      <c r="DV1" s="64" t="s">
        <v>14</v>
      </c>
      <c r="DW1" s="63"/>
      <c r="DX1" s="63" t="s">
        <v>63</v>
      </c>
      <c r="DY1" s="34"/>
      <c r="DZ1" s="34" t="s">
        <v>64</v>
      </c>
      <c r="EA1" s="34"/>
      <c r="EB1" s="64" t="s">
        <v>65</v>
      </c>
      <c r="EC1" s="63"/>
      <c r="ED1" s="34" t="s">
        <v>66</v>
      </c>
      <c r="EE1" s="64" t="s">
        <v>67</v>
      </c>
      <c r="EF1" s="63"/>
      <c r="EG1" s="34" t="s">
        <v>68</v>
      </c>
      <c r="EH1" s="34"/>
      <c r="EI1" s="67" t="s">
        <v>69</v>
      </c>
      <c r="EJ1" s="35" t="s">
        <v>70</v>
      </c>
      <c r="EK1" s="35"/>
      <c r="EL1" s="66" t="s">
        <v>71</v>
      </c>
      <c r="EM1" s="65"/>
      <c r="EN1" s="35" t="s">
        <v>72</v>
      </c>
      <c r="EO1" s="35"/>
      <c r="EP1" s="66" t="s">
        <v>73</v>
      </c>
      <c r="EQ1" s="65"/>
      <c r="ER1" s="35" t="s">
        <v>74</v>
      </c>
      <c r="ES1" s="35"/>
      <c r="ET1" s="68" t="s">
        <v>75</v>
      </c>
      <c r="EU1" s="36" t="s">
        <v>76</v>
      </c>
      <c r="EV1" s="36"/>
      <c r="EW1" s="69" t="s">
        <v>77</v>
      </c>
      <c r="EX1" s="71"/>
      <c r="EY1" s="36" t="s">
        <v>78</v>
      </c>
      <c r="EZ1" s="36"/>
      <c r="FA1" s="69" t="s">
        <v>79</v>
      </c>
      <c r="FB1" s="71"/>
      <c r="FC1" s="36" t="s">
        <v>80</v>
      </c>
      <c r="FD1" s="36"/>
      <c r="FE1" s="69" t="s">
        <v>81</v>
      </c>
      <c r="FF1" s="71"/>
      <c r="FG1" s="36" t="s">
        <v>82</v>
      </c>
      <c r="FH1" s="36"/>
      <c r="FI1" s="72" t="s">
        <v>83</v>
      </c>
      <c r="FJ1" s="37" t="s">
        <v>84</v>
      </c>
      <c r="FK1" s="73" t="s">
        <v>85</v>
      </c>
      <c r="FL1" s="74"/>
      <c r="FM1" s="38" t="s">
        <v>86</v>
      </c>
      <c r="FN1" s="38"/>
      <c r="FO1" s="73" t="s">
        <v>87</v>
      </c>
      <c r="FP1" s="74"/>
      <c r="FQ1" s="38" t="s">
        <v>88</v>
      </c>
      <c r="FR1" s="38"/>
      <c r="FS1" s="73" t="s">
        <v>89</v>
      </c>
      <c r="FT1" s="74"/>
      <c r="FU1" s="38" t="s">
        <v>90</v>
      </c>
      <c r="FV1" s="75" t="s">
        <v>91</v>
      </c>
      <c r="FW1" s="39" t="s">
        <v>92</v>
      </c>
      <c r="FX1" s="39"/>
      <c r="FY1" s="76" t="s">
        <v>93</v>
      </c>
      <c r="FZ1" s="77"/>
      <c r="GA1" s="39" t="s">
        <v>94</v>
      </c>
      <c r="GB1" s="39"/>
      <c r="GC1" s="40" t="s">
        <v>95</v>
      </c>
      <c r="GD1" s="78" t="s">
        <v>96</v>
      </c>
      <c r="GE1" s="79"/>
      <c r="GF1" s="41" t="s">
        <v>97</v>
      </c>
      <c r="GG1" s="41"/>
      <c r="GH1" s="78" t="s">
        <v>98</v>
      </c>
      <c r="GI1" s="79"/>
      <c r="GJ1" s="41" t="s">
        <v>99</v>
      </c>
      <c r="GK1" s="41"/>
      <c r="GL1" s="78" t="s">
        <v>100</v>
      </c>
      <c r="GM1" s="79"/>
      <c r="GN1" s="41" t="s">
        <v>101</v>
      </c>
      <c r="GO1" s="41"/>
      <c r="GP1" s="41" t="s">
        <v>102</v>
      </c>
      <c r="GQ1" s="41"/>
      <c r="GR1" s="81" t="s">
        <v>804</v>
      </c>
      <c r="GS1" s="80" t="s">
        <v>103</v>
      </c>
      <c r="GT1" s="82"/>
      <c r="GU1" s="42" t="s">
        <v>104</v>
      </c>
      <c r="GV1" s="42"/>
      <c r="GW1" s="42" t="s">
        <v>105</v>
      </c>
      <c r="GX1" s="42"/>
      <c r="GY1" s="80" t="s">
        <v>106</v>
      </c>
      <c r="GZ1" s="43" t="s">
        <v>107</v>
      </c>
      <c r="HA1" s="43" t="s">
        <v>108</v>
      </c>
      <c r="HB1" s="43"/>
    </row>
    <row r="2" spans="1:210" x14ac:dyDescent="0.25">
      <c r="A2" s="45" t="s">
        <v>109</v>
      </c>
      <c r="B2" s="46">
        <f>COUNTIF('Réponses au formulaire 1'!B$2:B$210,"*Du 20 Décembre au 4 Janvier 2015 (Vacances de Noël)*")</f>
        <v>22</v>
      </c>
      <c r="C2" s="45" t="s">
        <v>289</v>
      </c>
      <c r="D2" s="46">
        <f>COUNTIF('Réponses au formulaire 1'!C$2:C$210,C2)</f>
        <v>3</v>
      </c>
      <c r="F2" s="45" t="s">
        <v>111</v>
      </c>
      <c r="G2" s="46">
        <f>COUNTIF('Réponses au formulaire 1'!E$2:E$210,"*Non*")</f>
        <v>52</v>
      </c>
      <c r="H2" s="45" t="s">
        <v>185</v>
      </c>
      <c r="I2" s="46">
        <f>COUNTIF('Réponses au formulaire 1'!F$2:F$210,"*1 fois*")</f>
        <v>29</v>
      </c>
      <c r="J2" s="51" t="s">
        <v>766</v>
      </c>
      <c r="K2" s="51">
        <f>COUNTIF('Réponses au formulaire 1'!G$2:G$210,"*Seul*")</f>
        <v>6</v>
      </c>
      <c r="L2" t="s">
        <v>113</v>
      </c>
      <c r="M2">
        <f>COUNTIF('Réponses au formulaire 1'!H$2:H$210,"*Bouche à oreille*")</f>
        <v>103</v>
      </c>
      <c r="N2" t="s">
        <v>690</v>
      </c>
      <c r="O2" s="46">
        <f>COUNTIF('Réponses au formulaire 1'!I$2:I$210,"*Réputation*")</f>
        <v>23</v>
      </c>
      <c r="Q2" s="45" t="s">
        <v>374</v>
      </c>
      <c r="R2" s="46">
        <v>5</v>
      </c>
      <c r="S2" t="s">
        <v>115</v>
      </c>
      <c r="T2" s="46">
        <f>COUNTIF('Réponses au formulaire 1'!L$2:L$210,"*Voiture personnelle*")</f>
        <v>194</v>
      </c>
      <c r="U2" s="44" t="s">
        <v>116</v>
      </c>
      <c r="V2">
        <f>COUNTIF('Réponses au formulaire 1'!M$2:M$210,"*Homme*")</f>
        <v>80</v>
      </c>
      <c r="W2" t="s">
        <v>117</v>
      </c>
      <c r="X2" s="46">
        <f>COUNTIF('Réponses au formulaire 1'!N$2:N$210,"*Moins de 25 ans*")</f>
        <v>13</v>
      </c>
      <c r="Y2" t="s">
        <v>139</v>
      </c>
      <c r="Z2" s="46">
        <f>COUNTIF('Réponses au formulaire 1'!O$2:O$210,"*Salarié*")</f>
        <v>145</v>
      </c>
      <c r="AB2" t="s">
        <v>149</v>
      </c>
      <c r="AC2" s="46">
        <f>COUNTIF('Réponses au formulaire 1'!Q$2:Q$210,"Très satisfait")</f>
        <v>51</v>
      </c>
      <c r="AD2" t="s">
        <v>149</v>
      </c>
      <c r="AE2" s="46">
        <f>COUNTIF('Réponses au formulaire 1'!R$2:R$210,"Très satisfait")</f>
        <v>50</v>
      </c>
      <c r="AF2" t="s">
        <v>149</v>
      </c>
      <c r="AG2" s="46">
        <f>COUNTIF('Réponses au formulaire 1'!S$2:S$210,"Très satisfait")</f>
        <v>63</v>
      </c>
      <c r="AH2" t="s">
        <v>149</v>
      </c>
      <c r="AI2" s="46">
        <f>COUNTIF('Réponses au formulaire 1'!T$2:T$210,"Très satisfait")</f>
        <v>56</v>
      </c>
      <c r="AJ2" t="s">
        <v>149</v>
      </c>
      <c r="AK2" s="46">
        <f>COUNTIF('Réponses au formulaire 1'!U$2:U$210,"Très satisfait")</f>
        <v>38</v>
      </c>
      <c r="AL2" t="s">
        <v>149</v>
      </c>
      <c r="AM2" s="46">
        <f>COUNTIF('Réponses au formulaire 1'!V$2:V$210,"Très satisfait")</f>
        <v>56</v>
      </c>
      <c r="AN2" t="s">
        <v>149</v>
      </c>
      <c r="AO2" s="46">
        <f>COUNTIF('Réponses au formulaire 1'!W$2:W$210,"Très satisfait")</f>
        <v>50</v>
      </c>
      <c r="AP2" t="s">
        <v>149</v>
      </c>
      <c r="AQ2" s="46">
        <f>COUNTIF('Réponses au formulaire 1'!X$2:X$210,"Très satisfait")</f>
        <v>51</v>
      </c>
      <c r="AR2" t="s">
        <v>149</v>
      </c>
      <c r="AS2" s="46">
        <f>COUNTIF('Réponses au formulaire 1'!Y$2:Y$210,"Très satisfait")</f>
        <v>51</v>
      </c>
      <c r="AT2" t="s">
        <v>149</v>
      </c>
      <c r="AU2" s="46">
        <f>COUNTIF('Réponses au formulaire 1'!Z$2:Z$210,"Très satisfait")</f>
        <v>43</v>
      </c>
      <c r="AV2" t="s">
        <v>150</v>
      </c>
      <c r="AW2" s="46">
        <f>COUNTIF('Réponses au formulaire 1'!AA$2:AA$210,"*La Joue du Loup*")</f>
        <v>57</v>
      </c>
      <c r="AX2" t="s">
        <v>149</v>
      </c>
      <c r="AY2" s="46">
        <f>COUNTIF('Réponses au formulaire 1'!AB$2:AB$210,"Très satisfait")</f>
        <v>64</v>
      </c>
      <c r="AZ2" t="s">
        <v>149</v>
      </c>
      <c r="BA2" s="46">
        <f>COUNTIF('Réponses au formulaire 1'!AC$2:AC$210,"Très satisfait")</f>
        <v>76</v>
      </c>
      <c r="BB2" t="s">
        <v>149</v>
      </c>
      <c r="BC2" s="46">
        <f>COUNTIF('Réponses au formulaire 1'!AD$2:AD$210,"Très satisfait")</f>
        <v>61</v>
      </c>
      <c r="BD2" t="s">
        <v>149</v>
      </c>
      <c r="BE2" s="46">
        <f>COUNTIF('Réponses au formulaire 1'!AE$2:AE$210,"Très satisfait")</f>
        <v>60</v>
      </c>
      <c r="BF2" t="s">
        <v>149</v>
      </c>
      <c r="BG2" s="46">
        <f>COUNTIF('Réponses au formulaire 1'!AF$2:AF$210,"Très satisfait")</f>
        <v>67</v>
      </c>
      <c r="BH2" t="s">
        <v>149</v>
      </c>
      <c r="BI2" s="46">
        <f>COUNTIF('Réponses au formulaire 1'!AG$2:AG$210,"Très satisfait")</f>
        <v>63</v>
      </c>
      <c r="BJ2" t="s">
        <v>149</v>
      </c>
      <c r="BK2" s="46">
        <f>COUNTIF('Réponses au formulaire 1'!AH$2:AH$210,"Très satisfait")</f>
        <v>80</v>
      </c>
      <c r="BL2" t="s">
        <v>149</v>
      </c>
      <c r="BM2" s="46">
        <f>COUNTIF('Réponses au formulaire 1'!AI$2:AI$210,"Très satisfait")</f>
        <v>77</v>
      </c>
      <c r="BN2" t="s">
        <v>149</v>
      </c>
      <c r="BO2" s="46">
        <f>COUNTIF('Réponses au formulaire 1'!AJ$2:AJ$210,"Très satisfait")</f>
        <v>78</v>
      </c>
      <c r="BP2" t="s">
        <v>149</v>
      </c>
      <c r="BQ2" s="46">
        <f>COUNTIF('Réponses au formulaire 1'!AK$2:AK$210,"Très satisfait")</f>
        <v>76</v>
      </c>
      <c r="BR2" s="44" t="s">
        <v>123</v>
      </c>
      <c r="BS2">
        <f>COUNTIF('Réponses au formulaire 1'!AL$2:AL$210,"Oui")</f>
        <v>159</v>
      </c>
      <c r="BT2" s="44" t="s">
        <v>123</v>
      </c>
      <c r="BU2">
        <f>COUNTIF('Réponses au formulaire 1'!AM$2:AM$210,"Oui")</f>
        <v>145</v>
      </c>
      <c r="BV2" s="49" t="s">
        <v>123</v>
      </c>
      <c r="BW2" s="46">
        <f>COUNTIF('Réponses au formulaire 1'!AN$2:AN$210,"Oui")</f>
        <v>146</v>
      </c>
      <c r="BX2" s="45" t="s">
        <v>122</v>
      </c>
      <c r="BY2" s="46">
        <f>COUNTIF('Réponses au formulaire 1'!AO2:AO210,"Support pas utilisé")</f>
        <v>40</v>
      </c>
      <c r="BZ2" s="44" t="s">
        <v>123</v>
      </c>
      <c r="CA2">
        <f>COUNTIF('Réponses au formulaire 1'!AP$2:AP$210,"Oui")</f>
        <v>154</v>
      </c>
      <c r="CB2" s="49" t="s">
        <v>123</v>
      </c>
      <c r="CC2" s="46">
        <f>COUNTIF('Réponses au formulaire 1'!AQ$2:AQ$210,"Oui")</f>
        <v>152</v>
      </c>
      <c r="CD2" s="44" t="s">
        <v>123</v>
      </c>
      <c r="CE2">
        <f>COUNTIF('Réponses au formulaire 1'!AR$2:AR$210,"Oui")</f>
        <v>144</v>
      </c>
      <c r="CF2" s="45" t="s">
        <v>122</v>
      </c>
      <c r="CG2" s="46">
        <f>COUNTIF('Réponses au formulaire 1'!AS2:AS210,"Support pas utilisé")</f>
        <v>31</v>
      </c>
      <c r="CH2" s="44" t="s">
        <v>123</v>
      </c>
      <c r="CI2">
        <f>COUNTIF('Réponses au formulaire 1'!AT$2:AT$210,"Oui")</f>
        <v>104</v>
      </c>
      <c r="CJ2" s="44" t="s">
        <v>123</v>
      </c>
      <c r="CK2">
        <f>COUNTIF('Réponses au formulaire 1'!AU$2:AU$210,"Oui")</f>
        <v>96</v>
      </c>
      <c r="CL2" s="44" t="s">
        <v>123</v>
      </c>
      <c r="CM2">
        <f>COUNTIF('Réponses au formulaire 1'!AV$2:AV$210,"Oui")</f>
        <v>92</v>
      </c>
      <c r="CN2" s="45" t="s">
        <v>122</v>
      </c>
      <c r="CO2" s="46">
        <f>COUNTIF('Réponses au formulaire 1'!AW2:AW210,"Support pas utilisé")</f>
        <v>80</v>
      </c>
      <c r="CP2" s="44" t="s">
        <v>123</v>
      </c>
      <c r="CQ2">
        <f>COUNTIF('Réponses au formulaire 1'!AX$2:AX$210,"Oui")</f>
        <v>33</v>
      </c>
      <c r="CR2" s="44" t="s">
        <v>123</v>
      </c>
      <c r="CS2">
        <f>COUNTIF('Réponses au formulaire 1'!AY$2:AY$210,"Oui")</f>
        <v>26</v>
      </c>
      <c r="CT2" s="44" t="s">
        <v>123</v>
      </c>
      <c r="CU2">
        <f>COUNTIF('Réponses au formulaire 1'!AZ$2:AZ$210,"Oui")</f>
        <v>26</v>
      </c>
      <c r="CV2" s="45" t="s">
        <v>122</v>
      </c>
      <c r="CW2" s="46">
        <f>COUNTIF('Réponses au formulaire 1'!BA2:BA210,"Support pas utilisé")</f>
        <v>156</v>
      </c>
      <c r="CY2" t="s">
        <v>149</v>
      </c>
      <c r="CZ2">
        <f>COUNTIF('Réponses au formulaire 1'!BC$2:BC$210,"Très satisfait")</f>
        <v>64</v>
      </c>
      <c r="DA2" s="45" t="s">
        <v>149</v>
      </c>
      <c r="DB2">
        <f>COUNTIF('Réponses au formulaire 1'!BD$2:BD$210,"Très satisfait")</f>
        <v>51</v>
      </c>
      <c r="DC2" t="s">
        <v>149</v>
      </c>
      <c r="DD2">
        <f>COUNTIF('Réponses au formulaire 1'!BE$2:BE$210,"Très satisfait")</f>
        <v>66</v>
      </c>
      <c r="DE2" s="45" t="s">
        <v>149</v>
      </c>
      <c r="DF2">
        <f>COUNTIF('Réponses au formulaire 1'!BF$2:BF$210,"Très satisfait")</f>
        <v>50</v>
      </c>
      <c r="DG2" t="s">
        <v>149</v>
      </c>
      <c r="DH2">
        <f>COUNTIF('Réponses au formulaire 1'!BG$2:BG$210,"Très satisfait")</f>
        <v>66</v>
      </c>
      <c r="DI2" s="45" t="s">
        <v>149</v>
      </c>
      <c r="DJ2">
        <f>COUNTIF('Réponses au formulaire 1'!BH$2:BH$210,"Très satisfait")</f>
        <v>58</v>
      </c>
      <c r="DK2" t="s">
        <v>149</v>
      </c>
      <c r="DL2">
        <f>COUNTIF('Réponses au formulaire 1'!BI$2:BI$210,"Très satisfait")</f>
        <v>60</v>
      </c>
      <c r="DM2" s="45" t="s">
        <v>149</v>
      </c>
      <c r="DN2">
        <f>COUNTIF('Réponses au formulaire 1'!BJ$2:BJ$210,"Très satisfait")</f>
        <v>69</v>
      </c>
      <c r="DO2" t="s">
        <v>149</v>
      </c>
      <c r="DP2">
        <f>COUNTIF('Réponses au formulaire 1'!BK$2:BK$210,"Très satisfait")</f>
        <v>46</v>
      </c>
      <c r="DQ2" s="45" t="s">
        <v>149</v>
      </c>
      <c r="DR2">
        <f>COUNTIF('Réponses au formulaire 1'!BL$2:BL$210,"Très satisfait")</f>
        <v>23</v>
      </c>
      <c r="DT2" s="45" t="s">
        <v>150</v>
      </c>
      <c r="DU2" s="46">
        <f>COUNTIF('Réponses au formulaire 1'!BN$2:BN$210,DT2)</f>
        <v>77</v>
      </c>
      <c r="DV2" t="s">
        <v>151</v>
      </c>
      <c r="DW2">
        <f>COUNTIF('Réponses au formulaire 1'!BO$2:BO$210,DV2)</f>
        <v>159</v>
      </c>
      <c r="DX2" s="45" t="s">
        <v>174</v>
      </c>
      <c r="DY2" s="46">
        <f>COUNTIF('Réponses au formulaire 1'!BP$2:BP$210,DX2)</f>
        <v>45</v>
      </c>
      <c r="DZ2" s="45" t="s">
        <v>153</v>
      </c>
      <c r="EA2" s="46">
        <f>COUNTIF('Réponses au formulaire 1'!BQ$2:BQ$210,DZ2)</f>
        <v>66</v>
      </c>
      <c r="EB2" t="s">
        <v>126</v>
      </c>
      <c r="EC2">
        <f>COUNTIF('Réponses au formulaire 1'!BR$2:BR$210,EB2)</f>
        <v>156</v>
      </c>
      <c r="EE2" s="44" t="s">
        <v>123</v>
      </c>
      <c r="EF2" s="44">
        <f>COUNTIF('Réponses au formulaire 1'!BT$2:BT$210,EE2)</f>
        <v>160</v>
      </c>
      <c r="EG2" s="45" t="s">
        <v>352</v>
      </c>
      <c r="EH2" s="46">
        <f>COUNTIF('Réponses au formulaire 1'!BU$2:BU$210,"*Propreté*")</f>
        <v>18</v>
      </c>
      <c r="EJ2" s="45" t="s">
        <v>234</v>
      </c>
      <c r="EK2" s="46">
        <f>COUNTIF('Réponses au formulaire 1'!BW$2:BW$210,EJ2)</f>
        <v>31</v>
      </c>
      <c r="EL2" t="s">
        <v>149</v>
      </c>
      <c r="EM2">
        <f>COUNTIF('Réponses au formulaire 1'!BX$2:BX$210,EL2)</f>
        <v>30</v>
      </c>
      <c r="EN2" s="45" t="s">
        <v>149</v>
      </c>
      <c r="EO2" s="46">
        <f>COUNTIF('Réponses au formulaire 1'!BY$2:BY$210,EN2)</f>
        <v>35</v>
      </c>
      <c r="EP2" t="s">
        <v>149</v>
      </c>
      <c r="EQ2">
        <f>COUNTIF('Réponses au formulaire 1'!BZ$2:BZ$210,EP2)</f>
        <v>34</v>
      </c>
      <c r="ER2" s="45" t="s">
        <v>149</v>
      </c>
      <c r="ES2" s="46">
        <f>COUNTIF('Réponses au formulaire 1'!CA$2:CA$210,ER2)</f>
        <v>48</v>
      </c>
      <c r="EU2" s="49" t="s">
        <v>123</v>
      </c>
      <c r="EV2" s="70">
        <f>COUNTIF('Réponses au formulaire 1'!CC$2:CC$210,EU2)</f>
        <v>95</v>
      </c>
      <c r="EW2" t="s">
        <v>149</v>
      </c>
      <c r="EX2">
        <f>COUNTIF('Réponses au formulaire 1'!CD$2:CD$210,EW2)</f>
        <v>30</v>
      </c>
      <c r="EY2" s="45" t="s">
        <v>149</v>
      </c>
      <c r="EZ2" s="46">
        <f>COUNTIF('Réponses au formulaire 1'!CE$2:CE$210,EY2)</f>
        <v>27</v>
      </c>
      <c r="FA2" t="s">
        <v>149</v>
      </c>
      <c r="FB2">
        <f>COUNTIF('Réponses au formulaire 1'!CF$2:CF$210,FA2)</f>
        <v>37</v>
      </c>
      <c r="FC2" s="45" t="s">
        <v>149</v>
      </c>
      <c r="FD2" s="46">
        <f>COUNTIF('Réponses au formulaire 1'!CG$2:CG$210,FC2)</f>
        <v>42</v>
      </c>
      <c r="FE2" t="s">
        <v>149</v>
      </c>
      <c r="FF2">
        <f>COUNTIF('Réponses au formulaire 1'!CH$2:CH$210,FE2)</f>
        <v>39</v>
      </c>
      <c r="FG2" s="45" t="s">
        <v>728</v>
      </c>
      <c r="FH2" s="46">
        <f>COUNTIF('Réponses au formulaire 1'!CI$2:CI$210,"*Horaires pas adaptés*")</f>
        <v>2</v>
      </c>
      <c r="FK2">
        <v>1</v>
      </c>
      <c r="FL2">
        <f>COUNTIF('Réponses au formulaire 1'!CL$2:CL$210,FK2)</f>
        <v>2</v>
      </c>
      <c r="FM2" s="45">
        <v>1</v>
      </c>
      <c r="FN2" s="46">
        <f>COUNTIF('Réponses au formulaire 1'!CM$2:CM$210,FM2)</f>
        <v>6</v>
      </c>
      <c r="FO2" t="s">
        <v>127</v>
      </c>
      <c r="FP2">
        <f>COUNTIF('Réponses au formulaire 1'!CN$2:CN$210,FO2)</f>
        <v>171</v>
      </c>
      <c r="FQ2" s="45" t="s">
        <v>219</v>
      </c>
      <c r="FR2" s="46">
        <f>COUNTIF('Réponses au formulaire 1'!CO$2:CO$210,"*Ski alpin / snowboard*")</f>
        <v>196</v>
      </c>
      <c r="FS2" s="44" t="s">
        <v>123</v>
      </c>
      <c r="FT2" s="44">
        <f>COUNTIF('Réponses au formulaire 1'!CP$2:CP$210,FS2)</f>
        <v>177</v>
      </c>
      <c r="FW2" s="45" t="s">
        <v>198</v>
      </c>
      <c r="FX2" s="46">
        <f>COUNTIF('Réponses au formulaire 1'!CS$2:CS$210,"*La diversité*")</f>
        <v>125</v>
      </c>
      <c r="FY2" t="s">
        <v>198</v>
      </c>
      <c r="FZ2">
        <f>COUNTIF('Réponses au formulaire 1'!$CT:$CT,"*La diversité*")</f>
        <v>84</v>
      </c>
      <c r="GA2" s="45" t="s">
        <v>198</v>
      </c>
      <c r="GB2" s="46">
        <f>COUNTIF('Réponses au formulaire 1'!$CU:$CU,"*La diversité*")</f>
        <v>103</v>
      </c>
      <c r="GD2" t="s">
        <v>149</v>
      </c>
      <c r="GE2">
        <f>COUNTIF('Réponses au formulaire 1'!$CW:$CW,GD2)</f>
        <v>59</v>
      </c>
      <c r="GF2" s="45" t="s">
        <v>149</v>
      </c>
      <c r="GG2" s="46">
        <f>COUNTIF('Réponses au formulaire 1'!$CX:$CX,GF2)</f>
        <v>39</v>
      </c>
      <c r="GH2" t="s">
        <v>149</v>
      </c>
      <c r="GI2">
        <f>COUNTIF('Réponses au formulaire 1'!$CY:$CY,GH2)</f>
        <v>43</v>
      </c>
      <c r="GJ2" s="45" t="s">
        <v>149</v>
      </c>
      <c r="GK2" s="46">
        <f>COUNTIF('Réponses au formulaire 1'!$CZ:$CZ,GJ2)</f>
        <v>14</v>
      </c>
      <c r="GL2" t="s">
        <v>149</v>
      </c>
      <c r="GM2" s="46">
        <f>COUNTIF('Réponses au formulaire 1'!$DA:$DA,GL2)</f>
        <v>21</v>
      </c>
      <c r="GN2" s="45" t="s">
        <v>149</v>
      </c>
      <c r="GO2" s="46">
        <f>COUNTIF('Réponses au formulaire 1'!$DB:$DB,GN2)</f>
        <v>11</v>
      </c>
      <c r="GP2" s="45" t="s">
        <v>149</v>
      </c>
      <c r="GQ2" s="46">
        <f>COUNTIF('Réponses au formulaire 1'!$DC:$DC,GP2)</f>
        <v>11</v>
      </c>
      <c r="GS2" s="44" t="s">
        <v>123</v>
      </c>
      <c r="GT2" s="44">
        <f>COUNTIF('Réponses au formulaire 1'!$DD:$DD,GS2)</f>
        <v>198</v>
      </c>
      <c r="GU2" s="49" t="s">
        <v>123</v>
      </c>
      <c r="GV2" s="70">
        <f>COUNTIF('Réponses au formulaire 1'!$DE:$DE,GU2)</f>
        <v>192</v>
      </c>
      <c r="GW2" s="83" t="s">
        <v>803</v>
      </c>
      <c r="GX2" s="84">
        <f>COUNTIF('Réponses au formulaire 1'!$DF:$DF,1)</f>
        <v>1</v>
      </c>
    </row>
    <row r="3" spans="1:210" x14ac:dyDescent="0.25">
      <c r="A3" s="45" t="s">
        <v>130</v>
      </c>
      <c r="B3" s="46">
        <f>COUNTIF('Réponses au formulaire 1'!B$2:B$210,"*Du 5 Janvier au 6 Février 2015*")</f>
        <v>26</v>
      </c>
      <c r="C3" s="45" t="s">
        <v>131</v>
      </c>
      <c r="D3" s="46">
        <f>COUNTIF('Réponses au formulaire 1'!C$2:C$210,C3)</f>
        <v>34</v>
      </c>
      <c r="F3" s="45" t="s">
        <v>220</v>
      </c>
      <c r="G3" s="46">
        <f>COUNTIF('Réponses au formulaire 1'!E$2:E$210,"*Oui, en été*")</f>
        <v>42</v>
      </c>
      <c r="H3" s="49" t="s">
        <v>215</v>
      </c>
      <c r="I3" s="46">
        <f>COUNTIF('Réponses au formulaire 1'!F$2:F$210,"*2 fois*")</f>
        <v>24</v>
      </c>
      <c r="J3" s="51" t="s">
        <v>294</v>
      </c>
      <c r="K3" s="51">
        <f>COUNTIF('Réponses au formulaire 1'!G$2:G$210,"*Avec des amis*")</f>
        <v>80</v>
      </c>
      <c r="L3" t="s">
        <v>300</v>
      </c>
      <c r="M3">
        <f>COUNTIF('Réponses au formulaire 1'!H$2:H$210,"*Journal / Magazine*")</f>
        <v>7</v>
      </c>
      <c r="N3" t="s">
        <v>147</v>
      </c>
      <c r="O3" s="46">
        <f>COUNTIF('Réponses au formulaire 1'!I$2:I$210,"*Offre d'hébergements*")</f>
        <v>70</v>
      </c>
      <c r="Q3" s="45" t="s">
        <v>776</v>
      </c>
      <c r="R3" s="46">
        <v>1</v>
      </c>
      <c r="S3" t="s">
        <v>635</v>
      </c>
      <c r="T3" s="46">
        <f>COUNTIF('Réponses au formulaire 1'!L$2:L$210,"*Voiture de location*")</f>
        <v>3</v>
      </c>
      <c r="U3" s="44" t="s">
        <v>137</v>
      </c>
      <c r="V3">
        <f>COUNTIF('Réponses au formulaire 1'!M$2:M$210,"*Femme*")</f>
        <v>125</v>
      </c>
      <c r="W3" t="s">
        <v>148</v>
      </c>
      <c r="X3" s="46">
        <f>COUNTIF('Réponses au formulaire 1'!N$2:N$210,"*Entre 26 et 35 ans*")</f>
        <v>36</v>
      </c>
      <c r="Y3" t="s">
        <v>164</v>
      </c>
      <c r="Z3" s="46">
        <f>COUNTIF('Réponses au formulaire 1'!O$2:O$210,"*Profession libérale*")</f>
        <v>14</v>
      </c>
      <c r="AB3" t="s">
        <v>124</v>
      </c>
      <c r="AC3" s="46">
        <f>COUNTIF('Réponses au formulaire 1'!Q$2:Q$210,"Satisfait")</f>
        <v>62</v>
      </c>
      <c r="AD3" t="s">
        <v>124</v>
      </c>
      <c r="AE3" s="46">
        <f>COUNTIF('Réponses au formulaire 1'!R$2:R$210,"Satisfait")</f>
        <v>56</v>
      </c>
      <c r="AF3" t="s">
        <v>124</v>
      </c>
      <c r="AG3" s="46">
        <f>COUNTIF('Réponses au formulaire 1'!S$2:S$210,"Satisfait")</f>
        <v>49</v>
      </c>
      <c r="AH3" t="s">
        <v>124</v>
      </c>
      <c r="AI3" s="46">
        <f>COUNTIF('Réponses au formulaire 1'!T$2:T$210,"Satisfait")</f>
        <v>50</v>
      </c>
      <c r="AJ3" t="s">
        <v>124</v>
      </c>
      <c r="AK3" s="46">
        <f>COUNTIF('Réponses au formulaire 1'!U$2:U$210,"Satisfait")</f>
        <v>56</v>
      </c>
      <c r="AL3" t="s">
        <v>124</v>
      </c>
      <c r="AM3" s="46">
        <f>COUNTIF('Réponses au formulaire 1'!V$2:V$210,"Satisfait")</f>
        <v>55</v>
      </c>
      <c r="AN3" t="s">
        <v>124</v>
      </c>
      <c r="AO3" s="46">
        <f>COUNTIF('Réponses au formulaire 1'!W$2:W$210,"Satisfait")</f>
        <v>31</v>
      </c>
      <c r="AP3" t="s">
        <v>124</v>
      </c>
      <c r="AQ3" s="46">
        <f>COUNTIF('Réponses au formulaire 1'!X$2:X$210,"Satisfait")</f>
        <v>31</v>
      </c>
      <c r="AR3" t="s">
        <v>124</v>
      </c>
      <c r="AS3" s="46">
        <f>COUNTIF('Réponses au formulaire 1'!Y$2:Y$210,"Satisfait")</f>
        <v>32</v>
      </c>
      <c r="AT3" t="s">
        <v>124</v>
      </c>
      <c r="AU3" s="46">
        <f>COUNTIF('Réponses au formulaire 1'!Z$2:Z$210,"Satisfait")</f>
        <v>32</v>
      </c>
      <c r="AV3" t="s">
        <v>120</v>
      </c>
      <c r="AW3" s="46">
        <f>COUNTIF('Réponses au formulaire 1'!AA$2:AA$210,"*Superdévoluy*")</f>
        <v>95</v>
      </c>
      <c r="AX3" t="s">
        <v>124</v>
      </c>
      <c r="AY3" s="46">
        <f>COUNTIF('Réponses au formulaire 1'!AB$2:AB$210,"Satisfait")</f>
        <v>69</v>
      </c>
      <c r="AZ3" t="s">
        <v>124</v>
      </c>
      <c r="BA3" s="46">
        <f>COUNTIF('Réponses au formulaire 1'!AC$2:AC$210,"Satisfait")</f>
        <v>60</v>
      </c>
      <c r="BB3" t="s">
        <v>124</v>
      </c>
      <c r="BC3" s="46">
        <f>COUNTIF('Réponses au formulaire 1'!AD$2:AD$210,"Satisfait")</f>
        <v>73</v>
      </c>
      <c r="BD3" t="s">
        <v>124</v>
      </c>
      <c r="BE3" s="46">
        <f>COUNTIF('Réponses au formulaire 1'!AE$2:AE$210,"Satisfait")</f>
        <v>74</v>
      </c>
      <c r="BF3" t="s">
        <v>124</v>
      </c>
      <c r="BG3" s="46">
        <f>COUNTIF('Réponses au formulaire 1'!AF$2:AF$210,"Satisfait")</f>
        <v>73</v>
      </c>
      <c r="BH3" t="s">
        <v>124</v>
      </c>
      <c r="BI3" s="46">
        <f>COUNTIF('Réponses au formulaire 1'!AG$2:AG$210,"Satisfait")</f>
        <v>75</v>
      </c>
      <c r="BJ3" t="s">
        <v>124</v>
      </c>
      <c r="BK3" s="46">
        <f>COUNTIF('Réponses au formulaire 1'!AH$2:AH$210,"Satisfait")</f>
        <v>59</v>
      </c>
      <c r="BL3" t="s">
        <v>124</v>
      </c>
      <c r="BM3" s="46">
        <f>COUNTIF('Réponses au formulaire 1'!AI$2:AI$210,"Satisfait")</f>
        <v>62</v>
      </c>
      <c r="BN3" t="s">
        <v>124</v>
      </c>
      <c r="BO3" s="46">
        <f>COUNTIF('Réponses au formulaire 1'!AJ$2:AJ$210,"Satisfait")</f>
        <v>62</v>
      </c>
      <c r="BP3" t="s">
        <v>124</v>
      </c>
      <c r="BQ3" s="46">
        <f>COUNTIF('Réponses au formulaire 1'!AK$2:AK$210,"Satisfait")</f>
        <v>61</v>
      </c>
      <c r="BR3" s="44" t="s">
        <v>111</v>
      </c>
      <c r="BS3">
        <f>COUNTIF('Réponses au formulaire 1'!AL$2:AL$210,"Non")</f>
        <v>5</v>
      </c>
      <c r="BT3" s="44" t="s">
        <v>111</v>
      </c>
      <c r="BU3">
        <f>COUNTIF('Réponses au formulaire 1'!AM$2:AM$210,"Non")</f>
        <v>5</v>
      </c>
      <c r="BV3" s="49" t="s">
        <v>111</v>
      </c>
      <c r="BW3" s="46">
        <f>COUNTIF('Réponses au formulaire 1'!AN$2:AN$210,"Non")</f>
        <v>3</v>
      </c>
      <c r="BZ3" s="44" t="s">
        <v>111</v>
      </c>
      <c r="CA3">
        <f>COUNTIF('Réponses au formulaire 1'!AP$2:AP$210,"Non")</f>
        <v>10</v>
      </c>
      <c r="CB3" s="49" t="s">
        <v>111</v>
      </c>
      <c r="CC3" s="46">
        <f>COUNTIF('Réponses au formulaire 1'!AQ$2:AQ$210,"Non")</f>
        <v>3</v>
      </c>
      <c r="CD3" s="44" t="s">
        <v>111</v>
      </c>
      <c r="CE3">
        <f>COUNTIF('Réponses au formulaire 1'!AR$2:AR$210,"Non")</f>
        <v>10</v>
      </c>
      <c r="CH3" s="44" t="s">
        <v>111</v>
      </c>
      <c r="CI3">
        <f>COUNTIF('Réponses au formulaire 1'!AT$2:AT$210,"Non")</f>
        <v>10</v>
      </c>
      <c r="CJ3" s="44" t="s">
        <v>111</v>
      </c>
      <c r="CK3">
        <f>COUNTIF('Réponses au formulaire 1'!AU$2:AU$210,"Non")</f>
        <v>7</v>
      </c>
      <c r="CL3" s="44" t="s">
        <v>111</v>
      </c>
      <c r="CM3">
        <f>COUNTIF('Réponses au formulaire 1'!AV$2:AV$210,"Non")</f>
        <v>4</v>
      </c>
      <c r="CP3" s="44" t="s">
        <v>111</v>
      </c>
      <c r="CQ3">
        <f>COUNTIF('Réponses au formulaire 1'!AX$2:AX$210,"Non")</f>
        <v>5</v>
      </c>
      <c r="CR3" s="44" t="s">
        <v>111</v>
      </c>
      <c r="CS3">
        <f>COUNTIF('Réponses au formulaire 1'!AY$2:AY$210,"Non")</f>
        <v>5</v>
      </c>
      <c r="CT3" s="44" t="s">
        <v>111</v>
      </c>
      <c r="CU3">
        <f>COUNTIF('Réponses au formulaire 1'!AZ$2:AZ$210,"Non")</f>
        <v>5</v>
      </c>
      <c r="CY3" t="s">
        <v>124</v>
      </c>
      <c r="CZ3">
        <f>COUNTIF('Réponses au formulaire 1'!BC$2:BC$210,"Satisfait")</f>
        <v>100</v>
      </c>
      <c r="DA3" s="45" t="s">
        <v>124</v>
      </c>
      <c r="DB3">
        <f>COUNTIF('Réponses au formulaire 1'!BD$2:BD$210,"Satisfait")</f>
        <v>104</v>
      </c>
      <c r="DC3" t="s">
        <v>124</v>
      </c>
      <c r="DD3">
        <f>COUNTIF('Réponses au formulaire 1'!BE$2:BE$210,"Satisfait")</f>
        <v>113</v>
      </c>
      <c r="DE3" s="45" t="s">
        <v>124</v>
      </c>
      <c r="DF3">
        <f>COUNTIF('Réponses au formulaire 1'!BF$2:BF$210,"Satisfait")</f>
        <v>112</v>
      </c>
      <c r="DG3" t="s">
        <v>124</v>
      </c>
      <c r="DH3">
        <f>COUNTIF('Réponses au formulaire 1'!BG$2:BG$210,"Satisfait")</f>
        <v>112</v>
      </c>
      <c r="DI3" s="45" t="s">
        <v>124</v>
      </c>
      <c r="DJ3">
        <f>COUNTIF('Réponses au formulaire 1'!BH$2:BH$210,"Satisfait")</f>
        <v>118</v>
      </c>
      <c r="DK3" t="s">
        <v>124</v>
      </c>
      <c r="DL3">
        <f>COUNTIF('Réponses au formulaire 1'!BI$2:BI$210,"Satisfait")</f>
        <v>106</v>
      </c>
      <c r="DM3" s="45" t="s">
        <v>124</v>
      </c>
      <c r="DN3">
        <f>COUNTIF('Réponses au formulaire 1'!BJ$2:BJ$210,"Satisfait")</f>
        <v>111</v>
      </c>
      <c r="DO3" t="s">
        <v>124</v>
      </c>
      <c r="DP3">
        <f>COUNTIF('Réponses au formulaire 1'!BK$2:BK$210,"Satisfait")</f>
        <v>103</v>
      </c>
      <c r="DQ3" s="45" t="s">
        <v>124</v>
      </c>
      <c r="DR3">
        <f>COUNTIF('Réponses au formulaire 1'!BL$2:BL$210,"Satisfait")</f>
        <v>44</v>
      </c>
      <c r="DT3" s="45" t="s">
        <v>120</v>
      </c>
      <c r="DU3" s="46">
        <f>COUNTIF('Réponses au formulaire 1'!BN$2:BN$210,DT3)</f>
        <v>122</v>
      </c>
      <c r="DV3" t="s">
        <v>165</v>
      </c>
      <c r="DW3">
        <f>COUNTIF('Réponses au formulaire 1'!BO$2:BO$210,DV3)</f>
        <v>24</v>
      </c>
      <c r="DX3" s="45" t="s">
        <v>367</v>
      </c>
      <c r="DY3" s="46">
        <f>COUNTIF('Réponses au formulaire 1'!BP$2:BP$210,DX3)</f>
        <v>47</v>
      </c>
      <c r="DZ3" s="45" t="s">
        <v>229</v>
      </c>
      <c r="EA3" s="46">
        <f>COUNTIF('Réponses au formulaire 1'!BQ$2:BQ$210,DZ3)</f>
        <v>37</v>
      </c>
      <c r="EB3" t="s">
        <v>154</v>
      </c>
      <c r="EC3">
        <f>COUNTIF('Réponses au formulaire 1'!BR$2:BR$210,EB3)</f>
        <v>32</v>
      </c>
      <c r="EE3" s="44" t="s">
        <v>111</v>
      </c>
      <c r="EF3" s="44">
        <f>COUNTIF('Réponses au formulaire 1'!BT$2:BT$210,EE3)</f>
        <v>31</v>
      </c>
      <c r="EG3" s="45" t="s">
        <v>176</v>
      </c>
      <c r="EH3" s="46">
        <f>COUNTIF('Réponses au formulaire 1'!BU$2:BU$210,"*Equipements*")</f>
        <v>21</v>
      </c>
      <c r="EJ3" s="45" t="s">
        <v>412</v>
      </c>
      <c r="EK3" s="46">
        <f>COUNTIF('Réponses au formulaire 1'!BW$2:BW$210,EJ3)</f>
        <v>46</v>
      </c>
      <c r="EL3" t="s">
        <v>124</v>
      </c>
      <c r="EM3">
        <f>COUNTIF('Réponses au formulaire 1'!BX$2:BX$210,EL3)</f>
        <v>44</v>
      </c>
      <c r="EN3" s="45" t="s">
        <v>124</v>
      </c>
      <c r="EO3" s="46">
        <f>COUNTIF('Réponses au formulaire 1'!BY$2:BY$210,EN3)</f>
        <v>40</v>
      </c>
      <c r="EP3" t="s">
        <v>124</v>
      </c>
      <c r="EQ3">
        <f>COUNTIF('Réponses au formulaire 1'!BZ$2:BZ$210,EP3)</f>
        <v>34</v>
      </c>
      <c r="ER3" s="45" t="s">
        <v>124</v>
      </c>
      <c r="ES3" s="46">
        <f>COUNTIF('Réponses au formulaire 1'!CA$2:CA$210,ER3)</f>
        <v>30</v>
      </c>
      <c r="EU3" s="49" t="s">
        <v>111</v>
      </c>
      <c r="EV3" s="70">
        <f>COUNTIF('Réponses au formulaire 1'!CC$2:CC$210,EU3)</f>
        <v>98</v>
      </c>
      <c r="EW3" t="s">
        <v>124</v>
      </c>
      <c r="EX3">
        <f>COUNTIF('Réponses au formulaire 1'!CD$2:CD$210,EW3)</f>
        <v>62</v>
      </c>
      <c r="EY3" s="45" t="s">
        <v>124</v>
      </c>
      <c r="EZ3" s="46">
        <f>COUNTIF('Réponses au formulaire 1'!CE$2:CE$210,EY3)</f>
        <v>61</v>
      </c>
      <c r="FA3" t="s">
        <v>124</v>
      </c>
      <c r="FB3">
        <f>COUNTIF('Réponses au formulaire 1'!CF$2:CF$210,FA3)</f>
        <v>58</v>
      </c>
      <c r="FC3" s="45" t="s">
        <v>124</v>
      </c>
      <c r="FD3" s="46">
        <f>COUNTIF('Réponses au formulaire 1'!CG$2:CG$210,FC3)</f>
        <v>60</v>
      </c>
      <c r="FE3" t="s">
        <v>124</v>
      </c>
      <c r="FF3">
        <f>COUNTIF('Réponses au formulaire 1'!CH$2:CH$210,FE3)</f>
        <v>56</v>
      </c>
      <c r="FG3" s="45" t="s">
        <v>426</v>
      </c>
      <c r="FH3" s="46">
        <f>COUNTIF('Réponses au formulaire 1'!CI$2:CI$210,"*Pas informé*")</f>
        <v>14</v>
      </c>
      <c r="FK3">
        <v>2</v>
      </c>
      <c r="FL3">
        <f>COUNTIF('Réponses au formulaire 1'!CL$2:CL$210,FK3)</f>
        <v>15</v>
      </c>
      <c r="FM3" s="45">
        <v>2</v>
      </c>
      <c r="FN3" s="46">
        <f>COUNTIF('Réponses au formulaire 1'!CM$2:CM$210,FM3)</f>
        <v>34</v>
      </c>
      <c r="FO3" t="s">
        <v>142</v>
      </c>
      <c r="FP3">
        <f>COUNTIF('Réponses au formulaire 1'!CN$2:CN$210,FO3)</f>
        <v>27</v>
      </c>
      <c r="FQ3" s="45" t="s">
        <v>709</v>
      </c>
      <c r="FR3" s="46">
        <f>COUNTIF('Réponses au formulaire 1'!CO$2:CO$210,"*Ski de fond*")</f>
        <v>25</v>
      </c>
      <c r="FS3" s="44" t="s">
        <v>111</v>
      </c>
      <c r="FT3" s="44">
        <f>COUNTIF('Réponses au formulaire 1'!CP$2:CP$210,FS3)</f>
        <v>13</v>
      </c>
      <c r="FW3" s="45" t="s">
        <v>168</v>
      </c>
      <c r="FX3" s="46">
        <f>COUNTIF('Réponses au formulaire 1'!CS$2:CS$210,"*L'accueil*")</f>
        <v>134</v>
      </c>
      <c r="FY3" t="s">
        <v>168</v>
      </c>
      <c r="FZ3">
        <f>COUNTIF('Réponses au formulaire 1'!$CT:$CT,"*L'accueil*")</f>
        <v>106</v>
      </c>
      <c r="GA3" s="45" t="s">
        <v>168</v>
      </c>
      <c r="GB3" s="46">
        <f>COUNTIF('Réponses au formulaire 1'!$CU:$CU,"*L'accueil*")</f>
        <v>100</v>
      </c>
      <c r="GD3" t="s">
        <v>124</v>
      </c>
      <c r="GE3">
        <f>COUNTIF('Réponses au formulaire 1'!$CW:$CW,GD3)</f>
        <v>128</v>
      </c>
      <c r="GF3" s="45" t="s">
        <v>124</v>
      </c>
      <c r="GG3" s="46">
        <f>COUNTIF('Réponses au formulaire 1'!$CX:$CX,GF3)</f>
        <v>117</v>
      </c>
      <c r="GH3" t="s">
        <v>124</v>
      </c>
      <c r="GI3">
        <f>COUNTIF('Réponses au formulaire 1'!$CY:$CY,GH3)</f>
        <v>134</v>
      </c>
      <c r="GJ3" s="45" t="s">
        <v>124</v>
      </c>
      <c r="GK3" s="46">
        <f>COUNTIF('Réponses au formulaire 1'!$CZ:$CZ,GJ3)</f>
        <v>55</v>
      </c>
      <c r="GL3" t="s">
        <v>124</v>
      </c>
      <c r="GM3" s="46">
        <f>COUNTIF('Réponses au formulaire 1'!$DA:$DA,GL3)</f>
        <v>43</v>
      </c>
      <c r="GN3" s="45" t="s">
        <v>124</v>
      </c>
      <c r="GO3" s="46">
        <f>COUNTIF('Réponses au formulaire 1'!$DB:$DB,GN3)</f>
        <v>31</v>
      </c>
      <c r="GP3" s="45" t="s">
        <v>124</v>
      </c>
      <c r="GQ3" s="46">
        <f>COUNTIF('Réponses au formulaire 1'!$DC:$DC,GP3)</f>
        <v>31</v>
      </c>
      <c r="GS3" s="44" t="s">
        <v>111</v>
      </c>
      <c r="GT3" s="44">
        <f>COUNTIF('Réponses au formulaire 1'!DD$2:DD$210,GS3)</f>
        <v>9</v>
      </c>
      <c r="GU3" s="49" t="s">
        <v>111</v>
      </c>
      <c r="GV3" s="70">
        <f>COUNTIF('Réponses au formulaire 1'!$DE:$DE,GU3)</f>
        <v>11</v>
      </c>
      <c r="GW3" s="83">
        <v>2</v>
      </c>
      <c r="GX3" s="84">
        <f>COUNTIF('Réponses au formulaire 1'!$DF:$DF,2)</f>
        <v>0</v>
      </c>
    </row>
    <row r="4" spans="1:210" x14ac:dyDescent="0.25">
      <c r="A4" s="45" t="s">
        <v>191</v>
      </c>
      <c r="B4" s="46">
        <f>COUNTIF('Réponses au formulaire 1'!B$2:B$210,A4)</f>
        <v>126</v>
      </c>
      <c r="C4" s="45" t="s">
        <v>110</v>
      </c>
      <c r="D4" s="46">
        <f>COUNTIF('Réponses au formulaire 1'!C$2:C$210,C4)</f>
        <v>146</v>
      </c>
      <c r="F4" s="45" t="s">
        <v>170</v>
      </c>
      <c r="G4" s="46">
        <f>COUNTIF('Réponses au formulaire 1'!E$2:E$210,"*Oui, en hiver*")</f>
        <v>150</v>
      </c>
      <c r="H4" s="49" t="s">
        <v>171</v>
      </c>
      <c r="I4" s="46">
        <f>COUNTIF('Réponses au formulaire 1'!F$2:F$210,"*3 fois*")</f>
        <v>23</v>
      </c>
      <c r="J4" s="51" t="s">
        <v>112</v>
      </c>
      <c r="K4" s="51">
        <f>COUNTIF('Réponses au formulaire 1'!G$2:G$210,"*En famille*")</f>
        <v>182</v>
      </c>
      <c r="L4" t="s">
        <v>465</v>
      </c>
      <c r="M4">
        <f>COUNTIF('Réponses au formulaire 1'!H$2:H$210,"*Radio*")</f>
        <v>3</v>
      </c>
      <c r="N4" t="s">
        <v>461</v>
      </c>
      <c r="O4" s="46">
        <f>COUNTIF('Réponses au formulaire 1'!I$2:I$210,"*Domaine skiable*")</f>
        <v>66</v>
      </c>
      <c r="Q4" s="45" t="s">
        <v>593</v>
      </c>
      <c r="R4" s="46">
        <v>1</v>
      </c>
      <c r="S4" t="s">
        <v>663</v>
      </c>
      <c r="T4" s="46">
        <f>COUNTIF('Réponses au formulaire 1'!L$2:L$210,"*Autocar*")</f>
        <v>7</v>
      </c>
      <c r="W4" t="s">
        <v>138</v>
      </c>
      <c r="X4" s="46">
        <f>COUNTIF('Réponses au formulaire 1'!N$2:N$210,"*Entre 36 et 45 ans*")</f>
        <v>84</v>
      </c>
      <c r="Y4" t="s">
        <v>118</v>
      </c>
      <c r="Z4" s="46">
        <f>COUNTIF('Réponses au formulaire 1'!O$2:O$210,"*Etudiant*")</f>
        <v>8</v>
      </c>
      <c r="AB4" t="s">
        <v>121</v>
      </c>
      <c r="AC4" s="46">
        <f>COUNTIF('Réponses au formulaire 1'!Q$2:Q$210,"Peu satisfait")</f>
        <v>1</v>
      </c>
      <c r="AD4" t="s">
        <v>121</v>
      </c>
      <c r="AE4" s="46">
        <f>COUNTIF('Réponses au formulaire 1'!R$2:R$210,"Peu satisfait")</f>
        <v>3</v>
      </c>
      <c r="AF4" t="s">
        <v>121</v>
      </c>
      <c r="AG4" s="46">
        <f>COUNTIF('Réponses au formulaire 1'!S$2:S$210,"Peu satisfait")</f>
        <v>2</v>
      </c>
      <c r="AH4" t="s">
        <v>121</v>
      </c>
      <c r="AI4" s="46">
        <f>COUNTIF('Réponses au formulaire 1'!T$2:T$210,"Peu satisfait")</f>
        <v>4</v>
      </c>
      <c r="AJ4" t="s">
        <v>121</v>
      </c>
      <c r="AK4" s="46">
        <f>COUNTIF('Réponses au formulaire 1'!U$2:U$210,"Peu satisfait")</f>
        <v>4</v>
      </c>
      <c r="AL4" t="s">
        <v>121</v>
      </c>
      <c r="AM4" s="46">
        <f>COUNTIF('Réponses au formulaire 1'!V$2:V$210,"Peu satisfait")</f>
        <v>3</v>
      </c>
      <c r="AN4" t="s">
        <v>121</v>
      </c>
      <c r="AO4" s="46">
        <f>COUNTIF('Réponses au formulaire 1'!W$2:W$210,"Peu satisfait")</f>
        <v>1</v>
      </c>
      <c r="AP4" t="s">
        <v>121</v>
      </c>
      <c r="AQ4" s="46">
        <f>COUNTIF('Réponses au formulaire 1'!X$2:X$210,"Peu satisfait")</f>
        <v>0</v>
      </c>
      <c r="AR4" t="s">
        <v>121</v>
      </c>
      <c r="AS4" s="46">
        <f>COUNTIF('Réponses au formulaire 1'!Y$2:Y$210,"Peu satisfait")</f>
        <v>1</v>
      </c>
      <c r="AT4" t="s">
        <v>121</v>
      </c>
      <c r="AU4" s="46">
        <f>COUNTIF('Réponses au formulaire 1'!Z$2:Z$210,"Peu satisfait")</f>
        <v>3</v>
      </c>
      <c r="AV4" t="s">
        <v>317</v>
      </c>
      <c r="AW4" s="46">
        <f>COUNTIF('Réponses au formulaire 1'!AA$2:AA$210,"*Saint Etienne en Dévoluy*")</f>
        <v>1</v>
      </c>
      <c r="AX4" t="s">
        <v>121</v>
      </c>
      <c r="AY4" s="46">
        <f>COUNTIF('Réponses au formulaire 1'!AB$2:AB$210,"Peu satisfait")</f>
        <v>13</v>
      </c>
      <c r="AZ4" t="s">
        <v>121</v>
      </c>
      <c r="BA4" s="46">
        <f>COUNTIF('Réponses au formulaire 1'!AC$2:AC$210,"Peu satisfait")</f>
        <v>13</v>
      </c>
      <c r="BB4" t="s">
        <v>121</v>
      </c>
      <c r="BC4" s="46">
        <f>COUNTIF('Réponses au formulaire 1'!AD$2:AD$210,"Peu satisfait")</f>
        <v>11</v>
      </c>
      <c r="BD4" t="s">
        <v>121</v>
      </c>
      <c r="BE4" s="46">
        <f>COUNTIF('Réponses au formulaire 1'!AE$2:AE$210,"Peu satisfait")</f>
        <v>11</v>
      </c>
      <c r="BF4" t="s">
        <v>121</v>
      </c>
      <c r="BG4" s="46">
        <f>COUNTIF('Réponses au formulaire 1'!AF$2:AF$210,"Peu satisfait")</f>
        <v>5</v>
      </c>
      <c r="BH4" t="s">
        <v>121</v>
      </c>
      <c r="BI4" s="46">
        <f>COUNTIF('Réponses au formulaire 1'!AG$2:AG$210,"Peu satisfait")</f>
        <v>9</v>
      </c>
      <c r="BJ4" t="s">
        <v>121</v>
      </c>
      <c r="BK4" s="46">
        <f>COUNTIF('Réponses au formulaire 1'!AH$2:AH$210,"Peu satisfait")</f>
        <v>8</v>
      </c>
      <c r="BL4" t="s">
        <v>121</v>
      </c>
      <c r="BM4" s="46">
        <f>COUNTIF('Réponses au formulaire 1'!AI$2:AI$210,"Peu satisfait")</f>
        <v>6</v>
      </c>
      <c r="BN4" t="s">
        <v>121</v>
      </c>
      <c r="BO4" s="46">
        <f>COUNTIF('Réponses au formulaire 1'!AJ$2:AJ$210,"Peu satisfait")</f>
        <v>4</v>
      </c>
      <c r="BP4" t="s">
        <v>121</v>
      </c>
      <c r="BQ4" s="46">
        <f>COUNTIF('Réponses au formulaire 1'!AK$2:AK$210,"Peu satisfait")</f>
        <v>8</v>
      </c>
      <c r="CY4" t="s">
        <v>121</v>
      </c>
      <c r="CZ4">
        <f>COUNTIF('Réponses au formulaire 1'!BC$2:BC$210,"Peu satisfait")</f>
        <v>17</v>
      </c>
      <c r="DA4" s="45" t="s">
        <v>121</v>
      </c>
      <c r="DB4">
        <f>COUNTIF('Réponses au formulaire 1'!BD$2:BD$210,"Peu satisfait")</f>
        <v>26</v>
      </c>
      <c r="DC4" t="s">
        <v>121</v>
      </c>
      <c r="DD4">
        <f>COUNTIF('Réponses au formulaire 1'!BE$2:BE$210,"Peu satisfait")</f>
        <v>11</v>
      </c>
      <c r="DE4" s="45" t="s">
        <v>121</v>
      </c>
      <c r="DF4">
        <f>COUNTIF('Réponses au formulaire 1'!BF$2:BF$210,"Peu satisfait")</f>
        <v>27</v>
      </c>
      <c r="DG4" t="s">
        <v>121</v>
      </c>
      <c r="DH4">
        <f>COUNTIF('Réponses au formulaire 1'!BG$2:BG$210,"Peu satisfait")</f>
        <v>11</v>
      </c>
      <c r="DI4" s="45" t="s">
        <v>121</v>
      </c>
      <c r="DJ4">
        <f>COUNTIF('Réponses au formulaire 1'!BH$2:BH$210,"Peu satisfait")</f>
        <v>12</v>
      </c>
      <c r="DK4" t="s">
        <v>121</v>
      </c>
      <c r="DL4">
        <f>COUNTIF('Réponses au formulaire 1'!BI$2:BI$210,"Peu satisfait")</f>
        <v>19</v>
      </c>
      <c r="DM4" s="45" t="s">
        <v>121</v>
      </c>
      <c r="DN4">
        <f>COUNTIF('Réponses au formulaire 1'!BJ$2:BJ$210,"Peu satisfait")</f>
        <v>11</v>
      </c>
      <c r="DO4" t="s">
        <v>121</v>
      </c>
      <c r="DP4">
        <f>COUNTIF('Réponses au formulaire 1'!BK$2:BK$210,"Peu satisfait")</f>
        <v>33</v>
      </c>
      <c r="DQ4" s="45" t="s">
        <v>121</v>
      </c>
      <c r="DR4">
        <f>COUNTIF('Réponses au formulaire 1'!BL$2:BL$210,"Peu satisfait")</f>
        <v>6</v>
      </c>
      <c r="DT4" s="45" t="s">
        <v>287</v>
      </c>
      <c r="DU4" s="46">
        <f>COUNTIF('Réponses au formulaire 1'!BN$2:BN$210,DT4)</f>
        <v>8</v>
      </c>
      <c r="DV4" t="s">
        <v>125</v>
      </c>
      <c r="DW4">
        <f>COUNTIF('Réponses au formulaire 1'!BO$2:BO$210,DV4)</f>
        <v>15</v>
      </c>
      <c r="DX4" s="45" t="s">
        <v>152</v>
      </c>
      <c r="DY4" s="46">
        <f>COUNTIF('Réponses au formulaire 1'!BP$2:BP$210,DX4)</f>
        <v>29</v>
      </c>
      <c r="DZ4" s="45" t="s">
        <v>205</v>
      </c>
      <c r="EA4" s="46">
        <f>COUNTIF('Réponses au formulaire 1'!BQ$2:BQ$210,DZ4)</f>
        <v>50</v>
      </c>
      <c r="EB4" t="s">
        <v>330</v>
      </c>
      <c r="EC4">
        <f>COUNTIF('Réponses au formulaire 1'!BR$2:BR$210,EB4)</f>
        <v>3</v>
      </c>
      <c r="EG4" s="45" t="s">
        <v>767</v>
      </c>
      <c r="EH4" s="46">
        <f>COUNTIF('Réponses au formulaire 1'!BU$2:BU$210,"*Décoration*")</f>
        <v>6</v>
      </c>
      <c r="EL4" t="s">
        <v>121</v>
      </c>
      <c r="EM4">
        <f>COUNTIF('Réponses au formulaire 1'!BX$2:BX$210,EL4)</f>
        <v>3</v>
      </c>
      <c r="EN4" s="45" t="s">
        <v>121</v>
      </c>
      <c r="EO4" s="46">
        <f>COUNTIF('Réponses au formulaire 1'!BY$2:BY$210,EN4)</f>
        <v>4</v>
      </c>
      <c r="EP4" t="s">
        <v>121</v>
      </c>
      <c r="EQ4">
        <f>COUNTIF('Réponses au formulaire 1'!BZ$2:BZ$210,EP4)</f>
        <v>9</v>
      </c>
      <c r="ER4" s="45" t="s">
        <v>121</v>
      </c>
      <c r="ES4" s="46">
        <f>COUNTIF('Réponses au formulaire 1'!CA$2:CA$210,ER4)</f>
        <v>0</v>
      </c>
      <c r="EW4" t="s">
        <v>121</v>
      </c>
      <c r="EX4">
        <f>COUNTIF('Réponses au formulaire 1'!CD$2:CD$210,EW4)</f>
        <v>10</v>
      </c>
      <c r="EY4" s="45" t="s">
        <v>121</v>
      </c>
      <c r="EZ4" s="46">
        <f>COUNTIF('Réponses au formulaire 1'!CE$2:CE$210,EY4)</f>
        <v>11</v>
      </c>
      <c r="FA4" t="s">
        <v>121</v>
      </c>
      <c r="FB4">
        <f>COUNTIF('Réponses au formulaire 1'!CF$2:CF$210,FA4)</f>
        <v>9</v>
      </c>
      <c r="FC4" s="45" t="s">
        <v>121</v>
      </c>
      <c r="FD4" s="46">
        <f>COUNTIF('Réponses au formulaire 1'!CG$2:CG$210,FC4)</f>
        <v>3</v>
      </c>
      <c r="FE4" t="s">
        <v>121</v>
      </c>
      <c r="FF4">
        <f>COUNTIF('Réponses au formulaire 1'!CH$2:CH$210,FE4)</f>
        <v>8</v>
      </c>
      <c r="FG4" s="45" t="s">
        <v>141</v>
      </c>
      <c r="FH4" s="46">
        <f>COUNTIF('Réponses au formulaire 1'!CI$2:CI$210,"*Manque de temps*")</f>
        <v>44</v>
      </c>
      <c r="FK4">
        <v>3</v>
      </c>
      <c r="FL4">
        <f>COUNTIF('Réponses au formulaire 1'!CL$2:CL$210,FK4)</f>
        <v>27</v>
      </c>
      <c r="FM4" s="45">
        <v>3</v>
      </c>
      <c r="FN4" s="46">
        <f>COUNTIF('Réponses au formulaire 1'!CM$2:CM$210,FM4)</f>
        <v>47</v>
      </c>
      <c r="FQ4" s="45" t="s">
        <v>789</v>
      </c>
      <c r="FR4" s="46">
        <f>COUNTIF('Réponses au formulaire 1'!CO$2:CO$210,"*Ski de randonnée*")</f>
        <v>9</v>
      </c>
      <c r="FW4" s="45" t="s">
        <v>239</v>
      </c>
      <c r="FX4" s="46">
        <f>COUNTIF('Réponses au formulaire 1'!CS$2:CS$210,"*La quantité*")</f>
        <v>74</v>
      </c>
      <c r="FY4" t="s">
        <v>239</v>
      </c>
      <c r="FZ4">
        <f>COUNTIF('Réponses au formulaire 1'!$CT:$CT,"*La quantité*")</f>
        <v>64</v>
      </c>
      <c r="GA4" s="45" t="s">
        <v>239</v>
      </c>
      <c r="GB4" s="46">
        <f>COUNTIF('Réponses au formulaire 1'!$CU:$CU,"*La quantité*")</f>
        <v>46</v>
      </c>
      <c r="GD4" t="s">
        <v>121</v>
      </c>
      <c r="GE4">
        <f>COUNTIF('Réponses au formulaire 1'!$CW:$CW,GD4)</f>
        <v>10</v>
      </c>
      <c r="GF4" s="45" t="s">
        <v>121</v>
      </c>
      <c r="GG4" s="46">
        <f>COUNTIF('Réponses au formulaire 1'!$CX:$CX,GF4)</f>
        <v>33</v>
      </c>
      <c r="GH4" t="s">
        <v>121</v>
      </c>
      <c r="GI4">
        <f>COUNTIF('Réponses au formulaire 1'!$CY:$CY,GH4)</f>
        <v>16</v>
      </c>
      <c r="GJ4" s="45" t="s">
        <v>121</v>
      </c>
      <c r="GK4" s="46">
        <f>COUNTIF('Réponses au formulaire 1'!$CZ:$CZ,GJ4)</f>
        <v>29</v>
      </c>
      <c r="GL4" t="s">
        <v>121</v>
      </c>
      <c r="GM4" s="46">
        <f>COUNTIF('Réponses au formulaire 1'!$DA:$DA,GL4)</f>
        <v>6</v>
      </c>
      <c r="GN4" s="45" t="s">
        <v>121</v>
      </c>
      <c r="GO4" s="46">
        <f>COUNTIF('Réponses au formulaire 1'!$DB:$DB,GN4)</f>
        <v>9</v>
      </c>
      <c r="GP4" s="45" t="s">
        <v>121</v>
      </c>
      <c r="GQ4" s="46">
        <f>COUNTIF('Réponses au formulaire 1'!$DC:$DC,GP4)</f>
        <v>9</v>
      </c>
      <c r="GW4" s="83">
        <v>3</v>
      </c>
      <c r="GX4" s="84">
        <f>COUNTIF('Réponses au formulaire 1'!$DF:$DF,3)</f>
        <v>6</v>
      </c>
    </row>
    <row r="5" spans="1:210" x14ac:dyDescent="0.25">
      <c r="A5" s="45" t="s">
        <v>383</v>
      </c>
      <c r="B5" s="46">
        <f>COUNTIF('Réponses au formulaire 1'!B$2:B$210,A5)</f>
        <v>28</v>
      </c>
      <c r="C5" s="45" t="s">
        <v>159</v>
      </c>
      <c r="D5" s="46">
        <f>COUNTIF('Réponses au formulaire 1'!C$2:C$210,C5)</f>
        <v>14</v>
      </c>
      <c r="F5" s="45" t="s">
        <v>520</v>
      </c>
      <c r="G5" s="46">
        <f>COUNTIF('Réponses au formulaire 1'!E$2:E$210,"*Oui, au printemps*")</f>
        <v>16</v>
      </c>
      <c r="H5" s="49" t="s">
        <v>255</v>
      </c>
      <c r="I5" s="46">
        <f>COUNTIF('Réponses au formulaire 1'!F$2:F$210,"*4 fois*")</f>
        <v>14</v>
      </c>
      <c r="J5" s="51" t="s">
        <v>203</v>
      </c>
      <c r="K5" s="51">
        <f>COUNTIF('Réponses au formulaire 1'!G$2:G$210,"*En couple*")</f>
        <v>55</v>
      </c>
      <c r="L5" t="s">
        <v>774</v>
      </c>
      <c r="M5">
        <f>COUNTIF('Réponses au formulaire 1'!H$2:H$210,"*TV*")</f>
        <v>0</v>
      </c>
      <c r="N5" t="s">
        <v>312</v>
      </c>
      <c r="O5" s="46">
        <f>COUNTIF('Réponses au formulaire 1'!I$2:I$210,"*Ambiance*")</f>
        <v>40</v>
      </c>
      <c r="S5" t="s">
        <v>777</v>
      </c>
      <c r="T5" s="46">
        <f>COUNTIF('Réponses au formulaire 1'!L$2:L$210,"*Avion*")</f>
        <v>1</v>
      </c>
      <c r="W5" t="s">
        <v>163</v>
      </c>
      <c r="X5" s="46">
        <f>COUNTIF('Réponses au formulaire 1'!N$2:N$210,"*Entre 46 et 55 ans*")</f>
        <v>42</v>
      </c>
      <c r="Y5" t="s">
        <v>228</v>
      </c>
      <c r="Z5" s="46">
        <f>COUNTIF('Réponses au formulaire 1'!O$2:O$210,"*Retraité*")</f>
        <v>24</v>
      </c>
      <c r="AB5" t="s">
        <v>119</v>
      </c>
      <c r="AC5" s="46">
        <f>COUNTIF('Réponses au formulaire 1'!Q$2:Q$210,"Pas du tout satisfait")</f>
        <v>1</v>
      </c>
      <c r="AD5" t="s">
        <v>119</v>
      </c>
      <c r="AE5" s="46">
        <f>COUNTIF('Réponses au formulaire 1'!R$2:R$210,"Pas du tout satisfait")</f>
        <v>3</v>
      </c>
      <c r="AF5" t="s">
        <v>119</v>
      </c>
      <c r="AG5" s="46">
        <f>COUNTIF('Réponses au formulaire 1'!S$2:S$210,"Pas du tout satisfait")</f>
        <v>1</v>
      </c>
      <c r="AH5" t="s">
        <v>119</v>
      </c>
      <c r="AI5" s="46">
        <f>COUNTIF('Réponses au formulaire 1'!T$2:T$210,"Pas du tout satisfait")</f>
        <v>2</v>
      </c>
      <c r="AJ5" t="s">
        <v>119</v>
      </c>
      <c r="AK5" s="46">
        <f>COUNTIF('Réponses au formulaire 1'!U$2:U$210,"Pas du tout satisfait")</f>
        <v>1</v>
      </c>
      <c r="AL5" t="s">
        <v>119</v>
      </c>
      <c r="AM5" s="46">
        <f>COUNTIF('Réponses au formulaire 1'!V$2:V$210,"Pas du tout satisfait")</f>
        <v>1</v>
      </c>
      <c r="AN5" t="s">
        <v>119</v>
      </c>
      <c r="AO5" s="46">
        <f>COUNTIF('Réponses au formulaire 1'!W$2:W$210,"Pas du tout satisfait")</f>
        <v>0</v>
      </c>
      <c r="AP5" t="s">
        <v>119</v>
      </c>
      <c r="AQ5" s="46">
        <f>COUNTIF('Réponses au formulaire 1'!X$2:X$210,"Pas du tout satisfait")</f>
        <v>0</v>
      </c>
      <c r="AR5" t="s">
        <v>119</v>
      </c>
      <c r="AS5" s="46">
        <f>COUNTIF('Réponses au formulaire 1'!Y$2:Y$210,"Pas du tout satisfait")</f>
        <v>0</v>
      </c>
      <c r="AT5" t="s">
        <v>119</v>
      </c>
      <c r="AU5" s="46">
        <f>COUNTIF('Réponses au formulaire 1'!Z$2:Z$210,"Pas du tout satisfait")</f>
        <v>0</v>
      </c>
      <c r="AX5" t="s">
        <v>119</v>
      </c>
      <c r="AY5" s="46">
        <f>COUNTIF('Réponses au formulaire 1'!AB$2:AB$210,"Pas du tout satisfait")</f>
        <v>0</v>
      </c>
      <c r="AZ5" t="s">
        <v>119</v>
      </c>
      <c r="BA5" s="46">
        <f>COUNTIF('Réponses au formulaire 1'!AC$2:AC$210,"Pas du tout satisfait")</f>
        <v>0</v>
      </c>
      <c r="BB5" t="s">
        <v>119</v>
      </c>
      <c r="BC5" s="46">
        <f>COUNTIF('Réponses au formulaire 1'!AD$2:AD$210,"Pas du tout satisfait")</f>
        <v>1</v>
      </c>
      <c r="BD5" t="s">
        <v>119</v>
      </c>
      <c r="BE5" s="46">
        <f>COUNTIF('Réponses au formulaire 1'!AE$2:AE$210,"Pas du tout satisfait")</f>
        <v>2</v>
      </c>
      <c r="BF5" t="s">
        <v>119</v>
      </c>
      <c r="BG5" s="46">
        <f>COUNTIF('Réponses au formulaire 1'!AF$2:AF$210,"Pas du tout satisfait")</f>
        <v>2</v>
      </c>
      <c r="BH5" t="s">
        <v>119</v>
      </c>
      <c r="BI5" s="46">
        <f>COUNTIF('Réponses au formulaire 1'!AG$2:AG$210,"Pas du tout satisfait")</f>
        <v>2</v>
      </c>
      <c r="BJ5" t="s">
        <v>119</v>
      </c>
      <c r="BK5" s="46">
        <f>COUNTIF('Réponses au formulaire 1'!AH$2:AH$210,"Pas du tout satisfait")</f>
        <v>0</v>
      </c>
      <c r="BL5" t="s">
        <v>119</v>
      </c>
      <c r="BM5" s="46">
        <f>COUNTIF('Réponses au formulaire 1'!AI$2:AI$210,"Pas du tout satisfait")</f>
        <v>1</v>
      </c>
      <c r="BN5" t="s">
        <v>119</v>
      </c>
      <c r="BO5" s="46">
        <f>COUNTIF('Réponses au formulaire 1'!AJ$2:AJ$210,"Pas du tout satisfait")</f>
        <v>1</v>
      </c>
      <c r="BP5" t="s">
        <v>119</v>
      </c>
      <c r="BQ5" s="46">
        <f>COUNTIF('Réponses au formulaire 1'!AK$2:AK$210,"Pas du tout satisfait")</f>
        <v>1</v>
      </c>
      <c r="CY5" t="s">
        <v>119</v>
      </c>
      <c r="CZ5">
        <f>COUNTIF('Réponses au formulaire 1'!BC$2:BC$210,"Pas du tout satisfait")</f>
        <v>7</v>
      </c>
      <c r="DA5" s="45" t="s">
        <v>119</v>
      </c>
      <c r="DB5">
        <f>COUNTIF('Réponses au formulaire 1'!BD$2:BD$210,"Pas du tout satisfait")</f>
        <v>8</v>
      </c>
      <c r="DC5" t="s">
        <v>119</v>
      </c>
      <c r="DD5">
        <f>COUNTIF('Réponses au formulaire 1'!BE$2:BE$210,"Pas du tout satisfait")</f>
        <v>2</v>
      </c>
      <c r="DE5" s="45" t="s">
        <v>119</v>
      </c>
      <c r="DF5">
        <f>COUNTIF('Réponses au formulaire 1'!BF$2:BF$210,"Pas du tout satisfait")</f>
        <v>5</v>
      </c>
      <c r="DG5" t="s">
        <v>119</v>
      </c>
      <c r="DH5">
        <f>COUNTIF('Réponses au formulaire 1'!BG$2:BG$210,"Pas du tout satisfait")</f>
        <v>3</v>
      </c>
      <c r="DI5" s="45" t="s">
        <v>119</v>
      </c>
      <c r="DJ5">
        <f>COUNTIF('Réponses au formulaire 1'!BH$2:BH$210,"Pas du tout satisfait")</f>
        <v>3</v>
      </c>
      <c r="DK5" t="s">
        <v>119</v>
      </c>
      <c r="DL5">
        <f>COUNTIF('Réponses au formulaire 1'!BI$2:BI$210,"Pas du tout satisfait")</f>
        <v>7</v>
      </c>
      <c r="DM5" s="45" t="s">
        <v>119</v>
      </c>
      <c r="DN5">
        <f>COUNTIF('Réponses au formulaire 1'!BJ$2:BJ$210,"Pas du tout satisfait")</f>
        <v>1</v>
      </c>
      <c r="DO5" t="s">
        <v>119</v>
      </c>
      <c r="DP5">
        <f>COUNTIF('Réponses au formulaire 1'!BK$2:BK$210,"Pas du tout satisfait")</f>
        <v>13</v>
      </c>
      <c r="DQ5" s="45" t="s">
        <v>119</v>
      </c>
      <c r="DR5">
        <f>COUNTIF('Réponses au formulaire 1'!BL$2:BL$210,"Pas du tout satisfait")</f>
        <v>6</v>
      </c>
      <c r="DX5" s="45" t="s">
        <v>304</v>
      </c>
      <c r="DY5" s="46">
        <f>COUNTIF('Réponses au formulaire 1'!BP$2:BP$210,DX5)</f>
        <v>4</v>
      </c>
      <c r="EB5" t="s">
        <v>345</v>
      </c>
      <c r="EC5">
        <f>COUNTIF('Réponses au formulaire 1'!BR$2:BR$210,EB5)</f>
        <v>2</v>
      </c>
      <c r="EG5" s="45" t="s">
        <v>783</v>
      </c>
      <c r="EH5" s="46">
        <f>COUNTIF('Réponses au formulaire 1'!BU$2:BU$210,"*Services annexes*")</f>
        <v>2</v>
      </c>
      <c r="EL5" t="s">
        <v>119</v>
      </c>
      <c r="EM5">
        <f>COUNTIF('Réponses au formulaire 1'!BX$2:BX$210,EL5)</f>
        <v>1</v>
      </c>
      <c r="EN5" s="45" t="s">
        <v>119</v>
      </c>
      <c r="EO5" s="46">
        <f>COUNTIF('Réponses au formulaire 1'!BY$2:BY$210,EN5)</f>
        <v>0</v>
      </c>
      <c r="EP5" t="s">
        <v>119</v>
      </c>
      <c r="EQ5">
        <f>COUNTIF('Réponses au formulaire 1'!BZ$2:BZ$210,EP5)</f>
        <v>2</v>
      </c>
      <c r="ER5" s="45" t="s">
        <v>119</v>
      </c>
      <c r="ES5" s="46">
        <f>COUNTIF('Réponses au formulaire 1'!CA$2:CA$210,ER5)</f>
        <v>0</v>
      </c>
      <c r="EW5" t="s">
        <v>119</v>
      </c>
      <c r="EX5">
        <f>COUNTIF('Réponses au formulaire 1'!CD$2:CD$210,EW5)</f>
        <v>3</v>
      </c>
      <c r="EY5" s="45" t="s">
        <v>119</v>
      </c>
      <c r="EZ5" s="46">
        <f>COUNTIF('Réponses au formulaire 1'!CE$2:CE$210,EY5)</f>
        <v>4</v>
      </c>
      <c r="FA5" t="s">
        <v>119</v>
      </c>
      <c r="FB5">
        <f>COUNTIF('Réponses au formulaire 1'!CF$2:CF$210,FA5)</f>
        <v>2</v>
      </c>
      <c r="FC5" s="45" t="s">
        <v>119</v>
      </c>
      <c r="FD5" s="46">
        <f>COUNTIF('Réponses au formulaire 1'!CG$2:CG$210,FC5)</f>
        <v>0</v>
      </c>
      <c r="FE5" t="s">
        <v>119</v>
      </c>
      <c r="FF5">
        <f>COUNTIF('Réponses au formulaire 1'!CH$2:CH$210,FE5)</f>
        <v>1</v>
      </c>
      <c r="FG5" s="45" t="s">
        <v>252</v>
      </c>
      <c r="FH5" s="46">
        <f>COUNTIF('Réponses au formulaire 1'!CI$2:CI$210,"*Pas attrayantes*")</f>
        <v>10</v>
      </c>
      <c r="FK5">
        <v>4</v>
      </c>
      <c r="FL5">
        <f>COUNTIF('Réponses au formulaire 1'!CL$2:CL$210,FK5)</f>
        <v>69</v>
      </c>
      <c r="FM5" s="45">
        <v>4</v>
      </c>
      <c r="FN5" s="46">
        <f>COUNTIF('Réponses au formulaire 1'!CM$2:CM$210,FM5)</f>
        <v>49</v>
      </c>
      <c r="FQ5" s="45" t="s">
        <v>790</v>
      </c>
      <c r="FR5" s="46">
        <f>COUNTIF('Réponses au formulaire 1'!CO$2:CO$210,"*Snowkite*")</f>
        <v>0</v>
      </c>
      <c r="FW5" s="45" t="s">
        <v>394</v>
      </c>
      <c r="FX5" s="46">
        <f>COUNTIF('Réponses au formulaire 1'!CS$2:CS$210,"*Le rapport qualité prix*")</f>
        <v>54</v>
      </c>
      <c r="FY5" t="s">
        <v>394</v>
      </c>
      <c r="FZ5">
        <f>COUNTIF('Réponses au formulaire 1'!$CT:$CT,"*Le rapport qualité prix*")</f>
        <v>55</v>
      </c>
      <c r="GA5" s="45" t="s">
        <v>394</v>
      </c>
      <c r="GB5" s="46">
        <f>COUNTIF('Réponses au formulaire 1'!$CU:$CU,"*Le rapport qualité prix*")</f>
        <v>57</v>
      </c>
      <c r="GD5" t="s">
        <v>119</v>
      </c>
      <c r="GE5">
        <f>COUNTIF('Réponses au formulaire 1'!$CW:$CW,GD5)</f>
        <v>6</v>
      </c>
      <c r="GF5" s="45" t="s">
        <v>119</v>
      </c>
      <c r="GG5" s="46">
        <f>COUNTIF('Réponses au formulaire 1'!$CX:$CX,GF5)</f>
        <v>9</v>
      </c>
      <c r="GH5" t="s">
        <v>119</v>
      </c>
      <c r="GI5">
        <f>COUNTIF('Réponses au formulaire 1'!$CY:$CY,GH5)</f>
        <v>3</v>
      </c>
      <c r="GJ5" s="45" t="s">
        <v>119</v>
      </c>
      <c r="GK5" s="46">
        <f>COUNTIF('Réponses au formulaire 1'!$CZ:$CZ,GJ5)</f>
        <v>16</v>
      </c>
      <c r="GL5" t="s">
        <v>119</v>
      </c>
      <c r="GM5" s="46">
        <f>COUNTIF('Réponses au formulaire 1'!$DA:$DA,GL5)</f>
        <v>1</v>
      </c>
      <c r="GN5" s="45" t="s">
        <v>119</v>
      </c>
      <c r="GO5" s="46">
        <f>COUNTIF('Réponses au formulaire 1'!$DB:$DB,GN5)</f>
        <v>7</v>
      </c>
      <c r="GP5" s="45" t="s">
        <v>119</v>
      </c>
      <c r="GQ5" s="46">
        <f>COUNTIF('Réponses au formulaire 1'!$DC:$DC,GP5)</f>
        <v>6</v>
      </c>
      <c r="GW5" s="83">
        <v>4</v>
      </c>
      <c r="GX5" s="84">
        <f>COUNTIF('Réponses au formulaire 1'!$DF:$DF,GW5)</f>
        <v>11</v>
      </c>
    </row>
    <row r="6" spans="1:210" x14ac:dyDescent="0.25">
      <c r="A6" s="45" t="s">
        <v>540</v>
      </c>
      <c r="B6" s="46">
        <f>COUNTIF('Réponses au formulaire 1'!B$2:B$210,A6)</f>
        <v>3</v>
      </c>
      <c r="F6" s="45" t="s">
        <v>739</v>
      </c>
      <c r="G6" s="46">
        <f>COUNTIF('Réponses au formulaire 1'!E$2:E$210,"*Oui, en automne*")</f>
        <v>12</v>
      </c>
      <c r="H6" s="45" t="s">
        <v>133</v>
      </c>
      <c r="I6" s="46">
        <f>COUNTIF('Réponses au formulaire 1'!F$2:F$210,"*5 fois et plus*")</f>
        <v>66</v>
      </c>
      <c r="J6" s="51" t="s">
        <v>267</v>
      </c>
      <c r="K6" s="51">
        <f>COUNTIF('Réponses au formulaire 1'!G$2:G$210,"*En couple ou en famille avec des amis*")</f>
        <v>35</v>
      </c>
      <c r="L6" t="s">
        <v>146</v>
      </c>
      <c r="M6">
        <f>COUNTIF('Réponses au formulaire 1'!H$2:H$210,"*Internet*")</f>
        <v>53</v>
      </c>
      <c r="N6" t="s">
        <v>380</v>
      </c>
      <c r="O6" s="46">
        <f>COUNTIF('Réponses au formulaire 1'!I$2:I$210,"*Soleil, climat*")</f>
        <v>64</v>
      </c>
      <c r="S6" t="s">
        <v>199</v>
      </c>
      <c r="T6" s="46">
        <f>COUNTIF('Réponses au formulaire 1'!L$2:L$210,"*Train*")</f>
        <v>18</v>
      </c>
      <c r="W6" t="s">
        <v>172</v>
      </c>
      <c r="X6" s="46">
        <f>COUNTIF('Réponses au formulaire 1'!N$2:N$210,"*Entre 56 et 65 ans*")</f>
        <v>15</v>
      </c>
      <c r="Y6" s="45" t="s">
        <v>173</v>
      </c>
      <c r="Z6" s="46">
        <f>COUNTIF('Réponses au formulaire 1'!O$2:O$210,"*Sans emploi*")</f>
        <v>15</v>
      </c>
      <c r="AB6" t="s">
        <v>129</v>
      </c>
      <c r="AC6" s="46">
        <f>COUNTIF('Réponses au formulaire 1'!Q$2:Q$210,"Pas concerné")</f>
        <v>43</v>
      </c>
      <c r="AD6" t="s">
        <v>129</v>
      </c>
      <c r="AE6" s="46">
        <f>COUNTIF('Réponses au formulaire 1'!R$2:R$210,"Pas concerné")</f>
        <v>43</v>
      </c>
      <c r="AF6" t="s">
        <v>129</v>
      </c>
      <c r="AG6" s="46">
        <f>COUNTIF('Réponses au formulaire 1'!S$2:S$210,"Pas concerné")</f>
        <v>42</v>
      </c>
      <c r="AH6" t="s">
        <v>129</v>
      </c>
      <c r="AI6" s="46">
        <f>COUNTIF('Réponses au formulaire 1'!T$2:T$210,"Pas concerné")</f>
        <v>44</v>
      </c>
      <c r="AJ6" t="s">
        <v>129</v>
      </c>
      <c r="AK6" s="46">
        <f>COUNTIF('Réponses au formulaire 1'!U$2:U$210,"Pas concerné")</f>
        <v>57</v>
      </c>
      <c r="AL6" t="s">
        <v>129</v>
      </c>
      <c r="AM6" s="46">
        <f>COUNTIF('Réponses au formulaire 1'!V$2:V$210,"Pas concerné")</f>
        <v>42</v>
      </c>
      <c r="AN6" t="s">
        <v>129</v>
      </c>
      <c r="AO6" s="46">
        <f>COUNTIF('Réponses au formulaire 1'!W$2:W$210,"Pas concerné")</f>
        <v>50</v>
      </c>
      <c r="AP6" t="s">
        <v>129</v>
      </c>
      <c r="AQ6" s="46">
        <f>COUNTIF('Réponses au formulaire 1'!X$2:X$210,"Pas concerné")</f>
        <v>48</v>
      </c>
      <c r="AR6" t="s">
        <v>129</v>
      </c>
      <c r="AS6" s="46">
        <f>COUNTIF('Réponses au formulaire 1'!Y$2:Y$210,"Pas concerné")</f>
        <v>48</v>
      </c>
      <c r="AT6" t="s">
        <v>129</v>
      </c>
      <c r="AU6" s="46">
        <f>COUNTIF('Réponses au formulaire 1'!Z$2:Z$210,"Pas concerné")</f>
        <v>51</v>
      </c>
      <c r="AX6" t="s">
        <v>129</v>
      </c>
      <c r="AY6" s="46">
        <f>COUNTIF('Réponses au formulaire 1'!AB$2:AB$210,"Pas concerné")</f>
        <v>16</v>
      </c>
      <c r="AZ6" t="s">
        <v>129</v>
      </c>
      <c r="BA6" s="46">
        <f>COUNTIF('Réponses au formulaire 1'!AC$2:AC$210,"Pas concerné")</f>
        <v>15</v>
      </c>
      <c r="BB6" t="s">
        <v>129</v>
      </c>
      <c r="BC6" s="46">
        <f>COUNTIF('Réponses au formulaire 1'!AD$2:AD$210,"Pas concerné")</f>
        <v>14</v>
      </c>
      <c r="BD6" t="s">
        <v>129</v>
      </c>
      <c r="BE6" s="46">
        <f>COUNTIF('Réponses au formulaire 1'!AE$2:AE$210,"Pas concerné")</f>
        <v>14</v>
      </c>
      <c r="BF6" t="s">
        <v>129</v>
      </c>
      <c r="BG6" s="46">
        <f>COUNTIF('Réponses au formulaire 1'!AF$2:AF$210,"Pas concerné")</f>
        <v>13</v>
      </c>
      <c r="BH6" t="s">
        <v>129</v>
      </c>
      <c r="BI6" s="46">
        <f>COUNTIF('Réponses au formulaire 1'!AG$2:AG$210,"Pas concerné")</f>
        <v>13</v>
      </c>
      <c r="BJ6" t="s">
        <v>129</v>
      </c>
      <c r="BK6" s="46">
        <f>COUNTIF('Réponses au formulaire 1'!AH$2:AH$210,"Pas concerné")</f>
        <v>13</v>
      </c>
      <c r="BL6" t="s">
        <v>129</v>
      </c>
      <c r="BM6" s="46">
        <f>COUNTIF('Réponses au formulaire 1'!AI$2:AI$210,"Pas concerné")</f>
        <v>13</v>
      </c>
      <c r="BN6" t="s">
        <v>129</v>
      </c>
      <c r="BO6" s="46">
        <f>COUNTIF('Réponses au formulaire 1'!AJ$2:AJ$210,"Pas concerné")</f>
        <v>13</v>
      </c>
      <c r="BP6" t="s">
        <v>129</v>
      </c>
      <c r="BQ6" s="46">
        <f>COUNTIF('Réponses au formulaire 1'!AK$2:AK$210,"Pas concerné")</f>
        <v>13</v>
      </c>
      <c r="CY6" t="s">
        <v>129</v>
      </c>
      <c r="CZ6">
        <f>COUNTIF('Réponses au formulaire 1'!BC$2:BC$210,"Pas concerné")</f>
        <v>18</v>
      </c>
      <c r="DA6" s="45" t="s">
        <v>129</v>
      </c>
      <c r="DB6">
        <f>COUNTIF('Réponses au formulaire 1'!BD$2:BD$210,"Pas concerné")</f>
        <v>14</v>
      </c>
      <c r="DC6" t="s">
        <v>129</v>
      </c>
      <c r="DD6">
        <f>COUNTIF('Réponses au formulaire 1'!BE$2:BE$210,"Pas concerné")</f>
        <v>11</v>
      </c>
      <c r="DE6" s="45" t="s">
        <v>129</v>
      </c>
      <c r="DF6">
        <f>COUNTIF('Réponses au formulaire 1'!BF$2:BF$210,"Pas concerné")</f>
        <v>9</v>
      </c>
      <c r="DG6" t="s">
        <v>129</v>
      </c>
      <c r="DH6">
        <f>COUNTIF('Réponses au formulaire 1'!BG$2:BG$210,"Pas concerné")</f>
        <v>11</v>
      </c>
      <c r="DI6" s="45" t="s">
        <v>129</v>
      </c>
      <c r="DJ6">
        <f>COUNTIF('Réponses au formulaire 1'!BH$2:BH$210,"Pas concerné")</f>
        <v>10</v>
      </c>
      <c r="DK6" t="s">
        <v>129</v>
      </c>
      <c r="DL6">
        <f>COUNTIF('Réponses au formulaire 1'!BI$2:BI$210,"Pas concerné")</f>
        <v>10</v>
      </c>
      <c r="DM6" s="45" t="s">
        <v>129</v>
      </c>
      <c r="DN6">
        <f>COUNTIF('Réponses au formulaire 1'!BJ$2:BJ$210,"Pas concerné")</f>
        <v>10</v>
      </c>
      <c r="DO6" t="s">
        <v>129</v>
      </c>
      <c r="DP6">
        <f>COUNTIF('Réponses au formulaire 1'!BK$2:BK$210,"Pas concerné")</f>
        <v>8</v>
      </c>
      <c r="DQ6" s="45" t="s">
        <v>129</v>
      </c>
      <c r="DR6">
        <f>COUNTIF('Réponses au formulaire 1'!BL$2:BL$210,"Pas concerné")</f>
        <v>97</v>
      </c>
      <c r="DX6" s="45" t="s">
        <v>180</v>
      </c>
      <c r="DY6" s="46">
        <f>COUNTIF('Réponses au formulaire 1'!BP$2:BP$210,DX6)</f>
        <v>43</v>
      </c>
      <c r="EB6" t="s">
        <v>784</v>
      </c>
      <c r="EC6">
        <f>COUNTIF('Réponses au formulaire 1'!BR$2:BR$210,EB6)</f>
        <v>0</v>
      </c>
      <c r="EG6" s="45" t="s">
        <v>785</v>
      </c>
      <c r="EH6" s="46">
        <f>COUNTIF('Réponses au formulaire 1'!BU$2:BU$210,"*Accueil*")</f>
        <v>4</v>
      </c>
      <c r="FG6" s="45" t="s">
        <v>258</v>
      </c>
      <c r="FH6" s="46">
        <f>COUNTIF('Réponses au formulaire 1'!CI$2:CI$210,"*Enfants en bas âge*")</f>
        <v>28</v>
      </c>
      <c r="FK6">
        <v>5</v>
      </c>
      <c r="FL6">
        <f>COUNTIF('Réponses au formulaire 1'!CL$2:CL$210,FK6)</f>
        <v>28</v>
      </c>
      <c r="FM6" s="45">
        <v>5</v>
      </c>
      <c r="FN6" s="46">
        <f>COUNTIF('Réponses au formulaire 1'!CM$2:CM$210,FM6)</f>
        <v>18</v>
      </c>
      <c r="FQ6" s="45" t="s">
        <v>791</v>
      </c>
      <c r="FR6" s="46">
        <f>COUNTIF('Réponses au formulaire 1'!CO$2:CO$210,"*Raquettes*")</f>
        <v>62</v>
      </c>
      <c r="GD6" t="s">
        <v>129</v>
      </c>
      <c r="GE6">
        <f>COUNTIF('Réponses au formulaire 1'!$CW:$CW,GD6)</f>
        <v>0</v>
      </c>
      <c r="GF6" s="45" t="s">
        <v>129</v>
      </c>
      <c r="GG6" s="46">
        <f>COUNTIF('Réponses au formulaire 1'!$CX:$CX,GF6)</f>
        <v>6</v>
      </c>
      <c r="GH6" t="s">
        <v>129</v>
      </c>
      <c r="GI6">
        <f>COUNTIF('Réponses au formulaire 1'!$CY:$CY,GH6)</f>
        <v>1</v>
      </c>
      <c r="GJ6" s="45" t="s">
        <v>129</v>
      </c>
      <c r="GK6" s="46">
        <f>COUNTIF('Réponses au formulaire 1'!$CZ:$CZ,GJ6)</f>
        <v>76</v>
      </c>
      <c r="GL6" t="s">
        <v>129</v>
      </c>
      <c r="GM6" s="46">
        <f>COUNTIF('Réponses au formulaire 1'!$DA:$DA,GL6)</f>
        <v>111</v>
      </c>
      <c r="GN6" s="45" t="s">
        <v>129</v>
      </c>
      <c r="GO6" s="46">
        <f>COUNTIF('Réponses au formulaire 1'!$DB:$DB,GN6)</f>
        <v>121</v>
      </c>
      <c r="GP6" s="45" t="s">
        <v>129</v>
      </c>
      <c r="GQ6" s="46">
        <f>COUNTIF('Réponses au formulaire 1'!$DC:$DC,GP6)</f>
        <v>122</v>
      </c>
      <c r="GW6" s="83">
        <v>5</v>
      </c>
      <c r="GX6" s="84">
        <f>COUNTIF('Réponses au formulaire 1'!$DF:$DF,GW6)</f>
        <v>7</v>
      </c>
    </row>
    <row r="7" spans="1:210" x14ac:dyDescent="0.25">
      <c r="J7" s="51" t="s">
        <v>773</v>
      </c>
      <c r="K7" s="51">
        <f>COUNTIF('Réponses au formulaire 1'!G$2:G$210,"*Autre*")</f>
        <v>0</v>
      </c>
      <c r="L7" t="s">
        <v>775</v>
      </c>
      <c r="M7">
        <f>COUNTIF('Réponses au formulaire 1'!H$2:H$210,"*Affiches / Tracts*")</f>
        <v>0</v>
      </c>
      <c r="N7" t="s">
        <v>136</v>
      </c>
      <c r="O7" s="46">
        <f>COUNTIF('Réponses au formulaire 1'!I$2:I$210,"*Présence famille / amis*")</f>
        <v>52</v>
      </c>
      <c r="S7" t="s">
        <v>778</v>
      </c>
      <c r="T7" s="46">
        <f>COUNTIF('Réponses au formulaire 1'!L$2:L$210,"*Moto*")</f>
        <v>1</v>
      </c>
      <c r="W7" t="s">
        <v>227</v>
      </c>
      <c r="X7" s="46">
        <f>COUNTIF('Réponses au formulaire 1'!N$2:N$210,"*Plus de 65 ans*")</f>
        <v>13</v>
      </c>
      <c r="EB7" t="s">
        <v>786</v>
      </c>
      <c r="EC7">
        <f>COUNTIF('Réponses au formulaire 1'!BR$2:BR$210,EB7)</f>
        <v>0</v>
      </c>
      <c r="EG7" s="45" t="s">
        <v>725</v>
      </c>
      <c r="EH7" s="46">
        <f>COUNTIF('Réponses au formulaire 1'!BU$2:BU$210,"*Localisation*")</f>
        <v>9</v>
      </c>
      <c r="FG7" s="45" t="s">
        <v>200</v>
      </c>
      <c r="FH7" s="46">
        <f>COUNTIF('Réponses au formulaire 1'!CI$2:CI$210,"*Je ne veux pas y assister*")</f>
        <v>24</v>
      </c>
      <c r="FK7">
        <v>6</v>
      </c>
      <c r="FL7">
        <f>COUNTIF('Réponses au formulaire 1'!CL$2:CL$210,FK7)</f>
        <v>19</v>
      </c>
      <c r="FM7" s="45">
        <v>6</v>
      </c>
      <c r="FN7" s="46">
        <f>COUNTIF('Réponses au formulaire 1'!CM$2:CM$210,FM7)</f>
        <v>16</v>
      </c>
      <c r="FQ7" s="45" t="s">
        <v>235</v>
      </c>
      <c r="FR7" s="46">
        <f>COUNTIF('Réponses au formulaire 1'!CO$2:CO$210,"*Promenade à pied*")</f>
        <v>90</v>
      </c>
      <c r="GW7" s="83">
        <v>6</v>
      </c>
      <c r="GX7" s="84">
        <f>COUNTIF('Réponses au formulaire 1'!$DF:$DF,GW7)</f>
        <v>10</v>
      </c>
    </row>
    <row r="8" spans="1:210" x14ac:dyDescent="0.25">
      <c r="L8" t="s">
        <v>161</v>
      </c>
      <c r="M8">
        <f>COUNTIF('Réponses au formulaire 1'!H$2:H$210,"*CE / Agence / Hébergeur*")</f>
        <v>16</v>
      </c>
      <c r="N8" t="s">
        <v>632</v>
      </c>
      <c r="O8" s="46">
        <f>COUNTIF('Réponses au formulaire 1'!I$2:I$210,"*Loisirs / sports*")</f>
        <v>19</v>
      </c>
      <c r="S8" t="s">
        <v>296</v>
      </c>
      <c r="T8" s="46">
        <f>COUNTIF('Réponses au formulaire 1'!L$2:L$210,"*Covoiturage*")</f>
        <v>3</v>
      </c>
      <c r="EB8" t="s">
        <v>787</v>
      </c>
      <c r="EC8">
        <f>COUNTIF('Réponses au formulaire 1'!BR$2:BR$210,EB8)</f>
        <v>0</v>
      </c>
      <c r="EG8" s="52" t="s">
        <v>773</v>
      </c>
      <c r="EH8" s="53"/>
      <c r="FG8" s="52" t="s">
        <v>773</v>
      </c>
      <c r="FH8" s="53"/>
      <c r="FK8">
        <v>7</v>
      </c>
      <c r="FL8">
        <f>COUNTIF('Réponses au formulaire 1'!CL$2:CL$210,FK8)</f>
        <v>8</v>
      </c>
      <c r="FM8" s="45">
        <v>7</v>
      </c>
      <c r="FN8" s="46">
        <f>COUNTIF('Réponses au formulaire 1'!CM$2:CM$210,FM8)</f>
        <v>8</v>
      </c>
      <c r="FQ8" s="45" t="s">
        <v>792</v>
      </c>
      <c r="FR8" s="46">
        <f>COUNTIF('Réponses au formulaire 1'!CO$2:CO$210,"*Centre sportif*")</f>
        <v>17</v>
      </c>
      <c r="GW8" s="83">
        <v>7</v>
      </c>
      <c r="GX8" s="84">
        <f>COUNTIF('Réponses au formulaire 1'!$DF:$DF,GW8)</f>
        <v>34</v>
      </c>
    </row>
    <row r="9" spans="1:210" x14ac:dyDescent="0.25">
      <c r="L9" t="s">
        <v>581</v>
      </c>
      <c r="M9">
        <f>COUNTIF('Réponses au formulaire 1'!H$2:H$210,"*Salon*")</f>
        <v>1</v>
      </c>
      <c r="N9" t="s">
        <v>640</v>
      </c>
      <c r="O9" s="46">
        <f>COUNTIF('Réponses au formulaire 1'!I$2:I$210,"*Enneigement*")</f>
        <v>27</v>
      </c>
      <c r="S9" s="51" t="s">
        <v>773</v>
      </c>
      <c r="T9" s="53"/>
      <c r="EB9" t="s">
        <v>788</v>
      </c>
      <c r="EC9">
        <f>COUNTIF('Réponses au formulaire 1'!BR$2:BR$210,EB9)</f>
        <v>0</v>
      </c>
      <c r="FK9">
        <v>8</v>
      </c>
      <c r="FL9">
        <f>COUNTIF('Réponses au formulaire 1'!CL$2:CL$210,FK9)</f>
        <v>19</v>
      </c>
      <c r="FM9" s="45">
        <v>8</v>
      </c>
      <c r="FN9" s="46">
        <f>COUNTIF('Réponses au formulaire 1'!CM$2:CM$210,FM9)</f>
        <v>11</v>
      </c>
      <c r="FQ9" s="45" t="s">
        <v>793</v>
      </c>
      <c r="FR9" s="46">
        <f>COUNTIF('Réponses au formulaire 1'!CO$2:CO$210,"*Ski Joëring / poney luge*")</f>
        <v>9</v>
      </c>
      <c r="GW9" s="83">
        <v>8</v>
      </c>
      <c r="GX9" s="84">
        <f>COUNTIF('Réponses au formulaire 1'!$DF:$DF,GW9)</f>
        <v>90</v>
      </c>
    </row>
    <row r="10" spans="1:210" x14ac:dyDescent="0.25">
      <c r="L10" t="s">
        <v>404</v>
      </c>
      <c r="M10">
        <f>COUNTIF('Réponses au formulaire 1'!H$2:H$210,"*Originaire de la région*")</f>
        <v>9</v>
      </c>
      <c r="N10" t="s">
        <v>221</v>
      </c>
      <c r="O10" s="46">
        <f>COUNTIF('Réponses au formulaire 1'!I$2:I$210,"*Paysage, nature*")</f>
        <v>58</v>
      </c>
      <c r="EB10" s="51" t="s">
        <v>773</v>
      </c>
      <c r="EC10" s="51"/>
      <c r="FK10">
        <v>9</v>
      </c>
      <c r="FL10">
        <f>COUNTIF('Réponses au formulaire 1'!CL$2:CL$210,FK10)</f>
        <v>6</v>
      </c>
      <c r="FM10" s="45">
        <v>9</v>
      </c>
      <c r="FN10" s="46">
        <f>COUNTIF('Réponses au formulaire 1'!CM$2:CM$210,FM10)</f>
        <v>2</v>
      </c>
      <c r="FQ10" s="45" t="s">
        <v>794</v>
      </c>
      <c r="FR10" s="46">
        <f>COUNTIF('Réponses au formulaire 1'!CO$2:CO$210,"*Chiens de traineau*")</f>
        <v>14</v>
      </c>
      <c r="GW10" s="83">
        <v>9</v>
      </c>
      <c r="GX10" s="84">
        <f>COUNTIF('Réponses au formulaire 1'!$DF:$DF,GW10)</f>
        <v>32</v>
      </c>
    </row>
    <row r="11" spans="1:210" x14ac:dyDescent="0.25">
      <c r="L11" s="52" t="s">
        <v>773</v>
      </c>
      <c r="M11" s="53"/>
      <c r="N11" t="s">
        <v>216</v>
      </c>
      <c r="O11" s="46">
        <f>COUNTIF('Réponses au formulaire 1'!I$2:I$210,"*Accueil des familles*")</f>
        <v>38</v>
      </c>
      <c r="FK11">
        <v>10</v>
      </c>
      <c r="FL11">
        <f>COUNTIF('Réponses au formulaire 1'!CL$2:CL$210,FK11)</f>
        <v>2</v>
      </c>
      <c r="FM11" s="45">
        <v>10</v>
      </c>
      <c r="FN11" s="46">
        <f>COUNTIF('Réponses au formulaire 1'!CM$2:CM$210,FM11)</f>
        <v>2</v>
      </c>
      <c r="FQ11" s="45" t="s">
        <v>795</v>
      </c>
      <c r="FR11" s="46">
        <f>COUNTIF('Réponses au formulaire 1'!CO$2:CO$210,"*Parapente*")</f>
        <v>3</v>
      </c>
      <c r="GW11" s="83">
        <v>10</v>
      </c>
      <c r="GX11" s="84">
        <f>COUNTIF('Réponses au formulaire 1'!$DF:$DF,GW11)</f>
        <v>16</v>
      </c>
    </row>
    <row r="12" spans="1:210" x14ac:dyDescent="0.25">
      <c r="N12" t="s">
        <v>376</v>
      </c>
      <c r="O12" s="46">
        <f>COUNTIF('Réponses au formulaire 1'!I$2:I$210,"*Temps d'accès*")</f>
        <v>65</v>
      </c>
      <c r="FK12" t="s">
        <v>218</v>
      </c>
      <c r="FL12">
        <f>COUNTIF('Réponses au formulaire 1'!CL$2:CL$210,FK12)</f>
        <v>10</v>
      </c>
      <c r="FM12" s="45" t="s">
        <v>218</v>
      </c>
      <c r="FN12" s="46">
        <f>COUNTIF('Réponses au formulaire 1'!CM$2:CM$210,FM12)</f>
        <v>7</v>
      </c>
      <c r="FQ12" s="45" t="s">
        <v>796</v>
      </c>
      <c r="FR12" s="46">
        <f>COUNTIF('Réponses au formulaire 1'!CO$2:CO$210,"*Snake Gliss*")</f>
        <v>3</v>
      </c>
    </row>
    <row r="13" spans="1:210" x14ac:dyDescent="0.25">
      <c r="N13" t="s">
        <v>547</v>
      </c>
      <c r="O13" s="46">
        <f>COUNTIF('Réponses au formulaire 1'!I$2:I$210,"*Tarifs*")</f>
        <v>59</v>
      </c>
      <c r="FQ13" s="45" t="s">
        <v>797</v>
      </c>
      <c r="FR13" s="46">
        <f>COUNTIF('Réponses au formulaire 1'!CO$2:CO$210,"*Moto neige*")</f>
        <v>17</v>
      </c>
    </row>
    <row r="14" spans="1:210" x14ac:dyDescent="0.25">
      <c r="N14" s="51" t="s">
        <v>773</v>
      </c>
      <c r="O14" s="53"/>
      <c r="FQ14" s="45" t="s">
        <v>798</v>
      </c>
      <c r="FR14" s="46">
        <f>COUNTIF('Réponses au formulaire 1'!CO$2:CO$210,"*Luge*")</f>
        <v>80</v>
      </c>
    </row>
    <row r="15" spans="1:210" x14ac:dyDescent="0.25">
      <c r="FQ15" s="45" t="s">
        <v>143</v>
      </c>
      <c r="FR15" s="46">
        <f>COUNTIF('Réponses au formulaire 1'!CO$2:CO$210,"*Détente / farniente*")</f>
        <v>55</v>
      </c>
    </row>
    <row r="16" spans="1:210" x14ac:dyDescent="0.25">
      <c r="FQ16" s="45" t="s">
        <v>799</v>
      </c>
      <c r="FR16" s="46">
        <f>COUNTIF('Réponses au formulaire 1'!CO$2:CO$210,"*Visite de ferme*")</f>
        <v>9</v>
      </c>
    </row>
    <row r="17" spans="173:174" x14ac:dyDescent="0.25">
      <c r="FQ17" s="45" t="s">
        <v>800</v>
      </c>
      <c r="FR17" s="46">
        <f>COUNTIF('Réponses au formulaire 1'!CO$2:CO$210,"*Bien-être / spa*")</f>
        <v>20</v>
      </c>
    </row>
    <row r="18" spans="173:174" x14ac:dyDescent="0.25">
      <c r="FQ18" s="45" t="s">
        <v>801</v>
      </c>
      <c r="FR18" s="46">
        <f>COUNTIF('Réponses au formulaire 1'!CO$2:CO$210,"*Cinéma*")</f>
        <v>34</v>
      </c>
    </row>
    <row r="19" spans="173:174" x14ac:dyDescent="0.25">
      <c r="FQ19" s="45" t="s">
        <v>802</v>
      </c>
      <c r="FR19" s="46">
        <f>COUNTIF('Réponses au formulaire 1'!CO$2:CO$210,"*Bowling*")</f>
        <v>23</v>
      </c>
    </row>
    <row r="20" spans="173:174" x14ac:dyDescent="0.25">
      <c r="FQ20" s="45" t="s">
        <v>486</v>
      </c>
      <c r="FR20" s="46">
        <f>COUNTIF('Réponses au formulaire 1'!CO$2:CO$210,"*Shopping*")</f>
        <v>47</v>
      </c>
    </row>
    <row r="21" spans="173:174" x14ac:dyDescent="0.25">
      <c r="FQ21" s="45" t="s">
        <v>765</v>
      </c>
      <c r="FR21" s="46">
        <f>COUNTIF('Réponses au formulaire 1'!CO$2:CO$210,"*Discothèque / bar*")</f>
        <v>31</v>
      </c>
    </row>
    <row r="22" spans="173:174" x14ac:dyDescent="0.25">
      <c r="FQ22" s="52" t="s">
        <v>773</v>
      </c>
      <c r="FR22" s="53"/>
    </row>
  </sheetData>
  <mergeCells count="1">
    <mergeCell ref="CL1:CM1"/>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Réponses au formulaire 1</vt:lpstr>
      <vt:lpstr>Graphiques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Qualité</dc:creator>
  <cp:lastModifiedBy>Qualité</cp:lastModifiedBy>
  <dcterms:created xsi:type="dcterms:W3CDTF">2015-06-25T08:33:46Z</dcterms:created>
  <dcterms:modified xsi:type="dcterms:W3CDTF">2015-06-25T08:36:10Z</dcterms:modified>
</cp:coreProperties>
</file>