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gali.evrard\Desktop\"/>
    </mc:Choice>
  </mc:AlternateContent>
  <bookViews>
    <workbookView xWindow="0" yWindow="0" windowWidth="20490" windowHeight="7755"/>
  </bookViews>
  <sheets>
    <sheet name="Planning (2)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RO">[1]BD!$A$20</definedName>
    <definedName name="num">[2]BD!$A$20</definedName>
    <definedName name="numlot___0">[3]BD!$B$39</definedName>
    <definedName name="recyclage">[4]BD!$A$20</definedName>
    <definedName name="TITRE">[5]BD!$B$19</definedName>
    <definedName name="_xlnm.Print_Area" localSheetId="0">#REF!</definedName>
    <definedName name="_xlnm.Print_Are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0" i="1" l="1"/>
  <c r="F208" i="1"/>
  <c r="F205" i="1"/>
  <c r="F191" i="1"/>
  <c r="F188" i="1"/>
  <c r="F187" i="1"/>
  <c r="F186" i="1"/>
  <c r="F185" i="1"/>
  <c r="F184" i="1"/>
  <c r="F183" i="1"/>
  <c r="F182" i="1"/>
  <c r="F181" i="1"/>
  <c r="F180" i="1"/>
  <c r="F176" i="1"/>
  <c r="F175" i="1"/>
  <c r="F174" i="1"/>
  <c r="F173" i="1"/>
  <c r="F172" i="1"/>
  <c r="F171" i="1"/>
  <c r="F170" i="1"/>
  <c r="F169" i="1"/>
  <c r="F168" i="1"/>
  <c r="F153" i="1"/>
  <c r="F206" i="1" s="1"/>
  <c r="NN148" i="1"/>
  <c r="E148" i="1"/>
  <c r="NN147" i="1"/>
  <c r="E147" i="1"/>
  <c r="NN146" i="1"/>
  <c r="E146" i="1"/>
  <c r="NN145" i="1"/>
  <c r="E145" i="1"/>
  <c r="NN144" i="1"/>
  <c r="E144" i="1"/>
  <c r="NN143" i="1"/>
  <c r="E143" i="1"/>
  <c r="NN142" i="1"/>
  <c r="E142" i="1"/>
  <c r="NN141" i="1"/>
  <c r="E141" i="1"/>
  <c r="NN140" i="1"/>
  <c r="E140" i="1"/>
  <c r="NN139" i="1"/>
  <c r="E139" i="1"/>
  <c r="NN138" i="1"/>
  <c r="E138" i="1"/>
  <c r="NN137" i="1"/>
  <c r="E137" i="1"/>
  <c r="NN136" i="1"/>
  <c r="E136" i="1"/>
  <c r="NN135" i="1"/>
  <c r="E135" i="1"/>
  <c r="NN134" i="1"/>
  <c r="E134" i="1"/>
  <c r="NN133" i="1"/>
  <c r="E133" i="1"/>
  <c r="NN132" i="1"/>
  <c r="E132" i="1"/>
  <c r="NN131" i="1"/>
  <c r="E131" i="1"/>
  <c r="NN130" i="1"/>
  <c r="E130" i="1"/>
  <c r="NN129" i="1"/>
  <c r="E129" i="1"/>
  <c r="NN128" i="1"/>
  <c r="E128" i="1"/>
  <c r="NN127" i="1"/>
  <c r="E127" i="1"/>
  <c r="NN126" i="1"/>
  <c r="E126" i="1"/>
  <c r="NN125" i="1"/>
  <c r="E125" i="1"/>
  <c r="NN124" i="1"/>
  <c r="E124" i="1"/>
  <c r="NN123" i="1"/>
  <c r="E123" i="1"/>
  <c r="NN122" i="1"/>
  <c r="E122" i="1"/>
  <c r="NN121" i="1"/>
  <c r="E121" i="1"/>
  <c r="NN120" i="1"/>
  <c r="E120" i="1"/>
  <c r="NN119" i="1"/>
  <c r="E119" i="1"/>
  <c r="NN118" i="1"/>
  <c r="E118" i="1"/>
  <c r="NN117" i="1"/>
  <c r="E117" i="1"/>
  <c r="NN116" i="1"/>
  <c r="E116" i="1"/>
  <c r="NN115" i="1"/>
  <c r="E115" i="1"/>
  <c r="NN114" i="1"/>
  <c r="E114" i="1"/>
  <c r="NN113" i="1"/>
  <c r="E113" i="1"/>
  <c r="NN112" i="1"/>
  <c r="E112" i="1"/>
  <c r="NN111" i="1"/>
  <c r="E111" i="1"/>
  <c r="NN110" i="1"/>
  <c r="E110" i="1"/>
  <c r="NN109" i="1"/>
  <c r="E109" i="1"/>
  <c r="NN108" i="1"/>
  <c r="E108" i="1"/>
  <c r="NN107" i="1"/>
  <c r="E107" i="1"/>
  <c r="NN106" i="1"/>
  <c r="E106" i="1"/>
  <c r="NN105" i="1"/>
  <c r="E105" i="1"/>
  <c r="NN104" i="1"/>
  <c r="E104" i="1"/>
  <c r="NN103" i="1"/>
  <c r="E103" i="1"/>
  <c r="NN102" i="1"/>
  <c r="E102" i="1"/>
  <c r="NN101" i="1"/>
  <c r="E101" i="1"/>
  <c r="NN100" i="1"/>
  <c r="E100" i="1"/>
  <c r="NN99" i="1"/>
  <c r="E99" i="1"/>
  <c r="NN98" i="1"/>
  <c r="E98" i="1"/>
  <c r="NN97" i="1"/>
  <c r="E97" i="1"/>
  <c r="NN96" i="1"/>
  <c r="E96" i="1"/>
  <c r="NN95" i="1"/>
  <c r="E95" i="1"/>
  <c r="NN94" i="1"/>
  <c r="E94" i="1"/>
  <c r="NN93" i="1"/>
  <c r="E93" i="1"/>
  <c r="NN92" i="1"/>
  <c r="E92" i="1"/>
  <c r="NN91" i="1"/>
  <c r="E91" i="1"/>
  <c r="NN90" i="1"/>
  <c r="E90" i="1"/>
  <c r="NN89" i="1"/>
  <c r="E89" i="1"/>
  <c r="NN88" i="1"/>
  <c r="E88" i="1"/>
  <c r="NN87" i="1"/>
  <c r="E87" i="1"/>
  <c r="NN86" i="1"/>
  <c r="E86" i="1"/>
  <c r="NN85" i="1"/>
  <c r="E85" i="1"/>
  <c r="NN84" i="1"/>
  <c r="E84" i="1"/>
  <c r="NN83" i="1"/>
  <c r="E83" i="1"/>
  <c r="NN82" i="1"/>
  <c r="E82" i="1"/>
  <c r="NN81" i="1"/>
  <c r="E81" i="1"/>
  <c r="NN80" i="1"/>
  <c r="E80" i="1"/>
  <c r="NN79" i="1"/>
  <c r="E79" i="1"/>
  <c r="NN78" i="1"/>
  <c r="E78" i="1"/>
  <c r="NN77" i="1"/>
  <c r="E77" i="1"/>
  <c r="NN76" i="1"/>
  <c r="E76" i="1"/>
  <c r="NN75" i="1"/>
  <c r="E75" i="1"/>
  <c r="NN74" i="1"/>
  <c r="E74" i="1"/>
  <c r="NN73" i="1"/>
  <c r="E73" i="1"/>
  <c r="NN72" i="1"/>
  <c r="E72" i="1"/>
  <c r="NN71" i="1"/>
  <c r="E71" i="1"/>
  <c r="NN70" i="1"/>
  <c r="E70" i="1"/>
  <c r="NN69" i="1"/>
  <c r="E69" i="1"/>
  <c r="NN68" i="1"/>
  <c r="E68" i="1"/>
  <c r="NN67" i="1"/>
  <c r="E67" i="1"/>
  <c r="NN66" i="1"/>
  <c r="E66" i="1"/>
  <c r="NN65" i="1"/>
  <c r="E65" i="1"/>
  <c r="NN64" i="1"/>
  <c r="E64" i="1"/>
  <c r="NN63" i="1"/>
  <c r="E63" i="1"/>
  <c r="NN62" i="1"/>
  <c r="E62" i="1"/>
  <c r="NN61" i="1"/>
  <c r="E61" i="1"/>
  <c r="NN60" i="1"/>
  <c r="E60" i="1"/>
  <c r="NN59" i="1"/>
  <c r="E59" i="1"/>
  <c r="NN58" i="1"/>
  <c r="E58" i="1"/>
  <c r="NN57" i="1"/>
  <c r="E57" i="1"/>
  <c r="NN56" i="1"/>
  <c r="E56" i="1"/>
  <c r="NN55" i="1"/>
  <c r="E55" i="1"/>
  <c r="NN54" i="1"/>
  <c r="E54" i="1"/>
  <c r="NN53" i="1"/>
  <c r="E53" i="1"/>
  <c r="NN52" i="1"/>
  <c r="E52" i="1"/>
  <c r="NN51" i="1"/>
  <c r="E51" i="1"/>
  <c r="NN50" i="1"/>
  <c r="E50" i="1"/>
  <c r="NN49" i="1"/>
  <c r="E49" i="1"/>
  <c r="NN48" i="1"/>
  <c r="E48" i="1"/>
  <c r="NN47" i="1"/>
  <c r="E47" i="1"/>
  <c r="NN46" i="1"/>
  <c r="E46" i="1"/>
  <c r="NN45" i="1"/>
  <c r="E45" i="1"/>
  <c r="NN44" i="1"/>
  <c r="E44" i="1"/>
  <c r="NN43" i="1"/>
  <c r="E43" i="1"/>
  <c r="NN42" i="1"/>
  <c r="E42" i="1"/>
  <c r="NN41" i="1"/>
  <c r="E41" i="1"/>
  <c r="NN40" i="1"/>
  <c r="E40" i="1"/>
  <c r="NN39" i="1"/>
  <c r="E39" i="1"/>
  <c r="NN38" i="1"/>
  <c r="E38" i="1"/>
  <c r="NN37" i="1"/>
  <c r="E37" i="1"/>
  <c r="NN36" i="1"/>
  <c r="E36" i="1"/>
  <c r="NN35" i="1"/>
  <c r="E35" i="1"/>
  <c r="NN34" i="1"/>
  <c r="E34" i="1"/>
  <c r="NN33" i="1"/>
  <c r="E33" i="1"/>
  <c r="NN32" i="1"/>
  <c r="E32" i="1"/>
  <c r="NN31" i="1"/>
  <c r="E31" i="1"/>
  <c r="NN30" i="1"/>
  <c r="E30" i="1"/>
  <c r="NN29" i="1"/>
  <c r="E29" i="1"/>
  <c r="NN28" i="1"/>
  <c r="E28" i="1"/>
  <c r="NN27" i="1"/>
  <c r="E27" i="1"/>
  <c r="NN26" i="1"/>
  <c r="E26" i="1"/>
  <c r="NN25" i="1"/>
  <c r="E25" i="1"/>
  <c r="NN24" i="1"/>
  <c r="E24" i="1"/>
  <c r="NN23" i="1"/>
  <c r="E23" i="1"/>
  <c r="NN22" i="1"/>
  <c r="E22" i="1"/>
  <c r="NN21" i="1"/>
  <c r="E21" i="1"/>
  <c r="NN20" i="1"/>
  <c r="E20" i="1"/>
  <c r="NN19" i="1"/>
  <c r="E19" i="1"/>
  <c r="NN18" i="1"/>
  <c r="E18" i="1"/>
  <c r="NN17" i="1"/>
  <c r="E17" i="1"/>
  <c r="NN16" i="1"/>
  <c r="E16" i="1"/>
  <c r="NN15" i="1"/>
  <c r="E15" i="1"/>
  <c r="NN14" i="1"/>
  <c r="E14" i="1"/>
  <c r="NN13" i="1"/>
  <c r="E13" i="1"/>
  <c r="NN12" i="1"/>
  <c r="E12" i="1"/>
  <c r="NN11" i="1"/>
  <c r="E11" i="1"/>
  <c r="NN10" i="1"/>
  <c r="E10" i="1"/>
  <c r="NN9" i="1"/>
  <c r="E9" i="1"/>
  <c r="NN8" i="1"/>
  <c r="E8" i="1"/>
  <c r="NN7" i="1"/>
  <c r="E7" i="1"/>
  <c r="NN6" i="1"/>
  <c r="E6" i="1"/>
  <c r="NN5" i="1"/>
  <c r="E5" i="1"/>
  <c r="L3" i="1"/>
  <c r="K3" i="1"/>
  <c r="J3" i="1"/>
  <c r="I3" i="1"/>
  <c r="H3" i="1"/>
  <c r="G3" i="1"/>
  <c r="F3" i="1"/>
  <c r="F1" i="1"/>
  <c r="F177" i="1" l="1"/>
  <c r="F192" i="1"/>
  <c r="F211" i="1"/>
  <c r="F209" i="1"/>
  <c r="F207" i="1" l="1"/>
  <c r="F213" i="1" s="1"/>
  <c r="F212" i="1"/>
  <c r="F215" i="1" l="1"/>
  <c r="F214" i="1"/>
  <c r="F217" i="1" l="1"/>
  <c r="F216" i="1"/>
  <c r="F219" i="1" l="1"/>
  <c r="F218" i="1"/>
  <c r="F226" i="1" l="1"/>
  <c r="F220" i="1"/>
  <c r="F238" i="1" l="1"/>
  <c r="F237" i="1"/>
  <c r="F244" i="1" s="1"/>
  <c r="F235" i="1"/>
  <c r="F233" i="1"/>
  <c r="F232" i="1"/>
  <c r="F231" i="1"/>
  <c r="F230" i="1"/>
  <c r="F228" i="1"/>
  <c r="F227" i="1"/>
  <c r="F236" i="1" l="1"/>
  <c r="F234" i="1"/>
  <c r="F225" i="1"/>
  <c r="F224" i="1"/>
  <c r="F229" i="1" s="1"/>
  <c r="F223" i="1"/>
  <c r="F256" i="1"/>
  <c r="F255" i="1"/>
  <c r="F262" i="1" s="1"/>
  <c r="F253" i="1"/>
  <c r="F251" i="1"/>
  <c r="F250" i="1"/>
  <c r="F249" i="1"/>
  <c r="F248" i="1"/>
  <c r="F246" i="1"/>
  <c r="F245" i="1"/>
  <c r="F254" i="1" l="1"/>
  <c r="F252" i="1"/>
  <c r="F243" i="1"/>
  <c r="F242" i="1"/>
  <c r="F247" i="1" s="1"/>
  <c r="F241" i="1"/>
  <c r="F274" i="1"/>
  <c r="F273" i="1"/>
  <c r="F280" i="1" s="1"/>
  <c r="F271" i="1"/>
  <c r="F269" i="1"/>
  <c r="F268" i="1"/>
  <c r="F267" i="1"/>
  <c r="F266" i="1"/>
  <c r="F264" i="1"/>
  <c r="F263" i="1"/>
  <c r="F272" i="1" l="1"/>
  <c r="F270" i="1"/>
  <c r="F292" i="1"/>
  <c r="F291" i="1"/>
  <c r="F289" i="1"/>
  <c r="F287" i="1"/>
  <c r="F286" i="1"/>
  <c r="F285" i="1"/>
  <c r="F284" i="1"/>
  <c r="F282" i="1"/>
  <c r="F281" i="1"/>
  <c r="F261" i="1"/>
  <c r="F260" i="1"/>
  <c r="F265" i="1" s="1"/>
  <c r="F259" i="1"/>
  <c r="F279" i="1" l="1"/>
  <c r="F278" i="1"/>
  <c r="F283" i="1" s="1"/>
  <c r="F277" i="1"/>
  <c r="F290" i="1"/>
  <c r="F288" i="1"/>
  <c r="F201" i="1" l="1"/>
  <c r="F194" i="1"/>
  <c r="F198" i="1"/>
  <c r="F197" i="1"/>
  <c r="F193" i="1"/>
  <c r="F196" i="1"/>
  <c r="F199" i="1"/>
  <c r="F195" i="1"/>
  <c r="F200" i="1"/>
  <c r="F202" i="1" l="1"/>
</calcChain>
</file>

<file path=xl/sharedStrings.xml><?xml version="1.0" encoding="utf-8"?>
<sst xmlns="http://schemas.openxmlformats.org/spreadsheetml/2006/main" count="161" uniqueCount="40">
  <si>
    <t>Heure</t>
  </si>
  <si>
    <t>jeudi</t>
  </si>
  <si>
    <t>CODE PRODUIT</t>
  </si>
  <si>
    <t>IF en cours</t>
  </si>
  <si>
    <t>N° lot</t>
  </si>
  <si>
    <t>Date début production</t>
  </si>
  <si>
    <t>Heure début production</t>
  </si>
  <si>
    <t>Date fin production</t>
  </si>
  <si>
    <t>Heure fin production</t>
  </si>
  <si>
    <t xml:space="preserve">PFC fin de campagne </t>
  </si>
  <si>
    <t>PFNC fin de campagne</t>
  </si>
  <si>
    <t>échantillons</t>
  </si>
  <si>
    <t>Commentaires</t>
  </si>
  <si>
    <t xml:space="preserve">PRODUCTION </t>
  </si>
  <si>
    <t>NETTOYAGE</t>
  </si>
  <si>
    <t>PREPARATION</t>
  </si>
  <si>
    <t>ARRET PRODUCTION</t>
  </si>
  <si>
    <t>ARRET PRODUCTION MAINTENANCE</t>
  </si>
  <si>
    <t>arret cause externe</t>
  </si>
  <si>
    <t>non travaillé</t>
  </si>
  <si>
    <t>TEST</t>
  </si>
  <si>
    <t xml:space="preserve">nettoyage environement rangement </t>
  </si>
  <si>
    <t>compteur du jeudi 8h à 8h S-1</t>
  </si>
  <si>
    <t>ARRET PRODMAINTENANCE</t>
  </si>
  <si>
    <t xml:space="preserve">nettoyage environnement rangement </t>
  </si>
  <si>
    <t>heures de préparation</t>
  </si>
  <si>
    <t>Changement</t>
  </si>
  <si>
    <t>Etat</t>
  </si>
  <si>
    <t>Nombre de colonne début production</t>
  </si>
  <si>
    <t>Numéro début production</t>
  </si>
  <si>
    <t>Nombre de ligne début production</t>
  </si>
  <si>
    <t>Nombre de colonne fin production</t>
  </si>
  <si>
    <t>6 premières heures</t>
  </si>
  <si>
    <t>Numéro fin production</t>
  </si>
  <si>
    <t>6 deuxièmes heures</t>
  </si>
  <si>
    <t>6 troisièmes heures</t>
  </si>
  <si>
    <t>6 dernieres heures</t>
  </si>
  <si>
    <t>Nombre de ligne fin production</t>
  </si>
  <si>
    <t>7 dernieres heures</t>
  </si>
  <si>
    <t>8 dernieres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</si>
</sst>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40C]mmm\-yy;@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color rgb="FF00B0F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color rgb="FFFFFF00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8"/>
      <color rgb="FF7030A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FFC000"/>
      <name val="Calibri"/>
      <family val="2"/>
      <scheme val="minor"/>
    </font>
    <font>
      <sz val="8"/>
      <color rgb="FFFFC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slantDashDot">
        <color rgb="FFCC00CC"/>
      </top>
      <bottom style="medium">
        <color indexed="64"/>
      </bottom>
      <diagonal/>
    </border>
    <border>
      <left style="slantDashDot">
        <color rgb="FFCC00CC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slantDashDot">
        <color rgb="FFCC00CC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slantDashDot">
        <color rgb="FFCC00CC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/>
    <xf numFmtId="0" fontId="0" fillId="0" borderId="4" xfId="0" applyBorder="1" applyAlignment="1"/>
    <xf numFmtId="0" fontId="3" fillId="0" borderId="4" xfId="0" applyFont="1" applyBorder="1" applyAlignment="1">
      <alignment horizontal="center" vertical="center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0" fontId="0" fillId="0" borderId="9" xfId="0" applyNumberFormat="1" applyFill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11" xfId="0" applyNumberFormat="1" applyFill="1" applyBorder="1" applyAlignment="1" applyProtection="1">
      <alignment horizontal="center" vertical="center"/>
      <protection locked="0"/>
    </xf>
    <xf numFmtId="0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2" fillId="0" borderId="3" xfId="0" applyFont="1" applyBorder="1" applyAlignment="1">
      <alignment horizontal="center" vertical="center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21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right"/>
    </xf>
    <xf numFmtId="0" fontId="0" fillId="0" borderId="22" xfId="0" applyNumberFormat="1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2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4" xfId="0" applyBorder="1"/>
    <xf numFmtId="0" fontId="0" fillId="2" borderId="0" xfId="0" applyFill="1" applyBorder="1"/>
    <xf numFmtId="0" fontId="0" fillId="0" borderId="24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0" fontId="0" fillId="0" borderId="25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14" fontId="4" fillId="0" borderId="0" xfId="0" applyNumberFormat="1" applyFont="1" applyFill="1" applyBorder="1" applyProtection="1">
      <protection locked="0"/>
    </xf>
    <xf numFmtId="0" fontId="0" fillId="0" borderId="4" xfId="0" applyBorder="1" applyAlignment="1">
      <alignment horizontal="left"/>
    </xf>
    <xf numFmtId="0" fontId="0" fillId="0" borderId="4" xfId="0" applyFill="1" applyBorder="1" applyAlignment="1">
      <alignment horizontal="right"/>
    </xf>
    <xf numFmtId="0" fontId="3" fillId="0" borderId="4" xfId="0" applyFont="1" applyFill="1" applyBorder="1" applyAlignment="1">
      <alignment horizontal="center" vertical="center"/>
    </xf>
    <xf numFmtId="0" fontId="0" fillId="0" borderId="5" xfId="0" applyFill="1" applyBorder="1" applyProtection="1">
      <protection locked="0"/>
    </xf>
    <xf numFmtId="0" fontId="0" fillId="0" borderId="0" xfId="0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0" fillId="0" borderId="2" xfId="0" applyFill="1" applyBorder="1" applyProtection="1">
      <protection locked="0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0" fillId="0" borderId="26" xfId="0" applyFill="1" applyBorder="1" applyProtection="1">
      <protection locked="0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3" borderId="13" xfId="0" applyNumberFormat="1" applyFont="1" applyFill="1" applyBorder="1"/>
    <xf numFmtId="0" fontId="7" fillId="3" borderId="0" xfId="0" applyNumberFormat="1" applyFont="1" applyFill="1" applyBorder="1" applyAlignment="1">
      <alignment horizontal="center" vertical="center"/>
    </xf>
    <xf numFmtId="43" fontId="0" fillId="0" borderId="27" xfId="0" applyNumberFormat="1" applyBorder="1"/>
    <xf numFmtId="0" fontId="8" fillId="4" borderId="28" xfId="0" applyNumberFormat="1" applyFont="1" applyFill="1" applyBorder="1" applyAlignment="1">
      <alignment horizontal="left"/>
    </xf>
    <xf numFmtId="0" fontId="9" fillId="4" borderId="0" xfId="0" applyNumberFormat="1" applyFont="1" applyFill="1" applyBorder="1" applyAlignment="1">
      <alignment horizontal="center" vertical="center"/>
    </xf>
    <xf numFmtId="0" fontId="10" fillId="5" borderId="28" xfId="0" applyNumberFormat="1" applyFont="1" applyFill="1" applyBorder="1"/>
    <xf numFmtId="0" fontId="11" fillId="5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2" fillId="6" borderId="28" xfId="0" applyNumberFormat="1" applyFont="1" applyFill="1" applyBorder="1"/>
    <xf numFmtId="0" fontId="13" fillId="6" borderId="0" xfId="0" applyNumberFormat="1" applyFont="1" applyFill="1" applyBorder="1" applyAlignment="1">
      <alignment horizontal="center" vertical="center"/>
    </xf>
    <xf numFmtId="0" fontId="14" fillId="7" borderId="0" xfId="0" applyNumberFormat="1" applyFont="1" applyFill="1"/>
    <xf numFmtId="0" fontId="15" fillId="7" borderId="0" xfId="0" applyNumberFormat="1" applyFont="1" applyFill="1" applyBorder="1" applyAlignment="1">
      <alignment horizontal="center" vertical="center"/>
    </xf>
    <xf numFmtId="0" fontId="16" fillId="8" borderId="28" xfId="0" applyNumberFormat="1" applyFont="1" applyFill="1" applyBorder="1"/>
    <xf numFmtId="0" fontId="17" fillId="8" borderId="0" xfId="0" applyNumberFormat="1" applyFont="1" applyFill="1" applyBorder="1" applyAlignment="1">
      <alignment horizontal="center" vertical="center"/>
    </xf>
    <xf numFmtId="0" fontId="18" fillId="9" borderId="28" xfId="0" applyNumberFormat="1" applyFont="1" applyFill="1" applyBorder="1"/>
    <xf numFmtId="0" fontId="19" fillId="9" borderId="0" xfId="0" applyNumberFormat="1" applyFont="1" applyFill="1" applyBorder="1" applyAlignment="1">
      <alignment horizontal="center" vertical="center"/>
    </xf>
    <xf numFmtId="0" fontId="20" fillId="10" borderId="28" xfId="0" applyNumberFormat="1" applyFont="1" applyFill="1" applyBorder="1" applyAlignment="1">
      <alignment horizontal="left"/>
    </xf>
    <xf numFmtId="0" fontId="21" fillId="10" borderId="0" xfId="0" applyNumberFormat="1" applyFont="1" applyFill="1" applyBorder="1" applyAlignment="1">
      <alignment horizontal="center" vertical="center"/>
    </xf>
    <xf numFmtId="0" fontId="0" fillId="11" borderId="28" xfId="0" applyFill="1" applyBorder="1" applyAlignment="1">
      <alignment horizontal="left"/>
    </xf>
    <xf numFmtId="0" fontId="2" fillId="11" borderId="0" xfId="0" applyFont="1" applyFill="1" applyBorder="1" applyAlignment="1">
      <alignment horizontal="center" vertical="center"/>
    </xf>
    <xf numFmtId="0" fontId="0" fillId="0" borderId="29" xfId="0" applyBorder="1" applyAlignment="1">
      <alignment horizontal="left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Border="1" applyAlignment="1" applyProtection="1">
      <alignment wrapText="1"/>
    </xf>
    <xf numFmtId="0" fontId="1" fillId="3" borderId="13" xfId="0" applyNumberFormat="1" applyFont="1" applyFill="1" applyBorder="1" applyProtection="1"/>
    <xf numFmtId="0" fontId="7" fillId="3" borderId="0" xfId="0" applyNumberFormat="1" applyFont="1" applyFill="1" applyBorder="1" applyAlignment="1" applyProtection="1">
      <alignment horizontal="center" vertical="center"/>
    </xf>
    <xf numFmtId="43" fontId="0" fillId="0" borderId="30" xfId="0" applyNumberFormat="1" applyBorder="1" applyProtection="1"/>
    <xf numFmtId="43" fontId="0" fillId="0" borderId="0" xfId="0" applyNumberFormat="1" applyBorder="1" applyProtection="1"/>
    <xf numFmtId="0" fontId="8" fillId="4" borderId="28" xfId="0" applyNumberFormat="1" applyFont="1" applyFill="1" applyBorder="1" applyAlignment="1" applyProtection="1">
      <alignment horizontal="left"/>
    </xf>
    <xf numFmtId="0" fontId="9" fillId="4" borderId="0" xfId="0" applyNumberFormat="1" applyFont="1" applyFill="1" applyBorder="1" applyAlignment="1" applyProtection="1">
      <alignment horizontal="center" vertical="center"/>
    </xf>
    <xf numFmtId="0" fontId="10" fillId="5" borderId="28" xfId="0" applyNumberFormat="1" applyFont="1" applyFill="1" applyBorder="1" applyProtection="1"/>
    <xf numFmtId="0" fontId="11" fillId="5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12" fillId="6" borderId="28" xfId="0" applyNumberFormat="1" applyFont="1" applyFill="1" applyBorder="1" applyProtection="1"/>
    <xf numFmtId="0" fontId="13" fillId="6" borderId="0" xfId="0" applyNumberFormat="1" applyFont="1" applyFill="1" applyBorder="1" applyAlignment="1" applyProtection="1">
      <alignment horizontal="center" vertical="center"/>
    </xf>
    <xf numFmtId="0" fontId="14" fillId="7" borderId="0" xfId="0" applyNumberFormat="1" applyFont="1" applyFill="1" applyProtection="1"/>
    <xf numFmtId="0" fontId="15" fillId="7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6" fillId="8" borderId="28" xfId="0" applyNumberFormat="1" applyFont="1" applyFill="1" applyBorder="1" applyProtection="1"/>
    <xf numFmtId="0" fontId="17" fillId="8" borderId="0" xfId="0" applyNumberFormat="1" applyFont="1" applyFill="1" applyBorder="1" applyAlignment="1" applyProtection="1">
      <alignment horizontal="center" vertical="center"/>
    </xf>
    <xf numFmtId="0" fontId="18" fillId="9" borderId="28" xfId="0" applyNumberFormat="1" applyFont="1" applyFill="1" applyBorder="1" applyProtection="1"/>
    <xf numFmtId="0" fontId="19" fillId="9" borderId="0" xfId="0" applyNumberFormat="1" applyFont="1" applyFill="1" applyBorder="1" applyAlignment="1" applyProtection="1">
      <alignment horizontal="center" vertical="center"/>
    </xf>
    <xf numFmtId="0" fontId="20" fillId="10" borderId="28" xfId="0" applyNumberFormat="1" applyFont="1" applyFill="1" applyBorder="1" applyAlignment="1" applyProtection="1">
      <alignment horizontal="left"/>
    </xf>
    <xf numFmtId="0" fontId="21" fillId="10" borderId="0" xfId="0" applyNumberFormat="1" applyFont="1" applyFill="1" applyBorder="1" applyAlignment="1" applyProtection="1">
      <alignment horizontal="center" vertical="center"/>
    </xf>
    <xf numFmtId="0" fontId="0" fillId="11" borderId="28" xfId="0" applyFill="1" applyBorder="1" applyAlignment="1" applyProtection="1">
      <alignment horizontal="left"/>
    </xf>
    <xf numFmtId="0" fontId="2" fillId="11" borderId="0" xfId="0" applyFont="1" applyFill="1" applyBorder="1" applyAlignment="1" applyProtection="1">
      <alignment horizontal="center" vertical="center"/>
    </xf>
    <xf numFmtId="164" fontId="0" fillId="0" borderId="0" xfId="0" applyNumberFormat="1" applyBorder="1"/>
    <xf numFmtId="14" fontId="0" fillId="0" borderId="0" xfId="0" applyNumberFormat="1" applyBorder="1"/>
    <xf numFmtId="0" fontId="1" fillId="3" borderId="28" xfId="0" applyNumberFormat="1" applyFont="1" applyFill="1" applyBorder="1"/>
    <xf numFmtId="43" fontId="0" fillId="0" borderId="0" xfId="0" applyNumberFormat="1" applyBorder="1"/>
    <xf numFmtId="0" fontId="0" fillId="0" borderId="0" xfId="0" applyAlignment="1">
      <alignment horizontal="left"/>
    </xf>
    <xf numFmtId="0" fontId="0" fillId="0" borderId="0" xfId="0" applyNumberFormat="1" applyBorder="1"/>
    <xf numFmtId="14" fontId="4" fillId="0" borderId="0" xfId="0" applyNumberFormat="1" applyFont="1" applyBorder="1"/>
    <xf numFmtId="0" fontId="0" fillId="5" borderId="0" xfId="0" applyFill="1"/>
    <xf numFmtId="0" fontId="2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2" fontId="0" fillId="5" borderId="0" xfId="0" applyNumberFormat="1" applyFill="1" applyBorder="1"/>
    <xf numFmtId="0" fontId="0" fillId="9" borderId="0" xfId="0" applyFill="1"/>
    <xf numFmtId="0" fontId="2" fillId="9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2" fontId="0" fillId="9" borderId="0" xfId="0" applyNumberFormat="1" applyFill="1" applyBorder="1"/>
    <xf numFmtId="0" fontId="0" fillId="4" borderId="0" xfId="0" applyFill="1"/>
    <xf numFmtId="0" fontId="2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2" fontId="0" fillId="4" borderId="0" xfId="0" applyNumberFormat="1" applyFill="1" applyBorder="1"/>
    <xf numFmtId="0" fontId="0" fillId="12" borderId="0" xfId="0" applyFill="1"/>
    <xf numFmtId="0" fontId="2" fillId="12" borderId="0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2" fontId="0" fillId="12" borderId="0" xfId="0" applyNumberFormat="1" applyFill="1" applyBorder="1"/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3" xfId="0" applyBorder="1" applyAlignment="1">
      <alignment horizontal="right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right"/>
    </xf>
  </cellXfs>
  <cellStyles count="1">
    <cellStyle name="Normal" xfId="0" builtinId="0"/>
  </cellStyles>
  <dxfs count="2851"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strike val="0"/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auto="1"/>
      </font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1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5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microsoft.com/office/2006/relationships/vbaProject" Target="vbaProject.bin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ESTIA\C147\P1997-364-PB\Fabrication\OF1997.364.P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rod/Local%20Settings/Temporary%20Internet%20Files/OLK58/WINDOWS/TEMP/3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NNOVIA\donnees\hestia\C207\C207-15\Etude-Essai-Fab\ma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rod\Local%20Settings\Temporary%20Internet%20Files\OLK58\WINDOWS\TEMP\3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NNOVIA\DONNEES\HESTIA\C207\C207-17\Etude-Essai-Fab\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SCH PROC"/>
      <sheetName val="fiche résultat T5"/>
    </sheetNames>
    <sheetDataSet>
      <sheetData sheetId="0">
        <row r="20">
          <cell r="A20" t="str">
            <v>N° OF</v>
          </cell>
        </row>
      </sheetData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IBLE"/>
      <sheetName val="PLAN ECH"/>
      <sheetName val="SBE"/>
      <sheetName val="PL FAB"/>
      <sheetName val="F HES"/>
      <sheetName val="RVC"/>
      <sheetName val="CAR"/>
      <sheetName val="Titre"/>
      <sheetName val="Rectif"/>
      <sheetName val="F FAB"/>
      <sheetName val="TAB PREP"/>
      <sheetName val="S CONSO"/>
      <sheetName val="C CONTR S"/>
      <sheetName val="C CONTR P"/>
      <sheetName val="Coup"/>
      <sheetName val="S PROD"/>
      <sheetName val="Bilanfab2"/>
      <sheetName val="BIL FAB1"/>
      <sheetName val="DE"/>
      <sheetName val="BIL FIN"/>
      <sheetName val="Ac Enz"/>
      <sheetName val="Bil AcEnz"/>
      <sheetName val="BA PF"/>
      <sheetName val="FACT"/>
      <sheetName val="Module1"/>
    </sheetNames>
    <sheetDataSet>
      <sheetData sheetId="0">
        <row r="20">
          <cell r="B20" t="str">
            <v>99125c207</v>
          </cell>
        </row>
        <row r="39">
          <cell r="B39" t="str">
            <v>WWE2039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"/>
      <sheetName val="SBE"/>
      <sheetName val="PL FAB"/>
      <sheetName val="F HES"/>
      <sheetName val="RVC"/>
      <sheetName val="CAR"/>
      <sheetName val="Rectif"/>
      <sheetName val="F FAB"/>
      <sheetName val="TAB PREP"/>
      <sheetName val="S CONSO"/>
      <sheetName val="cible"/>
      <sheetName val="bilan enz"/>
      <sheetName val="Plan ech"/>
      <sheetName val="C CONTR S"/>
      <sheetName val="C CONTR P"/>
      <sheetName val="Coup"/>
      <sheetName val="S PROD"/>
      <sheetName val="Bilanfab2"/>
      <sheetName val="BIL FAB1"/>
      <sheetName val="BA PF"/>
      <sheetName val="DE"/>
      <sheetName val="BIL FIN"/>
      <sheetName val="FACT"/>
      <sheetName val="Module1"/>
    </sheetNames>
    <sheetDataSet>
      <sheetData sheetId="0"/>
      <sheetData sheetId="1">
        <row r="19">
          <cell r="B19" t="str">
            <v>C207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N293"/>
  <sheetViews>
    <sheetView tabSelected="1" zoomScale="77" zoomScaleNormal="77" workbookViewId="0">
      <pane xSplit="5" ySplit="4" topLeftCell="F270" activePane="bottomRight" state="frozen"/>
      <selection pane="topRight" activeCell="F1" sqref="F1"/>
      <selection pane="bottomLeft" activeCell="A5" sqref="A5"/>
      <selection pane="bottomRight" activeCell="M214" sqref="M214"/>
    </sheetView>
  </sheetViews>
  <sheetFormatPr baseColWidth="10" defaultColWidth="11.42578125" defaultRowHeight="15" x14ac:dyDescent="0.25"/>
  <cols>
    <col min="1" max="1" width="12.140625" customWidth="1"/>
    <col min="3" max="3" width="6.85546875" style="1" hidden="1" customWidth="1"/>
    <col min="4" max="4" width="36" style="2" bestFit="1" customWidth="1"/>
    <col min="5" max="5" width="11.140625" style="3" hidden="1" customWidth="1"/>
    <col min="6" max="6" width="12.85546875" style="2" customWidth="1"/>
    <col min="7" max="7" width="4.85546875" customWidth="1"/>
    <col min="8" max="8" width="6.28515625" customWidth="1"/>
    <col min="9" max="9" width="3.140625" customWidth="1"/>
    <col min="10" max="10" width="1.85546875" customWidth="1"/>
    <col min="11" max="11" width="5.140625" customWidth="1"/>
    <col min="12" max="12" width="7.5703125" customWidth="1"/>
    <col min="13" max="16384" width="11.42578125" style="2"/>
  </cols>
  <sheetData>
    <row r="1" spans="1:378" ht="0.75" customHeight="1" thickBot="1" x14ac:dyDescent="0.3">
      <c r="F1" s="2">
        <f>F151</f>
        <v>0</v>
      </c>
    </row>
    <row r="2" spans="1:378" ht="15.75" thickBot="1" x14ac:dyDescent="0.3">
      <c r="B2" s="140" t="s">
        <v>0</v>
      </c>
      <c r="C2" s="140"/>
      <c r="D2" s="140"/>
      <c r="F2" s="4">
        <v>42005</v>
      </c>
    </row>
    <row r="3" spans="1:378" ht="15.75" hidden="1" thickBot="1" x14ac:dyDescent="0.3">
      <c r="B3" s="5"/>
      <c r="D3" s="5"/>
      <c r="F3" s="6">
        <f>COLUMN()-2</f>
        <v>4</v>
      </c>
      <c r="G3" s="7">
        <f t="shared" ref="G3:L3" si="0">COLUMN()-2</f>
        <v>5</v>
      </c>
      <c r="H3" s="7">
        <f t="shared" si="0"/>
        <v>6</v>
      </c>
      <c r="I3" s="7">
        <f t="shared" si="0"/>
        <v>7</v>
      </c>
      <c r="J3" s="7">
        <f t="shared" si="0"/>
        <v>8</v>
      </c>
      <c r="K3" s="7">
        <f t="shared" si="0"/>
        <v>9</v>
      </c>
      <c r="L3" s="7">
        <f t="shared" si="0"/>
        <v>10</v>
      </c>
    </row>
    <row r="4" spans="1:378" ht="15.75" thickBot="1" x14ac:dyDescent="0.3">
      <c r="B4" s="133">
        <v>0</v>
      </c>
      <c r="C4" s="133"/>
      <c r="D4" s="133"/>
      <c r="F4" s="8" t="s">
        <v>1</v>
      </c>
      <c r="G4" s="2"/>
      <c r="H4" s="2"/>
      <c r="I4" s="2"/>
      <c r="J4" s="2"/>
      <c r="K4" s="2"/>
      <c r="L4" s="2"/>
    </row>
    <row r="5" spans="1:378" ht="6" customHeight="1" thickBot="1" x14ac:dyDescent="0.3">
      <c r="A5" s="9"/>
      <c r="C5" s="1">
        <v>1</v>
      </c>
      <c r="D5" s="10"/>
      <c r="E5" s="11">
        <f>ROW()</f>
        <v>5</v>
      </c>
      <c r="F5" s="12">
        <v>7</v>
      </c>
      <c r="G5" s="2"/>
      <c r="H5" s="2"/>
      <c r="I5" s="2"/>
      <c r="J5" s="2"/>
      <c r="K5" s="2"/>
      <c r="NN5" s="1">
        <f>C5</f>
        <v>1</v>
      </c>
    </row>
    <row r="6" spans="1:378" ht="6" customHeight="1" thickBot="1" x14ac:dyDescent="0.3">
      <c r="A6" s="15"/>
      <c r="C6" s="1">
        <v>2</v>
      </c>
      <c r="D6" s="16"/>
      <c r="E6" s="11">
        <f>ROW()</f>
        <v>6</v>
      </c>
      <c r="F6" s="13">
        <v>7</v>
      </c>
      <c r="G6" s="2"/>
      <c r="H6" s="2"/>
      <c r="I6" s="2"/>
      <c r="J6" s="2"/>
      <c r="K6" s="2"/>
      <c r="NN6" s="1">
        <f>C6</f>
        <v>2</v>
      </c>
    </row>
    <row r="7" spans="1:378" ht="6" customHeight="1" thickBot="1" x14ac:dyDescent="0.3">
      <c r="A7" s="15"/>
      <c r="C7" s="1">
        <v>3</v>
      </c>
      <c r="D7" s="17"/>
      <c r="E7" s="11">
        <f>ROW()</f>
        <v>7</v>
      </c>
      <c r="F7" s="18">
        <v>7</v>
      </c>
      <c r="G7" s="2"/>
      <c r="H7" s="2"/>
      <c r="I7" s="2"/>
      <c r="J7" s="2"/>
      <c r="K7" s="2"/>
      <c r="NN7" s="1">
        <f>C7</f>
        <v>3</v>
      </c>
    </row>
    <row r="8" spans="1:378" ht="6" customHeight="1" thickBot="1" x14ac:dyDescent="0.3">
      <c r="A8" s="15"/>
      <c r="C8" s="1">
        <v>4</v>
      </c>
      <c r="D8" s="17"/>
      <c r="E8" s="11">
        <f>ROW()</f>
        <v>8</v>
      </c>
      <c r="F8" s="19">
        <v>7</v>
      </c>
      <c r="G8" s="2"/>
      <c r="H8" s="2"/>
      <c r="I8" s="2"/>
      <c r="J8" s="2"/>
      <c r="K8" s="2"/>
      <c r="NN8" s="1">
        <f>C8</f>
        <v>4</v>
      </c>
    </row>
    <row r="9" spans="1:378" ht="6" customHeight="1" thickBot="1" x14ac:dyDescent="0.3">
      <c r="A9" s="15"/>
      <c r="C9" s="1">
        <v>5</v>
      </c>
      <c r="D9" s="132">
        <v>1</v>
      </c>
      <c r="E9" s="11">
        <f>ROW()</f>
        <v>9</v>
      </c>
      <c r="F9" s="13">
        <v>7</v>
      </c>
      <c r="G9" s="2"/>
      <c r="H9" s="2"/>
      <c r="I9" s="2"/>
      <c r="J9" s="2"/>
      <c r="K9" s="2"/>
      <c r="NN9" s="1">
        <f>C9</f>
        <v>5</v>
      </c>
    </row>
    <row r="10" spans="1:378" ht="6" customHeight="1" thickBot="1" x14ac:dyDescent="0.3">
      <c r="A10" s="15"/>
      <c r="B10" s="20"/>
      <c r="C10" s="21">
        <v>6</v>
      </c>
      <c r="D10" s="133"/>
      <c r="E10" s="11">
        <f>ROW()</f>
        <v>10</v>
      </c>
      <c r="F10" s="22">
        <v>7</v>
      </c>
      <c r="G10" s="2"/>
      <c r="H10" s="2"/>
      <c r="I10" s="2"/>
      <c r="J10" s="2"/>
      <c r="K10" s="2"/>
      <c r="NN10" s="1">
        <f>C10</f>
        <v>6</v>
      </c>
    </row>
    <row r="11" spans="1:378" ht="6" customHeight="1" thickBot="1" x14ac:dyDescent="0.3">
      <c r="A11" s="23"/>
      <c r="C11" s="1">
        <v>7</v>
      </c>
      <c r="D11" s="10"/>
      <c r="E11" s="11">
        <f>ROW()</f>
        <v>11</v>
      </c>
      <c r="F11" s="14">
        <v>7</v>
      </c>
      <c r="G11" s="2"/>
      <c r="H11" s="2"/>
      <c r="I11" s="2"/>
      <c r="J11" s="2"/>
      <c r="K11" s="2"/>
      <c r="NN11" s="1">
        <f>C11</f>
        <v>7</v>
      </c>
    </row>
    <row r="12" spans="1:378" ht="6" customHeight="1" thickBot="1" x14ac:dyDescent="0.3">
      <c r="A12" s="15"/>
      <c r="C12" s="1">
        <v>8</v>
      </c>
      <c r="D12" s="16"/>
      <c r="E12" s="11">
        <f>ROW()</f>
        <v>12</v>
      </c>
      <c r="F12" s="13">
        <v>7</v>
      </c>
      <c r="G12" s="2"/>
      <c r="H12" s="2"/>
      <c r="I12" s="2"/>
      <c r="J12" s="2"/>
      <c r="K12" s="2"/>
      <c r="NN12" s="1">
        <f>C12</f>
        <v>8</v>
      </c>
    </row>
    <row r="13" spans="1:378" ht="6" customHeight="1" thickBot="1" x14ac:dyDescent="0.3">
      <c r="A13" s="15"/>
      <c r="C13" s="1">
        <v>9</v>
      </c>
      <c r="D13" s="16"/>
      <c r="E13" s="11">
        <f>ROW()</f>
        <v>13</v>
      </c>
      <c r="F13" s="18">
        <v>7</v>
      </c>
      <c r="G13" s="2"/>
      <c r="H13" s="2"/>
      <c r="I13" s="2"/>
      <c r="J13" s="2"/>
      <c r="K13" s="2"/>
      <c r="NN13" s="1">
        <f>C13</f>
        <v>9</v>
      </c>
    </row>
    <row r="14" spans="1:378" ht="6" customHeight="1" thickBot="1" x14ac:dyDescent="0.3">
      <c r="A14" s="15"/>
      <c r="C14" s="1">
        <v>10</v>
      </c>
      <c r="D14" s="17"/>
      <c r="E14" s="11">
        <f>ROW()</f>
        <v>14</v>
      </c>
      <c r="F14" s="19">
        <v>7</v>
      </c>
      <c r="G14" s="2"/>
      <c r="H14" s="2"/>
      <c r="I14" s="2"/>
      <c r="J14" s="2"/>
      <c r="K14" s="2"/>
      <c r="NN14" s="1">
        <f>C14</f>
        <v>10</v>
      </c>
    </row>
    <row r="15" spans="1:378" ht="6" customHeight="1" thickBot="1" x14ac:dyDescent="0.3">
      <c r="A15" s="15"/>
      <c r="C15" s="1">
        <v>11</v>
      </c>
      <c r="D15" s="132">
        <v>2</v>
      </c>
      <c r="E15" s="11">
        <f>ROW()</f>
        <v>15</v>
      </c>
      <c r="F15" s="13">
        <v>7</v>
      </c>
      <c r="G15" s="2"/>
      <c r="H15" s="2"/>
      <c r="I15" s="2"/>
      <c r="J15" s="2"/>
      <c r="K15" s="2"/>
      <c r="NN15" s="1">
        <f>C15</f>
        <v>11</v>
      </c>
    </row>
    <row r="16" spans="1:378" ht="6" customHeight="1" thickBot="1" x14ac:dyDescent="0.3">
      <c r="A16" s="24"/>
      <c r="B16" s="20"/>
      <c r="C16" s="21">
        <v>12</v>
      </c>
      <c r="D16" s="141"/>
      <c r="E16" s="11">
        <f>ROW()</f>
        <v>16</v>
      </c>
      <c r="F16" s="22">
        <v>7</v>
      </c>
      <c r="G16" s="2"/>
      <c r="H16" s="2"/>
      <c r="I16" s="2"/>
      <c r="J16" s="2"/>
      <c r="K16" s="2"/>
      <c r="NN16" s="1">
        <f>C16</f>
        <v>12</v>
      </c>
    </row>
    <row r="17" spans="1:378" ht="6" customHeight="1" thickBot="1" x14ac:dyDescent="0.3">
      <c r="A17" s="15"/>
      <c r="C17" s="1">
        <v>13</v>
      </c>
      <c r="D17" s="10"/>
      <c r="E17" s="11">
        <f>ROW()</f>
        <v>17</v>
      </c>
      <c r="F17" s="14">
        <v>7</v>
      </c>
      <c r="G17" s="2"/>
      <c r="H17" s="2"/>
      <c r="I17" s="2"/>
      <c r="J17" s="2"/>
      <c r="K17" s="2"/>
      <c r="NN17" s="1">
        <f>C17</f>
        <v>13</v>
      </c>
    </row>
    <row r="18" spans="1:378" ht="6" customHeight="1" thickBot="1" x14ac:dyDescent="0.3">
      <c r="A18" s="15"/>
      <c r="C18" s="1">
        <v>14</v>
      </c>
      <c r="D18" s="16"/>
      <c r="E18" s="11">
        <f>ROW()</f>
        <v>18</v>
      </c>
      <c r="F18" s="13">
        <v>7</v>
      </c>
      <c r="G18" s="2"/>
      <c r="H18" s="2"/>
      <c r="I18" s="2"/>
      <c r="J18" s="2"/>
      <c r="K18" s="2"/>
      <c r="NN18" s="1">
        <f>C18</f>
        <v>14</v>
      </c>
    </row>
    <row r="19" spans="1:378" ht="6" customHeight="1" thickBot="1" x14ac:dyDescent="0.3">
      <c r="A19" s="15"/>
      <c r="C19" s="1">
        <v>15</v>
      </c>
      <c r="D19" s="16"/>
      <c r="E19" s="11">
        <f>ROW()</f>
        <v>19</v>
      </c>
      <c r="F19" s="18">
        <v>7</v>
      </c>
      <c r="G19" s="2"/>
      <c r="H19" s="2"/>
      <c r="I19" s="2"/>
      <c r="J19" s="2"/>
      <c r="K19" s="2"/>
      <c r="NN19" s="1">
        <f>C19</f>
        <v>15</v>
      </c>
    </row>
    <row r="20" spans="1:378" ht="6" customHeight="1" thickBot="1" x14ac:dyDescent="0.3">
      <c r="A20" s="15"/>
      <c r="C20" s="1">
        <v>16</v>
      </c>
      <c r="E20" s="11">
        <f>ROW()</f>
        <v>20</v>
      </c>
      <c r="F20" s="19">
        <v>7</v>
      </c>
      <c r="G20" s="2"/>
      <c r="H20" s="2"/>
      <c r="I20" s="2"/>
      <c r="J20" s="2"/>
      <c r="K20" s="2"/>
      <c r="NN20" s="1">
        <f>C20</f>
        <v>16</v>
      </c>
    </row>
    <row r="21" spans="1:378" ht="6" customHeight="1" thickBot="1" x14ac:dyDescent="0.3">
      <c r="A21" s="15"/>
      <c r="C21" s="1">
        <v>17</v>
      </c>
      <c r="D21" s="132">
        <v>3</v>
      </c>
      <c r="E21" s="11">
        <f>ROW()</f>
        <v>21</v>
      </c>
      <c r="F21" s="13">
        <v>7</v>
      </c>
      <c r="G21" s="2"/>
      <c r="H21" s="2"/>
      <c r="I21" s="2"/>
      <c r="J21" s="2"/>
      <c r="K21" s="2"/>
      <c r="NN21" s="1">
        <f>C21</f>
        <v>17</v>
      </c>
    </row>
    <row r="22" spans="1:378" ht="6" customHeight="1" thickBot="1" x14ac:dyDescent="0.3">
      <c r="A22" s="25"/>
      <c r="B22" s="20"/>
      <c r="C22" s="21">
        <v>18</v>
      </c>
      <c r="D22" s="133"/>
      <c r="E22" s="11">
        <f>ROW()</f>
        <v>22</v>
      </c>
      <c r="F22" s="22">
        <v>7</v>
      </c>
      <c r="G22" s="2"/>
      <c r="H22" s="2"/>
      <c r="I22" s="2"/>
      <c r="J22" s="2"/>
      <c r="K22" s="2"/>
      <c r="NN22" s="1">
        <f>C22</f>
        <v>18</v>
      </c>
    </row>
    <row r="23" spans="1:378" ht="6" customHeight="1" thickBot="1" x14ac:dyDescent="0.3">
      <c r="A23" s="15"/>
      <c r="C23" s="1">
        <v>19</v>
      </c>
      <c r="D23" s="10"/>
      <c r="E23" s="11">
        <f>ROW()</f>
        <v>23</v>
      </c>
      <c r="F23" s="14">
        <v>7</v>
      </c>
      <c r="G23" s="2"/>
      <c r="H23" s="2"/>
      <c r="I23" s="2"/>
      <c r="J23" s="2"/>
      <c r="K23" s="2"/>
      <c r="NN23" s="1">
        <f>C23</f>
        <v>19</v>
      </c>
    </row>
    <row r="24" spans="1:378" ht="6" customHeight="1" thickBot="1" x14ac:dyDescent="0.3">
      <c r="A24" s="15"/>
      <c r="C24" s="1">
        <v>20</v>
      </c>
      <c r="D24" s="1"/>
      <c r="E24" s="11">
        <f>ROW()</f>
        <v>24</v>
      </c>
      <c r="F24" s="13">
        <v>7</v>
      </c>
      <c r="G24" s="2"/>
      <c r="H24" s="2"/>
      <c r="I24" s="2"/>
      <c r="J24" s="2"/>
      <c r="K24" s="2"/>
      <c r="NN24" s="1">
        <f>C24</f>
        <v>20</v>
      </c>
    </row>
    <row r="25" spans="1:378" ht="6" customHeight="1" thickBot="1" x14ac:dyDescent="0.3">
      <c r="A25" s="15"/>
      <c r="C25" s="1">
        <v>21</v>
      </c>
      <c r="D25" s="17"/>
      <c r="E25" s="11">
        <f>ROW()</f>
        <v>25</v>
      </c>
      <c r="F25" s="18">
        <v>7</v>
      </c>
      <c r="G25" s="2"/>
      <c r="H25" s="2"/>
      <c r="I25" s="2"/>
      <c r="J25" s="2"/>
      <c r="K25" s="2"/>
      <c r="NN25" s="1">
        <f>C25</f>
        <v>21</v>
      </c>
    </row>
    <row r="26" spans="1:378" ht="6" customHeight="1" thickBot="1" x14ac:dyDescent="0.3">
      <c r="A26" s="15"/>
      <c r="C26" s="1">
        <v>22</v>
      </c>
      <c r="D26" s="17"/>
      <c r="E26" s="11">
        <f>ROW()</f>
        <v>26</v>
      </c>
      <c r="F26" s="19">
        <v>7</v>
      </c>
      <c r="G26" s="2"/>
      <c r="H26" s="2"/>
      <c r="I26" s="2"/>
      <c r="J26" s="2"/>
      <c r="K26" s="2"/>
      <c r="NN26" s="1">
        <f>C26</f>
        <v>22</v>
      </c>
    </row>
    <row r="27" spans="1:378" ht="6" customHeight="1" thickBot="1" x14ac:dyDescent="0.3">
      <c r="A27" s="15"/>
      <c r="C27" s="1">
        <v>23</v>
      </c>
      <c r="D27" s="132">
        <v>4</v>
      </c>
      <c r="E27" s="11">
        <f>ROW()</f>
        <v>27</v>
      </c>
      <c r="F27" s="13">
        <v>7</v>
      </c>
      <c r="G27" s="2"/>
      <c r="H27" s="2"/>
      <c r="I27" s="2"/>
      <c r="J27" s="2"/>
      <c r="K27" s="2"/>
      <c r="NN27" s="1">
        <f>C27</f>
        <v>23</v>
      </c>
    </row>
    <row r="28" spans="1:378" ht="6" customHeight="1" thickBot="1" x14ac:dyDescent="0.3">
      <c r="A28" s="25"/>
      <c r="B28" s="20"/>
      <c r="C28" s="21">
        <v>24</v>
      </c>
      <c r="D28" s="133"/>
      <c r="E28" s="11">
        <f>ROW()</f>
        <v>28</v>
      </c>
      <c r="F28" s="22">
        <v>7</v>
      </c>
      <c r="G28" s="2"/>
      <c r="H28" s="2"/>
      <c r="I28" s="2"/>
      <c r="J28" s="2"/>
      <c r="K28" s="2"/>
      <c r="NN28" s="1">
        <f>C28</f>
        <v>24</v>
      </c>
    </row>
    <row r="29" spans="1:378" ht="6" customHeight="1" thickBot="1" x14ac:dyDescent="0.3">
      <c r="A29" s="9"/>
      <c r="C29" s="1">
        <v>25</v>
      </c>
      <c r="D29" s="10"/>
      <c r="E29" s="11">
        <f>ROW()</f>
        <v>29</v>
      </c>
      <c r="F29" s="14">
        <v>7</v>
      </c>
      <c r="G29" s="2"/>
      <c r="H29" s="2"/>
      <c r="I29" s="2"/>
      <c r="J29" s="2"/>
      <c r="K29" s="2"/>
      <c r="NN29" s="1">
        <f>C29</f>
        <v>25</v>
      </c>
    </row>
    <row r="30" spans="1:378" ht="6" customHeight="1" thickBot="1" x14ac:dyDescent="0.3">
      <c r="A30" s="15"/>
      <c r="C30" s="1">
        <v>26</v>
      </c>
      <c r="D30" s="16"/>
      <c r="E30" s="11">
        <f>ROW()</f>
        <v>30</v>
      </c>
      <c r="F30" s="13">
        <v>7</v>
      </c>
      <c r="G30" s="2"/>
      <c r="H30" s="2"/>
      <c r="I30" s="2"/>
      <c r="J30" s="2"/>
      <c r="K30" s="2"/>
      <c r="NN30" s="1">
        <f>C30</f>
        <v>26</v>
      </c>
    </row>
    <row r="31" spans="1:378" ht="6" customHeight="1" thickBot="1" x14ac:dyDescent="0.3">
      <c r="A31" s="15"/>
      <c r="C31" s="1">
        <v>27</v>
      </c>
      <c r="D31" s="16"/>
      <c r="E31" s="11">
        <f>ROW()</f>
        <v>31</v>
      </c>
      <c r="F31" s="18">
        <v>7</v>
      </c>
      <c r="G31" s="2"/>
      <c r="H31" s="2"/>
      <c r="I31" s="2"/>
      <c r="J31" s="2"/>
      <c r="K31" s="2"/>
      <c r="NN31" s="1">
        <f>C31</f>
        <v>27</v>
      </c>
    </row>
    <row r="32" spans="1:378" ht="6" customHeight="1" thickBot="1" x14ac:dyDescent="0.3">
      <c r="A32" s="15"/>
      <c r="C32" s="1">
        <v>28</v>
      </c>
      <c r="D32" s="1"/>
      <c r="E32" s="11">
        <f>ROW()</f>
        <v>32</v>
      </c>
      <c r="F32" s="19">
        <v>7</v>
      </c>
      <c r="G32" s="2"/>
      <c r="H32" s="2"/>
      <c r="I32" s="2"/>
      <c r="J32" s="2"/>
      <c r="K32" s="2"/>
      <c r="NN32" s="1">
        <f>C32</f>
        <v>28</v>
      </c>
    </row>
    <row r="33" spans="1:378" ht="6" customHeight="1" thickBot="1" x14ac:dyDescent="0.3">
      <c r="A33" s="15"/>
      <c r="C33" s="1">
        <v>29</v>
      </c>
      <c r="D33" s="132">
        <v>5</v>
      </c>
      <c r="E33" s="11">
        <f>ROW()</f>
        <v>33</v>
      </c>
      <c r="F33" s="13">
        <v>7</v>
      </c>
      <c r="G33" s="2"/>
      <c r="H33" s="2"/>
      <c r="I33" s="2"/>
      <c r="J33" s="2"/>
      <c r="K33" s="2"/>
      <c r="NN33" s="1">
        <f>C33</f>
        <v>29</v>
      </c>
    </row>
    <row r="34" spans="1:378" ht="6" customHeight="1" thickBot="1" x14ac:dyDescent="0.3">
      <c r="A34" s="26"/>
      <c r="B34" s="27"/>
      <c r="C34" s="28">
        <v>30</v>
      </c>
      <c r="D34" s="133"/>
      <c r="E34" s="29">
        <f>ROW()</f>
        <v>34</v>
      </c>
      <c r="F34" s="30">
        <v>7</v>
      </c>
      <c r="G34" s="27"/>
      <c r="H34" s="27"/>
      <c r="I34" s="27"/>
      <c r="J34" s="27"/>
      <c r="K34" s="27"/>
      <c r="NN34" s="28">
        <f>C34</f>
        <v>30</v>
      </c>
    </row>
    <row r="35" spans="1:378" ht="6" customHeight="1" thickBot="1" x14ac:dyDescent="0.3">
      <c r="C35" s="1">
        <v>31</v>
      </c>
      <c r="D35" s="31"/>
      <c r="E35" s="3">
        <f>ROW()</f>
        <v>35</v>
      </c>
      <c r="F35" s="32">
        <v>7</v>
      </c>
      <c r="G35" s="2"/>
      <c r="H35" s="2"/>
      <c r="I35" s="2"/>
      <c r="J35" s="2"/>
      <c r="K35" s="2"/>
      <c r="NN35" s="1">
        <f>C35</f>
        <v>31</v>
      </c>
    </row>
    <row r="36" spans="1:378" ht="6" customHeight="1" thickBot="1" x14ac:dyDescent="0.3">
      <c r="A36" s="15"/>
      <c r="C36" s="1">
        <v>32</v>
      </c>
      <c r="D36" s="17"/>
      <c r="E36" s="11">
        <f>ROW()</f>
        <v>36</v>
      </c>
      <c r="F36" s="13">
        <v>7</v>
      </c>
      <c r="G36" s="2"/>
      <c r="H36" s="2"/>
      <c r="I36" s="2"/>
      <c r="J36" s="2"/>
      <c r="K36" s="2"/>
      <c r="NN36" s="1">
        <f>C36</f>
        <v>32</v>
      </c>
    </row>
    <row r="37" spans="1:378" ht="6" customHeight="1" thickBot="1" x14ac:dyDescent="0.3">
      <c r="A37" s="15"/>
      <c r="C37" s="1">
        <v>33</v>
      </c>
      <c r="D37" s="17"/>
      <c r="E37" s="11">
        <f>ROW()</f>
        <v>37</v>
      </c>
      <c r="F37" s="18">
        <v>7</v>
      </c>
      <c r="G37" s="2"/>
      <c r="H37" s="2"/>
      <c r="I37" s="2"/>
      <c r="J37" s="2"/>
      <c r="K37" s="2"/>
      <c r="NN37" s="1">
        <f>C37</f>
        <v>33</v>
      </c>
    </row>
    <row r="38" spans="1:378" ht="6" customHeight="1" thickBot="1" x14ac:dyDescent="0.3">
      <c r="A38" s="15"/>
      <c r="C38" s="1">
        <v>34</v>
      </c>
      <c r="E38" s="11">
        <f>ROW()</f>
        <v>38</v>
      </c>
      <c r="F38" s="19">
        <v>7</v>
      </c>
      <c r="G38" s="2"/>
      <c r="H38" s="2"/>
      <c r="I38" s="2"/>
      <c r="J38" s="2"/>
      <c r="K38" s="2"/>
      <c r="NN38" s="1">
        <f>C38</f>
        <v>34</v>
      </c>
    </row>
    <row r="39" spans="1:378" ht="6" customHeight="1" thickBot="1" x14ac:dyDescent="0.3">
      <c r="A39" s="15"/>
      <c r="C39" s="1">
        <v>35</v>
      </c>
      <c r="D39" s="132">
        <v>6</v>
      </c>
      <c r="E39" s="11">
        <f>ROW()</f>
        <v>39</v>
      </c>
      <c r="F39" s="13">
        <v>7</v>
      </c>
      <c r="G39" s="2"/>
      <c r="H39" s="2"/>
      <c r="I39" s="2"/>
      <c r="J39" s="2"/>
      <c r="K39" s="2"/>
      <c r="NN39" s="1">
        <f>C39</f>
        <v>35</v>
      </c>
    </row>
    <row r="40" spans="1:378" ht="6" customHeight="1" thickBot="1" x14ac:dyDescent="0.3">
      <c r="A40" s="25"/>
      <c r="B40" s="20"/>
      <c r="C40" s="21">
        <v>36</v>
      </c>
      <c r="D40" s="133"/>
      <c r="E40" s="11">
        <f>ROW()</f>
        <v>40</v>
      </c>
      <c r="F40" s="22">
        <v>7</v>
      </c>
      <c r="G40" s="2"/>
      <c r="H40" s="2"/>
      <c r="I40" s="2"/>
      <c r="J40" s="2"/>
      <c r="K40" s="2"/>
      <c r="NN40" s="1">
        <f>C40</f>
        <v>36</v>
      </c>
    </row>
    <row r="41" spans="1:378" ht="6" customHeight="1" thickBot="1" x14ac:dyDescent="0.3">
      <c r="A41" s="9"/>
      <c r="C41" s="1">
        <v>37</v>
      </c>
      <c r="D41" s="10"/>
      <c r="E41" s="11">
        <f>ROW()</f>
        <v>41</v>
      </c>
      <c r="F41" s="14">
        <v>7</v>
      </c>
      <c r="G41" s="2"/>
      <c r="H41" s="2"/>
      <c r="I41" s="2"/>
      <c r="J41" s="2"/>
      <c r="K41" s="2"/>
      <c r="NN41" s="1">
        <f>C41</f>
        <v>37</v>
      </c>
    </row>
    <row r="42" spans="1:378" ht="6" customHeight="1" thickBot="1" x14ac:dyDescent="0.3">
      <c r="A42" s="15"/>
      <c r="C42" s="1">
        <v>38</v>
      </c>
      <c r="D42" s="16"/>
      <c r="E42" s="11">
        <f>ROW()</f>
        <v>42</v>
      </c>
      <c r="F42" s="13">
        <v>7</v>
      </c>
      <c r="G42" s="2"/>
      <c r="H42" s="2"/>
      <c r="I42" s="2"/>
      <c r="J42" s="2"/>
      <c r="K42" s="2"/>
      <c r="NN42" s="1">
        <f>C42</f>
        <v>38</v>
      </c>
    </row>
    <row r="43" spans="1:378" ht="6" customHeight="1" thickBot="1" x14ac:dyDescent="0.3">
      <c r="A43" s="15"/>
      <c r="C43" s="1">
        <v>39</v>
      </c>
      <c r="D43" s="16"/>
      <c r="E43" s="11">
        <f>ROW()</f>
        <v>43</v>
      </c>
      <c r="F43" s="18">
        <v>7</v>
      </c>
      <c r="G43" s="2"/>
      <c r="H43" s="2"/>
      <c r="I43" s="2"/>
      <c r="J43" s="2"/>
      <c r="K43" s="2"/>
      <c r="NN43" s="1">
        <f>C43</f>
        <v>39</v>
      </c>
    </row>
    <row r="44" spans="1:378" ht="6" customHeight="1" thickBot="1" x14ac:dyDescent="0.3">
      <c r="A44" s="15"/>
      <c r="C44" s="1">
        <v>40</v>
      </c>
      <c r="D44" s="16"/>
      <c r="E44" s="11">
        <f>ROW()</f>
        <v>44</v>
      </c>
      <c r="F44" s="19">
        <v>7</v>
      </c>
      <c r="G44" s="2"/>
      <c r="H44" s="2"/>
      <c r="I44" s="2"/>
      <c r="J44" s="2"/>
      <c r="K44" s="2"/>
      <c r="NN44" s="1">
        <f>C44</f>
        <v>40</v>
      </c>
    </row>
    <row r="45" spans="1:378" ht="6" customHeight="1" thickBot="1" x14ac:dyDescent="0.3">
      <c r="A45" s="15"/>
      <c r="C45" s="1">
        <v>41</v>
      </c>
      <c r="D45" s="132">
        <v>7</v>
      </c>
      <c r="E45" s="11">
        <f>ROW()</f>
        <v>45</v>
      </c>
      <c r="F45" s="13">
        <v>7</v>
      </c>
      <c r="G45" s="2"/>
      <c r="H45" s="2"/>
      <c r="I45" s="2"/>
      <c r="J45" s="2"/>
      <c r="K45" s="2"/>
      <c r="NN45" s="1">
        <f>C45</f>
        <v>41</v>
      </c>
    </row>
    <row r="46" spans="1:378" ht="6" customHeight="1" thickBot="1" x14ac:dyDescent="0.3">
      <c r="A46" s="25"/>
      <c r="B46" s="20"/>
      <c r="C46" s="21">
        <v>42</v>
      </c>
      <c r="D46" s="133"/>
      <c r="E46" s="11">
        <f>ROW()</f>
        <v>46</v>
      </c>
      <c r="F46" s="22">
        <v>7</v>
      </c>
      <c r="G46" s="2"/>
      <c r="H46" s="2"/>
      <c r="I46" s="2"/>
      <c r="J46" s="2"/>
      <c r="K46" s="2"/>
      <c r="NN46" s="1">
        <f>C46</f>
        <v>42</v>
      </c>
    </row>
    <row r="47" spans="1:378" ht="6" customHeight="1" thickBot="1" x14ac:dyDescent="0.3">
      <c r="A47" s="9"/>
      <c r="C47" s="1">
        <v>43</v>
      </c>
      <c r="D47" s="10"/>
      <c r="E47" s="11">
        <f>ROW()</f>
        <v>47</v>
      </c>
      <c r="F47" s="14">
        <v>7</v>
      </c>
      <c r="G47" s="2"/>
      <c r="H47" s="2"/>
      <c r="I47" s="2"/>
      <c r="J47" s="2"/>
      <c r="K47" s="2"/>
      <c r="NN47" s="1">
        <f>C47</f>
        <v>43</v>
      </c>
    </row>
    <row r="48" spans="1:378" ht="6" customHeight="1" thickBot="1" x14ac:dyDescent="0.3">
      <c r="A48" s="15"/>
      <c r="C48" s="1">
        <v>44</v>
      </c>
      <c r="D48" s="16"/>
      <c r="E48" s="11">
        <f>ROW()</f>
        <v>48</v>
      </c>
      <c r="F48" s="13">
        <v>7</v>
      </c>
      <c r="G48" s="2"/>
      <c r="H48" s="2"/>
      <c r="I48" s="2"/>
      <c r="J48" s="2"/>
      <c r="K48" s="2"/>
      <c r="NN48" s="1">
        <f>C48</f>
        <v>44</v>
      </c>
    </row>
    <row r="49" spans="1:378" ht="6" customHeight="1" thickBot="1" x14ac:dyDescent="0.3">
      <c r="A49" s="15"/>
      <c r="C49" s="1">
        <v>45</v>
      </c>
      <c r="D49" s="16"/>
      <c r="E49" s="11">
        <f>ROW()</f>
        <v>49</v>
      </c>
      <c r="F49" s="18">
        <v>7</v>
      </c>
      <c r="G49" s="2"/>
      <c r="H49" s="2"/>
      <c r="I49" s="2"/>
      <c r="J49" s="2"/>
      <c r="K49" s="2"/>
      <c r="NN49" s="1">
        <f>C49</f>
        <v>45</v>
      </c>
    </row>
    <row r="50" spans="1:378" ht="6" customHeight="1" thickBot="1" x14ac:dyDescent="0.3">
      <c r="A50" s="15"/>
      <c r="C50" s="1">
        <v>46</v>
      </c>
      <c r="D50" s="16"/>
      <c r="E50" s="11">
        <f>ROW()</f>
        <v>50</v>
      </c>
      <c r="F50" s="19">
        <v>7</v>
      </c>
      <c r="G50" s="2"/>
      <c r="H50" s="2"/>
      <c r="I50" s="2"/>
      <c r="J50" s="2"/>
      <c r="K50" s="2"/>
      <c r="NN50" s="1">
        <f>C50</f>
        <v>46</v>
      </c>
    </row>
    <row r="51" spans="1:378" ht="6" customHeight="1" thickBot="1" x14ac:dyDescent="0.3">
      <c r="A51" s="15"/>
      <c r="C51" s="1">
        <v>47</v>
      </c>
      <c r="D51" s="132">
        <v>8</v>
      </c>
      <c r="E51" s="11">
        <f>ROW()</f>
        <v>51</v>
      </c>
      <c r="F51" s="13">
        <v>7</v>
      </c>
      <c r="G51" s="2"/>
      <c r="H51" s="2"/>
      <c r="I51" s="2"/>
      <c r="J51" s="2"/>
      <c r="K51" s="2"/>
      <c r="NN51" s="1">
        <f>C51</f>
        <v>47</v>
      </c>
    </row>
    <row r="52" spans="1:378" ht="6" customHeight="1" thickBot="1" x14ac:dyDescent="0.3">
      <c r="A52" s="24"/>
      <c r="B52" s="33"/>
      <c r="C52" s="34">
        <v>48</v>
      </c>
      <c r="D52" s="133"/>
      <c r="E52" s="35">
        <f>ROW()</f>
        <v>52</v>
      </c>
      <c r="F52" s="22">
        <v>7</v>
      </c>
      <c r="G52" s="33"/>
      <c r="H52" s="33"/>
      <c r="I52" s="33"/>
      <c r="J52" s="33"/>
      <c r="K52" s="33"/>
      <c r="NN52" s="34">
        <f>C52</f>
        <v>48</v>
      </c>
    </row>
    <row r="53" spans="1:378" ht="6" customHeight="1" thickBot="1" x14ac:dyDescent="0.3">
      <c r="A53" s="15"/>
      <c r="C53" s="1">
        <v>49</v>
      </c>
      <c r="D53" s="16"/>
      <c r="E53" s="3">
        <f>ROW()</f>
        <v>53</v>
      </c>
      <c r="F53" s="14">
        <v>7</v>
      </c>
      <c r="G53" s="2"/>
      <c r="H53" s="2"/>
      <c r="I53" s="2"/>
      <c r="J53" s="2"/>
      <c r="K53" s="2"/>
      <c r="NN53" s="1">
        <f>C53</f>
        <v>49</v>
      </c>
    </row>
    <row r="54" spans="1:378" ht="6" customHeight="1" thickBot="1" x14ac:dyDescent="0.3">
      <c r="A54" s="15"/>
      <c r="C54" s="1">
        <v>50</v>
      </c>
      <c r="D54" s="16"/>
      <c r="E54" s="11">
        <f>ROW()</f>
        <v>54</v>
      </c>
      <c r="F54" s="13">
        <v>7</v>
      </c>
      <c r="G54" s="2"/>
      <c r="H54" s="2"/>
      <c r="I54" s="2"/>
      <c r="J54" s="2"/>
      <c r="K54" s="2"/>
      <c r="NN54" s="1">
        <f>C54</f>
        <v>50</v>
      </c>
    </row>
    <row r="55" spans="1:378" ht="6" customHeight="1" thickBot="1" x14ac:dyDescent="0.3">
      <c r="A55" s="15"/>
      <c r="C55" s="1">
        <v>51</v>
      </c>
      <c r="D55" s="17"/>
      <c r="E55" s="11">
        <f>ROW()</f>
        <v>55</v>
      </c>
      <c r="F55" s="18">
        <v>7</v>
      </c>
      <c r="G55" s="2"/>
      <c r="H55" s="2"/>
      <c r="I55" s="2"/>
      <c r="J55" s="2"/>
      <c r="K55" s="2"/>
      <c r="NN55" s="1">
        <f>C55</f>
        <v>51</v>
      </c>
    </row>
    <row r="56" spans="1:378" ht="6" customHeight="1" thickBot="1" x14ac:dyDescent="0.3">
      <c r="A56" s="15"/>
      <c r="C56" s="1">
        <v>52</v>
      </c>
      <c r="D56" s="17"/>
      <c r="E56" s="11">
        <f>ROW()</f>
        <v>56</v>
      </c>
      <c r="F56" s="19">
        <v>7</v>
      </c>
      <c r="G56" s="2"/>
      <c r="H56" s="2"/>
      <c r="I56" s="2"/>
      <c r="J56" s="2"/>
      <c r="K56" s="2"/>
      <c r="NN56" s="1">
        <f>C56</f>
        <v>52</v>
      </c>
    </row>
    <row r="57" spans="1:378" ht="6" customHeight="1" thickBot="1" x14ac:dyDescent="0.3">
      <c r="A57" s="15"/>
      <c r="C57" s="1">
        <v>53</v>
      </c>
      <c r="D57" s="132">
        <v>9</v>
      </c>
      <c r="E57" s="11">
        <f>ROW()</f>
        <v>57</v>
      </c>
      <c r="F57" s="13">
        <v>7</v>
      </c>
      <c r="G57" s="2"/>
      <c r="H57" s="2"/>
      <c r="I57" s="2"/>
      <c r="J57" s="2"/>
      <c r="K57" s="2"/>
      <c r="NN57" s="1">
        <f>C57</f>
        <v>53</v>
      </c>
    </row>
    <row r="58" spans="1:378" ht="6" customHeight="1" thickBot="1" x14ac:dyDescent="0.3">
      <c r="A58" s="25"/>
      <c r="B58" s="20"/>
      <c r="C58" s="21">
        <v>54</v>
      </c>
      <c r="D58" s="133"/>
      <c r="E58" s="11">
        <f>ROW()</f>
        <v>58</v>
      </c>
      <c r="F58" s="22">
        <v>7</v>
      </c>
      <c r="G58" s="2"/>
      <c r="H58" s="2"/>
      <c r="I58" s="2"/>
      <c r="J58" s="2"/>
      <c r="K58" s="2"/>
      <c r="NN58" s="1">
        <f>C58</f>
        <v>54</v>
      </c>
    </row>
    <row r="59" spans="1:378" ht="6" customHeight="1" thickBot="1" x14ac:dyDescent="0.3">
      <c r="A59" s="9"/>
      <c r="B59" s="36"/>
      <c r="C59" s="1">
        <v>55</v>
      </c>
      <c r="D59" s="10"/>
      <c r="E59" s="11">
        <f>ROW()</f>
        <v>59</v>
      </c>
      <c r="F59" s="14">
        <v>7</v>
      </c>
      <c r="G59" s="2"/>
      <c r="H59" s="2"/>
      <c r="I59" s="2"/>
      <c r="J59" s="2"/>
      <c r="K59" s="2"/>
      <c r="NN59" s="1">
        <f>C59</f>
        <v>55</v>
      </c>
    </row>
    <row r="60" spans="1:378" ht="6" customHeight="1" thickBot="1" x14ac:dyDescent="0.3">
      <c r="A60" s="15"/>
      <c r="C60" s="1">
        <v>56</v>
      </c>
      <c r="D60" s="16"/>
      <c r="E60" s="11">
        <f>ROW()</f>
        <v>60</v>
      </c>
      <c r="F60" s="13">
        <v>7</v>
      </c>
      <c r="G60" s="2"/>
      <c r="H60" s="2"/>
      <c r="I60" s="2"/>
      <c r="J60" s="2"/>
      <c r="K60" s="2"/>
      <c r="NN60" s="1">
        <f>C60</f>
        <v>56</v>
      </c>
    </row>
    <row r="61" spans="1:378" ht="6" customHeight="1" thickBot="1" x14ac:dyDescent="0.3">
      <c r="A61" s="15"/>
      <c r="C61" s="1">
        <v>57</v>
      </c>
      <c r="D61" s="16"/>
      <c r="E61" s="11">
        <f>ROW()</f>
        <v>61</v>
      </c>
      <c r="F61" s="18">
        <v>7</v>
      </c>
      <c r="G61" s="2"/>
      <c r="H61" s="2"/>
      <c r="I61" s="2"/>
      <c r="J61" s="2"/>
      <c r="K61" s="2"/>
      <c r="NN61" s="1">
        <f>C61</f>
        <v>57</v>
      </c>
    </row>
    <row r="62" spans="1:378" ht="6" customHeight="1" thickBot="1" x14ac:dyDescent="0.3">
      <c r="A62" s="15"/>
      <c r="C62" s="1">
        <v>58</v>
      </c>
      <c r="D62" s="16"/>
      <c r="E62" s="11">
        <f>ROW()</f>
        <v>62</v>
      </c>
      <c r="F62" s="19">
        <v>7</v>
      </c>
      <c r="G62" s="2"/>
      <c r="H62" s="2"/>
      <c r="I62" s="2"/>
      <c r="J62" s="2"/>
      <c r="K62" s="2"/>
      <c r="NN62" s="1">
        <f>C62</f>
        <v>58</v>
      </c>
    </row>
    <row r="63" spans="1:378" ht="6" customHeight="1" thickBot="1" x14ac:dyDescent="0.3">
      <c r="A63" s="15"/>
      <c r="C63" s="1">
        <v>59</v>
      </c>
      <c r="D63" s="132">
        <v>10</v>
      </c>
      <c r="E63" s="11">
        <f>ROW()</f>
        <v>63</v>
      </c>
      <c r="F63" s="13">
        <v>7</v>
      </c>
      <c r="G63" s="2"/>
      <c r="H63" s="2"/>
      <c r="I63" s="2"/>
      <c r="J63" s="2"/>
      <c r="K63" s="2"/>
      <c r="NN63" s="1">
        <f>C63</f>
        <v>59</v>
      </c>
    </row>
    <row r="64" spans="1:378" ht="6" customHeight="1" thickBot="1" x14ac:dyDescent="0.3">
      <c r="A64" s="25"/>
      <c r="B64" s="20"/>
      <c r="C64" s="21">
        <v>60</v>
      </c>
      <c r="D64" s="133"/>
      <c r="E64" s="11">
        <f>ROW()</f>
        <v>64</v>
      </c>
      <c r="F64" s="22">
        <v>7</v>
      </c>
      <c r="G64" s="2"/>
      <c r="H64" s="2"/>
      <c r="I64" s="2"/>
      <c r="J64" s="2"/>
      <c r="K64" s="2"/>
      <c r="NN64" s="1">
        <f>C64</f>
        <v>60</v>
      </c>
    </row>
    <row r="65" spans="1:378" ht="6" customHeight="1" thickBot="1" x14ac:dyDescent="0.3">
      <c r="A65" s="9"/>
      <c r="C65" s="1">
        <v>61</v>
      </c>
      <c r="D65" s="10"/>
      <c r="E65" s="11">
        <f>ROW()</f>
        <v>65</v>
      </c>
      <c r="F65" s="14">
        <v>7</v>
      </c>
      <c r="G65" s="2"/>
      <c r="H65" s="2"/>
      <c r="I65" s="2"/>
      <c r="J65" s="2"/>
      <c r="K65" s="2"/>
      <c r="NN65" s="1">
        <f>C65</f>
        <v>61</v>
      </c>
    </row>
    <row r="66" spans="1:378" ht="6" customHeight="1" thickBot="1" x14ac:dyDescent="0.3">
      <c r="A66" s="15"/>
      <c r="C66" s="1">
        <v>62</v>
      </c>
      <c r="D66" s="16"/>
      <c r="E66" s="11">
        <f>ROW()</f>
        <v>66</v>
      </c>
      <c r="F66" s="13">
        <v>7</v>
      </c>
      <c r="G66" s="2"/>
      <c r="H66" s="2"/>
      <c r="I66" s="2"/>
      <c r="J66" s="2"/>
      <c r="K66" s="2"/>
      <c r="NN66" s="1">
        <f>C66</f>
        <v>62</v>
      </c>
    </row>
    <row r="67" spans="1:378" ht="6" customHeight="1" thickBot="1" x14ac:dyDescent="0.3">
      <c r="A67" s="15"/>
      <c r="C67" s="1">
        <v>63</v>
      </c>
      <c r="D67" s="16"/>
      <c r="E67" s="11">
        <f>ROW()</f>
        <v>67</v>
      </c>
      <c r="F67" s="18">
        <v>7</v>
      </c>
      <c r="G67" s="2"/>
      <c r="H67" s="2"/>
      <c r="I67" s="2"/>
      <c r="J67" s="2"/>
      <c r="K67" s="2"/>
      <c r="NN67" s="1">
        <f>C67</f>
        <v>63</v>
      </c>
    </row>
    <row r="68" spans="1:378" ht="6" customHeight="1" thickBot="1" x14ac:dyDescent="0.3">
      <c r="A68" s="15"/>
      <c r="C68" s="1">
        <v>64</v>
      </c>
      <c r="D68" s="16"/>
      <c r="E68" s="11">
        <f>ROW()</f>
        <v>68</v>
      </c>
      <c r="F68" s="19">
        <v>7</v>
      </c>
      <c r="G68" s="2"/>
      <c r="H68" s="2"/>
      <c r="I68" s="2"/>
      <c r="J68" s="2"/>
      <c r="K68" s="2"/>
      <c r="NN68" s="1">
        <f>C68</f>
        <v>64</v>
      </c>
    </row>
    <row r="69" spans="1:378" ht="6" customHeight="1" thickBot="1" x14ac:dyDescent="0.3">
      <c r="A69" s="15"/>
      <c r="C69" s="1">
        <v>65</v>
      </c>
      <c r="D69" s="132">
        <v>11</v>
      </c>
      <c r="E69" s="11">
        <f>ROW()</f>
        <v>69</v>
      </c>
      <c r="F69" s="13">
        <v>7</v>
      </c>
      <c r="G69" s="2"/>
      <c r="H69" s="2"/>
      <c r="I69" s="2"/>
      <c r="J69" s="2"/>
      <c r="K69" s="2"/>
      <c r="NN69" s="1">
        <f>C69</f>
        <v>65</v>
      </c>
    </row>
    <row r="70" spans="1:378" ht="6" customHeight="1" thickBot="1" x14ac:dyDescent="0.3">
      <c r="A70" s="25"/>
      <c r="B70" s="20"/>
      <c r="C70" s="21">
        <v>66</v>
      </c>
      <c r="D70" s="133"/>
      <c r="E70" s="11">
        <f>ROW()</f>
        <v>70</v>
      </c>
      <c r="F70" s="22">
        <v>7</v>
      </c>
      <c r="G70" s="2"/>
      <c r="H70" s="2"/>
      <c r="I70" s="2"/>
      <c r="J70" s="2"/>
      <c r="K70" s="2"/>
      <c r="NN70" s="1">
        <f>C70</f>
        <v>66</v>
      </c>
    </row>
    <row r="71" spans="1:378" ht="6" customHeight="1" thickBot="1" x14ac:dyDescent="0.3">
      <c r="A71" s="9"/>
      <c r="C71" s="1">
        <v>67</v>
      </c>
      <c r="D71" s="10"/>
      <c r="E71" s="11">
        <f>ROW()</f>
        <v>71</v>
      </c>
      <c r="F71" s="14">
        <v>7</v>
      </c>
      <c r="G71" s="2"/>
      <c r="H71" s="2"/>
      <c r="I71" s="2"/>
      <c r="J71" s="2"/>
      <c r="K71" s="2"/>
      <c r="NN71" s="1">
        <f>C71</f>
        <v>67</v>
      </c>
    </row>
    <row r="72" spans="1:378" ht="6" customHeight="1" thickBot="1" x14ac:dyDescent="0.3">
      <c r="A72" s="15"/>
      <c r="C72" s="1">
        <v>68</v>
      </c>
      <c r="D72" s="16"/>
      <c r="E72" s="11">
        <f>ROW()</f>
        <v>72</v>
      </c>
      <c r="F72" s="13">
        <v>7</v>
      </c>
      <c r="G72" s="2"/>
      <c r="H72" s="2"/>
      <c r="I72" s="2"/>
      <c r="J72" s="2"/>
      <c r="K72" s="2"/>
      <c r="NN72" s="1">
        <f>C72</f>
        <v>68</v>
      </c>
    </row>
    <row r="73" spans="1:378" ht="6" customHeight="1" thickBot="1" x14ac:dyDescent="0.3">
      <c r="A73" s="15"/>
      <c r="C73" s="1">
        <v>69</v>
      </c>
      <c r="D73" s="17"/>
      <c r="E73" s="11">
        <f>ROW()</f>
        <v>73</v>
      </c>
      <c r="F73" s="18">
        <v>7</v>
      </c>
      <c r="G73" s="2"/>
      <c r="H73" s="2"/>
      <c r="I73" s="2"/>
      <c r="J73" s="2"/>
      <c r="K73" s="2"/>
      <c r="NN73" s="1">
        <f>C73</f>
        <v>69</v>
      </c>
    </row>
    <row r="74" spans="1:378" ht="6" customHeight="1" thickBot="1" x14ac:dyDescent="0.3">
      <c r="A74" s="15"/>
      <c r="C74" s="1">
        <v>70</v>
      </c>
      <c r="D74" s="17"/>
      <c r="E74" s="11">
        <f>ROW()</f>
        <v>74</v>
      </c>
      <c r="F74" s="19">
        <v>7</v>
      </c>
      <c r="G74" s="2"/>
      <c r="H74" s="2"/>
      <c r="I74" s="2"/>
      <c r="J74" s="2"/>
      <c r="K74" s="2"/>
      <c r="NN74" s="1">
        <f>C74</f>
        <v>70</v>
      </c>
    </row>
    <row r="75" spans="1:378" ht="6" customHeight="1" thickBot="1" x14ac:dyDescent="0.3">
      <c r="A75" s="15"/>
      <c r="C75" s="1">
        <v>71</v>
      </c>
      <c r="D75" s="132">
        <v>12</v>
      </c>
      <c r="E75" s="11">
        <f>ROW()</f>
        <v>75</v>
      </c>
      <c r="F75" s="13">
        <v>7</v>
      </c>
      <c r="G75" s="2"/>
      <c r="H75" s="2"/>
      <c r="I75" s="2"/>
      <c r="J75" s="2"/>
      <c r="K75" s="2"/>
      <c r="NN75" s="1">
        <f>C75</f>
        <v>71</v>
      </c>
    </row>
    <row r="76" spans="1:378" ht="6" customHeight="1" thickBot="1" x14ac:dyDescent="0.3">
      <c r="A76" s="25"/>
      <c r="B76" s="20"/>
      <c r="C76" s="21">
        <v>72</v>
      </c>
      <c r="D76" s="133"/>
      <c r="E76" s="11">
        <f>ROW()</f>
        <v>76</v>
      </c>
      <c r="F76" s="22">
        <v>7</v>
      </c>
      <c r="G76" s="2"/>
      <c r="H76" s="2"/>
      <c r="I76" s="2"/>
      <c r="J76" s="2"/>
      <c r="K76" s="2"/>
      <c r="NN76" s="1">
        <f>C76</f>
        <v>72</v>
      </c>
    </row>
    <row r="77" spans="1:378" ht="6" customHeight="1" thickBot="1" x14ac:dyDescent="0.3">
      <c r="A77" s="9"/>
      <c r="C77" s="1">
        <v>73</v>
      </c>
      <c r="D77" s="10"/>
      <c r="E77" s="11">
        <f>ROW()</f>
        <v>77</v>
      </c>
      <c r="F77" s="14">
        <v>7</v>
      </c>
      <c r="G77" s="2"/>
      <c r="H77" s="2"/>
      <c r="I77" s="2"/>
      <c r="J77" s="2"/>
      <c r="K77" s="2"/>
      <c r="NN77" s="1">
        <f>C77</f>
        <v>73</v>
      </c>
    </row>
    <row r="78" spans="1:378" ht="6" customHeight="1" thickBot="1" x14ac:dyDescent="0.3">
      <c r="A78" s="15"/>
      <c r="C78" s="1">
        <v>74</v>
      </c>
      <c r="D78" s="16"/>
      <c r="E78" s="11">
        <f>ROW()</f>
        <v>78</v>
      </c>
      <c r="F78" s="13">
        <v>7</v>
      </c>
      <c r="G78" s="2"/>
      <c r="H78" s="2"/>
      <c r="I78" s="2"/>
      <c r="J78" s="2"/>
      <c r="K78" s="2"/>
      <c r="NN78" s="1">
        <f>C78</f>
        <v>74</v>
      </c>
    </row>
    <row r="79" spans="1:378" ht="6" customHeight="1" thickBot="1" x14ac:dyDescent="0.3">
      <c r="A79" s="15"/>
      <c r="C79" s="1">
        <v>75</v>
      </c>
      <c r="D79" s="17"/>
      <c r="E79" s="11">
        <f>ROW()</f>
        <v>79</v>
      </c>
      <c r="F79" s="18">
        <v>7</v>
      </c>
      <c r="G79" s="2"/>
      <c r="H79" s="2"/>
      <c r="I79" s="2"/>
      <c r="J79" s="2"/>
      <c r="K79" s="2"/>
      <c r="NN79" s="1">
        <f>C79</f>
        <v>75</v>
      </c>
    </row>
    <row r="80" spans="1:378" ht="6" customHeight="1" thickBot="1" x14ac:dyDescent="0.3">
      <c r="A80" s="15"/>
      <c r="C80" s="1">
        <v>76</v>
      </c>
      <c r="D80" s="17"/>
      <c r="E80" s="11">
        <f>ROW()</f>
        <v>80</v>
      </c>
      <c r="F80" s="19">
        <v>7</v>
      </c>
      <c r="G80" s="2"/>
      <c r="H80" s="2"/>
      <c r="I80" s="2"/>
      <c r="J80" s="2"/>
      <c r="K80" s="2"/>
      <c r="NN80" s="1">
        <f>C80</f>
        <v>76</v>
      </c>
    </row>
    <row r="81" spans="1:378" ht="6" customHeight="1" thickBot="1" x14ac:dyDescent="0.3">
      <c r="A81" s="15"/>
      <c r="C81" s="1">
        <v>77</v>
      </c>
      <c r="D81" s="132">
        <v>13</v>
      </c>
      <c r="E81" s="11">
        <f>ROW()</f>
        <v>81</v>
      </c>
      <c r="F81" s="13">
        <v>7</v>
      </c>
      <c r="G81" s="2"/>
      <c r="H81" s="2"/>
      <c r="I81" s="2"/>
      <c r="J81" s="2"/>
      <c r="K81" s="2"/>
      <c r="NN81" s="1">
        <f>C81</f>
        <v>77</v>
      </c>
    </row>
    <row r="82" spans="1:378" ht="6" customHeight="1" thickBot="1" x14ac:dyDescent="0.3">
      <c r="A82" s="26"/>
      <c r="B82" s="20"/>
      <c r="C82" s="21">
        <v>78</v>
      </c>
      <c r="D82" s="133"/>
      <c r="E82" s="11">
        <f>ROW()</f>
        <v>82</v>
      </c>
      <c r="F82" s="30">
        <v>7</v>
      </c>
      <c r="G82" s="2"/>
      <c r="H82" s="2"/>
      <c r="I82" s="2"/>
      <c r="J82" s="2"/>
      <c r="K82" s="2"/>
      <c r="NN82" s="1">
        <f>C82</f>
        <v>78</v>
      </c>
    </row>
    <row r="83" spans="1:378" ht="6" customHeight="1" thickBot="1" x14ac:dyDescent="0.3">
      <c r="A83" s="15"/>
      <c r="C83" s="1">
        <v>79</v>
      </c>
      <c r="D83" s="10"/>
      <c r="E83" s="11">
        <f>ROW()</f>
        <v>83</v>
      </c>
      <c r="F83" s="32">
        <v>7</v>
      </c>
      <c r="G83" s="2"/>
      <c r="H83" s="2"/>
      <c r="I83" s="2"/>
      <c r="J83" s="2"/>
      <c r="K83" s="2"/>
      <c r="NN83" s="1">
        <f>C83</f>
        <v>79</v>
      </c>
    </row>
    <row r="84" spans="1:378" ht="6" customHeight="1" thickBot="1" x14ac:dyDescent="0.3">
      <c r="A84" s="15"/>
      <c r="C84" s="1">
        <v>80</v>
      </c>
      <c r="D84" s="16"/>
      <c r="E84" s="11">
        <f>ROW()</f>
        <v>84</v>
      </c>
      <c r="F84" s="13">
        <v>7</v>
      </c>
      <c r="G84" s="2"/>
      <c r="H84" s="2"/>
      <c r="I84" s="2"/>
      <c r="J84" s="2"/>
      <c r="K84" s="2"/>
      <c r="NN84" s="1">
        <f>C84</f>
        <v>80</v>
      </c>
    </row>
    <row r="85" spans="1:378" ht="6" customHeight="1" thickBot="1" x14ac:dyDescent="0.3">
      <c r="A85" s="15"/>
      <c r="C85" s="1">
        <v>81</v>
      </c>
      <c r="D85" s="16"/>
      <c r="E85" s="11">
        <f>ROW()</f>
        <v>85</v>
      </c>
      <c r="F85" s="18">
        <v>7</v>
      </c>
      <c r="G85" s="2"/>
      <c r="H85" s="2"/>
      <c r="I85" s="2"/>
      <c r="J85" s="2"/>
      <c r="K85" s="2"/>
      <c r="NN85" s="1">
        <f>C85</f>
        <v>81</v>
      </c>
    </row>
    <row r="86" spans="1:378" ht="6" customHeight="1" thickBot="1" x14ac:dyDescent="0.3">
      <c r="A86" s="15"/>
      <c r="C86" s="1">
        <v>82</v>
      </c>
      <c r="D86" s="16"/>
      <c r="E86" s="11">
        <f>ROW()</f>
        <v>86</v>
      </c>
      <c r="F86" s="19">
        <v>7</v>
      </c>
      <c r="G86" s="2"/>
      <c r="H86" s="2"/>
      <c r="I86" s="2"/>
      <c r="J86" s="2"/>
      <c r="K86" s="2"/>
      <c r="NN86" s="1">
        <f>C86</f>
        <v>82</v>
      </c>
    </row>
    <row r="87" spans="1:378" ht="6" customHeight="1" thickBot="1" x14ac:dyDescent="0.3">
      <c r="A87" s="15"/>
      <c r="C87" s="1">
        <v>83</v>
      </c>
      <c r="D87" s="132">
        <v>14</v>
      </c>
      <c r="E87" s="11">
        <f>ROW()</f>
        <v>87</v>
      </c>
      <c r="F87" s="13">
        <v>7</v>
      </c>
      <c r="G87" s="2"/>
      <c r="H87" s="2"/>
      <c r="I87" s="2"/>
      <c r="J87" s="2"/>
      <c r="K87" s="2"/>
      <c r="NN87" s="1">
        <f>C87</f>
        <v>83</v>
      </c>
    </row>
    <row r="88" spans="1:378" ht="6" customHeight="1" thickBot="1" x14ac:dyDescent="0.3">
      <c r="A88" s="25"/>
      <c r="B88" s="20"/>
      <c r="C88" s="21">
        <v>84</v>
      </c>
      <c r="D88" s="133"/>
      <c r="E88" s="11">
        <f>ROW()</f>
        <v>88</v>
      </c>
      <c r="F88" s="22">
        <v>7</v>
      </c>
      <c r="G88" s="2"/>
      <c r="H88" s="2"/>
      <c r="I88" s="2"/>
      <c r="J88" s="2"/>
      <c r="K88" s="2"/>
      <c r="NN88" s="1">
        <f>C88</f>
        <v>84</v>
      </c>
    </row>
    <row r="89" spans="1:378" ht="6" customHeight="1" thickBot="1" x14ac:dyDescent="0.3">
      <c r="A89" s="9"/>
      <c r="C89" s="1">
        <v>85</v>
      </c>
      <c r="D89" s="10"/>
      <c r="E89" s="11">
        <f>ROW()</f>
        <v>89</v>
      </c>
      <c r="F89" s="14">
        <v>7</v>
      </c>
      <c r="G89" s="2"/>
      <c r="H89" s="2"/>
      <c r="I89" s="2"/>
      <c r="J89" s="2"/>
      <c r="K89" s="2"/>
      <c r="NN89" s="1">
        <f>C89</f>
        <v>85</v>
      </c>
    </row>
    <row r="90" spans="1:378" ht="6" customHeight="1" thickBot="1" x14ac:dyDescent="0.3">
      <c r="A90" s="15"/>
      <c r="C90" s="1">
        <v>86</v>
      </c>
      <c r="D90" s="16"/>
      <c r="E90" s="11">
        <f>ROW()</f>
        <v>90</v>
      </c>
      <c r="F90" s="13">
        <v>7</v>
      </c>
      <c r="G90" s="2"/>
      <c r="H90" s="2"/>
      <c r="I90" s="2"/>
      <c r="J90" s="2"/>
      <c r="K90" s="2"/>
      <c r="NN90" s="1">
        <f>C90</f>
        <v>86</v>
      </c>
    </row>
    <row r="91" spans="1:378" ht="6" customHeight="1" thickBot="1" x14ac:dyDescent="0.3">
      <c r="A91" s="15"/>
      <c r="C91" s="1">
        <v>87</v>
      </c>
      <c r="D91" s="16"/>
      <c r="E91" s="11">
        <f>ROW()</f>
        <v>91</v>
      </c>
      <c r="F91" s="18">
        <v>7</v>
      </c>
      <c r="G91" s="2"/>
      <c r="H91" s="2"/>
      <c r="I91" s="2"/>
      <c r="J91" s="2"/>
      <c r="K91" s="2"/>
      <c r="NN91" s="1">
        <f>C91</f>
        <v>87</v>
      </c>
    </row>
    <row r="92" spans="1:378" ht="6" customHeight="1" thickBot="1" x14ac:dyDescent="0.3">
      <c r="A92" s="15"/>
      <c r="C92" s="1">
        <v>88</v>
      </c>
      <c r="D92" s="16"/>
      <c r="E92" s="11">
        <f>ROW()</f>
        <v>92</v>
      </c>
      <c r="F92" s="19">
        <v>7</v>
      </c>
      <c r="G92" s="2"/>
      <c r="H92" s="2"/>
      <c r="I92" s="2"/>
      <c r="J92" s="2"/>
      <c r="K92" s="2"/>
      <c r="NN92" s="1">
        <f>C92</f>
        <v>88</v>
      </c>
    </row>
    <row r="93" spans="1:378" ht="6" customHeight="1" thickBot="1" x14ac:dyDescent="0.3">
      <c r="A93" s="15"/>
      <c r="C93" s="1">
        <v>89</v>
      </c>
      <c r="D93" s="132">
        <v>15</v>
      </c>
      <c r="E93" s="11">
        <f>ROW()</f>
        <v>93</v>
      </c>
      <c r="F93" s="13">
        <v>7</v>
      </c>
      <c r="G93" s="2"/>
      <c r="H93" s="2"/>
      <c r="I93" s="2"/>
      <c r="J93" s="2"/>
      <c r="K93" s="2"/>
      <c r="NN93" s="1">
        <f>C93</f>
        <v>89</v>
      </c>
    </row>
    <row r="94" spans="1:378" ht="6" customHeight="1" thickBot="1" x14ac:dyDescent="0.3">
      <c r="A94" s="25"/>
      <c r="B94" s="20"/>
      <c r="C94" s="21">
        <v>90</v>
      </c>
      <c r="D94" s="133"/>
      <c r="E94" s="11">
        <f>ROW()</f>
        <v>94</v>
      </c>
      <c r="F94" s="22">
        <v>7</v>
      </c>
      <c r="G94" s="2"/>
      <c r="H94" s="2"/>
      <c r="I94" s="2"/>
      <c r="J94" s="2"/>
      <c r="K94" s="2"/>
      <c r="NN94" s="1">
        <f>C94</f>
        <v>90</v>
      </c>
    </row>
    <row r="95" spans="1:378" ht="6" customHeight="1" thickBot="1" x14ac:dyDescent="0.3">
      <c r="A95" s="9"/>
      <c r="C95" s="1">
        <v>91</v>
      </c>
      <c r="D95" s="10"/>
      <c r="E95" s="11">
        <f>ROW()</f>
        <v>95</v>
      </c>
      <c r="F95" s="14">
        <v>7</v>
      </c>
      <c r="G95" s="2"/>
      <c r="H95" s="2"/>
      <c r="I95" s="2"/>
      <c r="J95" s="2"/>
      <c r="K95" s="2"/>
      <c r="NN95" s="1">
        <f>C95</f>
        <v>91</v>
      </c>
    </row>
    <row r="96" spans="1:378" ht="6" customHeight="1" thickBot="1" x14ac:dyDescent="0.3">
      <c r="A96" s="15"/>
      <c r="C96" s="1">
        <v>92</v>
      </c>
      <c r="D96" s="16"/>
      <c r="E96" s="11">
        <f>ROW()</f>
        <v>96</v>
      </c>
      <c r="F96" s="13">
        <v>7</v>
      </c>
      <c r="G96" s="2"/>
      <c r="H96" s="2"/>
      <c r="I96" s="2"/>
      <c r="J96" s="2"/>
      <c r="K96" s="2"/>
      <c r="NN96" s="1">
        <f>C96</f>
        <v>92</v>
      </c>
    </row>
    <row r="97" spans="1:378" ht="6" customHeight="1" thickBot="1" x14ac:dyDescent="0.3">
      <c r="A97" s="15"/>
      <c r="C97" s="1">
        <v>93</v>
      </c>
      <c r="D97" s="16"/>
      <c r="E97" s="11">
        <f>ROW()</f>
        <v>97</v>
      </c>
      <c r="F97" s="18">
        <v>7</v>
      </c>
      <c r="G97" s="2"/>
      <c r="H97" s="2"/>
      <c r="I97" s="2"/>
      <c r="J97" s="2"/>
      <c r="K97" s="2"/>
      <c r="NN97" s="1">
        <f>C97</f>
        <v>93</v>
      </c>
    </row>
    <row r="98" spans="1:378" ht="6" customHeight="1" thickBot="1" x14ac:dyDescent="0.3">
      <c r="A98" s="15"/>
      <c r="C98" s="1">
        <v>94</v>
      </c>
      <c r="D98" s="16"/>
      <c r="E98" s="11">
        <f>ROW()</f>
        <v>98</v>
      </c>
      <c r="F98" s="19">
        <v>7</v>
      </c>
      <c r="G98" s="2"/>
      <c r="H98" s="2"/>
      <c r="I98" s="2"/>
      <c r="J98" s="2"/>
      <c r="K98" s="2"/>
      <c r="NN98" s="1">
        <f>C98</f>
        <v>94</v>
      </c>
    </row>
    <row r="99" spans="1:378" ht="6" customHeight="1" thickBot="1" x14ac:dyDescent="0.3">
      <c r="A99" s="15"/>
      <c r="C99" s="1">
        <v>95</v>
      </c>
      <c r="D99" s="132">
        <v>16</v>
      </c>
      <c r="E99" s="11">
        <f>ROW()</f>
        <v>99</v>
      </c>
      <c r="F99" s="13">
        <v>7</v>
      </c>
      <c r="G99" s="2"/>
      <c r="H99" s="2"/>
      <c r="I99" s="2"/>
      <c r="J99" s="2"/>
      <c r="K99" s="2"/>
      <c r="NN99" s="1">
        <f>C99</f>
        <v>95</v>
      </c>
    </row>
    <row r="100" spans="1:378" ht="6" customHeight="1" thickBot="1" x14ac:dyDescent="0.3">
      <c r="A100" s="25"/>
      <c r="B100" s="20"/>
      <c r="C100" s="21">
        <v>96</v>
      </c>
      <c r="D100" s="133"/>
      <c r="E100" s="11">
        <f>ROW()</f>
        <v>100</v>
      </c>
      <c r="F100" s="22">
        <v>7</v>
      </c>
      <c r="G100" s="2"/>
      <c r="H100" s="2"/>
      <c r="I100" s="2"/>
      <c r="J100" s="2"/>
      <c r="K100" s="2"/>
      <c r="NN100" s="1">
        <f>C100</f>
        <v>96</v>
      </c>
    </row>
    <row r="101" spans="1:378" ht="6" customHeight="1" thickBot="1" x14ac:dyDescent="0.3">
      <c r="A101" s="9"/>
      <c r="C101" s="1">
        <v>97</v>
      </c>
      <c r="D101" s="10"/>
      <c r="E101" s="11">
        <f>ROW()</f>
        <v>101</v>
      </c>
      <c r="F101" s="14">
        <v>7</v>
      </c>
      <c r="G101" s="2"/>
      <c r="H101" s="2"/>
      <c r="I101" s="2"/>
      <c r="J101" s="2"/>
      <c r="K101" s="2"/>
      <c r="NN101" s="1">
        <f>C101</f>
        <v>97</v>
      </c>
    </row>
    <row r="102" spans="1:378" ht="6" customHeight="1" thickBot="1" x14ac:dyDescent="0.3">
      <c r="A102" s="15"/>
      <c r="C102" s="1">
        <v>98</v>
      </c>
      <c r="D102" s="16"/>
      <c r="E102" s="11">
        <f>ROW()</f>
        <v>102</v>
      </c>
      <c r="F102" s="13">
        <v>7</v>
      </c>
      <c r="G102" s="2"/>
      <c r="H102" s="2"/>
      <c r="I102" s="2"/>
      <c r="J102" s="2"/>
      <c r="K102" s="2"/>
      <c r="NN102" s="1">
        <f>C102</f>
        <v>98</v>
      </c>
    </row>
    <row r="103" spans="1:378" ht="6" customHeight="1" thickBot="1" x14ac:dyDescent="0.3">
      <c r="A103" s="15"/>
      <c r="C103" s="1">
        <v>99</v>
      </c>
      <c r="D103" s="17"/>
      <c r="E103" s="11">
        <f>ROW()</f>
        <v>103</v>
      </c>
      <c r="F103" s="18">
        <v>7</v>
      </c>
      <c r="G103" s="2"/>
      <c r="H103" s="2"/>
      <c r="I103" s="2"/>
      <c r="J103" s="2"/>
      <c r="K103" s="2"/>
      <c r="NN103" s="1">
        <f>C103</f>
        <v>99</v>
      </c>
    </row>
    <row r="104" spans="1:378" ht="6" customHeight="1" thickBot="1" x14ac:dyDescent="0.3">
      <c r="A104" s="15"/>
      <c r="C104" s="1">
        <v>100</v>
      </c>
      <c r="D104" s="17"/>
      <c r="E104" s="11">
        <f>ROW()</f>
        <v>104</v>
      </c>
      <c r="F104" s="19">
        <v>7</v>
      </c>
      <c r="G104" s="2"/>
      <c r="H104" s="2"/>
      <c r="I104" s="2"/>
      <c r="J104" s="2"/>
      <c r="K104" s="2"/>
      <c r="NN104" s="1">
        <f>C104</f>
        <v>100</v>
      </c>
    </row>
    <row r="105" spans="1:378" ht="6" customHeight="1" thickBot="1" x14ac:dyDescent="0.3">
      <c r="A105" s="15"/>
      <c r="C105" s="1">
        <v>101</v>
      </c>
      <c r="D105" s="132">
        <v>17</v>
      </c>
      <c r="E105" s="11">
        <f>ROW()</f>
        <v>105</v>
      </c>
      <c r="F105" s="13">
        <v>7</v>
      </c>
      <c r="G105" s="2"/>
      <c r="H105" s="2"/>
      <c r="I105" s="2"/>
      <c r="J105" s="2"/>
      <c r="K105" s="2"/>
      <c r="NN105" s="1">
        <f>C105</f>
        <v>101</v>
      </c>
    </row>
    <row r="106" spans="1:378" ht="6" customHeight="1" thickBot="1" x14ac:dyDescent="0.3">
      <c r="A106" s="25"/>
      <c r="B106" s="20"/>
      <c r="C106" s="21">
        <v>102</v>
      </c>
      <c r="D106" s="133"/>
      <c r="E106" s="11">
        <f>ROW()</f>
        <v>106</v>
      </c>
      <c r="F106" s="22">
        <v>7</v>
      </c>
      <c r="G106" s="2"/>
      <c r="H106" s="2"/>
      <c r="I106" s="2"/>
      <c r="J106" s="2"/>
      <c r="K106" s="2"/>
      <c r="NN106" s="1">
        <f>C106</f>
        <v>102</v>
      </c>
    </row>
    <row r="107" spans="1:378" ht="6" customHeight="1" thickBot="1" x14ac:dyDescent="0.3">
      <c r="A107" s="9"/>
      <c r="C107" s="1">
        <v>103</v>
      </c>
      <c r="D107" s="10"/>
      <c r="E107" s="11">
        <f>ROW()</f>
        <v>107</v>
      </c>
      <c r="F107" s="14">
        <v>7</v>
      </c>
      <c r="G107" s="2"/>
      <c r="H107" s="2"/>
      <c r="I107" s="2"/>
      <c r="J107" s="2"/>
      <c r="K107" s="2"/>
      <c r="NN107" s="1">
        <f>C107</f>
        <v>103</v>
      </c>
    </row>
    <row r="108" spans="1:378" ht="6" customHeight="1" thickBot="1" x14ac:dyDescent="0.3">
      <c r="A108" s="15"/>
      <c r="C108" s="1">
        <v>104</v>
      </c>
      <c r="D108" s="16"/>
      <c r="E108" s="11">
        <f>ROW()</f>
        <v>108</v>
      </c>
      <c r="F108" s="13">
        <v>7</v>
      </c>
      <c r="G108" s="2"/>
      <c r="H108" s="2"/>
      <c r="I108" s="2"/>
      <c r="J108" s="2"/>
      <c r="K108" s="2"/>
      <c r="NN108" s="1">
        <f>C108</f>
        <v>104</v>
      </c>
    </row>
    <row r="109" spans="1:378" ht="6" customHeight="1" thickBot="1" x14ac:dyDescent="0.3">
      <c r="A109" s="15"/>
      <c r="C109" s="1">
        <v>105</v>
      </c>
      <c r="D109" s="16"/>
      <c r="E109" s="11">
        <f>ROW()</f>
        <v>109</v>
      </c>
      <c r="F109" s="18">
        <v>7</v>
      </c>
      <c r="G109" s="2"/>
      <c r="H109" s="2"/>
      <c r="I109" s="2"/>
      <c r="J109" s="2"/>
      <c r="K109" s="2"/>
      <c r="NN109" s="1">
        <f>C109</f>
        <v>105</v>
      </c>
    </row>
    <row r="110" spans="1:378" ht="6" customHeight="1" thickBot="1" x14ac:dyDescent="0.3">
      <c r="A110" s="15"/>
      <c r="C110" s="1">
        <v>106</v>
      </c>
      <c r="E110" s="11">
        <f>ROW()</f>
        <v>110</v>
      </c>
      <c r="F110" s="19">
        <v>7</v>
      </c>
      <c r="G110" s="2"/>
      <c r="H110" s="2"/>
      <c r="I110" s="2"/>
      <c r="J110" s="2"/>
      <c r="K110" s="2"/>
      <c r="NN110" s="1">
        <f>C110</f>
        <v>106</v>
      </c>
    </row>
    <row r="111" spans="1:378" ht="6" customHeight="1" thickBot="1" x14ac:dyDescent="0.3">
      <c r="A111" s="15"/>
      <c r="C111" s="1">
        <v>107</v>
      </c>
      <c r="D111" s="132">
        <v>18</v>
      </c>
      <c r="E111" s="11">
        <f>ROW()</f>
        <v>111</v>
      </c>
      <c r="F111" s="13">
        <v>7</v>
      </c>
      <c r="G111" s="2"/>
      <c r="H111" s="2"/>
      <c r="I111" s="2"/>
      <c r="J111" s="2"/>
      <c r="K111" s="2"/>
      <c r="NN111" s="1">
        <f>C111</f>
        <v>107</v>
      </c>
    </row>
    <row r="112" spans="1:378" ht="6" customHeight="1" thickBot="1" x14ac:dyDescent="0.3">
      <c r="A112" s="25"/>
      <c r="B112" s="20"/>
      <c r="C112" s="21">
        <v>108</v>
      </c>
      <c r="D112" s="133"/>
      <c r="E112" s="11">
        <f>ROW()</f>
        <v>112</v>
      </c>
      <c r="F112" s="22">
        <v>7</v>
      </c>
      <c r="G112" s="2"/>
      <c r="H112" s="2"/>
      <c r="I112" s="2"/>
      <c r="J112" s="2"/>
      <c r="K112" s="2"/>
      <c r="NN112" s="1">
        <f>C112</f>
        <v>108</v>
      </c>
    </row>
    <row r="113" spans="1:378" ht="6" customHeight="1" thickBot="1" x14ac:dyDescent="0.3">
      <c r="A113" s="9"/>
      <c r="C113" s="1">
        <v>109</v>
      </c>
      <c r="D113" s="10"/>
      <c r="E113" s="11">
        <f>ROW()</f>
        <v>113</v>
      </c>
      <c r="F113" s="14">
        <v>7</v>
      </c>
      <c r="G113" s="2"/>
      <c r="H113" s="2"/>
      <c r="I113" s="2"/>
      <c r="J113" s="2"/>
      <c r="K113" s="2"/>
      <c r="NN113" s="1">
        <f>C113</f>
        <v>109</v>
      </c>
    </row>
    <row r="114" spans="1:378" ht="6" customHeight="1" thickBot="1" x14ac:dyDescent="0.3">
      <c r="A114" s="15"/>
      <c r="C114" s="1">
        <v>110</v>
      </c>
      <c r="D114" s="16"/>
      <c r="E114" s="11">
        <f>ROW()</f>
        <v>114</v>
      </c>
      <c r="F114" s="13">
        <v>7</v>
      </c>
      <c r="G114" s="2"/>
      <c r="H114" s="2"/>
      <c r="I114" s="2"/>
      <c r="J114" s="2"/>
      <c r="K114" s="2"/>
      <c r="NN114" s="1">
        <f>C114</f>
        <v>110</v>
      </c>
    </row>
    <row r="115" spans="1:378" ht="6" customHeight="1" thickBot="1" x14ac:dyDescent="0.3">
      <c r="A115" s="15"/>
      <c r="C115" s="1">
        <v>111</v>
      </c>
      <c r="D115" s="16"/>
      <c r="E115" s="11">
        <f>ROW()</f>
        <v>115</v>
      </c>
      <c r="F115" s="18">
        <v>7</v>
      </c>
      <c r="G115" s="2"/>
      <c r="H115" s="2"/>
      <c r="I115" s="2"/>
      <c r="J115" s="2"/>
      <c r="K115" s="2"/>
      <c r="NN115" s="1">
        <f>C115</f>
        <v>111</v>
      </c>
    </row>
    <row r="116" spans="1:378" ht="6" customHeight="1" thickBot="1" x14ac:dyDescent="0.3">
      <c r="A116" s="15"/>
      <c r="C116" s="1">
        <v>112</v>
      </c>
      <c r="D116" s="16"/>
      <c r="E116" s="11">
        <f>ROW()</f>
        <v>116</v>
      </c>
      <c r="F116" s="19">
        <v>7</v>
      </c>
      <c r="G116" s="2"/>
      <c r="H116" s="2"/>
      <c r="I116" s="2"/>
      <c r="J116" s="2"/>
      <c r="K116" s="2"/>
      <c r="NN116" s="1">
        <f>C116</f>
        <v>112</v>
      </c>
    </row>
    <row r="117" spans="1:378" ht="6" customHeight="1" thickBot="1" x14ac:dyDescent="0.3">
      <c r="A117" s="15"/>
      <c r="C117" s="1">
        <v>113</v>
      </c>
      <c r="D117" s="132">
        <v>19</v>
      </c>
      <c r="E117" s="11">
        <f>ROW()</f>
        <v>117</v>
      </c>
      <c r="F117" s="13">
        <v>7</v>
      </c>
      <c r="G117" s="2"/>
      <c r="H117" s="2"/>
      <c r="I117" s="2"/>
      <c r="J117" s="2"/>
      <c r="K117" s="2"/>
      <c r="NN117" s="1">
        <f>C117</f>
        <v>113</v>
      </c>
    </row>
    <row r="118" spans="1:378" ht="6" customHeight="1" thickBot="1" x14ac:dyDescent="0.3">
      <c r="A118" s="25"/>
      <c r="B118" s="20"/>
      <c r="C118" s="21">
        <v>114</v>
      </c>
      <c r="D118" s="133"/>
      <c r="E118" s="11">
        <f>ROW()</f>
        <v>118</v>
      </c>
      <c r="F118" s="22">
        <v>7</v>
      </c>
      <c r="G118" s="2"/>
      <c r="H118" s="2"/>
      <c r="I118" s="2"/>
      <c r="J118" s="2"/>
      <c r="K118" s="2"/>
      <c r="NN118" s="1">
        <f>C118</f>
        <v>114</v>
      </c>
    </row>
    <row r="119" spans="1:378" ht="6" customHeight="1" thickBot="1" x14ac:dyDescent="0.3">
      <c r="A119" s="9"/>
      <c r="C119" s="1">
        <v>115</v>
      </c>
      <c r="D119" s="10"/>
      <c r="E119" s="11">
        <f>ROW()</f>
        <v>119</v>
      </c>
      <c r="F119" s="14">
        <v>7</v>
      </c>
      <c r="G119" s="2"/>
      <c r="H119" s="2"/>
      <c r="I119" s="2"/>
      <c r="J119" s="2"/>
      <c r="K119" s="2"/>
      <c r="NN119" s="1">
        <f>C119</f>
        <v>115</v>
      </c>
    </row>
    <row r="120" spans="1:378" ht="6" customHeight="1" thickBot="1" x14ac:dyDescent="0.3">
      <c r="A120" s="15"/>
      <c r="C120" s="1">
        <v>116</v>
      </c>
      <c r="D120" s="16"/>
      <c r="E120" s="11">
        <f>ROW()</f>
        <v>120</v>
      </c>
      <c r="F120" s="13">
        <v>7</v>
      </c>
      <c r="G120" s="2"/>
      <c r="H120" s="2"/>
      <c r="I120" s="2"/>
      <c r="J120" s="2"/>
      <c r="K120" s="2"/>
      <c r="NN120" s="1">
        <f>C120</f>
        <v>116</v>
      </c>
    </row>
    <row r="121" spans="1:378" ht="6" customHeight="1" thickBot="1" x14ac:dyDescent="0.3">
      <c r="A121" s="15"/>
      <c r="C121" s="1">
        <v>117</v>
      </c>
      <c r="D121" s="16"/>
      <c r="E121" s="11">
        <f>ROW()</f>
        <v>121</v>
      </c>
      <c r="F121" s="18">
        <v>7</v>
      </c>
      <c r="G121" s="37"/>
      <c r="H121" s="2"/>
      <c r="I121" s="2"/>
      <c r="J121" s="2"/>
      <c r="K121" s="2"/>
      <c r="NN121" s="1">
        <f>C121</f>
        <v>117</v>
      </c>
    </row>
    <row r="122" spans="1:378" ht="6" customHeight="1" thickBot="1" x14ac:dyDescent="0.3">
      <c r="A122" s="15"/>
      <c r="C122" s="1">
        <v>118</v>
      </c>
      <c r="D122" s="17"/>
      <c r="E122" s="11">
        <f>ROW()</f>
        <v>122</v>
      </c>
      <c r="F122" s="19">
        <v>7</v>
      </c>
      <c r="G122" s="2"/>
      <c r="H122" s="2"/>
      <c r="I122" s="2"/>
      <c r="J122" s="2"/>
      <c r="K122" s="2"/>
      <c r="NN122" s="1">
        <f>C122</f>
        <v>118</v>
      </c>
    </row>
    <row r="123" spans="1:378" ht="6" customHeight="1" thickBot="1" x14ac:dyDescent="0.3">
      <c r="A123" s="15"/>
      <c r="C123" s="1">
        <v>119</v>
      </c>
      <c r="D123" s="132">
        <v>20</v>
      </c>
      <c r="E123" s="11">
        <f>ROW()</f>
        <v>123</v>
      </c>
      <c r="F123" s="13">
        <v>7</v>
      </c>
      <c r="G123" s="2"/>
      <c r="H123" s="2"/>
      <c r="I123" s="2"/>
      <c r="J123" s="2"/>
      <c r="K123" s="2"/>
      <c r="NN123" s="1">
        <f>C123</f>
        <v>119</v>
      </c>
    </row>
    <row r="124" spans="1:378" ht="6" customHeight="1" thickBot="1" x14ac:dyDescent="0.3">
      <c r="A124" s="25"/>
      <c r="B124" s="20"/>
      <c r="C124" s="21">
        <v>120</v>
      </c>
      <c r="D124" s="133"/>
      <c r="E124" s="11">
        <f>ROW()</f>
        <v>124</v>
      </c>
      <c r="F124" s="22">
        <v>7</v>
      </c>
      <c r="G124" s="2"/>
      <c r="H124" s="2"/>
      <c r="I124" s="2"/>
      <c r="J124" s="2"/>
      <c r="K124" s="2"/>
      <c r="NN124" s="1">
        <f>C124</f>
        <v>120</v>
      </c>
    </row>
    <row r="125" spans="1:378" ht="6" customHeight="1" thickBot="1" x14ac:dyDescent="0.3">
      <c r="A125" s="9"/>
      <c r="C125" s="1">
        <v>121</v>
      </c>
      <c r="D125" s="10"/>
      <c r="E125" s="11">
        <f>ROW()</f>
        <v>125</v>
      </c>
      <c r="F125" s="14">
        <v>7</v>
      </c>
      <c r="G125" s="2"/>
      <c r="H125" s="2"/>
      <c r="I125" s="2"/>
      <c r="J125" s="2"/>
      <c r="K125" s="2"/>
      <c r="NN125" s="1">
        <f>C125</f>
        <v>121</v>
      </c>
    </row>
    <row r="126" spans="1:378" ht="6" customHeight="1" thickBot="1" x14ac:dyDescent="0.3">
      <c r="A126" s="15"/>
      <c r="C126" s="1">
        <v>122</v>
      </c>
      <c r="D126" s="16"/>
      <c r="E126" s="11">
        <f>ROW()</f>
        <v>126</v>
      </c>
      <c r="F126" s="13">
        <v>7</v>
      </c>
      <c r="G126" s="2"/>
      <c r="H126" s="2"/>
      <c r="I126" s="2"/>
      <c r="J126" s="2"/>
      <c r="K126" s="2"/>
      <c r="NN126" s="1">
        <f>C126</f>
        <v>122</v>
      </c>
    </row>
    <row r="127" spans="1:378" ht="6" customHeight="1" thickBot="1" x14ac:dyDescent="0.3">
      <c r="A127" s="15"/>
      <c r="C127" s="1">
        <v>123</v>
      </c>
      <c r="D127" s="16"/>
      <c r="E127" s="11">
        <f>ROW()</f>
        <v>127</v>
      </c>
      <c r="F127" s="18">
        <v>7</v>
      </c>
      <c r="G127" s="2"/>
      <c r="H127" s="2"/>
      <c r="I127" s="2"/>
      <c r="J127" s="2"/>
      <c r="K127" s="2"/>
      <c r="NN127" s="1">
        <f>C127</f>
        <v>123</v>
      </c>
    </row>
    <row r="128" spans="1:378" ht="6" customHeight="1" thickBot="1" x14ac:dyDescent="0.3">
      <c r="A128" s="15"/>
      <c r="C128" s="1">
        <v>124</v>
      </c>
      <c r="D128" s="16"/>
      <c r="E128" s="11">
        <f>ROW()</f>
        <v>128</v>
      </c>
      <c r="F128" s="19">
        <v>7</v>
      </c>
      <c r="G128" s="2"/>
      <c r="H128" s="2"/>
      <c r="I128" s="2"/>
      <c r="J128" s="2"/>
      <c r="K128" s="2"/>
      <c r="NN128" s="1">
        <f>C128</f>
        <v>124</v>
      </c>
    </row>
    <row r="129" spans="1:378" ht="6" customHeight="1" thickBot="1" x14ac:dyDescent="0.3">
      <c r="A129" s="15"/>
      <c r="C129" s="1">
        <v>125</v>
      </c>
      <c r="D129" s="132">
        <v>21</v>
      </c>
      <c r="E129" s="11">
        <f>ROW()</f>
        <v>129</v>
      </c>
      <c r="F129" s="13">
        <v>7</v>
      </c>
      <c r="G129" s="2"/>
      <c r="H129" s="2"/>
      <c r="I129" s="2"/>
      <c r="J129" s="2"/>
      <c r="K129" s="2"/>
      <c r="NN129" s="1">
        <f>C129</f>
        <v>125</v>
      </c>
    </row>
    <row r="130" spans="1:378" ht="6" customHeight="1" thickBot="1" x14ac:dyDescent="0.3">
      <c r="A130" s="26"/>
      <c r="B130" s="20"/>
      <c r="C130" s="21">
        <v>126</v>
      </c>
      <c r="D130" s="133"/>
      <c r="E130" s="11">
        <f>ROW()</f>
        <v>130</v>
      </c>
      <c r="F130" s="30">
        <v>7</v>
      </c>
      <c r="G130" s="2"/>
      <c r="H130" s="2"/>
      <c r="I130" s="2"/>
      <c r="J130" s="2"/>
      <c r="K130" s="2"/>
      <c r="NN130" s="1">
        <f>C130</f>
        <v>126</v>
      </c>
    </row>
    <row r="131" spans="1:378" ht="6" customHeight="1" thickBot="1" x14ac:dyDescent="0.3">
      <c r="A131" s="15"/>
      <c r="C131" s="1">
        <v>127</v>
      </c>
      <c r="D131" s="10"/>
      <c r="E131" s="11">
        <f>ROW()</f>
        <v>131</v>
      </c>
      <c r="F131" s="32">
        <v>7</v>
      </c>
      <c r="G131" s="2"/>
      <c r="H131" s="2"/>
      <c r="I131" s="2"/>
      <c r="J131" s="2"/>
      <c r="K131" s="2"/>
      <c r="NN131" s="1">
        <f>C131</f>
        <v>127</v>
      </c>
    </row>
    <row r="132" spans="1:378" ht="6" customHeight="1" thickBot="1" x14ac:dyDescent="0.3">
      <c r="A132" s="15"/>
      <c r="C132" s="1">
        <v>128</v>
      </c>
      <c r="D132" s="16"/>
      <c r="E132" s="11">
        <f>ROW()</f>
        <v>132</v>
      </c>
      <c r="F132" s="13">
        <v>7</v>
      </c>
      <c r="G132" s="2"/>
      <c r="H132" s="2"/>
      <c r="I132" s="2"/>
      <c r="J132" s="2"/>
      <c r="K132" s="2"/>
      <c r="NN132" s="1">
        <f>C132</f>
        <v>128</v>
      </c>
    </row>
    <row r="133" spans="1:378" ht="6" customHeight="1" thickBot="1" x14ac:dyDescent="0.3">
      <c r="A133" s="15"/>
      <c r="C133" s="1">
        <v>129</v>
      </c>
      <c r="D133" s="16"/>
      <c r="E133" s="11">
        <f>ROW()</f>
        <v>133</v>
      </c>
      <c r="F133" s="18">
        <v>7</v>
      </c>
      <c r="G133" s="2"/>
      <c r="H133" s="2"/>
      <c r="I133" s="2"/>
      <c r="J133" s="2"/>
      <c r="K133" s="2"/>
      <c r="NN133" s="1">
        <f>C133</f>
        <v>129</v>
      </c>
    </row>
    <row r="134" spans="1:378" ht="6" customHeight="1" thickBot="1" x14ac:dyDescent="0.3">
      <c r="A134" s="15"/>
      <c r="C134" s="1">
        <v>130</v>
      </c>
      <c r="D134" s="16"/>
      <c r="E134" s="11">
        <f>ROW()</f>
        <v>134</v>
      </c>
      <c r="F134" s="19">
        <v>7</v>
      </c>
      <c r="G134" s="2"/>
      <c r="H134" s="2"/>
      <c r="I134" s="2"/>
      <c r="J134" s="2"/>
      <c r="K134" s="2"/>
      <c r="NN134" s="1">
        <f>C134</f>
        <v>130</v>
      </c>
    </row>
    <row r="135" spans="1:378" ht="6" customHeight="1" thickBot="1" x14ac:dyDescent="0.3">
      <c r="A135" s="15"/>
      <c r="C135" s="1">
        <v>131</v>
      </c>
      <c r="D135" s="132">
        <v>22</v>
      </c>
      <c r="E135" s="11">
        <f>ROW()</f>
        <v>135</v>
      </c>
      <c r="F135" s="13">
        <v>7</v>
      </c>
      <c r="G135" s="2"/>
      <c r="H135" s="2"/>
      <c r="I135" s="2"/>
      <c r="J135" s="2"/>
      <c r="K135" s="2"/>
      <c r="NN135" s="1">
        <f>C135</f>
        <v>131</v>
      </c>
    </row>
    <row r="136" spans="1:378" ht="6" customHeight="1" thickBot="1" x14ac:dyDescent="0.3">
      <c r="A136" s="25"/>
      <c r="B136" s="20"/>
      <c r="C136" s="21">
        <v>132</v>
      </c>
      <c r="D136" s="133"/>
      <c r="E136" s="11">
        <f>ROW()</f>
        <v>136</v>
      </c>
      <c r="F136" s="22">
        <v>7</v>
      </c>
      <c r="G136" s="2"/>
      <c r="H136" s="2"/>
      <c r="I136" s="2"/>
      <c r="J136" s="2"/>
      <c r="K136" s="2"/>
      <c r="NN136" s="1">
        <f>C136</f>
        <v>132</v>
      </c>
    </row>
    <row r="137" spans="1:378" ht="6" customHeight="1" thickBot="1" x14ac:dyDescent="0.3">
      <c r="A137" s="9"/>
      <c r="C137" s="1">
        <v>133</v>
      </c>
      <c r="D137" s="10"/>
      <c r="E137" s="11">
        <f>ROW()</f>
        <v>137</v>
      </c>
      <c r="F137" s="14">
        <v>7</v>
      </c>
      <c r="G137" s="2"/>
      <c r="H137" s="2"/>
      <c r="I137" s="2"/>
      <c r="J137" s="2"/>
      <c r="K137" s="2"/>
      <c r="NN137" s="1">
        <f>C137</f>
        <v>133</v>
      </c>
    </row>
    <row r="138" spans="1:378" ht="6" customHeight="1" thickBot="1" x14ac:dyDescent="0.3">
      <c r="A138" s="15"/>
      <c r="C138" s="1">
        <v>134</v>
      </c>
      <c r="D138" s="16"/>
      <c r="E138" s="11">
        <f>ROW()</f>
        <v>138</v>
      </c>
      <c r="F138" s="13">
        <v>7</v>
      </c>
      <c r="G138" s="2"/>
      <c r="H138" s="2"/>
      <c r="I138" s="2"/>
      <c r="J138" s="2"/>
      <c r="K138" s="2"/>
      <c r="NN138" s="1">
        <f>C138</f>
        <v>134</v>
      </c>
    </row>
    <row r="139" spans="1:378" ht="6" customHeight="1" thickBot="1" x14ac:dyDescent="0.3">
      <c r="A139" s="15"/>
      <c r="C139" s="1">
        <v>135</v>
      </c>
      <c r="D139" s="16"/>
      <c r="E139" s="11">
        <f>ROW()</f>
        <v>139</v>
      </c>
      <c r="F139" s="18">
        <v>7</v>
      </c>
      <c r="G139" s="2"/>
      <c r="H139" s="2"/>
      <c r="I139" s="2"/>
      <c r="J139" s="2"/>
      <c r="K139" s="2"/>
      <c r="NN139" s="1">
        <f>C139</f>
        <v>135</v>
      </c>
    </row>
    <row r="140" spans="1:378" ht="6" customHeight="1" thickBot="1" x14ac:dyDescent="0.3">
      <c r="A140" s="15"/>
      <c r="C140" s="1">
        <v>136</v>
      </c>
      <c r="D140" s="16"/>
      <c r="E140" s="11">
        <f>ROW()</f>
        <v>140</v>
      </c>
      <c r="F140" s="19">
        <v>7</v>
      </c>
      <c r="G140" s="2"/>
      <c r="H140" s="2"/>
      <c r="I140" s="2"/>
      <c r="J140" s="2"/>
      <c r="K140" s="2"/>
      <c r="NN140" s="1">
        <f>C140</f>
        <v>136</v>
      </c>
    </row>
    <row r="141" spans="1:378" ht="6" customHeight="1" thickBot="1" x14ac:dyDescent="0.3">
      <c r="A141" s="15"/>
      <c r="C141" s="1">
        <v>137</v>
      </c>
      <c r="D141" s="132">
        <v>23</v>
      </c>
      <c r="E141" s="11">
        <f>ROW()</f>
        <v>141</v>
      </c>
      <c r="F141" s="13">
        <v>7</v>
      </c>
      <c r="G141" s="2"/>
      <c r="H141" s="2"/>
      <c r="I141" s="2"/>
      <c r="J141" s="2"/>
      <c r="K141" s="2"/>
      <c r="NN141" s="1">
        <f>C141</f>
        <v>137</v>
      </c>
    </row>
    <row r="142" spans="1:378" ht="6" customHeight="1" thickBot="1" x14ac:dyDescent="0.3">
      <c r="A142" s="25"/>
      <c r="B142" s="20"/>
      <c r="C142" s="21">
        <v>138</v>
      </c>
      <c r="D142" s="133"/>
      <c r="E142" s="11">
        <f>ROW()</f>
        <v>142</v>
      </c>
      <c r="F142" s="22">
        <v>7</v>
      </c>
      <c r="G142" s="2"/>
      <c r="H142" s="2"/>
      <c r="I142" s="2"/>
      <c r="J142" s="2"/>
      <c r="K142" s="2"/>
      <c r="NN142" s="1">
        <f>C142</f>
        <v>138</v>
      </c>
    </row>
    <row r="143" spans="1:378" ht="6" customHeight="1" thickBot="1" x14ac:dyDescent="0.3">
      <c r="A143" s="15"/>
      <c r="C143" s="1">
        <v>139</v>
      </c>
      <c r="D143" s="31"/>
      <c r="E143" s="11">
        <f>ROW()</f>
        <v>143</v>
      </c>
      <c r="F143" s="14">
        <v>7</v>
      </c>
      <c r="G143" s="2"/>
      <c r="H143" s="2"/>
      <c r="I143" s="2"/>
      <c r="J143" s="2"/>
      <c r="K143" s="2"/>
      <c r="NN143" s="1">
        <f>C143</f>
        <v>139</v>
      </c>
    </row>
    <row r="144" spans="1:378" ht="6" customHeight="1" thickBot="1" x14ac:dyDescent="0.3">
      <c r="A144" s="15"/>
      <c r="C144" s="1">
        <v>140</v>
      </c>
      <c r="D144" s="17"/>
      <c r="E144" s="11">
        <f>ROW()</f>
        <v>144</v>
      </c>
      <c r="F144" s="13">
        <v>7</v>
      </c>
      <c r="G144" s="2"/>
      <c r="H144" s="2"/>
      <c r="I144" s="2"/>
      <c r="J144" s="2"/>
      <c r="K144" s="2"/>
      <c r="NN144" s="1">
        <f>C144</f>
        <v>140</v>
      </c>
    </row>
    <row r="145" spans="1:378" ht="6" customHeight="1" thickBot="1" x14ac:dyDescent="0.3">
      <c r="A145" s="15"/>
      <c r="C145" s="1">
        <v>141</v>
      </c>
      <c r="D145" s="17"/>
      <c r="E145" s="11">
        <f>ROW()</f>
        <v>145</v>
      </c>
      <c r="F145" s="18">
        <v>7</v>
      </c>
      <c r="G145" s="2"/>
      <c r="H145" s="2"/>
      <c r="I145" s="2"/>
      <c r="J145" s="2"/>
      <c r="K145" s="2"/>
      <c r="NN145" s="1">
        <f>C145</f>
        <v>141</v>
      </c>
    </row>
    <row r="146" spans="1:378" ht="6" customHeight="1" thickBot="1" x14ac:dyDescent="0.3">
      <c r="A146" s="15"/>
      <c r="C146" s="1">
        <v>142</v>
      </c>
      <c r="D146" s="17"/>
      <c r="E146" s="11">
        <f>ROW()</f>
        <v>146</v>
      </c>
      <c r="F146" s="19">
        <v>7</v>
      </c>
      <c r="G146" s="2"/>
      <c r="H146" s="2"/>
      <c r="I146" s="2"/>
      <c r="J146" s="2"/>
      <c r="K146" s="2"/>
      <c r="NN146" s="1">
        <f>C146</f>
        <v>142</v>
      </c>
    </row>
    <row r="147" spans="1:378" ht="6" customHeight="1" thickBot="1" x14ac:dyDescent="0.3">
      <c r="A147" s="15"/>
      <c r="C147" s="1">
        <v>143</v>
      </c>
      <c r="D147" s="132">
        <v>24</v>
      </c>
      <c r="E147" s="11">
        <f>ROW()</f>
        <v>147</v>
      </c>
      <c r="F147" s="13">
        <v>7</v>
      </c>
      <c r="G147" s="2"/>
      <c r="H147" s="2"/>
      <c r="I147" s="2"/>
      <c r="J147" s="2"/>
      <c r="K147" s="2"/>
      <c r="NN147" s="1">
        <f>C147</f>
        <v>143</v>
      </c>
    </row>
    <row r="148" spans="1:378" ht="6" customHeight="1" thickBot="1" x14ac:dyDescent="0.3">
      <c r="A148" s="25"/>
      <c r="B148" s="20"/>
      <c r="C148" s="21">
        <v>144</v>
      </c>
      <c r="D148" s="133"/>
      <c r="E148" s="35">
        <f>ROW()</f>
        <v>148</v>
      </c>
      <c r="F148" s="38">
        <v>7</v>
      </c>
      <c r="G148" s="2"/>
      <c r="H148" s="2"/>
      <c r="I148" s="2"/>
      <c r="J148" s="2"/>
      <c r="K148" s="2"/>
      <c r="NN148" s="1">
        <f>C148</f>
        <v>144</v>
      </c>
    </row>
    <row r="149" spans="1:378" ht="13.5" customHeight="1" thickBot="1" x14ac:dyDescent="0.3">
      <c r="A149" s="2"/>
      <c r="B149" s="39"/>
      <c r="C149" s="40"/>
      <c r="D149" s="31"/>
      <c r="F149" s="41"/>
      <c r="G149" s="2"/>
      <c r="H149" s="2"/>
      <c r="I149" s="2"/>
      <c r="J149" s="2"/>
      <c r="K149" s="2"/>
      <c r="L149" s="40"/>
    </row>
    <row r="150" spans="1:378" x14ac:dyDescent="0.25">
      <c r="B150" s="1"/>
      <c r="D150" s="31" t="s">
        <v>2</v>
      </c>
      <c r="F150" s="42"/>
      <c r="G150" s="2"/>
      <c r="H150" s="2"/>
      <c r="I150" s="2"/>
      <c r="J150" s="2"/>
      <c r="K150" s="2"/>
      <c r="L150" s="2"/>
      <c r="NN150" s="40"/>
    </row>
    <row r="151" spans="1:378" x14ac:dyDescent="0.25">
      <c r="D151" s="31" t="s">
        <v>3</v>
      </c>
      <c r="F151" s="42"/>
      <c r="G151" s="2"/>
      <c r="H151" s="2"/>
      <c r="I151" s="2"/>
      <c r="J151" s="2"/>
      <c r="K151" s="2"/>
      <c r="L151" s="2"/>
    </row>
    <row r="152" spans="1:378" x14ac:dyDescent="0.25">
      <c r="D152" s="31" t="s">
        <v>4</v>
      </c>
      <c r="F152" s="42"/>
      <c r="G152" s="2"/>
      <c r="H152" s="2"/>
      <c r="I152" s="2"/>
      <c r="J152" s="2"/>
      <c r="K152" s="2"/>
      <c r="L152" s="2"/>
    </row>
    <row r="153" spans="1:378" x14ac:dyDescent="0.25">
      <c r="D153" s="31" t="s">
        <v>5</v>
      </c>
      <c r="F153" s="43">
        <f t="shared" ref="F153" si="1">F2</f>
        <v>42005</v>
      </c>
      <c r="G153" s="2"/>
      <c r="H153" s="2"/>
      <c r="I153" s="2"/>
      <c r="J153" s="2"/>
      <c r="K153" s="2"/>
      <c r="L153" s="2"/>
    </row>
    <row r="154" spans="1:378" x14ac:dyDescent="0.25">
      <c r="D154" s="31" t="s">
        <v>6</v>
      </c>
      <c r="F154" s="42"/>
      <c r="G154" s="2"/>
      <c r="H154" s="2"/>
      <c r="I154" s="2"/>
      <c r="J154" s="2"/>
      <c r="K154" s="2"/>
      <c r="L154" s="2"/>
    </row>
    <row r="155" spans="1:378" x14ac:dyDescent="0.25">
      <c r="D155" s="31" t="s">
        <v>7</v>
      </c>
      <c r="F155" s="42"/>
      <c r="G155" s="2"/>
      <c r="H155" s="2"/>
      <c r="I155" s="2"/>
      <c r="J155" s="2"/>
      <c r="K155" s="2"/>
      <c r="L155" s="2"/>
    </row>
    <row r="156" spans="1:378" ht="15.75" thickBot="1" x14ac:dyDescent="0.3">
      <c r="D156" s="31" t="s">
        <v>8</v>
      </c>
      <c r="F156" s="42"/>
      <c r="G156" s="2"/>
      <c r="H156" s="2"/>
      <c r="I156" s="2"/>
      <c r="J156" s="2"/>
      <c r="K156" s="2"/>
      <c r="L156" s="2"/>
    </row>
    <row r="157" spans="1:378" x14ac:dyDescent="0.25">
      <c r="A157" s="9"/>
      <c r="B157" s="44"/>
      <c r="D157" s="45" t="s">
        <v>9</v>
      </c>
      <c r="E157" s="46"/>
      <c r="F157" s="47"/>
      <c r="G157" s="2"/>
      <c r="H157" s="2"/>
      <c r="I157" s="2"/>
      <c r="J157" s="2"/>
      <c r="K157" s="2"/>
      <c r="L157" s="2"/>
    </row>
    <row r="158" spans="1:378" x14ac:dyDescent="0.25">
      <c r="A158" s="15"/>
      <c r="B158" s="39"/>
      <c r="D158" s="48" t="s">
        <v>10</v>
      </c>
      <c r="E158" s="49"/>
      <c r="F158" s="50"/>
      <c r="G158" s="2"/>
      <c r="H158" s="2"/>
      <c r="I158" s="2"/>
      <c r="J158" s="2"/>
      <c r="K158" s="2"/>
      <c r="L158" s="2"/>
    </row>
    <row r="159" spans="1:378" ht="15.75" thickBot="1" x14ac:dyDescent="0.3">
      <c r="A159" s="25"/>
      <c r="B159" s="51"/>
      <c r="D159" s="52" t="s">
        <v>11</v>
      </c>
      <c r="E159" s="53"/>
      <c r="F159" s="54"/>
      <c r="G159" s="2"/>
      <c r="H159" s="2"/>
      <c r="I159" s="2"/>
      <c r="J159" s="2"/>
      <c r="K159" s="2"/>
      <c r="L159" s="2"/>
    </row>
    <row r="160" spans="1:378" x14ac:dyDescent="0.25">
      <c r="A160" s="134" t="s">
        <v>12</v>
      </c>
      <c r="B160" s="135"/>
      <c r="C160" s="135"/>
      <c r="D160" s="135"/>
      <c r="E160" s="55"/>
      <c r="F160" s="47"/>
      <c r="G160" s="2"/>
      <c r="H160" s="2"/>
      <c r="I160" s="2"/>
      <c r="J160" s="2"/>
      <c r="K160" s="2"/>
      <c r="L160" s="2"/>
    </row>
    <row r="161" spans="1:12" x14ac:dyDescent="0.25">
      <c r="A161" s="136"/>
      <c r="B161" s="137"/>
      <c r="C161" s="137"/>
      <c r="D161" s="137"/>
      <c r="E161" s="56"/>
      <c r="F161" s="50"/>
      <c r="G161" s="2"/>
      <c r="H161" s="2"/>
      <c r="I161" s="2"/>
      <c r="J161" s="2"/>
      <c r="K161" s="2"/>
      <c r="L161" s="2"/>
    </row>
    <row r="162" spans="1:12" x14ac:dyDescent="0.25">
      <c r="A162" s="136"/>
      <c r="B162" s="137"/>
      <c r="C162" s="137"/>
      <c r="D162" s="137"/>
      <c r="E162" s="56"/>
      <c r="F162" s="50"/>
      <c r="G162" s="2"/>
      <c r="H162" s="2"/>
      <c r="I162" s="2"/>
      <c r="J162" s="2"/>
      <c r="K162" s="2"/>
      <c r="L162" s="2"/>
    </row>
    <row r="163" spans="1:12" x14ac:dyDescent="0.25">
      <c r="A163" s="136"/>
      <c r="B163" s="137"/>
      <c r="C163" s="137"/>
      <c r="D163" s="137"/>
      <c r="E163" s="56"/>
      <c r="F163" s="50"/>
      <c r="G163" s="2"/>
      <c r="H163" s="2"/>
      <c r="I163" s="2"/>
      <c r="J163" s="2"/>
      <c r="K163" s="2"/>
      <c r="L163" s="2"/>
    </row>
    <row r="164" spans="1:12" x14ac:dyDescent="0.25">
      <c r="A164" s="136"/>
      <c r="B164" s="137"/>
      <c r="C164" s="137"/>
      <c r="D164" s="137"/>
      <c r="E164" s="56"/>
      <c r="F164" s="50"/>
      <c r="G164" s="2"/>
      <c r="H164" s="2"/>
      <c r="I164" s="2"/>
      <c r="J164" s="2"/>
      <c r="K164" s="2"/>
      <c r="L164" s="2"/>
    </row>
    <row r="165" spans="1:12" x14ac:dyDescent="0.25">
      <c r="A165" s="136"/>
      <c r="B165" s="137"/>
      <c r="C165" s="137"/>
      <c r="D165" s="137"/>
      <c r="E165" s="56"/>
      <c r="F165" s="50"/>
      <c r="G165" s="2"/>
      <c r="H165" s="2"/>
      <c r="I165" s="2"/>
      <c r="J165" s="2"/>
      <c r="K165" s="2"/>
      <c r="L165" s="2"/>
    </row>
    <row r="166" spans="1:12" x14ac:dyDescent="0.25">
      <c r="A166" s="136"/>
      <c r="B166" s="137"/>
      <c r="C166" s="137"/>
      <c r="D166" s="137"/>
      <c r="E166" s="56"/>
      <c r="F166" s="50"/>
    </row>
    <row r="167" spans="1:12" ht="15.75" hidden="1" thickBot="1" x14ac:dyDescent="0.3">
      <c r="A167" s="138"/>
      <c r="B167" s="139"/>
      <c r="C167" s="139"/>
      <c r="D167" s="139"/>
      <c r="E167" s="57"/>
      <c r="F167" s="54"/>
    </row>
    <row r="168" spans="1:12" hidden="1" x14ac:dyDescent="0.25">
      <c r="A168">
        <v>1</v>
      </c>
      <c r="B168" s="58">
        <v>1</v>
      </c>
      <c r="C168" s="59"/>
      <c r="D168" s="2" t="s">
        <v>13</v>
      </c>
      <c r="F168" s="60">
        <f t="shared" ref="F168" si="2">0.166666666666666*COUNTIF(F$5:F$148,1)</f>
        <v>0</v>
      </c>
    </row>
    <row r="169" spans="1:12" hidden="1" x14ac:dyDescent="0.25">
      <c r="A169">
        <v>2</v>
      </c>
      <c r="B169" s="61">
        <v>2</v>
      </c>
      <c r="C169" s="62"/>
      <c r="D169" s="2" t="s">
        <v>14</v>
      </c>
      <c r="F169" s="60">
        <f t="shared" ref="F169" si="3">0.166666666666666*COUNTIF(F$5:F$148,2)</f>
        <v>0</v>
      </c>
    </row>
    <row r="170" spans="1:12" hidden="1" x14ac:dyDescent="0.25">
      <c r="A170">
        <v>3</v>
      </c>
      <c r="B170" s="63">
        <v>3</v>
      </c>
      <c r="C170" s="64"/>
      <c r="D170" s="2" t="s">
        <v>15</v>
      </c>
      <c r="F170" s="60">
        <f t="shared" ref="F170" si="4">0.166666666666666*COUNTIF(F$5:F$148,3)</f>
        <v>0</v>
      </c>
    </row>
    <row r="171" spans="1:12" hidden="1" x14ac:dyDescent="0.25">
      <c r="A171" s="65">
        <v>4</v>
      </c>
      <c r="B171" s="66">
        <v>4</v>
      </c>
      <c r="C171" s="67"/>
      <c r="D171" s="2" t="s">
        <v>16</v>
      </c>
      <c r="F171" s="60">
        <f t="shared" ref="F171" si="5">0.166666666666666*COUNTIF(F$5:F$148,4)</f>
        <v>0</v>
      </c>
    </row>
    <row r="172" spans="1:12" hidden="1" x14ac:dyDescent="0.25">
      <c r="A172" s="65">
        <v>5</v>
      </c>
      <c r="B172" s="68">
        <v>5</v>
      </c>
      <c r="C172" s="69"/>
      <c r="D172" s="65" t="s">
        <v>17</v>
      </c>
      <c r="E172" s="49"/>
      <c r="F172" s="60">
        <f t="shared" ref="F172" si="6">0.166666666666666*COUNTIF(F$5:F$148,5)</f>
        <v>0</v>
      </c>
    </row>
    <row r="173" spans="1:12" hidden="1" x14ac:dyDescent="0.25">
      <c r="A173" s="65">
        <v>6</v>
      </c>
      <c r="B173" s="70">
        <v>6</v>
      </c>
      <c r="C173" s="71"/>
      <c r="D173" s="65" t="s">
        <v>18</v>
      </c>
      <c r="E173" s="49"/>
      <c r="F173" s="60">
        <f t="shared" ref="F173" si="7">0.166666666666666*COUNTIF(F$5:F$148,6)</f>
        <v>0</v>
      </c>
    </row>
    <row r="174" spans="1:12" hidden="1" x14ac:dyDescent="0.25">
      <c r="A174" s="65">
        <v>7</v>
      </c>
      <c r="B174" s="72">
        <v>7</v>
      </c>
      <c r="C174" s="73"/>
      <c r="D174" s="65" t="s">
        <v>19</v>
      </c>
      <c r="E174" s="49"/>
      <c r="F174" s="60">
        <f t="shared" ref="F174" si="8">0.166666666666666*COUNTIF(F$5:F$148,7)</f>
        <v>23.999999999999904</v>
      </c>
    </row>
    <row r="175" spans="1:12" hidden="1" x14ac:dyDescent="0.25">
      <c r="A175" s="65">
        <v>8</v>
      </c>
      <c r="B175" s="74">
        <v>8</v>
      </c>
      <c r="C175" s="75"/>
      <c r="D175" s="39" t="s">
        <v>20</v>
      </c>
      <c r="F175" s="60">
        <f t="shared" ref="F175" si="9">0.166666666666666*COUNTIF(F$5:F$148,8)</f>
        <v>0</v>
      </c>
    </row>
    <row r="176" spans="1:12" hidden="1" x14ac:dyDescent="0.25">
      <c r="A176" s="65">
        <v>9</v>
      </c>
      <c r="B176" s="76"/>
      <c r="C176" s="77"/>
      <c r="D176" s="39" t="s">
        <v>21</v>
      </c>
      <c r="F176" s="60">
        <f t="shared" ref="F176" si="10">0.166666666666666*COUNTIF(F$5:F$148,9)</f>
        <v>0</v>
      </c>
    </row>
    <row r="177" spans="1:12" hidden="1" x14ac:dyDescent="0.25">
      <c r="A177" s="65"/>
      <c r="D177" s="78"/>
      <c r="F177" s="60">
        <f>ROUND(SUM(F168:F176),20)</f>
        <v>23.999999999999901</v>
      </c>
    </row>
    <row r="178" spans="1:12" hidden="1" x14ac:dyDescent="0.25">
      <c r="A178" s="79"/>
      <c r="B178" s="80"/>
      <c r="C178" s="81"/>
      <c r="D178" s="82"/>
      <c r="E178" s="83"/>
      <c r="F178" s="84"/>
      <c r="G178" s="79"/>
      <c r="H178" s="79"/>
      <c r="I178" s="79"/>
      <c r="J178" s="79"/>
      <c r="K178" s="79"/>
      <c r="L178" s="79"/>
    </row>
    <row r="179" spans="1:12" ht="45" hidden="1" x14ac:dyDescent="0.25">
      <c r="A179" s="79"/>
      <c r="B179" s="80"/>
      <c r="C179" s="81"/>
      <c r="D179" s="82"/>
      <c r="E179" s="83"/>
      <c r="F179" s="85" t="s">
        <v>22</v>
      </c>
      <c r="G179" s="84"/>
      <c r="H179" s="84"/>
      <c r="I179" s="84"/>
      <c r="J179" s="84"/>
      <c r="K179" s="84"/>
      <c r="L179" s="84"/>
    </row>
    <row r="180" spans="1:12" hidden="1" x14ac:dyDescent="0.25">
      <c r="A180" s="79">
        <v>1</v>
      </c>
      <c r="B180" s="86">
        <v>1</v>
      </c>
      <c r="C180" s="87"/>
      <c r="D180" s="84" t="s">
        <v>13</v>
      </c>
      <c r="E180" s="83"/>
      <c r="F180" s="88" t="e">
        <f>0.166666666666666*COUNTIF(#REF!,1)</f>
        <v>#REF!</v>
      </c>
      <c r="G180" s="89"/>
      <c r="H180" s="89"/>
      <c r="I180" s="89"/>
      <c r="J180" s="89"/>
      <c r="K180" s="89"/>
      <c r="L180" s="89"/>
    </row>
    <row r="181" spans="1:12" hidden="1" x14ac:dyDescent="0.25">
      <c r="A181" s="79">
        <v>2</v>
      </c>
      <c r="B181" s="90">
        <v>2</v>
      </c>
      <c r="C181" s="91"/>
      <c r="D181" s="84" t="s">
        <v>14</v>
      </c>
      <c r="E181" s="83"/>
      <c r="F181" s="88" t="e">
        <f>0.166666666666666*COUNTIF(#REF!,2)</f>
        <v>#REF!</v>
      </c>
      <c r="G181" s="89"/>
      <c r="H181" s="89"/>
      <c r="I181" s="89"/>
      <c r="J181" s="89"/>
      <c r="K181" s="89"/>
      <c r="L181" s="89"/>
    </row>
    <row r="182" spans="1:12" hidden="1" x14ac:dyDescent="0.25">
      <c r="A182" s="79">
        <v>3</v>
      </c>
      <c r="B182" s="92">
        <v>3</v>
      </c>
      <c r="C182" s="93"/>
      <c r="D182" s="84" t="s">
        <v>15</v>
      </c>
      <c r="E182" s="83"/>
      <c r="F182" s="88" t="e">
        <f>0.166666666666666*COUNTIF(#REF!,3)</f>
        <v>#REF!</v>
      </c>
      <c r="G182" s="89"/>
      <c r="H182" s="89"/>
      <c r="I182" s="89"/>
      <c r="J182" s="89"/>
      <c r="K182" s="89"/>
      <c r="L182" s="89"/>
    </row>
    <row r="183" spans="1:12" hidden="1" x14ac:dyDescent="0.25">
      <c r="A183" s="94">
        <v>4</v>
      </c>
      <c r="B183" s="95">
        <v>4</v>
      </c>
      <c r="C183" s="96"/>
      <c r="D183" s="84" t="s">
        <v>16</v>
      </c>
      <c r="E183" s="83"/>
      <c r="F183" s="88" t="e">
        <f>0.166666666666666*COUNTIF(#REF!,4)</f>
        <v>#REF!</v>
      </c>
      <c r="G183" s="89"/>
      <c r="H183" s="89"/>
      <c r="I183" s="89"/>
      <c r="J183" s="89"/>
      <c r="K183" s="89"/>
      <c r="L183" s="89"/>
    </row>
    <row r="184" spans="1:12" hidden="1" x14ac:dyDescent="0.25">
      <c r="A184" s="94">
        <v>5</v>
      </c>
      <c r="B184" s="97">
        <v>5</v>
      </c>
      <c r="C184" s="98"/>
      <c r="D184" s="94" t="s">
        <v>23</v>
      </c>
      <c r="E184" s="99"/>
      <c r="F184" s="88" t="e">
        <f>0.166666666666666*COUNTIF(#REF!,5)</f>
        <v>#REF!</v>
      </c>
      <c r="G184" s="89"/>
      <c r="H184" s="89"/>
      <c r="I184" s="89"/>
      <c r="J184" s="89"/>
      <c r="K184" s="89"/>
      <c r="L184" s="89"/>
    </row>
    <row r="185" spans="1:12" hidden="1" x14ac:dyDescent="0.25">
      <c r="A185" s="94">
        <v>6</v>
      </c>
      <c r="B185" s="100">
        <v>6</v>
      </c>
      <c r="C185" s="101"/>
      <c r="D185" s="94" t="s">
        <v>18</v>
      </c>
      <c r="E185" s="99"/>
      <c r="F185" s="88" t="e">
        <f>0.166666666666666*COUNTIF(#REF!,6)</f>
        <v>#REF!</v>
      </c>
      <c r="G185" s="89"/>
      <c r="H185" s="89"/>
      <c r="I185" s="89"/>
      <c r="J185" s="89"/>
      <c r="K185" s="89"/>
      <c r="L185" s="89"/>
    </row>
    <row r="186" spans="1:12" hidden="1" x14ac:dyDescent="0.25">
      <c r="A186" s="94">
        <v>7</v>
      </c>
      <c r="B186" s="102">
        <v>7</v>
      </c>
      <c r="C186" s="103"/>
      <c r="D186" s="94" t="s">
        <v>19</v>
      </c>
      <c r="E186" s="99"/>
      <c r="F186" s="88" t="e">
        <f>0.166666666666666*COUNTIF(#REF!,7)</f>
        <v>#REF!</v>
      </c>
      <c r="G186" s="89"/>
      <c r="H186" s="89"/>
      <c r="I186" s="89"/>
      <c r="J186" s="89"/>
      <c r="K186" s="89"/>
      <c r="L186" s="89"/>
    </row>
    <row r="187" spans="1:12" hidden="1" x14ac:dyDescent="0.25">
      <c r="A187" s="94">
        <v>8</v>
      </c>
      <c r="B187" s="104">
        <v>8</v>
      </c>
      <c r="C187" s="105"/>
      <c r="D187" s="82" t="s">
        <v>20</v>
      </c>
      <c r="E187" s="83"/>
      <c r="F187" s="88" t="e">
        <f>0.166666666666666*COUNTIF(#REF!,8)</f>
        <v>#REF!</v>
      </c>
      <c r="G187" s="89"/>
      <c r="H187" s="89"/>
      <c r="I187" s="89"/>
      <c r="J187" s="89"/>
      <c r="K187" s="89"/>
      <c r="L187" s="89"/>
    </row>
    <row r="188" spans="1:12" hidden="1" x14ac:dyDescent="0.25">
      <c r="A188" s="94">
        <v>9</v>
      </c>
      <c r="B188" s="106"/>
      <c r="C188" s="107"/>
      <c r="D188" s="82" t="s">
        <v>24</v>
      </c>
      <c r="E188" s="83"/>
      <c r="F188" s="88" t="e">
        <f>0.166666666666666*COUNTIF(#REF!,9)</f>
        <v>#REF!</v>
      </c>
      <c r="G188" s="89"/>
      <c r="H188" s="89"/>
      <c r="I188" s="89"/>
      <c r="J188" s="89"/>
      <c r="K188" s="89"/>
      <c r="L188" s="89"/>
    </row>
    <row r="189" spans="1:12" hidden="1" x14ac:dyDescent="0.25">
      <c r="A189" s="79"/>
      <c r="B189" s="80"/>
      <c r="C189" s="81"/>
      <c r="D189" s="82"/>
      <c r="E189" s="83"/>
      <c r="F189" s="84"/>
      <c r="G189" s="84"/>
      <c r="H189" s="84"/>
      <c r="I189" s="84"/>
      <c r="J189" s="84"/>
      <c r="K189" s="84"/>
      <c r="L189" s="84"/>
    </row>
    <row r="190" spans="1:12" hidden="1" x14ac:dyDescent="0.25"/>
    <row r="191" spans="1:12" hidden="1" x14ac:dyDescent="0.25">
      <c r="F191" s="108">
        <f>F2</f>
        <v>42005</v>
      </c>
    </row>
    <row r="192" spans="1:12" hidden="1" x14ac:dyDescent="0.25">
      <c r="F192" s="109">
        <f>EOMONTH(F191,0)</f>
        <v>42035</v>
      </c>
    </row>
    <row r="193" spans="1:6" hidden="1" x14ac:dyDescent="0.25">
      <c r="B193" s="110">
        <v>1</v>
      </c>
      <c r="C193" s="59"/>
      <c r="D193" s="2" t="s">
        <v>13</v>
      </c>
      <c r="F193" s="111">
        <f>SUMIF($F$2:$L$2,"&lt;"&amp;"="&amp;F192,$F168:$L168)</f>
        <v>0</v>
      </c>
    </row>
    <row r="194" spans="1:6" hidden="1" x14ac:dyDescent="0.25">
      <c r="B194" s="61">
        <v>2</v>
      </c>
      <c r="C194" s="62"/>
      <c r="D194" s="2" t="s">
        <v>14</v>
      </c>
      <c r="F194" s="111">
        <f>SUMIF($F$2:$L$2,"&lt;"&amp;"="&amp;F192,$F169:$L169)</f>
        <v>0</v>
      </c>
    </row>
    <row r="195" spans="1:6" hidden="1" x14ac:dyDescent="0.25">
      <c r="B195" s="63">
        <v>3</v>
      </c>
      <c r="C195" s="64"/>
      <c r="D195" s="2" t="s">
        <v>25</v>
      </c>
      <c r="F195" s="111">
        <f>SUMIF($F$2:$L$2,"&lt;"&amp;"="&amp;F192,$F170:$L170)</f>
        <v>0</v>
      </c>
    </row>
    <row r="196" spans="1:6" hidden="1" x14ac:dyDescent="0.25">
      <c r="B196" s="66">
        <v>4</v>
      </c>
      <c r="C196" s="67"/>
      <c r="D196" s="2" t="s">
        <v>16</v>
      </c>
      <c r="F196" s="111">
        <f>SUMIF($F$2:$L$2,"&lt;"&amp;"="&amp;F192,$F171:$L171)</f>
        <v>0</v>
      </c>
    </row>
    <row r="197" spans="1:6" hidden="1" x14ac:dyDescent="0.25">
      <c r="B197" s="68">
        <v>5</v>
      </c>
      <c r="C197" s="69"/>
      <c r="D197" s="65" t="s">
        <v>17</v>
      </c>
      <c r="E197" s="49"/>
      <c r="F197" s="111">
        <f>SUMIF($F$2:$L$2,"&lt;"&amp;"="&amp;F192,$F172:$L172)</f>
        <v>0</v>
      </c>
    </row>
    <row r="198" spans="1:6" hidden="1" x14ac:dyDescent="0.25">
      <c r="B198" s="70">
        <v>6</v>
      </c>
      <c r="C198" s="71"/>
      <c r="D198" s="65" t="s">
        <v>18</v>
      </c>
      <c r="E198" s="49"/>
      <c r="F198" s="111">
        <f>SUMIF($F$2:$L$2,"&lt;"&amp;"="&amp;F192,$F173:$L173)</f>
        <v>0</v>
      </c>
    </row>
    <row r="199" spans="1:6" hidden="1" x14ac:dyDescent="0.25">
      <c r="B199" s="72">
        <v>7</v>
      </c>
      <c r="C199" s="73"/>
      <c r="D199" s="65" t="s">
        <v>19</v>
      </c>
      <c r="E199" s="49"/>
      <c r="F199" s="111">
        <f>SUMIF($F$2:$L$2,"&lt;"&amp;"="&amp;F192,$F174:$L174)</f>
        <v>23.999999999999904</v>
      </c>
    </row>
    <row r="200" spans="1:6" hidden="1" x14ac:dyDescent="0.25">
      <c r="B200" s="74">
        <v>8</v>
      </c>
      <c r="C200" s="75"/>
      <c r="D200" s="39" t="s">
        <v>20</v>
      </c>
      <c r="F200" s="111">
        <f>SUMIF($F$2:$L$2,"&lt;"&amp;"="&amp;F192,$F175:$L175)</f>
        <v>0</v>
      </c>
    </row>
    <row r="201" spans="1:6" hidden="1" x14ac:dyDescent="0.25">
      <c r="B201" s="106"/>
      <c r="C201" s="107"/>
      <c r="D201" s="82" t="s">
        <v>24</v>
      </c>
      <c r="F201" s="111">
        <f>SUMIF($F$2:$L$2,"&lt;"&amp;"="&amp;F192,$F176:$L176)</f>
        <v>0</v>
      </c>
    </row>
    <row r="202" spans="1:6" hidden="1" x14ac:dyDescent="0.25">
      <c r="F202" s="111">
        <f>SUM(F193:F201)</f>
        <v>23.999999999999904</v>
      </c>
    </row>
    <row r="203" spans="1:6" hidden="1" x14ac:dyDescent="0.25"/>
    <row r="204" spans="1:6" x14ac:dyDescent="0.25">
      <c r="A204" t="s">
        <v>26</v>
      </c>
      <c r="B204" s="112">
        <v>1</v>
      </c>
    </row>
    <row r="205" spans="1:6" x14ac:dyDescent="0.25">
      <c r="A205" t="s">
        <v>27</v>
      </c>
      <c r="F205" s="113">
        <f t="shared" ref="F205" si="11">F5</f>
        <v>7</v>
      </c>
    </row>
    <row r="206" spans="1:6" x14ac:dyDescent="0.25">
      <c r="A206" t="s">
        <v>5</v>
      </c>
      <c r="F206" s="114">
        <f t="shared" ref="F206" si="12">F153</f>
        <v>42005</v>
      </c>
    </row>
    <row r="207" spans="1:6" x14ac:dyDescent="0.25">
      <c r="A207" t="s">
        <v>28</v>
      </c>
      <c r="F207" s="113">
        <f>HLOOKUP(F206,$A$2:$F$3,2)</f>
        <v>4</v>
      </c>
    </row>
    <row r="208" spans="1:6" x14ac:dyDescent="0.25">
      <c r="A208" t="s">
        <v>6</v>
      </c>
      <c r="F208" s="113">
        <f>0</f>
        <v>0</v>
      </c>
    </row>
    <row r="209" spans="1:6" x14ac:dyDescent="0.25">
      <c r="A209" t="s">
        <v>29</v>
      </c>
      <c r="F209" s="113">
        <f>IF(F208="","",ROUND(F208*6,0))</f>
        <v>0</v>
      </c>
    </row>
    <row r="210" spans="1:6" x14ac:dyDescent="0.25">
      <c r="A210" t="s">
        <v>30</v>
      </c>
      <c r="F210" s="113">
        <f>5</f>
        <v>5</v>
      </c>
    </row>
    <row r="211" spans="1:6" x14ac:dyDescent="0.25">
      <c r="A211" t="s">
        <v>7</v>
      </c>
      <c r="F211" s="114">
        <f>F206</f>
        <v>42005</v>
      </c>
    </row>
    <row r="212" spans="1:6" x14ac:dyDescent="0.25">
      <c r="A212" t="s">
        <v>31</v>
      </c>
      <c r="F212" s="113">
        <f>HLOOKUP(F211,$A$2:$F$3,2)</f>
        <v>4</v>
      </c>
    </row>
    <row r="213" spans="1:6" x14ac:dyDescent="0.25">
      <c r="A213" s="115" t="s">
        <v>8</v>
      </c>
      <c r="B213" s="115"/>
      <c r="C213" s="116"/>
      <c r="D213" s="116" t="s">
        <v>32</v>
      </c>
      <c r="E213" s="117"/>
      <c r="F213" s="118">
        <f>ROUND(IF(VLOOKUP(F208+$C$5,$C$5:$NN$148,F207)=VLOOKUP(F208+$C$5,$C$5:$NN$148,F207),IF(VLOOKUP(F208+$C$5*2,$C$5:$NN$148,F207)=VLOOKUP(F208+$C$5,$C$5:$NN$148,F207),IF(VLOOKUP(F208+$C$5*3,$C$5:$NN$148,F207)=VLOOKUP(F208+$C$5,$C$5:$NN$148,F207),IF(VLOOKUP(F208+$C$5*4,$C$5:$NN$148,F207)=VLOOKUP(F208+$C$5,$C$5:$NN$148,F207),IF(VLOOKUP(F208+$C$5*5,$C$5:$NN$148,F207)=VLOOKUP(F208+$C$5,$C$5:$NN$148,F207),IF(VLOOKUP(F208+$C$5*6,$C$5:$NN$148,F207)=VLOOKUP(F208+$C$5,$C$5:$NN$148,F207),IF(VLOOKUP(F208+$C$5*7,$C$5:$NN$148,F207)=VLOOKUP(F208+$C$5,$C$5:$NN$148,F207),IF(VLOOKUP(F208+$C$5*8,$C$5:$NN$148,F207)=VLOOKUP(F208+$C$5,$C$5:$NN$148,F207),IF(VLOOKUP(F208+$C$5*9,$C$5:$NN$148,F207)=VLOOKUP(F208+$C$5,$C$5:$NN$148,F207),IF(VLOOKUP(F208+$C$5*10,$C$5:$NN$148,F207)=VLOOKUP(F208+$C$5,$C$5:$NN$148,F207),IF(VLOOKUP(F208+$C$5*11,$C$5:$NN$148,F207)=VLOOKUP(F208+$C$5,$C$5:$NN$148,F207),IF(VLOOKUP(F208+$C$5*12,$C$5:$NN$148,F207)=VLOOKUP(F208+$C$5,$C$5:$NN$148,F207),IF(VLOOKUP(F208+$C$5*13,$C$5:$NN$148,F207)=VLOOKUP(F208+$C$5,$C$5:$NN$148,F207),IF(VLOOKUP(F208+$C$5*14,$C$5:$NN$148,F207)=VLOOKUP(F208+$C$5,$C$5:$NN$148,F207),IF(VLOOKUP(F208+$C$5*15,$C$5:$NN$148,F207)=VLOOKUP(F208+$C$5,$C$5:$NN$148,F207),IF(VLOOKUP(F208+$C$5*16,$C$5:$NN$148,F207)=VLOOKUP(F208+$C$5,$C$5:$NN$148,F207),IF(VLOOKUP(F208+$C$5*17,$C$5:$NN$148,F207)=VLOOKUP(F208+$C$5,$C$5:$NN$148,F207),IF(VLOOKUP(F208+$C$5*18,$C$5:$NN$148,F207)=VLOOKUP(F208+$C$5,$C$5:$NN$148,F207),IF(VLOOKUP(F208+$C$5*19,$C$5:$NN$148,F207)=VLOOKUP(F208+$C$5,$C$5:$NN$148,F207),IF(VLOOKUP(F208+$C$5*20,$C$5:$NN$148,F207)=VLOOKUP(F208+$C$5,$C$5:$NN$148,F207),IF(VLOOKUP(F208+$C$5*21,$C$5:$NN$148,F207)=VLOOKUP(F208+$C$5,$C$5:$NN$148,F207),IF(VLOOKUP(F208+$C$5*22,$C$5:$NN$148,F207)=VLOOKUP(F208+$C$5,$C$5:$NN$148,F207),IF(VLOOKUP(F208+$C$5*23,$C$5:$NN$148,F207)=VLOOKUP(F208+$C$5,$C$5:$NN$148,F207),IF(VLOOKUP(F208+$C$5*24,$C$5:$NN$148,F207)=VLOOKUP(F208+$C$5,$C$5:$NN$148,F207),IF(VLOOKUP(F208+$C$5*25,$C$5:$NN$148,F207)=VLOOKUP(F208+$C$5,$C$5:$NN$148,F207),IF(VLOOKUP(F208+$C$5*26,$C$5:$NN$148,F207)=VLOOKUP(F208+$C$5,$C$5:$NN$148,F207),IF(VLOOKUP(F208+$C$5*27,$C$5:$NN$148,F207)=VLOOKUP(F208+$C$5,$C$5:$NN$148,F207),IF(VLOOKUP(F208+$C$5*28,$C$5:$NN$148,F207)=VLOOKUP(F208+$C$5,$C$5:$NN$148,F207),IF(VLOOKUP(F208+$C$5*29,$C$5:$NN$148,F207)=VLOOKUP(F208+$C$5,$C$5:$NN$148,F207),IF(VLOOKUP(F208+$C$5*30,$C$5:$NN$148,F207)=VLOOKUP(F208+$C$5,$C$5:$NN$148,F207),IF(VLOOKUP(F208+$C$5*31,$C$5:$NN$148,F207)=VLOOKUP(F208+$C$5,$C$5:$NN$148,F207),IF(VLOOKUP(F208+$C$5*32,$C$5:$NN$148,F207)=VLOOKUP(F208+$C$5,$C$5:$NN$148,F207),IF(VLOOKUP(F208+$C$5*33,$C$5:$NN$148,F207)=VLOOKUP(F208+$C$5,$C$5:$NN$148,F207),IF(VLOOKUP(F208+$C$5*34,$C$5:$NN$148,F207)=VLOOKUP(F208+$C$5,$C$5:$NN$148,F207),IF(VLOOKUP(F208+$C$5*35,$C$5:$NN$148,F207)=VLOOKUP(F208+$C$5,$C$5:$NN$148,F207),IF(VLOOKUP(F208+$C$5*36,$C$5:$NN$148,F207)=VLOOKUP(F208+$C$5,$C$5:$NN$148,F207),F208+$C$5*36,VLOOKUP(F208+$C$5*35,$C$5:$NN$148,376)),VLOOKUP(F208+$C$5*34,$C$5:$NN$148,376)),VLOOKUP(F208+$C$5*33,$C$5:$NN$148,376)),VLOOKUP(F208+$C$5*32,$C$5:$NN$148,376)),VLOOKUP(F208+$C$5*31,$C$5:$NN$148,376)),VLOOKUP(F208+$C$5*30,$C$5:$NN$148,376)),VLOOKUP(F208+$C$5*29,$C$5:$NN$148,376)),VLOOKUP(F208+$C$5*28,$C$5:$NN$148,376)),VLOOKUP(F208+$C$5*27,$C$5:$NN$148,376)),VLOOKUP(F208+$C$5*26,$C$5:$NN$148,376)),VLOOKUP(F208+$C$5*25,$C$5:$NN$148,376)),VLOOKUP(F208+$C$5*24,$C$5:$NN$148,376)),VLOOKUP(F208+$C$5*23,$C$5:$NN$148,376)),VLOOKUP(F208+$C$5*22,$C$5:$NN$148,376)),VLOOKUP(F208+$C$5*21,$C$5:$NN$148,376)),VLOOKUP(F208+$C$5*20,$C$5:$NN$148,376)),VLOOKUP(F208+$C$5*19,$C$5:$NN$148,376)),VLOOKUP(F208+$C$5*18,$C$5:$NN$148,376)),VLOOKUP(F208+$C$5*17,$C$5:$NN$148,376)),VLOOKUP(F208+$C$5*16,$C$5:$NN$148,376)),VLOOKUP(F208+$C$5*15,$C$5:$NN$148,376)),VLOOKUP(F208+$C$5*14,$C$5:$NN$148,376)),VLOOKUP(F208+$C$5*13,$C$5:$NN$148,376)),VLOOKUP(F208+$C$5*12,$C$5:$NN$148,376)),VLOOKUP(F208+$C$5*11,$C$5:$NN$148,376)),VLOOKUP(F208+$C$5*10,$C$5:$NN$148,376)),VLOOKUP(F208+$C$5*9,$C$5:$NN$148,376)),VLOOKUP(F208+$C$5*8,$C$5:$NN$148,376)),VLOOKUP(F208+$C$5*7,$C$5:$NN$148,376)),VLOOKUP(F208+$C$5*6,$C$5:$NN$148,376)),VLOOKUP(F208+$C$5*5,$C$5:$NN$148,376)),VLOOKUP(F208+$C$5*4,$C$5:$NN$148,376)),VLOOKUP(F208+$C$5*3,$C$5:$NN$148,376)),VLOOKUP(F208+$C$5*2,$C$5:$NN$148,376)),VLOOKUP(F208+$C$5,$C$5:$NN$148,376)),VLOOKUP(F208+$C$5,$C$5:$NN$148,376))*0.166666666666666,2)</f>
        <v>6</v>
      </c>
    </row>
    <row r="214" spans="1:6" x14ac:dyDescent="0.25">
      <c r="A214" s="115" t="s">
        <v>33</v>
      </c>
      <c r="B214" s="115"/>
      <c r="C214" s="115"/>
      <c r="D214" s="116" t="s">
        <v>32</v>
      </c>
      <c r="E214" s="117"/>
      <c r="F214" s="118">
        <f>IF(F208="","",ROUND(F213*6,0))</f>
        <v>36</v>
      </c>
    </row>
    <row r="215" spans="1:6" x14ac:dyDescent="0.25">
      <c r="A215" s="119" t="s">
        <v>8</v>
      </c>
      <c r="B215" s="119"/>
      <c r="C215" s="119"/>
      <c r="D215" s="120" t="s">
        <v>34</v>
      </c>
      <c r="E215" s="121"/>
      <c r="F215" s="122">
        <f>IF(F213=F208+6,ROUND(IF(VLOOKUP(F208+$C$5*37,$C$5:$NN$148,F207)=VLOOKUP(F213,$C$5:$NN$148,F207),IF(VLOOKUP(F208+$C$5*38,$C$5:$NN$148,F207)=VLOOKUP(F213,$C$5:$NN$148,F207),IF(VLOOKUP(F208+$C$5*39,$C$5:$NN$148,F207)=VLOOKUP(F213,$C$5:$NN$148,F207),IF(VLOOKUP(F208+$C$5*40,$C$5:$NN$148,F207)=VLOOKUP(F213,$C$5:$NN$148,F207),IF(VLOOKUP(F208+$C$5*41,$C$5:$NN$148,F207)=VLOOKUP(F213,$C$5:$NN$148,F207),IF(VLOOKUP(F208+$C$5*42,$C$5:$NN$148,F207)=VLOOKUP(F213,$C$5:$NN$148,F207),IF(VLOOKUP(F208+$C$5*43,$C$5:$NN$148,F207)=VLOOKUP(F213,$C$5:$NN$148,F207),IF(VLOOKUP(F208+$C$5*44,$C$5:$NN$148,F207)=VLOOKUP(F213,$C$5:$NN$148,F207),IF(VLOOKUP(F208+$C$5*45,$C$5:$NN$148,F207)=VLOOKUP(F213,$C$5:$NN$148,F207),IF(VLOOKUP(F208+$C$5*46,$C$5:$NN$148,F207)=VLOOKUP(F213,$C$5:$NN$148,F207),IF(VLOOKUP(F208+$C$5*47,$C$5:$NN$148,F207)=VLOOKUP(F213,$C$5:$NN$148,F207),IF(VLOOKUP(F208+$C$5*48,$C$5:$NN$148,F207)=VLOOKUP(F213,$C$5:$NN$148,F207),IF(VLOOKUP(F208+$C$5*49,$C$5:$NN$148,F207)=VLOOKUP(F213,$C$5:$NN$148,F207),IF(VLOOKUP(F208+$C$5*50,$C$5:$NN$148,F207)=VLOOKUP(F213,$C$5:$NN$148,F207),IF(VLOOKUP(F208+$C$5*51,$C$5:$NN$148,F207)=VLOOKUP(F213,$C$5:$NN$148,F207),IF(VLOOKUP(F208+$C$5*52,$C$5:$NN$148,F207)=VLOOKUP(F213,$C$5:$NN$148,F207),IF(VLOOKUP(F208+$C$5*53,$C$5:$NN$148,F207)=VLOOKUP(F213,$C$5:$NN$148,F207),IF(VLOOKUP(F208+$C$5*54,$C$5:$NN$148,F207)=VLOOKUP(F213,$C$5:$NN$148,F207),IF(VLOOKUP(F208+$C$5*55,$C$5:$NN$148,F207)=VLOOKUP(F213,$C$5:$NN$148,F207),IF(VLOOKUP(F208+$C$5*56,$C$5:$NN$148,F207)=VLOOKUP(F213,$C$5:$NN$148,F207),IF(VLOOKUP(F208+$C$5*57,$C$5:$NN$148,F207)=VLOOKUP(F213,$C$5:$NN$148,F207),IF(VLOOKUP(F208+$C$5*58,$C$5:$NN$148,F207)=VLOOKUP(F213,$C$5:$NN$148,F207),IF(VLOOKUP(F208+$C$5*59,$C$5:$NN$148,F207)=VLOOKUP(F213,$C$5:$NN$148,F207),IF(VLOOKUP(F208+$C$5*60,$C$5:$NN$148,F207)=VLOOKUP(F213,$C$5:$NN$148,F207),IF(VLOOKUP(F208+$C$5*61,$C$5:$NN$148,F207)=VLOOKUP(F213,$C$5:$NN$148,F207),IF(VLOOKUP(F208+$C$5*62,$C$5:$NN$148,F207)=VLOOKUP(F213,$C$5:$NN$148,F207),IF(VLOOKUP(F208+$C$5*63,$C$5:$NN$148,F207)=VLOOKUP(F213,$C$5:$NN$148,F207),IF(VLOOKUP(F208+$C$5*64,$C$5:$NN$148,F207)=VLOOKUP(F213,$C$5:$NN$148,F207),IF(VLOOKUP(F208+$C$5*65,$C$5:$NN$148,F207)=VLOOKUP(F213,$C$5:$NN$148,F207),IF(VLOOKUP(F208+$C$5*66,$C$5:$NN$148,F207)=VLOOKUP(F213,$C$5:$NN$148,F207),IF(VLOOKUP(F208+$C$5*67,$C$5:$NN$148,F207)=VLOOKUP(F213,$C$5:$NN$148,F207),IF(VLOOKUP(F208+$C$5*68,$C$5:$NN$148,F207)=VLOOKUP(F213,$C$5:$NN$148,F207),IF(VLOOKUP(F208+$C$5*69,$C$5:$NN$148,F207)=VLOOKUP(F213,$C$5:$NN$148,F207),IF(VLOOKUP(F208+$C$5*70,$C$5:$NN$148,F207)=VLOOKUP(F213,$C$5:$NN$148,F207),IF(VLOOKUP(F208+$C$5*71,$C$5:$NN$148,F207)=VLOOKUP(F213,$C$5:$NN$148,F207),IF(VLOOKUP(F208+$C$5*72,$C$5:$NN$148,F207)=VLOOKUP(F213,$C$5:$NN$148,F207),F208+$C$5*72,VLOOKUP(F208+$C$5*71,$C$5:$NN$148,376)),VLOOKUP(F208+$C$5*70,$C$5:$NN$148,376)),VLOOKUP(F208+$C$5*69,$C$5:$NN$148,376)),VLOOKUP(F208+$C$5*68,$C$5:$NN$148,376)),VLOOKUP(F208+$C$5*67,$C$5:$NN$148,376)),VLOOKUP(F208+$C$5*66,$C$5:$NN$148,376)),VLOOKUP(F208+$C$5*65,$C$5:$NN$148,376)),VLOOKUP(F208+$C$5*64,$C$5:$NN$148,376)),VLOOKUP(F208+$C$5*63,$C$5:$NN$148,376)),VLOOKUP(F208+$C$5*62,$C$5:$NN$148,376)),VLOOKUP(F208+$C$5*61,$C$5:$NN$148,376)),VLOOKUP(F208+$C$5*60,$C$5:$NN$148,376)),VLOOKUP(F208+$C$5*59,$C$5:$NN$148,376)),VLOOKUP(F208+$C$5*58,$C$5:$NN$148,376)),VLOOKUP(F208+$C$5*57,$C$5:$NN$148,376)),VLOOKUP(F208+$C$5*56,$C$5:$NN$148,376)),VLOOKUP(F208+$C$5*55,$C$5:$NN$148,376)),VLOOKUP(F208+$C$5*54,$C$5:$NN$148,376)),VLOOKUP(F208+$C$5*53,$C$5:$NN$148,376)),VLOOKUP(F208+$C$5*52,$C$5:$NN$148,376)),VLOOKUP(F208+$C$5*51,$C$5:$NN$148,376)),VLOOKUP(F208+$C$5*50,$C$5:$NN$148,376)),VLOOKUP(F208+$C$5*49,$C$5:$NN$148,376)),VLOOKUP(F208+$C$5*48,$C$5:$NN$148,376)),VLOOKUP(F208+$C$5*47,$C$5:$NN$148,376)),VLOOKUP(F208+$C$5*46,$C$5:$NN$148,376)),VLOOKUP(F208+$C$5*45,$C$5:$NN$148,376)),VLOOKUP(F208+$C$5*44,$C$5:$NN$148,376)),VLOOKUP(F208+$C$5*43,$C$5:$NN$148,376)),VLOOKUP(F208+$C$5*42,$C$5:$NN$148,376)),VLOOKUP(F208+$C$5*41,$C$5:$NN$148,376)),VLOOKUP(F208+$C$5*40,$C$5:$NN$148,376)),VLOOKUP(F208+$C$5*39,$C$5:$NN$148,376)),VLOOKUP(F208+$C$5*38,$C$5:$NN$148,376)),VLOOKUP(F208+$C$5*37,$C$5:$NN$148,376)),VLOOKUP(F208+$C$5*36,$C$5:$NN$148,376))*0.166666666666666,2),F213)</f>
        <v>12</v>
      </c>
    </row>
    <row r="216" spans="1:6" x14ac:dyDescent="0.25">
      <c r="A216" s="119" t="s">
        <v>33</v>
      </c>
      <c r="B216" s="119"/>
      <c r="C216" s="120"/>
      <c r="D216" s="120" t="s">
        <v>34</v>
      </c>
      <c r="E216" s="121"/>
      <c r="F216" s="122">
        <f>IF(F210="","",ROUND(F215*6,0))</f>
        <v>72</v>
      </c>
    </row>
    <row r="217" spans="1:6" x14ac:dyDescent="0.25">
      <c r="A217" s="123" t="s">
        <v>8</v>
      </c>
      <c r="B217" s="123"/>
      <c r="C217" s="123"/>
      <c r="D217" s="124" t="s">
        <v>35</v>
      </c>
      <c r="E217" s="125"/>
      <c r="F217" s="126">
        <f>IF(F215=F208+12,ROUND(IF(VLOOKUP(F208+$C$5*73,$C$5:$NN$148,F207)=VLOOKUP(F215,$C$5:$NN$148,F207),IF(VLOOKUP(F208+$C$5*74,$C$5:$NN$148,F207)=VLOOKUP(F215,$C$5:$NN$148,F207),IF(VLOOKUP(F208+$C$5*75,$C$5:$NN$148,F207)=VLOOKUP(F215,$C$5:$NN$148,F207),IF(VLOOKUP(F208+$C$5*76,$C$5:$NN$148,F207)=VLOOKUP(F215,$C$5:$NN$148,F207),IF(VLOOKUP(F208+$C$5*77,$C$5:$NN$148,F207)=VLOOKUP(F215,$C$5:$NN$148,F207),IF(VLOOKUP(F208+$C$5*78,$C$5:$NN$148,F207)=VLOOKUP(F215,$C$5:$NN$148,F207),IF(VLOOKUP(F208+$C$5*79,$C$5:$NN$148,F207)=VLOOKUP(F215,$C$5:$NN$148,F207),IF(VLOOKUP(F208+$C$5*80,$C$5:$NN$148,F207)=VLOOKUP(F215,$C$5:$NN$148,F207),IF(VLOOKUP(F208+$C$5*81,$C$5:$NN$148,F207)=VLOOKUP(F215,$C$5:$NN$148,F207),IF(VLOOKUP(F208+$C$5*82,$C$5:$NN$148,F207)=VLOOKUP(F215,$C$5:$NN$148,F207),IF(VLOOKUP(F208+$C$5*83,$C$5:$NN$148,F207)=VLOOKUP(F215,$C$5:$NN$148,F207),IF(VLOOKUP(F208+$C$5*84,$C$5:$NN$148,F207)=VLOOKUP(F215,$C$5:$NN$148,F207),IF(VLOOKUP(F208+$C$5*85,$C$5:$NN$148,F207)=VLOOKUP(F215,$C$5:$NN$148,F207),IF(VLOOKUP(F208+$C$5*86,$C$5:$NN$148,F207)=VLOOKUP(F215,$C$5:$NN$148,F207),IF(VLOOKUP(F208+$C$5*87,$C$5:$NN$148,F207)=VLOOKUP(F215,$C$5:$NN$148,F207),IF(VLOOKUP(F208+$C$5*88,$C$5:$NN$148,F207)=VLOOKUP(F215,$C$5:$NN$148,F207),IF(VLOOKUP(F208+$C$5*89,$C$5:$NN$148,F207)=VLOOKUP(F215,$C$5:$NN$148,F207),IF(VLOOKUP(F208+$C$5*90,$C$5:$NN$148,F207)=VLOOKUP(F215,$C$5:$NN$148,F207),IF(VLOOKUP(F208+$C$5*91,$C$5:$NN$148,F207)=VLOOKUP(F215,$C$5:$NN$148,F207),IF(VLOOKUP(F208+$C$5*92,$C$5:$NN$148,F207)=VLOOKUP(F215,$C$5:$NN$148,F207),IF(VLOOKUP(F208+$C$5*93,$C$5:$NN$148,F207)=VLOOKUP(F215,$C$5:$NN$148,F207),IF(VLOOKUP(F208+$C$5*94,$C$5:$NN$148,F207)=VLOOKUP(F215,$C$5:$NN$148,F207),IF(VLOOKUP(F208+$C$5*95,$C$5:$NN$148,F207)=VLOOKUP(F215,$C$5:$NN$148,F207),IF(VLOOKUP(F208+$C$5*96,$C$5:$NN$148,F207)=VLOOKUP(F215,$C$5:$NN$148,F207),IF(VLOOKUP(F208+$C$5*97,$C$5:$NN$148,F207)=VLOOKUP(F215,$C$5:$NN$148,F207),IF(VLOOKUP(F208+$C$5*98,$C$5:$NN$148,F207)=VLOOKUP(F215,$C$5:$NN$148,F207),IF(VLOOKUP(F208+$C$5*99,$C$5:$NN$148,F207)=VLOOKUP(F215,$C$5:$NN$148,F207),IF(VLOOKUP(F208+$C$5*100,$C$5:$NN$148,F207)=VLOOKUP(F215,$C$5:$NN$148,F207),IF(VLOOKUP(F208+$C$5*101,$C$5:$NN$148,F207)=VLOOKUP(F215,$C$5:$NN$148,F207),IF(VLOOKUP(F208+$C$5*102,$C$5:$NN$148,F207)=VLOOKUP(F215,$C$5:$NN$148,F207),IF(VLOOKUP(F208+$C$5*103,$C$5:$NN$148,F207)=VLOOKUP(F215,$C$5:$NN$148,F207),IF(VLOOKUP(F208+$C$5*104,$C$5:$NN$148,F207)=VLOOKUP(F215,$C$5:$NN$148,F207),IF(VLOOKUP(F208+$C$5*105,$C$5:$NN$148,F207)=VLOOKUP(F215,$C$5:$NN$148,F207),IF(VLOOKUP(F208+$C$5*106,$C$5:$NN$148,F207)=VLOOKUP(F215,$C$5:$NN$148,F207),IF(VLOOKUP(F208+$C$5*107,$C$5:$NN$148,F207)=VLOOKUP(F215,$C$5:$NN$148,F207),IF(VLOOKUP(F208+$C$5*108,$C$5:$NN$148,F207)=VLOOKUP(F215,$C$5:$NN$148,F207),F208+$C$5*108,VLOOKUP(F208+$C$5*107,$C$5:$NN$148,376)),VLOOKUP(F208+$C$5*106,$C$5:$NN$148,376)),VLOOKUP(F208+$C$5*105,$C$5:$NN$148,376)),VLOOKUP(F208+$C$5*104,$C$5:$NN$148,376)),VLOOKUP(F208+$C$5*103,$C$5:$NN$148,376)),VLOOKUP(F208+$C$5*102,$C$5:$NN$148,376)),VLOOKUP(F208+$C$5*101,$C$5:$NN$148,376)),VLOOKUP(F208+$C$5*100,$C$5:$NN$148,376)),VLOOKUP(F208+$C$5*99,$C$5:$NN$148,376)),VLOOKUP(F208+$C$5*98,$C$5:$NN$148,376)),VLOOKUP(F208+$C$5*97,$C$5:$NN$148,376)),VLOOKUP(F208+$C$5*96,$C$5:$NN$148,376)),VLOOKUP(F208+$C$5*95,$C$5:$NN$148,376)),VLOOKUP(F208+$C$5*94,$C$5:$NN$148,376)),VLOOKUP(F208+$C$5*93,$C$5:$NN$148,376)),VLOOKUP(F208+$C$5*92,$C$5:$NN$148,376)),VLOOKUP(F208+$C$5*91,$C$5:$NN$148,376)),VLOOKUP(F208+$C$5*90,$C$5:$NN$148,376)),VLOOKUP(F208+$C$5*89,$C$5:$NN$148,376)),VLOOKUP(F208+$C$5*88,$C$5:$NN$148,376)),VLOOKUP(F208+$C$5*87,$C$5:$NN$148,376)),VLOOKUP(F208+$C$5*86,$C$5:$NN$148,376)),VLOOKUP(F208+$C$5*85,$C$5:$NN$148,376)),VLOOKUP(F208+$C$5*84,$C$5:$NN$148,376)),VLOOKUP(F208+$C$5*83,$C$5:$NN$148,376)),VLOOKUP(F208+$C$5*82,$C$5:$NN$148,376)),VLOOKUP(F208+$C$5*81,$C$5:$NN$148,376)),VLOOKUP(F208+$C$5*80,$C$5:$NN$148,376)),VLOOKUP(F208+$C$5*79,$C$5:$NN$148,376)),VLOOKUP(F208+$C$5*78,$C$5:$NN$148,376)),VLOOKUP(F208+$C$5*77,$C$5:$NN$148,376)),VLOOKUP(F208+$C$5*76,$C$5:$NN$148,376)),VLOOKUP(F208+$C$5*75,$C$5:$NN$148,376)),VLOOKUP(F208+$C$5*74,$C$5:$NN$148,376)),VLOOKUP(F208+$C$5*73,$C$5:$NN$148,376)),VLOOKUP(F208+$C$5*72,$C$5:$NN$148,376))*0.166666666666666,2),F215)</f>
        <v>18</v>
      </c>
    </row>
    <row r="218" spans="1:6" x14ac:dyDescent="0.25">
      <c r="A218" s="123" t="s">
        <v>33</v>
      </c>
      <c r="B218" s="123"/>
      <c r="C218" s="123"/>
      <c r="D218" s="124" t="s">
        <v>35</v>
      </c>
      <c r="E218" s="125"/>
      <c r="F218" s="126">
        <f>IF(F210="","",ROUND(F217*6,0))</f>
        <v>108</v>
      </c>
    </row>
    <row r="219" spans="1:6" x14ac:dyDescent="0.25">
      <c r="A219" s="127" t="s">
        <v>8</v>
      </c>
      <c r="B219" s="127"/>
      <c r="C219" s="127"/>
      <c r="D219" s="128" t="s">
        <v>36</v>
      </c>
      <c r="E219" s="129"/>
      <c r="F219" s="130">
        <f>IF(F217=F208+18,ROUND(IF(VLOOKUP(F208+$C$5*109,$C$5:$NN$148,F207)=VLOOKUP(F217,$C$5:$NN$148,F207),IF(VLOOKUP(F208+$C$5*110,$C$5:$NN$148,F207)=VLOOKUP(F217,$C$5:$NN$148,F207),IF(VLOOKUP(F208+$C$5*111,$C$5:$NN$148,F207)=VLOOKUP(F217,$C$5:$NN$148,F207),IF(VLOOKUP(F208+$C$5*112,$C$5:$NN$148,F207)=VLOOKUP(F217,$C$5:$NN$148,F207),IF(VLOOKUP(F208+$C$5*113,$C$5:$NN$148,F207)=VLOOKUP(F217,$C$5:$NN$148,F207),IF(VLOOKUP(F208+$C$5*114,$C$5:$NN$148,F207)=VLOOKUP(F217,$C$5:$NN$148,F207),IF(VLOOKUP(F208+$C$5*115,$C$5:$NN$148,F207)=VLOOKUP(F217,$C$5:$NN$148,F207),IF(VLOOKUP(F208+$C$5*116,$C$5:$NN$148,F207)=VLOOKUP(F217,$C$5:$NN$148,F207),IF(VLOOKUP(F208+$C$5*117,$C$5:$NN$148,F207)=VLOOKUP(F217,$C$5:$NN$148,F207),IF(VLOOKUP(F208+$C$5*118,$C$5:$NN$148,F207)=VLOOKUP(F217,$C$5:$NN$148,F207),IF(VLOOKUP(F208+$C$5*119,$C$5:$NN$148,F207)=VLOOKUP(F217,$C$5:$NN$148,F207),IF(VLOOKUP(F208+$C$5*120,$C$5:$NN$148,F207)=VLOOKUP(F217,$C$5:$NN$148,F207),IF(VLOOKUP(F208+$C$5*121,$C$5:$NN$148,F207)=VLOOKUP(F217,$C$5:$NN$148,F207),IF(VLOOKUP(F208+$C$5*122,$C$5:$NN$148,F207)=VLOOKUP(F217,$C$5:$NN$148,F207),IF(VLOOKUP(F208+$C$5*123,$C$5:$NN$148,F207)=VLOOKUP(F217,$C$5:$NN$148,F207),IF(VLOOKUP(F208+$C$5*124,$C$5:$NN$148,F207)=VLOOKUP(F217,$C$5:$NN$148,F207),IF(VLOOKUP(F208+$C$5*125,$C$5:$NN$148,F207)=VLOOKUP(F217,$C$5:$NN$148,F207),IF(VLOOKUP(F208+$C$5*126,$C$5:$NN$148,F207)=VLOOKUP(F217,$C$5:$NN$148,F207),IF(VLOOKUP(F208+$C$5*127,$C$5:$NN$148,F207)=VLOOKUP(F217,$C$5:$NN$148,F207),IF(VLOOKUP(F208+$C$5*128,$C$5:$NN$148,F207)=VLOOKUP(F217,$C$5:$NN$148,F207),IF(VLOOKUP(F208+$C$5*129,$C$5:$NN$148,F207)=VLOOKUP(F217,$C$5:$NN$148,F207),IF(VLOOKUP(F208+$C$5*130,$C$5:$NN$148,F207)=VLOOKUP(F217,$C$5:$NN$148,F207),IF(VLOOKUP(F208+$C$5*131,$C$5:$NN$148,F207)=VLOOKUP(F217,$C$5:$NN$148,F207),IF(VLOOKUP(F208+$C$5*132,$C$5:$NN$148,F207)=VLOOKUP(F217,$C$5:$NN$148,F207),IF(VLOOKUP(F208+$C$5*133,$C$5:$NN$148,F207)=VLOOKUP(F217,$C$5:$NN$148,F207),IF(VLOOKUP(F208+$C$5*134,$C$5:$NN$148,F207)=VLOOKUP(F217,$C$5:$NN$148,F207),IF(VLOOKUP(F208+$C$5*135,$C$5:$NN$148,F207)=VLOOKUP(F217,$C$5:$NN$148,F207),IF(VLOOKUP(F208+$C$5*136,$C$5:$NN$148,F207)=VLOOKUP(F217,$C$5:$NN$148,F207),IF(VLOOKUP(F208+$C$5*137,$C$5:$NN$148,F207)=VLOOKUP(F217,$C$5:$NN$148,F207),IF(VLOOKUP(F208+$C$5*138,$C$5:$NN$148,F207)=VLOOKUP(F217,$C$5:$NN$148,F207),IF(VLOOKUP(F208+$C$5*139,$C$5:$NN$148,F207)=VLOOKUP(F217,$C$5:$NN$148,F207),IF(VLOOKUP(F208+$C$5*140,$C$5:$NN$148,F207)=VLOOKUP(F217,$C$5:$NN$148,F207),IF(VLOOKUP(F208+$C$5*141,$C$5:$NN$148,F207)=VLOOKUP(F217,$C$5:$NN$148,F207),IF(VLOOKUP(F208+$C$5*142,$C$5:$NN$148,F207)=VLOOKUP(F217,$C$5:$NN$148,F207),IF(VLOOKUP(F208+$C$5*143,$C$5:$NN$148,F207)=VLOOKUP(F217,$C$5:$NN$148,F207),IF(VLOOKUP(F208+$C$5*144,$C$5:$NN$148,F207)=VLOOKUP(F217,$C$5:$NN$148,F207),F208+$C$5*144,VLOOKUP(F208+$C$5*143,$C$5:$NN$148,376)),VLOOKUP(F208+$C$5*142,$C$5:$NN$148,376)),VLOOKUP(F208+$C$5*141,$C$5:$NN$148,376)),VLOOKUP(F208+$C$5*140,$C$5:$NN$148,376)),VLOOKUP(F208+$C$5*139,$C$5:$NN$148,376)),VLOOKUP(F208+$C$5*138,$C$5:$NN$148,376)),VLOOKUP(F208+$C$5*137,$C$5:$NN$148,376)),VLOOKUP(F208+$C$5*136,$C$5:$NN$148,376)),VLOOKUP(F208+$C$5*135,$C$5:$NN$148,376)),VLOOKUP(F208+$C$5*134,$C$5:$NN$148,376)),VLOOKUP(F208+$C$5*133,$C$5:$NN$148,376)),VLOOKUP(F208+$C$5*132,$C$5:$NN$148,376)),VLOOKUP(F208+$C$5*131,$C$5:$NN$148,376)),VLOOKUP(F208+$C$5*130,$C$5:$NN$148,376)),VLOOKUP(F208+$C$5*129,$C$5:$NN$148,376)),VLOOKUP(F208+$C$5*128,$C$5:$NN$148,376)),VLOOKUP(F208+$C$5*127,$C$5:$NN$148,376)),VLOOKUP(F208+$C$5*126,$C$5:$NN$148,376)),VLOOKUP(F208+$C$5*125,$C$5:$NN$148,376)),VLOOKUP(F208+$C$5*124,$C$5:$NN$148,376)),VLOOKUP(F208+$C$5*123,$C$5:$NN$148,376)),VLOOKUP(F208+$C$5*122,$C$5:$NN$148,376)),VLOOKUP(F208+$C$5*121,$C$5:$NN$148,376)),VLOOKUP(F208+$C$5*120,$C$5:$NN$148,376)),VLOOKUP(F208+$C$5*119,$C$5:$NN$148,376)),VLOOKUP(F208+$C$5*118,$C$5:$NN$148,376)),VLOOKUP(F208+$C$5*117,$C$5:$NN$148,376)),VLOOKUP(F208+$C$5*116,$C$5:$NN$148,376)),VLOOKUP(F208+$C$5*115,$C$5:$NN$148,376)),VLOOKUP(F208+$C$5*114,$C$5:$NN$148,376)),VLOOKUP(F208+$C$5*113,$C$5:$NN$148,376)),VLOOKUP(F208+$C$5*112,$C$5:$NN$148,376)),VLOOKUP(F208+$C$5*111,$C$5:$NN$148,376)),VLOOKUP(F208+$C$5*110,$C$5:$NN$148,376)),VLOOKUP(F208+$C$5*109,$C$5:$NN$148,376)),VLOOKUP(F208+$C$5*108,$C$5:$NN$148,376))*0.166666666666666,2),F217)</f>
        <v>24</v>
      </c>
    </row>
    <row r="220" spans="1:6" x14ac:dyDescent="0.25">
      <c r="A220" t="s">
        <v>37</v>
      </c>
      <c r="F220" s="113">
        <f>VLOOKUP(ROUND(F219/0.16666666,0),$C$5:$F$148,3)</f>
        <v>148</v>
      </c>
    </row>
    <row r="222" spans="1:6" x14ac:dyDescent="0.25">
      <c r="A222" t="s">
        <v>26</v>
      </c>
      <c r="B222" s="112">
        <v>2</v>
      </c>
    </row>
    <row r="223" spans="1:6" x14ac:dyDescent="0.25">
      <c r="A223" t="s">
        <v>27</v>
      </c>
      <c r="F223" s="113" t="str">
        <f>IF(F227="","",VLOOKUP(F228+1,$E$5:$NN$148,F225-2))</f>
        <v/>
      </c>
    </row>
    <row r="224" spans="1:6" x14ac:dyDescent="0.25">
      <c r="A224" t="s">
        <v>5</v>
      </c>
      <c r="F224" s="114" t="str">
        <f>IF(F227="","",F206)</f>
        <v/>
      </c>
    </row>
    <row r="225" spans="1:6" x14ac:dyDescent="0.25">
      <c r="A225" t="s">
        <v>28</v>
      </c>
      <c r="F225" s="113" t="str">
        <f>IF(F227="","",HLOOKUP(F224,$A$2:$F$3,2))</f>
        <v/>
      </c>
    </row>
    <row r="226" spans="1:6" x14ac:dyDescent="0.25">
      <c r="A226" t="s">
        <v>6</v>
      </c>
      <c r="F226" s="131" t="str">
        <f>IF(F219=24,"",F219)</f>
        <v/>
      </c>
    </row>
    <row r="227" spans="1:6" x14ac:dyDescent="0.25">
      <c r="A227" t="s">
        <v>29</v>
      </c>
      <c r="F227" s="113" t="str">
        <f>IF(F226="","",ROUND(F226*6,0))</f>
        <v/>
      </c>
    </row>
    <row r="228" spans="1:6" x14ac:dyDescent="0.25">
      <c r="A228" t="s">
        <v>30</v>
      </c>
      <c r="F228" s="113" t="str">
        <f>IF(F226="","",VLOOKUP(ROUND(F226/0.166666,0),$C$5:$F$148,3))</f>
        <v/>
      </c>
    </row>
    <row r="229" spans="1:6" x14ac:dyDescent="0.25">
      <c r="A229" t="s">
        <v>7</v>
      </c>
      <c r="F229" s="114" t="str">
        <f>F224</f>
        <v/>
      </c>
    </row>
    <row r="230" spans="1:6" x14ac:dyDescent="0.25">
      <c r="A230" t="s">
        <v>31</v>
      </c>
      <c r="F230" s="113" t="str">
        <f>IF(F226="","",HLOOKUP(F229,$A$2:$F$3,2))</f>
        <v/>
      </c>
    </row>
    <row r="231" spans="1:6" x14ac:dyDescent="0.25">
      <c r="A231" s="115" t="s">
        <v>8</v>
      </c>
      <c r="B231" s="115"/>
      <c r="C231" s="116"/>
      <c r="D231" s="116" t="s">
        <v>32</v>
      </c>
      <c r="E231" s="117"/>
      <c r="F231" s="118" t="str">
        <f>IF(F226="","",MIN(IF(F226="","",ROUND(IF(VLOOKUP(F227+$C$5,$C$5:$NN$148,F225)=VLOOKUP(F227+$C$5,$C$5:$NN$148,F225),IF(VLOOKUP(F227+$C$5*2,$C$5:$NN$148,F225)=VLOOKUP(F227+$C$5,$C$5:$NN$148,F225),IF(VLOOKUP(F227+$C$5*3,$C$5:$NN$148,F225)=VLOOKUP(F227+$C$5,$C$5:$NN$148,F225),IF(VLOOKUP(F227+$C$5*4,$C$5:$NN$148,F225)=VLOOKUP(F227+$C$5,$C$5:$NN$148,F225),IF(VLOOKUP(F227+$C$5*5,$C$5:$NN$148,F225)=VLOOKUP(F227+$C$5,$C$5:$NN$148,F225),IF(VLOOKUP(F227+$C$5*6,$C$5:$NN$148,F225)=VLOOKUP(F227+$C$5,$C$5:$NN$148,F225),IF(VLOOKUP(F227+$C$5*7,$C$5:$NN$148,F225)=VLOOKUP(F227+$C$5,$C$5:$NN$148,F225),IF(VLOOKUP(F227+$C$5*8,$C$5:$NN$148,F225)=VLOOKUP(F227+$C$5,$C$5:$NN$148,F225),IF(VLOOKUP(F227+$C$5*9,$C$5:$NN$148,F225)=VLOOKUP(F227+$C$5,$C$5:$NN$148,F225),IF(VLOOKUP(F227+$C$5*10,$C$5:$NN$148,F225)=VLOOKUP(F227+$C$5,$C$5:$NN$148,F225),IF(VLOOKUP(F227+$C$5*11,$C$5:$NN$148,F225)=VLOOKUP(F227+$C$5,$C$5:$NN$148,F225),IF(VLOOKUP(F227+$C$5*12,$C$5:$NN$148,F225)=VLOOKUP(F227+$C$5,$C$5:$NN$148,F225),IF(VLOOKUP(F227+$C$5*13,$C$5:$NN$148,F225)=VLOOKUP(F227+$C$5,$C$5:$NN$148,F225),IF(VLOOKUP(F227+$C$5*14,$C$5:$NN$148,F225)=VLOOKUP(F227+$C$5,$C$5:$NN$148,F225),IF(VLOOKUP(F227+$C$5*15,$C$5:$NN$148,F225)=VLOOKUP(F227+$C$5,$C$5:$NN$148,F225),IF(VLOOKUP(F227+$C$5*16,$C$5:$NN$148,F225)=VLOOKUP(F227+$C$5,$C$5:$NN$148,F225),IF(VLOOKUP(F227+$C$5*17,$C$5:$NN$148,F225)=VLOOKUP(F227+$C$5,$C$5:$NN$148,F225),IF(VLOOKUP(F227+$C$5*18,$C$5:$NN$148,F225)=VLOOKUP(F227+$C$5,$C$5:$NN$148,F225),IF(VLOOKUP(F227+$C$5*19,$C$5:$NN$148,F225)=VLOOKUP(F227+$C$5,$C$5:$NN$148,F225),IF(VLOOKUP(F227+$C$5*20,$C$5:$NN$148,F225)=VLOOKUP(F227+$C$5,$C$5:$NN$148,F225),IF(VLOOKUP(F227+$C$5*21,$C$5:$NN$148,F225)=VLOOKUP(F227+$C$5,$C$5:$NN$148,F225),IF(VLOOKUP(F227+$C$5*22,$C$5:$NN$148,F225)=VLOOKUP(F227+$C$5,$C$5:$NN$148,F225),IF(VLOOKUP(F227+$C$5*23,$C$5:$NN$148,F225)=VLOOKUP(F227+$C$5,$C$5:$NN$148,F225),IF(VLOOKUP(F227+$C$5*24,$C$5:$NN$148,F225)=VLOOKUP(F227+$C$5,$C$5:$NN$148,F225),IF(VLOOKUP(F227+$C$5*25,$C$5:$NN$148,F225)=VLOOKUP(F227+$C$5,$C$5:$NN$148,F225),IF(VLOOKUP(F227+$C$5*26,$C$5:$NN$148,F225)=VLOOKUP(F227+$C$5,$C$5:$NN$148,F225),IF(VLOOKUP(F227+$C$5*27,$C$5:$NN$148,F225)=VLOOKUP(F227+$C$5,$C$5:$NN$148,F225),IF(VLOOKUP(F227+$C$5*28,$C$5:$NN$148,F225)=VLOOKUP(F227+$C$5,$C$5:$NN$148,F225),IF(VLOOKUP(F227+$C$5*29,$C$5:$NN$148,F225)=VLOOKUP(F227+$C$5,$C$5:$NN$148,F225),IF(VLOOKUP(F227+$C$5*30,$C$5:$NN$148,F225)=VLOOKUP(F227+$C$5,$C$5:$NN$148,F225),IF(VLOOKUP(F227+$C$5*31,$C$5:$NN$148,F225)=VLOOKUP(F227+$C$5,$C$5:$NN$148,F225),IF(VLOOKUP(F227+$C$5*32,$C$5:$NN$148,F225)=VLOOKUP(F227+$C$5,$C$5:$NN$148,F225),IF(VLOOKUP(F227+$C$5*33,$C$5:$NN$148,F225)=VLOOKUP(F227+$C$5,$C$5:$NN$148,F225),IF(VLOOKUP(F227+$C$5*34,$C$5:$NN$148,F225)=VLOOKUP(F227+$C$5,$C$5:$NN$148,F225),IF(VLOOKUP(F227+$C$5*35,$C$5:$NN$148,F225)=VLOOKUP(F227+$C$5,$C$5:$NN$148,F225),IF(VLOOKUP(F227+$C$5*36,$C$5:$NN$148,F225)=VLOOKUP(F227+$C$5,$C$5:$NN$148,F225),F227+$C$5*36,VLOOKUP(F227+$C$5*35,$C$5:$NN$148,376)),VLOOKUP(F227+$C$5*34,$C$5:$NN$148,376)),VLOOKUP(F227+$C$5*33,$C$5:$NN$148,376)),VLOOKUP(F227+$C$5*32,$C$5:$NN$148,376)),VLOOKUP(F227+$C$5*31,$C$5:$NN$148,376)),VLOOKUP(F227+$C$5*30,$C$5:$NN$148,376)),VLOOKUP(F227+$C$5*29,$C$5:$NN$148,376)),VLOOKUP(F227+$C$5*28,$C$5:$NN$148,376)),VLOOKUP(F227+$C$5*27,$C$5:$NN$148,376)),VLOOKUP(F227+$C$5*26,$C$5:$NN$148,376)),VLOOKUP(F227+$C$5*25,$C$5:$NN$148,376)),VLOOKUP(F227+$C$5*24,$C$5:$NN$148,376)),VLOOKUP(F227+$C$5*23,$C$5:$NN$148,376)),VLOOKUP(F227+$C$5*22,$C$5:$NN$148,376)),VLOOKUP(F227+$C$5*21,$C$5:$NN$148,376)),VLOOKUP(F227+$C$5*20,$C$5:$NN$148,376)),VLOOKUP(F227+$C$5*19,$C$5:$NN$148,376)),VLOOKUP(F227+$C$5*18,$C$5:$NN$148,376)),VLOOKUP(F227+$C$5*17,$C$5:$NN$148,376)),VLOOKUP(F227+$C$5*16,$C$5:$NN$148,376)),VLOOKUP(F227+$C$5*15,$C$5:$NN$148,376)),VLOOKUP(F227+$C$5*14,$C$5:$NN$148,376)),VLOOKUP(F227+$C$5*13,$C$5:$NN$148,376)),VLOOKUP(F227+$C$5*12,$C$5:$NN$148,376)),VLOOKUP(F227+$C$5*11,$C$5:$NN$148,376)),VLOOKUP(F227+$C$5*10,$C$5:$NN$148,376)),VLOOKUP(F227+$C$5*9,$C$5:$NN$148,376)),VLOOKUP(F227+$C$5*8,$C$5:$NN$148,376)),VLOOKUP(F227+$C$5*7,$C$5:$NN$148,376)),VLOOKUP(F227+$C$5*6,$C$5:$NN$148,376)),VLOOKUP(F227+$C$5*5,$C$5:$NN$148,376)),VLOOKUP(F227+$C$5*4,$C$5:$NN$148,376)),VLOOKUP(F227+$C$5*3,$C$5:$NN$148,376)),VLOOKUP(F227+$C$5*2,$C$5:$NN$148,376)),VLOOKUP(F227+$C$5,$C$5:$NN$148,376)),VLOOKUP(F227+$C$5,$C$5:$NN$148,376))*0.166666666666666,2)),24))</f>
        <v/>
      </c>
    </row>
    <row r="232" spans="1:6" x14ac:dyDescent="0.25">
      <c r="A232" s="115" t="s">
        <v>33</v>
      </c>
      <c r="B232" s="115"/>
      <c r="C232" s="115"/>
      <c r="D232" s="116" t="s">
        <v>32</v>
      </c>
      <c r="E232" s="117"/>
      <c r="F232" s="118" t="str">
        <f>IF(F226="","",ROUND(F231*6,0))</f>
        <v/>
      </c>
    </row>
    <row r="233" spans="1:6" x14ac:dyDescent="0.25">
      <c r="A233" s="119" t="s">
        <v>8</v>
      </c>
      <c r="B233" s="119"/>
      <c r="C233" s="120"/>
      <c r="D233" s="120" t="s">
        <v>34</v>
      </c>
      <c r="E233" s="121"/>
      <c r="F233" s="122" t="str">
        <f>IF(F226="","",MIN(IF(F226+6=F231,ROUND(IF(VLOOKUP(F227+$C$5*37,$C$5:$NN$148,F225)=VLOOKUP(F232,$C$5:$NN$148,F225),IF(VLOOKUP(F227+$C$5*38,$C$5:$NN$148,F225)=VLOOKUP(F232,$C$5:$NN$148,F225),IF(VLOOKUP(F227+$C$5*39,$C$5:$NN$148,F225)=VLOOKUP(F232,$C$5:$NN$148,F225),IF(VLOOKUP(F227+$C$5*40,$C$5:$NN$148,F225)=VLOOKUP(F232,$C$5:$NN$148,F225),IF(VLOOKUP(F227+$C$5*41,$C$5:$NN$148,F225)=VLOOKUP(F232,$C$5:$NN$148,F225),IF(VLOOKUP(F227+$C$5*42,$C$5:$NN$148,F225)=VLOOKUP(F232,$C$5:$NN$148,F225),IF(VLOOKUP(F227+$C$5*43,$C$5:$NN$148,F225)=VLOOKUP(F232,$C$5:$NN$148,F225),IF(VLOOKUP(F227+$C$5*44,$C$5:$NN$148,F225)=VLOOKUP(F232,$C$5:$NN$148,F225),IF(VLOOKUP(F227+$C$5*45,$C$5:$NN$148,F225)=VLOOKUP(F232,$C$5:$NN$148,F225),IF(VLOOKUP(F227+$C$5*46,$C$5:$NN$148,F225)=VLOOKUP(F232,$C$5:$NN$148,F225),IF(VLOOKUP(F227+$C$5*47,$C$5:$NN$148,F225)=VLOOKUP(F232,$C$5:$NN$148,F225),IF(VLOOKUP(F227+$C$5*48,$C$5:$NN$148,F225)=VLOOKUP(F232,$C$5:$NN$148,F225),IF(VLOOKUP(F227+$C$5*49,$C$5:$NN$148,F225)=VLOOKUP(F232,$C$5:$NN$148,F225),IF(VLOOKUP(F227+$C$5*50,$C$5:$NN$148,F225)=VLOOKUP(F232,$C$5:$NN$148,F225),IF(VLOOKUP(F227+$C$5*51,$C$5:$NN$148,F225)=VLOOKUP(F232,$C$5:$NN$148,F225),IF(VLOOKUP(F227+$C$5*52,$C$5:$NN$148,F225)=VLOOKUP(F232,$C$5:$NN$148,F225),IF(VLOOKUP(F227+$C$5*53,$C$5:$NN$148,F225)=VLOOKUP(F232,$C$5:$NN$148,F225),IF(VLOOKUP(F227+$C$5*54,$C$5:$NN$148,F225)=VLOOKUP(F232,$C$5:$NN$148,F225),IF(VLOOKUP(F227+$C$5*55,$C$5:$NN$148,F225)=VLOOKUP(F232,$C$5:$NN$148,F225),IF(VLOOKUP(F227+$C$5*56,$C$5:$NN$148,F225)=VLOOKUP(F232,$C$5:$NN$148,F225),IF(VLOOKUP(F227+$C$5*57,$C$5:$NN$148,F225)=VLOOKUP(F232,$C$5:$NN$148,F225),IF(VLOOKUP(F227+$C$5*58,$C$5:$NN$148,F225)=VLOOKUP(F232,$C$5:$NN$148,F225),IF(VLOOKUP(F227+$C$5*59,$C$5:$NN$148,F225)=VLOOKUP(F232,$C$5:$NN$148,F225),IF(VLOOKUP(F227+$C$5*60,$C$5:$NN$148,F225)=VLOOKUP(F232,$C$5:$NN$148,F225),IF(VLOOKUP(F227+$C$5*61,$C$5:$NN$148,F225)=VLOOKUP(F232,$C$5:$NN$148,F225),IF(VLOOKUP(F227+$C$5*62,$C$5:$NN$148,F225)=VLOOKUP(F232,$C$5:$NN$148,F225),IF(VLOOKUP(F227+$C$5*63,$C$5:$NN$148,F225)=VLOOKUP(F232,$C$5:$NN$148,F225),IF(VLOOKUP(F227+$C$5*64,$C$5:$NN$148,F225)=VLOOKUP(F232,$C$5:$NN$148,F225),IF(VLOOKUP(F227+$C$5*65,$C$5:$NN$148,F225)=VLOOKUP(F232,$C$5:$NN$148,F225),IF(VLOOKUP(F227+$C$5*66,$C$5:$NN$148,F225)=VLOOKUP(F232,$C$5:$NN$148,F225),IF(VLOOKUP(F227+$C$5*67,$C$5:$NN$148,F225)=VLOOKUP(F232,$C$5:$NN$148,F225),IF(VLOOKUP(F227+$C$5*68,$C$5:$NN$148,F225)=VLOOKUP(F232,$C$5:$NN$148,F225),IF(VLOOKUP(F227+$C$5*69,$C$5:$NN$148,F225)=VLOOKUP(F232,$C$5:$NN$148,F225),IF(VLOOKUP(F227+$C$5*70,$C$5:$NN$148,F225)=VLOOKUP(F232,$C$5:$NN$148,F225),IF(VLOOKUP(F227+$C$5*71,$C$5:$NN$148,F225)=VLOOKUP(F232,$C$5:$NN$148,F225),IF(VLOOKUP(F227+$C$5*72,$C$5:$NN$148,F225)=VLOOKUP(F232,$C$5:$NN$148,F225),F227+$C$5*72,VLOOKUP(F227+$C$5*71,$C$5:$NN$148,376)),VLOOKUP(F227+$C$5*70,$C$5:$NN$148,376)),VLOOKUP(F227+$C$5*69,$C$5:$NN$148,376)),VLOOKUP(F227+$C$5*68,$C$5:$NN$148,376)),VLOOKUP(F227+$C$5*67,$C$5:$NN$148,376)),VLOOKUP(F227+$C$5*66,$C$5:$NN$148,376)),VLOOKUP(F227+$C$5*65,$C$5:$NN$148,376)),VLOOKUP(F227+$C$5*64,$C$5:$NN$148,376)),VLOOKUP(F227+$C$5*63,$C$5:$NN$148,376)),VLOOKUP(F227+$C$5*62,$C$5:$NN$148,376)),VLOOKUP(F227+$C$5*61,$C$5:$NN$148,376)),VLOOKUP(F227+$C$5*60,$C$5:$NN$148,376)),VLOOKUP(F227+$C$5*59,$C$5:$NN$148,376)),VLOOKUP(F227+$C$5*58,$C$5:$NN$148,376)),VLOOKUP(F227+$C$5*57,$C$5:$NN$148,376)),VLOOKUP(F227+$C$5*56,$C$5:$NN$148,376)),VLOOKUP(F227+$C$5*55,$C$5:$NN$148,376)),VLOOKUP(F227+$C$5*54,$C$5:$NN$148,376)),VLOOKUP(F227+$C$5*53,$C$5:$NN$148,376)),VLOOKUP(F227+$C$5*52,$C$5:$NN$148,376)),VLOOKUP(F227+$C$5*51,$C$5:$NN$148,376)),VLOOKUP(F227+$C$5*50,$C$5:$NN$148,376)),VLOOKUP(F227+$C$5*49,$C$5:$NN$148,376)),VLOOKUP(F227+$C$5*48,$C$5:$NN$148,376)),VLOOKUP(F227+$C$5*47,$C$5:$NN$148,376)),VLOOKUP(F227+$C$5*46,$C$5:$NN$148,376)),VLOOKUP(F227+$C$5*45,$C$5:$NN$148,376)),VLOOKUP(F227+$C$5*44,$C$5:$NN$148,376)),VLOOKUP(F227+$C$5*43,$C$5:$NN$148,376)),VLOOKUP(F227+$C$5*42,$C$5:$NN$148,376)),VLOOKUP(F227+$C$5*41,$C$5:$NN$148,376)),VLOOKUP(F227+$C$5*40,$C$5:$NN$148,376)),VLOOKUP(F227+$C$5*39,$C$5:$NN$148,376)),VLOOKUP(F227+$C$5*38,$C$5:$NN$148,376)),VLOOKUP(F227+$C$5*37,$C$5:$NN$148,376)),VLOOKUP(F227+$C$5*36,$C$5:$NN$148,376))*0.166666666666666,2),F231),24))</f>
        <v/>
      </c>
    </row>
    <row r="234" spans="1:6" x14ac:dyDescent="0.25">
      <c r="A234" s="119" t="s">
        <v>33</v>
      </c>
      <c r="B234" s="119"/>
      <c r="C234" s="120"/>
      <c r="D234" s="120" t="s">
        <v>34</v>
      </c>
      <c r="E234" s="121"/>
      <c r="F234" s="122" t="str">
        <f>IF(F228="","",ROUND(F233*6,0))</f>
        <v/>
      </c>
    </row>
    <row r="235" spans="1:6" x14ac:dyDescent="0.25">
      <c r="A235" s="123" t="s">
        <v>8</v>
      </c>
      <c r="B235" s="123"/>
      <c r="C235" s="124"/>
      <c r="D235" s="124" t="s">
        <v>35</v>
      </c>
      <c r="E235" s="125"/>
      <c r="F235" s="126" t="str">
        <f>IF(F226="","",MIN(IF(F226+12=F233,ROUND(IF(VLOOKUP(F227+$C$5*73,$C$5:$NN$148,F225)=VLOOKUP(F234,$C$5:$NN$148,F225),IF(VLOOKUP(F227+$C$5*74,$C$5:$NN$148,F225)=VLOOKUP(F234,$C$5:$NN$148,F225),IF(VLOOKUP(F227+$C$5*75,$C$5:$NN$148,F225)=VLOOKUP(F234,$C$5:$NN$148,F225),IF(VLOOKUP(F227+$C$5*76,$C$5:$NN$148,F225)=VLOOKUP(F234,$C$5:$NN$148,F225),IF(VLOOKUP(F227+$C$5*77,$C$5:$NN$148,F225)=VLOOKUP(F234,$C$5:$NN$148,F225),IF(VLOOKUP(F227+$C$5*78,$C$5:$NN$148,F225)=VLOOKUP(F234,$C$5:$NN$148,F225),IF(VLOOKUP(F227+$C$5*79,$C$5:$NN$148,F225)=VLOOKUP(F234,$C$5:$NN$148,F225),IF(VLOOKUP(F227+$C$5*80,$C$5:$NN$148,F225)=VLOOKUP(F234,$C$5:$NN$148,F225),IF(VLOOKUP(F227+$C$5*81,$C$5:$NN$148,F225)=VLOOKUP(F234,$C$5:$NN$148,F225),IF(VLOOKUP(F227+$C$5*82,$C$5:$NN$148,F225)=VLOOKUP(F234,$C$5:$NN$148,F225),IF(VLOOKUP(F227+$C$5*83,$C$5:$NN$148,F225)=VLOOKUP(F234,$C$5:$NN$148,F225),IF(VLOOKUP(F227+$C$5*84,$C$5:$NN$148,F225)=VLOOKUP(F234,$C$5:$NN$148,F225),IF(VLOOKUP(F227+$C$5*85,$C$5:$NN$148,F225)=VLOOKUP(F234,$C$5:$NN$148,F225),IF(VLOOKUP(F227+$C$5*86,$C$5:$NN$148,F225)=VLOOKUP(F234,$C$5:$NN$148,F225),IF(VLOOKUP(F227+$C$5*87,$C$5:$NN$148,F225)=VLOOKUP(F234,$C$5:$NN$148,F225),IF(VLOOKUP(F227+$C$5*88,$C$5:$NN$148,F225)=VLOOKUP(F234,$C$5:$NN$148,F225),IF(VLOOKUP(F227+$C$5*89,$C$5:$NN$148,F225)=VLOOKUP(F234,$C$5:$NN$148,F225),IF(VLOOKUP(F227+$C$5*90,$C$5:$NN$148,F225)=VLOOKUP(F234,$C$5:$NN$148,F225),IF(VLOOKUP(F227+$C$5*91,$C$5:$NN$148,F225)=VLOOKUP(F234,$C$5:$NN$148,F225),IF(VLOOKUP(F227+$C$5*92,$C$5:$NN$148,F225)=VLOOKUP(F234,$C$5:$NN$148,F225),IF(VLOOKUP(F227+$C$5*93,$C$5:$NN$148,F225)=VLOOKUP(F234,$C$5:$NN$148,F225),IF(VLOOKUP(F227+$C$5*94,$C$5:$NN$148,F225)=VLOOKUP(F234,$C$5:$NN$148,F225),IF(VLOOKUP(F227+$C$5*95,$C$5:$NN$148,F225)=VLOOKUP(F234,$C$5:$NN$148,F225),IF(VLOOKUP(F227+$C$5*96,$C$5:$NN$148,F225)=VLOOKUP(F234,$C$5:$NN$148,F225),IF(VLOOKUP(F227+$C$5*97,$C$5:$NN$148,F225)=VLOOKUP(F234,$C$5:$NN$148,F225),IF(VLOOKUP(F227+$C$5*98,$C$5:$NN$148,F225)=VLOOKUP(F234,$C$5:$NN$148,F225),IF(VLOOKUP(F227+$C$5*99,$C$5:$NN$148,F225)=VLOOKUP(F234,$C$5:$NN$148,F225),IF(VLOOKUP(F227+$C$5*100,$C$5:$NN$148,F225)=VLOOKUP(F234,$C$5:$NN$148,F225),IF(VLOOKUP(F227+$C$5*101,$C$5:$NN$148,F225)=VLOOKUP(F234,$C$5:$NN$148,F225),IF(VLOOKUP(F227+$C$5*102,$C$5:$NN$148,F225)=VLOOKUP(F234,$C$5:$NN$148,F225),IF(VLOOKUP(F227+$C$5*104,$C$5:$NN$148,F225)=VLOOKUP(F234,$C$5:$NN$148,F225),IF(VLOOKUP(F227+$C$5*105,$C$5:$NN$148,F225)=VLOOKUP(F234,$C$5:$NN$148,F225),IF(VLOOKUP(F227+$C$5*106,$C$5:$NN$148,F225)=VLOOKUP(F234,$C$5:$NN$148,F225),IF(VLOOKUP(F227+$C$5*107,$C$5:$NN$148,F225)=VLOOKUP(F234,$C$5:$NN$148,F225),IF(VLOOKUP(F227+$C$5*108,$C$5:$NN$148,F225)=VLOOKUP(F234,$C$5:$NN$148,F225),F227+$C$5*108,VLOOKUP(F227+$C$5*107,$C$5:$NN$148,376)),VLOOKUP(F227+$C$5*106,$C$5:$NN$148,376)),VLOOKUP(F227+$C$5*105,$C$5:$NN$148,376)),VLOOKUP(F227+$C$5*104,$C$5:$NN$148,376)),VLOOKUP(F227+$C$5*103,$C$5:$NN$148,376)),VLOOKUP(F227+$C$5*101,$C$5:$NN$148,376)),VLOOKUP(F227+$C$5*100,$C$5:$NN$148,376)),VLOOKUP(F227+$C$5*99,$C$5:$NN$148,376)),VLOOKUP(F227+$C$5*98,$C$5:$NN$148,376)),VLOOKUP(F227+$C$5*97,$C$5:$NN$148,376)),VLOOKUP(F227+$C$5*96,$C$5:$NN$148,376)),VLOOKUP(F227+$C$5*95,$C$5:$NN$148,376)),VLOOKUP(F227+$C$5*94,$C$5:$NN$148,376)),VLOOKUP(F227+$C$5*93,$C$5:$NN$148,376)),VLOOKUP(F227+$C$5*92,$C$5:$NN$148,376)),VLOOKUP(F227+$C$5*91,$C$5:$NN$148,376)),VLOOKUP(F227+$C$5*90,$C$5:$NN$148,376)),VLOOKUP(F227+$C$5*89,$C$5:$NN$148,376)),VLOOKUP(F227+$C$5*88,$C$5:$NN$148,376)),VLOOKUP(F227+$C$5*87,$C$5:$NN$148,376)),VLOOKUP(F227+$C$5*86,$C$5:$NN$148,376)),VLOOKUP(F227+$C$5*85,$C$5:$NN$148,376)),VLOOKUP(F227+$C$5*84,$C$5:$NN$148,376)),VLOOKUP(F227+$C$5*83,$C$5:$NN$148,376)),VLOOKUP(F227+$C$5*82,$C$5:$NN$148,376)),VLOOKUP(F227+$C$5*81,$C$5:$NN$148,376)),VLOOKUP(F227+$C$5*80,$C$5:$NN$148,376)),VLOOKUP(F227+$C$5*79,$C$5:$NN$148,376)),VLOOKUP(F227+$C$5*78,$C$5:$NN$148,376)),VLOOKUP(F227+$C$5*77,$C$5:$NN$148,376)),VLOOKUP(F227+$C$5*76,$C$5:$NN$148,376)),VLOOKUP(F227+$C$5*75,$C$5:$NN$148,376)),VLOOKUP(F227+$C$5*74,$C$5:$NN$148,376)),VLOOKUP(F227+$C$5*73,$C$5:$NN$148,376)),VLOOKUP(F227+$C$5*72,$C$5:$NN$148,376))*0.166666666666666,2),F233),24))</f>
        <v/>
      </c>
    </row>
    <row r="236" spans="1:6" x14ac:dyDescent="0.25">
      <c r="A236" s="123" t="s">
        <v>33</v>
      </c>
      <c r="B236" s="123"/>
      <c r="C236" s="123"/>
      <c r="D236" s="124" t="s">
        <v>35</v>
      </c>
      <c r="E236" s="125"/>
      <c r="F236" s="126" t="str">
        <f>IF(F228="","",ROUND(F235*6,0))</f>
        <v/>
      </c>
    </row>
    <row r="237" spans="1:6" x14ac:dyDescent="0.25">
      <c r="A237" s="127" t="s">
        <v>8</v>
      </c>
      <c r="B237" s="127"/>
      <c r="C237" s="128"/>
      <c r="D237" s="128" t="s">
        <v>36</v>
      </c>
      <c r="E237" s="129"/>
      <c r="F237" s="130" t="str">
        <f>IF(F226="","",MIN(IF(F226+18=F235,ROUND(IF(VLOOKUP(F227+$C$5*109,$C$5:$NN$148,F225)=VLOOKUP(F236,$C$5:$NN$148,F225),IF(VLOOKUP(F227+$C$5*110,$C$5:$NN$148,F225)=VLOOKUP(F236,$C$5:$NN$148,F225),IF(VLOOKUP(F227+$C$5*111,$C$5:$NN$148,F225)=VLOOKUP(F236,$C$5:$NN$148,F225),IF(VLOOKUP(F227+$C$5*112,$C$5:$NN$148,F225)=VLOOKUP(F236,$C$5:$NN$148,F225),IF(VLOOKUP(F227+$C$5*113,$C$5:$NN$148,F225)=VLOOKUP(F236,$C$5:$NN$148,F225),IF(VLOOKUP(F227+$C$5*114,$C$5:$NN$148,F225)=VLOOKUP(F236,$C$5:$NN$148,F225),IF(VLOOKUP(F227+$C$5*115,$C$5:$NN$148,F225)=VLOOKUP(F236,$C$5:$NN$148,F225),IF(VLOOKUP(F227+$C$5*116,$C$5:$NN$148,F225)=VLOOKUP(F236,$C$5:$NN$148,F225),IF(VLOOKUP(F227+$C$5*117,$C$5:$NN$148,F225)=VLOOKUP(F236,$C$5:$NN$148,F225),IF(VLOOKUP(F227+$C$5*118,$C$5:$NN$148,F225)=VLOOKUP(F236,$C$5:$NN$148,F225),IF(VLOOKUP(F227+$C$5*119,$C$5:$NN$148,F225)=VLOOKUP(F236,$C$5:$NN$148,F225),IF(VLOOKUP(F227+$C$5*120,$C$5:$NN$148,F225)=VLOOKUP(F236,$C$5:$NN$148,F225),IF(VLOOKUP(F227+$C$5*121,$C$5:$NN$148,F225)=VLOOKUP(F236,$C$5:$NN$148,F225),IF(VLOOKUP(F227+$C$5*122,$C$5:$NN$148,F225)=VLOOKUP(F236,$C$5:$NN$148,F225),IF(VLOOKUP(F227+$C$5*123,$C$5:$NN$148,F225)=VLOOKUP(F236,$C$5:$NN$148,F225),IF(VLOOKUP(F227+$C$5*124,$C$5:$NN$148,F225)=VLOOKUP(F236,$C$5:$NN$148,F225),IF(VLOOKUP(F227+$C$5*125,$C$5:$NN$148,F225)=VLOOKUP(F236,$C$5:$NN$148,F225),IF(VLOOKUP(F227+$C$5*126,$C$5:$NN$148,F225)=VLOOKUP(F236,$C$5:$NN$148,F225),IF(VLOOKUP(F227+$C$5*127,$C$5:$NN$148,F225)=VLOOKUP(F236,$C$5:$NN$148,F225),IF(VLOOKUP(F227+$C$5*128,$C$5:$NN$148,F225)=VLOOKUP(F236,$C$5:$NN$148,F225),IF(VLOOKUP(F227+$C$5*129,$C$5:$NN$148,F225)=VLOOKUP(F236,$C$5:$NN$148,F225),IF(VLOOKUP(F227+$C$5*130,$C$5:$NN$148,F225)=VLOOKUP(F236,$C$5:$NN$148,F225),IF(VLOOKUP(F227+$C$5*131,$C$5:$NN$148,F225)=VLOOKUP(F236,$C$5:$NN$148,F225),IF(VLOOKUP(F227+$C$5*132,$C$5:$NN$148,F225)=VLOOKUP(F236,$C$5:$NN$148,F225),IF(VLOOKUP(F227+$C$5*133,$C$5:$NN$148,F225)=VLOOKUP(F236,$C$5:$NN$148,F225),IF(VLOOKUP(F227+$C$5*134,$C$5:$NN$148,F225)=VLOOKUP(F236,$C$5:$NN$148,F225),IF(VLOOKUP(F227+$C$5*135,$C$5:$NN$148,F225)=VLOOKUP(F236,$C$5:$NN$148,F225),IF(VLOOKUP(F227+$C$5*136,$C$5:$NN$148,F225)=VLOOKUP(F236,$C$5:$NN$148,F225),IF(VLOOKUP(F227+$C$5*137,$C$5:$NN$148,F225)=VLOOKUP(F236,$C$5:$NN$148,F225),IF(VLOOKUP(F227+$C$5*138,$C$5:$NN$148,F225)=VLOOKUP(F236,$C$5:$NN$148,F225),IF(VLOOKUP(F227+$C$5*139,$C$5:$NN$148,F225)=VLOOKUP(F236,$C$5:$NN$148,F225),IF(VLOOKUP(F227+$C$5*140,$C$5:$NN$148,F225)=VLOOKUP(F236,$C$5:$NN$148,F225),IF(VLOOKUP(F227+$C$5*141,$C$5:$NN$148,F225)=VLOOKUP(F236,$C$5:$NN$148,F225),IF(VLOOKUP(F227+$C$5*142,$C$5:$NN$148,F225)=VLOOKUP(F236,$C$5:$NN$148,F225),IF(VLOOKUP(F227+$C$5*143,$C$5:$NN$148,F225)=VLOOKUP(F236,$C$5:$NN$148,F225),IF(VLOOKUP(F227+$C$5*144,$C$5:$NN$148,F225)=VLOOKUP(F236,$C$5:$NN$148,F225),F227+$C$5*144,VLOOKUP(F227+$C$5*143,$C$5:$NN$148,376)),VLOOKUP(F227+$C$5*142,$C$5:$NN$148,376)),VLOOKUP(F227+$C$5*141,$C$5:$NN$148,376)),VLOOKUP(F227+$C$5*140,$C$5:$NN$148,376)),VLOOKUP(F227+$C$5*139,$C$5:$NN$148,376)),VLOOKUP(F227+$C$5*138,$C$5:$NN$148,376)),VLOOKUP(F227+$C$5*137,$C$5:$NN$148,376)),VLOOKUP(F227+$C$5*136,$C$5:$NN$148,376)),VLOOKUP(F227+$C$5*135,$C$5:$NN$148,376)),VLOOKUP(F227+$C$5*134,$C$5:$NN$148,376)),VLOOKUP(F227+$C$5*133,$C$5:$NN$148,376)),VLOOKUP(F227+$C$5*132,$C$5:$NN$148,376)),VLOOKUP(F227+$C$5*131,$C$5:$NN$148,376)),VLOOKUP(F227+$C$5*130,$C$5:$NN$148,376)),VLOOKUP(F227+$C$5*129,$C$5:$NN$148,376)),VLOOKUP(F227+$C$5*128,$C$5:$NN$148,376)),VLOOKUP(F227+$C$5*127,$C$5:$NN$148,376)),VLOOKUP(F227+$C$5*126,$C$5:$NN$148,376)),VLOOKUP(F227+$C$5*125,$C$5:$NN$148,376)),VLOOKUP(F227+$C$5*124,$C$5:$NN$148,376)),VLOOKUP(F227+$C$5*123,$C$5:$NN$148,376)),VLOOKUP(F227+$C$5*122,$C$5:$NN$148,376)),VLOOKUP(F227+$C$5*121,$C$5:$NN$148,376)),VLOOKUP(F227+$C$5*120,$C$5:$NN$148,376)),VLOOKUP(F227+$C$5*119,$C$5:$NN$148,376)),VLOOKUP(F227+$C$5*118,$C$5:$NN$148,376)),VLOOKUP(F227+$C$5*117,$C$5:$NN$148,376)),VLOOKUP(F227+$C$5*116,$C$5:$NN$148,376)),VLOOKUP(F227+$C$5*115,$C$5:$NN$148,376)),VLOOKUP(F227+$C$5*114,$C$5:$NN$148,376)),VLOOKUP(F227+$C$5*113,$C$5:$NN$148,376)),VLOOKUP(F227+$C$5*112,$C$5:$NN$148,376)),VLOOKUP(F227+$C$5*111,$C$5:$NN$148,376)),VLOOKUP(F227+$C$5*110,$C$5:$NN$148,376)),VLOOKUP(F227+$C$5*109,$C$5:$NN$148,376)),VLOOKUP(F227+$C$5*108,$C$5:$NN$148,376))*0.166666666666666,2),F235),24))</f>
        <v/>
      </c>
    </row>
    <row r="238" spans="1:6" x14ac:dyDescent="0.25">
      <c r="A238" t="s">
        <v>37</v>
      </c>
      <c r="F238" s="113" t="str">
        <f>IF(F226="","",VLOOKUP(F237/0.16666666,$C$5:$F$148,3))</f>
        <v/>
      </c>
    </row>
    <row r="240" spans="1:6" x14ac:dyDescent="0.25">
      <c r="A240" t="s">
        <v>26</v>
      </c>
      <c r="B240" s="112">
        <v>3</v>
      </c>
    </row>
    <row r="241" spans="1:6" x14ac:dyDescent="0.25">
      <c r="A241" t="s">
        <v>27</v>
      </c>
      <c r="F241" s="113" t="str">
        <f>IF(F245="","",VLOOKUP(F246+1,$E$5:$NN$148,F243-2))</f>
        <v/>
      </c>
    </row>
    <row r="242" spans="1:6" x14ac:dyDescent="0.25">
      <c r="A242" t="s">
        <v>5</v>
      </c>
      <c r="F242" s="114" t="str">
        <f>IF(F245="","",F229)</f>
        <v/>
      </c>
    </row>
    <row r="243" spans="1:6" x14ac:dyDescent="0.25">
      <c r="A243" t="s">
        <v>28</v>
      </c>
      <c r="F243" s="113" t="str">
        <f>IF(F245="","",HLOOKUP(F242,$A$2:$F$3,2))</f>
        <v/>
      </c>
    </row>
    <row r="244" spans="1:6" x14ac:dyDescent="0.25">
      <c r="A244" t="s">
        <v>6</v>
      </c>
      <c r="F244" s="113" t="str">
        <f t="shared" ref="F244" si="13">IF(F237=24,"",F237)</f>
        <v/>
      </c>
    </row>
    <row r="245" spans="1:6" x14ac:dyDescent="0.25">
      <c r="A245" t="s">
        <v>29</v>
      </c>
      <c r="F245" s="113" t="str">
        <f t="shared" ref="F245" si="14">IF(F244="","",ROUND(F244*6,0))</f>
        <v/>
      </c>
    </row>
    <row r="246" spans="1:6" x14ac:dyDescent="0.25">
      <c r="A246" t="s">
        <v>30</v>
      </c>
      <c r="F246" s="113" t="str">
        <f>IF(F244="","",VLOOKUP(ROUND(F244/0.166666,0),$C$5:$F$148,3))</f>
        <v/>
      </c>
    </row>
    <row r="247" spans="1:6" x14ac:dyDescent="0.25">
      <c r="A247" t="s">
        <v>7</v>
      </c>
      <c r="F247" s="114" t="str">
        <f t="shared" ref="F247" si="15">F242</f>
        <v/>
      </c>
    </row>
    <row r="248" spans="1:6" x14ac:dyDescent="0.25">
      <c r="A248" t="s">
        <v>31</v>
      </c>
      <c r="F248" s="113" t="str">
        <f>IF(F244="","",HLOOKUP(F247,$A$2:$F$3,2))</f>
        <v/>
      </c>
    </row>
    <row r="249" spans="1:6" x14ac:dyDescent="0.25">
      <c r="A249" s="115" t="s">
        <v>8</v>
      </c>
      <c r="B249" s="115"/>
      <c r="C249" s="116"/>
      <c r="D249" s="116" t="s">
        <v>32</v>
      </c>
      <c r="E249" s="117"/>
      <c r="F249" s="118" t="str">
        <f>IF(F244="","",MIN(IF(F244="","",ROUND(IF(VLOOKUP(F245+$C$5,$C$5:$NN$148,F243)=VLOOKUP(F245+$C$5,$C$5:$NN$148,F243),IF(VLOOKUP(F245+$C$5*2,$C$5:$NN$148,F243)=VLOOKUP(F245+$C$5,$C$5:$NN$148,F243),IF(VLOOKUP(F245+$C$5*3,$C$5:$NN$148,F243)=VLOOKUP(F245+$C$5,$C$5:$NN$148,F243),IF(VLOOKUP(F245+$C$5*4,$C$5:$NN$148,F243)=VLOOKUP(F245+$C$5,$C$5:$NN$148,F243),IF(VLOOKUP(F245+$C$5*5,$C$5:$NN$148,F243)=VLOOKUP(F245+$C$5,$C$5:$NN$148,F243),IF(VLOOKUP(F245+$C$5*6,$C$5:$NN$148,F243)=VLOOKUP(F245+$C$5,$C$5:$NN$148,F243),IF(VLOOKUP(F245+$C$5*7,$C$5:$NN$148,F243)=VLOOKUP(F245+$C$5,$C$5:$NN$148,F243),IF(VLOOKUP(F245+$C$5*8,$C$5:$NN$148,F243)=VLOOKUP(F245+$C$5,$C$5:$NN$148,F243),IF(VLOOKUP(F245+$C$5*9,$C$5:$NN$148,F243)=VLOOKUP(F245+$C$5,$C$5:$NN$148,F243),IF(VLOOKUP(F245+$C$5*10,$C$5:$NN$148,F243)=VLOOKUP(F245+$C$5,$C$5:$NN$148,F243),IF(VLOOKUP(F245+$C$5*11,$C$5:$NN$148,F243)=VLOOKUP(F245+$C$5,$C$5:$NN$148,F243),IF(VLOOKUP(F245+$C$5*12,$C$5:$NN$148,F243)=VLOOKUP(F245+$C$5,$C$5:$NN$148,F243),IF(VLOOKUP(F245+$C$5*13,$C$5:$NN$148,F243)=VLOOKUP(F245+$C$5,$C$5:$NN$148,F243),IF(VLOOKUP(F245+$C$5*14,$C$5:$NN$148,F243)=VLOOKUP(F245+$C$5,$C$5:$NN$148,F243),IF(VLOOKUP(F245+$C$5*15,$C$5:$NN$148,F243)=VLOOKUP(F245+$C$5,$C$5:$NN$148,F243),IF(VLOOKUP(F245+$C$5*16,$C$5:$NN$148,F243)=VLOOKUP(F245+$C$5,$C$5:$NN$148,F243),IF(VLOOKUP(F245+$C$5*17,$C$5:$NN$148,F243)=VLOOKUP(F245+$C$5,$C$5:$NN$148,F243),IF(VLOOKUP(F245+$C$5*18,$C$5:$NN$148,F243)=VLOOKUP(F245+$C$5,$C$5:$NN$148,F243),IF(VLOOKUP(F245+$C$5*19,$C$5:$NN$148,F243)=VLOOKUP(F245+$C$5,$C$5:$NN$148,F243),IF(VLOOKUP(F245+$C$5*20,$C$5:$NN$148,F243)=VLOOKUP(F245+$C$5,$C$5:$NN$148,F243),IF(VLOOKUP(F245+$C$5*21,$C$5:$NN$148,F243)=VLOOKUP(F245+$C$5,$C$5:$NN$148,F243),IF(VLOOKUP(F245+$C$5*22,$C$5:$NN$148,F243)=VLOOKUP(F245+$C$5,$C$5:$NN$148,F243),IF(VLOOKUP(F245+$C$5*23,$C$5:$NN$148,F243)=VLOOKUP(F245+$C$5,$C$5:$NN$148,F243),IF(VLOOKUP(F245+$C$5*24,$C$5:$NN$148,F243)=VLOOKUP(F245+$C$5,$C$5:$NN$148,F243),IF(VLOOKUP(F245+$C$5*25,$C$5:$NN$148,F243)=VLOOKUP(F245+$C$5,$C$5:$NN$148,F243),IF(VLOOKUP(F245+$C$5*26,$C$5:$NN$148,F243)=VLOOKUP(F245+$C$5,$C$5:$NN$148,F243),IF(VLOOKUP(F245+$C$5*27,$C$5:$NN$148,F243)=VLOOKUP(F245+$C$5,$C$5:$NN$148,F243),IF(VLOOKUP(F245+$C$5*28,$C$5:$NN$148,F243)=VLOOKUP(F245+$C$5,$C$5:$NN$148,F243),IF(VLOOKUP(F245+$C$5*29,$C$5:$NN$148,F243)=VLOOKUP(F245+$C$5,$C$5:$NN$148,F243),IF(VLOOKUP(F245+$C$5*30,$C$5:$NN$148,F243)=VLOOKUP(F245+$C$5,$C$5:$NN$148,F243),IF(VLOOKUP(F245+$C$5*31,$C$5:$NN$148,F243)=VLOOKUP(F245+$C$5,$C$5:$NN$148,F243),IF(VLOOKUP(F245+$C$5*32,$C$5:$NN$148,F243)=VLOOKUP(F245+$C$5,$C$5:$NN$148,F243),IF(VLOOKUP(F245+$C$5*33,$C$5:$NN$148,F243)=VLOOKUP(F245+$C$5,$C$5:$NN$148,F243),IF(VLOOKUP(F245+$C$5*34,$C$5:$NN$148,F243)=VLOOKUP(F245+$C$5,$C$5:$NN$148,F243),IF(VLOOKUP(F245+$C$5*35,$C$5:$NN$148,F243)=VLOOKUP(F245+$C$5,$C$5:$NN$148,F243),IF(VLOOKUP(F245+$C$5*36,$C$5:$NN$148,F243)=VLOOKUP(F245+$C$5,$C$5:$NN$148,F243),F245+$C$5*36,VLOOKUP(F245+$C$5*35,$C$5:$NN$148,376)),VLOOKUP(F245+$C$5*34,$C$5:$NN$148,376)),VLOOKUP(F245+$C$5*33,$C$5:$NN$148,376)),VLOOKUP(F245+$C$5*32,$C$5:$NN$148,376)),VLOOKUP(F245+$C$5*31,$C$5:$NN$148,376)),VLOOKUP(F245+$C$5*30,$C$5:$NN$148,376)),VLOOKUP(F245+$C$5*29,$C$5:$NN$148,376)),VLOOKUP(F245+$C$5*28,$C$5:$NN$148,376)),VLOOKUP(F245+$C$5*27,$C$5:$NN$148,376)),VLOOKUP(F245+$C$5*26,$C$5:$NN$148,376)),VLOOKUP(F245+$C$5*25,$C$5:$NN$148,376)),VLOOKUP(F245+$C$5*24,$C$5:$NN$148,376)),VLOOKUP(F245+$C$5*23,$C$5:$NN$148,376)),VLOOKUP(F245+$C$5*22,$C$5:$NN$148,376)),VLOOKUP(F245+$C$5*21,$C$5:$NN$148,376)),VLOOKUP(F245+$C$5*20,$C$5:$NN$148,376)),VLOOKUP(F245+$C$5*19,$C$5:$NN$148,376)),VLOOKUP(F245+$C$5*18,$C$5:$NN$148,376)),VLOOKUP(F245+$C$5*17,$C$5:$NN$148,376)),VLOOKUP(F245+$C$5*16,$C$5:$NN$148,376)),VLOOKUP(F245+$C$5*15,$C$5:$NN$148,376)),VLOOKUP(F245+$C$5*14,$C$5:$NN$148,376)),VLOOKUP(F245+$C$5*13,$C$5:$NN$148,376)),VLOOKUP(F245+$C$5*12,$C$5:$NN$148,376)),VLOOKUP(F245+$C$5*11,$C$5:$NN$148,376)),VLOOKUP(F245+$C$5*10,$C$5:$NN$148,376)),VLOOKUP(F245+$C$5*9,$C$5:$NN$148,376)),VLOOKUP(F245+$C$5*8,$C$5:$NN$148,376)),VLOOKUP(F245+$C$5*7,$C$5:$NN$148,376)),VLOOKUP(F245+$C$5*6,$C$5:$NN$148,376)),VLOOKUP(F245+$C$5*5,$C$5:$NN$148,376)),VLOOKUP(F245+$C$5*4,$C$5:$NN$148,376)),VLOOKUP(F245+$C$5*3,$C$5:$NN$148,376)),VLOOKUP(F245+$C$5*2,$C$5:$NN$148,376)),VLOOKUP(F245+$C$5,$C$5:$NN$148,376)),VLOOKUP(F245+$C$5,$C$5:$NN$148,376))*0.166666666666666,2)),24))</f>
        <v/>
      </c>
    </row>
    <row r="250" spans="1:6" x14ac:dyDescent="0.25">
      <c r="A250" s="115" t="s">
        <v>33</v>
      </c>
      <c r="B250" s="115"/>
      <c r="C250" s="115"/>
      <c r="D250" s="116" t="s">
        <v>32</v>
      </c>
      <c r="E250" s="117"/>
      <c r="F250" s="118" t="str">
        <f>IF(F244="","",ROUND(F249*6,0))</f>
        <v/>
      </c>
    </row>
    <row r="251" spans="1:6" x14ac:dyDescent="0.25">
      <c r="A251" s="119" t="s">
        <v>8</v>
      </c>
      <c r="B251" s="119"/>
      <c r="C251" s="120"/>
      <c r="D251" s="120" t="s">
        <v>34</v>
      </c>
      <c r="E251" s="121"/>
      <c r="F251" s="122" t="str">
        <f>IF(F244="","",MIN(IF(F244+6=F249,ROUND(IF(VLOOKUP(F245+$C$5*37,$C$5:$NN$148,F243)=VLOOKUP(F250,$C$5:$NN$148,F243),IF(VLOOKUP(F245+$C$5*38,$C$5:$NN$148,F243)=VLOOKUP(F250,$C$5:$NN$148,F243),IF(VLOOKUP(F245+$C$5*39,$C$5:$NN$148,F243)=VLOOKUP(F250,$C$5:$NN$148,F243),IF(VLOOKUP(F245+$C$5*40,$C$5:$NN$148,F243)=VLOOKUP(F250,$C$5:$NN$148,F243),IF(VLOOKUP(F245+$C$5*41,$C$5:$NN$148,F243)=VLOOKUP(F250,$C$5:$NN$148,F243),IF(VLOOKUP(F245+$C$5*42,$C$5:$NN$148,F243)=VLOOKUP(F250,$C$5:$NN$148,F243),IF(VLOOKUP(F245+$C$5*43,$C$5:$NN$148,F243)=VLOOKUP(F250,$C$5:$NN$148,F243),IF(VLOOKUP(F245+$C$5*44,$C$5:$NN$148,F243)=VLOOKUP(F250,$C$5:$NN$148,F243),IF(VLOOKUP(F245+$C$5*45,$C$5:$NN$148,F243)=VLOOKUP(F250,$C$5:$NN$148,F243),IF(VLOOKUP(F245+$C$5*46,$C$5:$NN$148,F243)=VLOOKUP(F250,$C$5:$NN$148,F243),IF(VLOOKUP(F245+$C$5*47,$C$5:$NN$148,F243)=VLOOKUP(F250,$C$5:$NN$148,F243),IF(VLOOKUP(F245+$C$5*48,$C$5:$NN$148,F243)=VLOOKUP(F250,$C$5:$NN$148,F243),IF(VLOOKUP(F245+$C$5*49,$C$5:$NN$148,F243)=VLOOKUP(F250,$C$5:$NN$148,F243),IF(VLOOKUP(F245+$C$5*50,$C$5:$NN$148,F243)=VLOOKUP(F250,$C$5:$NN$148,F243),IF(VLOOKUP(F245+$C$5*51,$C$5:$NN$148,F243)=VLOOKUP(F250,$C$5:$NN$148,F243),IF(VLOOKUP(F245+$C$5*52,$C$5:$NN$148,F243)=VLOOKUP(F250,$C$5:$NN$148,F243),IF(VLOOKUP(F245+$C$5*53,$C$5:$NN$148,F243)=VLOOKUP(F250,$C$5:$NN$148,F243),IF(VLOOKUP(F245+$C$5*54,$C$5:$NN$148,F243)=VLOOKUP(F250,$C$5:$NN$148,F243),IF(VLOOKUP(F245+$C$5*55,$C$5:$NN$148,F243)=VLOOKUP(F250,$C$5:$NN$148,F243),IF(VLOOKUP(F245+$C$5*56,$C$5:$NN$148,F243)=VLOOKUP(F250,$C$5:$NN$148,F243),IF(VLOOKUP(F245+$C$5*57,$C$5:$NN$148,F243)=VLOOKUP(F250,$C$5:$NN$148,F243),IF(VLOOKUP(F245+$C$5*58,$C$5:$NN$148,F243)=VLOOKUP(F250,$C$5:$NN$148,F243),IF(VLOOKUP(F245+$C$5*59,$C$5:$NN$148,F243)=VLOOKUP(F250,$C$5:$NN$148,F243),IF(VLOOKUP(F245+$C$5*60,$C$5:$NN$148,F243)=VLOOKUP(F250,$C$5:$NN$148,F243),IF(VLOOKUP(F245+$C$5*61,$C$5:$NN$148,F243)=VLOOKUP(F250,$C$5:$NN$148,F243),IF(VLOOKUP(F245+$C$5*62,$C$5:$NN$148,F243)=VLOOKUP(F250,$C$5:$NN$148,F243),IF(VLOOKUP(F245+$C$5*63,$C$5:$NN$148,F243)=VLOOKUP(F250,$C$5:$NN$148,F243),IF(VLOOKUP(F245+$C$5*64,$C$5:$NN$148,F243)=VLOOKUP(F250,$C$5:$NN$148,F243),IF(VLOOKUP(F245+$C$5*65,$C$5:$NN$148,F243)=VLOOKUP(F250,$C$5:$NN$148,F243),IF(VLOOKUP(F245+$C$5*66,$C$5:$NN$148,F243)=VLOOKUP(F250,$C$5:$NN$148,F243),IF(VLOOKUP(F245+$C$5*67,$C$5:$NN$148,F243)=VLOOKUP(F250,$C$5:$NN$148,F243),IF(VLOOKUP(F245+$C$5*68,$C$5:$NN$148,F243)=VLOOKUP(F250,$C$5:$NN$148,F243),IF(VLOOKUP(F245+$C$5*69,$C$5:$NN$148,F243)=VLOOKUP(F250,$C$5:$NN$148,F243),IF(VLOOKUP(F245+$C$5*70,$C$5:$NN$148,F243)=VLOOKUP(F250,$C$5:$NN$148,F243),IF(VLOOKUP(F245+$C$5*71,$C$5:$NN$148,F243)=VLOOKUP(F250,$C$5:$NN$148,F243),IF(VLOOKUP(F245+$C$5*72,$C$5:$NN$148,F243)=VLOOKUP(F250,$C$5:$NN$148,F243),F245+$C$5*72,VLOOKUP(F245+$C$5*71,$C$5:$NN$148,376)),VLOOKUP(F245+$C$5*70,$C$5:$NN$148,376)),VLOOKUP(F245+$C$5*69,$C$5:$NN$148,376)),VLOOKUP(F245+$C$5*68,$C$5:$NN$148,376)),VLOOKUP(F245+$C$5*67,$C$5:$NN$148,376)),VLOOKUP(F245+$C$5*66,$C$5:$NN$148,376)),VLOOKUP(F245+$C$5*65,$C$5:$NN$148,376)),VLOOKUP(F245+$C$5*64,$C$5:$NN$148,376)),VLOOKUP(F245+$C$5*63,$C$5:$NN$148,376)),VLOOKUP(F245+$C$5*62,$C$5:$NN$148,376)),VLOOKUP(F245+$C$5*61,$C$5:$NN$148,376)),VLOOKUP(F245+$C$5*60,$C$5:$NN$148,376)),VLOOKUP(F245+$C$5*59,$C$5:$NN$148,376)),VLOOKUP(F245+$C$5*58,$C$5:$NN$148,376)),VLOOKUP(F245+$C$5*57,$C$5:$NN$148,376)),VLOOKUP(F245+$C$5*56,$C$5:$NN$148,376)),VLOOKUP(F245+$C$5*55,$C$5:$NN$148,376)),VLOOKUP(F245+$C$5*54,$C$5:$NN$148,376)),VLOOKUP(F245+$C$5*53,$C$5:$NN$148,376)),VLOOKUP(F245+$C$5*52,$C$5:$NN$148,376)),VLOOKUP(F245+$C$5*51,$C$5:$NN$148,376)),VLOOKUP(F245+$C$5*50,$C$5:$NN$148,376)),VLOOKUP(F245+$C$5*49,$C$5:$NN$148,376)),VLOOKUP(F245+$C$5*48,$C$5:$NN$148,376)),VLOOKUP(F245+$C$5*47,$C$5:$NN$148,376)),VLOOKUP(F245+$C$5*46,$C$5:$NN$148,376)),VLOOKUP(F245+$C$5*45,$C$5:$NN$148,376)),VLOOKUP(F245+$C$5*44,$C$5:$NN$148,376)),VLOOKUP(F245+$C$5*43,$C$5:$NN$148,376)),VLOOKUP(F245+$C$5*42,$C$5:$NN$148,376)),VLOOKUP(F245+$C$5*41,$C$5:$NN$148,376)),VLOOKUP(F245+$C$5*40,$C$5:$NN$148,376)),VLOOKUP(F245+$C$5*39,$C$5:$NN$148,376)),VLOOKUP(F245+$C$5*38,$C$5:$NN$148,376)),VLOOKUP(F245+$C$5*37,$C$5:$NN$148,376)),VLOOKUP(F245+$C$5*36,$C$5:$NN$148,376))*0.166666666666666,2),F249),24))</f>
        <v/>
      </c>
    </row>
    <row r="252" spans="1:6" x14ac:dyDescent="0.25">
      <c r="A252" s="119" t="s">
        <v>33</v>
      </c>
      <c r="B252" s="119"/>
      <c r="C252" s="120"/>
      <c r="D252" s="120" t="s">
        <v>34</v>
      </c>
      <c r="E252" s="121"/>
      <c r="F252" s="122" t="str">
        <f>IF(F246="","",ROUND(F251*6,0))</f>
        <v/>
      </c>
    </row>
    <row r="253" spans="1:6" x14ac:dyDescent="0.25">
      <c r="A253" s="123" t="s">
        <v>8</v>
      </c>
      <c r="B253" s="123"/>
      <c r="C253" s="124"/>
      <c r="D253" s="124" t="s">
        <v>35</v>
      </c>
      <c r="E253" s="125"/>
      <c r="F253" s="126" t="str">
        <f>IF(F244="","",MIN(IF(F244+12=F251,ROUND(IF(VLOOKUP(F245+$C$5*73,$C$5:$NN$148,F243)=VLOOKUP(F252,$C$5:$NN$148,F243),IF(VLOOKUP(F245+$C$5*74,$C$5:$NN$148,F243)=VLOOKUP(F252,$C$5:$NN$148,F243),IF(VLOOKUP(F245+$C$5*75,$C$5:$NN$148,F243)=VLOOKUP(F252,$C$5:$NN$148,F243),IF(VLOOKUP(F245+$C$5*76,$C$5:$NN$148,F243)=VLOOKUP(F252,$C$5:$NN$148,F243),IF(VLOOKUP(F245+$C$5*77,$C$5:$NN$148,F243)=VLOOKUP(F252,$C$5:$NN$148,F243),IF(VLOOKUP(F245+$C$5*78,$C$5:$NN$148,F243)=VLOOKUP(F252,$C$5:$NN$148,F243),IF(VLOOKUP(F245+$C$5*79,$C$5:$NN$148,F243)=VLOOKUP(F252,$C$5:$NN$148,F243),IF(VLOOKUP(F245+$C$5*80,$C$5:$NN$148,F243)=VLOOKUP(F252,$C$5:$NN$148,F243),IF(VLOOKUP(F245+$C$5*81,$C$5:$NN$148,F243)=VLOOKUP(F252,$C$5:$NN$148,F243),IF(VLOOKUP(F245+$C$5*82,$C$5:$NN$148,F243)=VLOOKUP(F252,$C$5:$NN$148,F243),IF(VLOOKUP(F245+$C$5*83,$C$5:$NN$148,F243)=VLOOKUP(F252,$C$5:$NN$148,F243),IF(VLOOKUP(F245+$C$5*84,$C$5:$NN$148,F243)=VLOOKUP(F252,$C$5:$NN$148,F243),IF(VLOOKUP(F245+$C$5*85,$C$5:$NN$148,F243)=VLOOKUP(F252,$C$5:$NN$148,F243),IF(VLOOKUP(F245+$C$5*86,$C$5:$NN$148,F243)=VLOOKUP(F252,$C$5:$NN$148,F243),IF(VLOOKUP(F245+$C$5*87,$C$5:$NN$148,F243)=VLOOKUP(F252,$C$5:$NN$148,F243),IF(VLOOKUP(F245+$C$5*88,$C$5:$NN$148,F243)=VLOOKUP(F252,$C$5:$NN$148,F243),IF(VLOOKUP(F245+$C$5*89,$C$5:$NN$148,F243)=VLOOKUP(F252,$C$5:$NN$148,F243),IF(VLOOKUP(F245+$C$5*90,$C$5:$NN$148,F243)=VLOOKUP(F252,$C$5:$NN$148,F243),IF(VLOOKUP(F245+$C$5*91,$C$5:$NN$148,F243)=VLOOKUP(F252,$C$5:$NN$148,F243),IF(VLOOKUP(F245+$C$5*92,$C$5:$NN$148,F243)=VLOOKUP(F252,$C$5:$NN$148,F243),IF(VLOOKUP(F245+$C$5*93,$C$5:$NN$148,F243)=VLOOKUP(F252,$C$5:$NN$148,F243),IF(VLOOKUP(F245+$C$5*94,$C$5:$NN$148,F243)=VLOOKUP(F252,$C$5:$NN$148,F243),IF(VLOOKUP(F245+$C$5*95,$C$5:$NN$148,F243)=VLOOKUP(F252,$C$5:$NN$148,F243),IF(VLOOKUP(F245+$C$5*96,$C$5:$NN$148,F243)=VLOOKUP(F252,$C$5:$NN$148,F243),IF(VLOOKUP(F245+$C$5*97,$C$5:$NN$148,F243)=VLOOKUP(F252,$C$5:$NN$148,F243),IF(VLOOKUP(F245+$C$5*98,$C$5:$NN$148,F243)=VLOOKUP(F252,$C$5:$NN$148,F243),IF(VLOOKUP(F245+$C$5*99,$C$5:$NN$148,F243)=VLOOKUP(F252,$C$5:$NN$148,F243),IF(VLOOKUP(F245+$C$5*100,$C$5:$NN$148,F243)=VLOOKUP(F252,$C$5:$NN$148,F243),IF(VLOOKUP(F245+$C$5*101,$C$5:$NN$148,F243)=VLOOKUP(F252,$C$5:$NN$148,F243),IF(VLOOKUP(F245+$C$5*102,$C$5:$NN$148,F243)=VLOOKUP(F252,$C$5:$NN$148,F243),IF(VLOOKUP(F245+$C$5*104,$C$5:$NN$148,F243)=VLOOKUP(F252,$C$5:$NN$148,F243),IF(VLOOKUP(F245+$C$5*105,$C$5:$NN$148,F243)=VLOOKUP(F252,$C$5:$NN$148,F243),IF(VLOOKUP(F245+$C$5*106,$C$5:$NN$148,F243)=VLOOKUP(F252,$C$5:$NN$148,F243),IF(VLOOKUP(F245+$C$5*107,$C$5:$NN$148,F243)=VLOOKUP(F252,$C$5:$NN$148,F243),IF(VLOOKUP(F245+$C$5*108,$C$5:$NN$148,F243)=VLOOKUP(F252,$C$5:$NN$148,F243),F245+$C$5*108,VLOOKUP(F245+$C$5*107,$C$5:$NN$148,376)),VLOOKUP(F245+$C$5*106,$C$5:$NN$148,376)),VLOOKUP(F245+$C$5*105,$C$5:$NN$148,376)),VLOOKUP(F245+$C$5*104,$C$5:$NN$148,376)),VLOOKUP(F245+$C$5*103,$C$5:$NN$148,376)),VLOOKUP(F245+$C$5*101,$C$5:$NN$148,376)),VLOOKUP(F245+$C$5*100,$C$5:$NN$148,376)),VLOOKUP(F245+$C$5*99,$C$5:$NN$148,376)),VLOOKUP(F245+$C$5*98,$C$5:$NN$148,376)),VLOOKUP(F245+$C$5*97,$C$5:$NN$148,376)),VLOOKUP(F245+$C$5*96,$C$5:$NN$148,376)),VLOOKUP(F245+$C$5*95,$C$5:$NN$148,376)),VLOOKUP(F245+$C$5*94,$C$5:$NN$148,376)),VLOOKUP(F245+$C$5*93,$C$5:$NN$148,376)),VLOOKUP(F245+$C$5*92,$C$5:$NN$148,376)),VLOOKUP(F245+$C$5*91,$C$5:$NN$148,376)),VLOOKUP(F245+$C$5*90,$C$5:$NN$148,376)),VLOOKUP(F245+$C$5*89,$C$5:$NN$148,376)),VLOOKUP(F245+$C$5*88,$C$5:$NN$148,376)),VLOOKUP(F245+$C$5*87,$C$5:$NN$148,376)),VLOOKUP(F245+$C$5*86,$C$5:$NN$148,376)),VLOOKUP(F245+$C$5*85,$C$5:$NN$148,376)),VLOOKUP(F245+$C$5*84,$C$5:$NN$148,376)),VLOOKUP(F245+$C$5*83,$C$5:$NN$148,376)),VLOOKUP(F245+$C$5*82,$C$5:$NN$148,376)),VLOOKUP(F245+$C$5*81,$C$5:$NN$148,376)),VLOOKUP(F245+$C$5*80,$C$5:$NN$148,376)),VLOOKUP(F245+$C$5*79,$C$5:$NN$148,376)),VLOOKUP(F245+$C$5*78,$C$5:$NN$148,376)),VLOOKUP(F245+$C$5*77,$C$5:$NN$148,376)),VLOOKUP(F245+$C$5*76,$C$5:$NN$148,376)),VLOOKUP(F245+$C$5*75,$C$5:$NN$148,376)),VLOOKUP(F245+$C$5*74,$C$5:$NN$148,376)),VLOOKUP(F245+$C$5*73,$C$5:$NN$148,376)),VLOOKUP(F245+$C$5*72,$C$5:$NN$148,376))*0.166666666666666,2),F251),24))</f>
        <v/>
      </c>
    </row>
    <row r="254" spans="1:6" x14ac:dyDescent="0.25">
      <c r="A254" s="123" t="s">
        <v>33</v>
      </c>
      <c r="B254" s="123"/>
      <c r="C254" s="123"/>
      <c r="D254" s="124" t="s">
        <v>35</v>
      </c>
      <c r="E254" s="125"/>
      <c r="F254" s="126" t="str">
        <f>IF(F246="","",ROUND(F253*6,0))</f>
        <v/>
      </c>
    </row>
    <row r="255" spans="1:6" x14ac:dyDescent="0.25">
      <c r="A255" s="127" t="s">
        <v>8</v>
      </c>
      <c r="B255" s="127"/>
      <c r="C255" s="128"/>
      <c r="D255" s="128" t="s">
        <v>36</v>
      </c>
      <c r="E255" s="129"/>
      <c r="F255" s="130" t="str">
        <f>IF(F244="","",MIN(IF(F244+18=F253,ROUND(IF(VLOOKUP(F245+$C$5*109,$C$5:$NN$148,F243)=VLOOKUP(F254,$C$5:$NN$148,F243),IF(VLOOKUP(F245+$C$5*110,$C$5:$NN$148,F243)=VLOOKUP(F254,$C$5:$NN$148,F243),IF(VLOOKUP(F245+$C$5*111,$C$5:$NN$148,F243)=VLOOKUP(F254,$C$5:$NN$148,F243),IF(VLOOKUP(F245+$C$5*112,$C$5:$NN$148,F243)=VLOOKUP(F254,$C$5:$NN$148,F243),IF(VLOOKUP(F245+$C$5*113,$C$5:$NN$148,F243)=VLOOKUP(F254,$C$5:$NN$148,F243),IF(VLOOKUP(F245+$C$5*114,$C$5:$NN$148,F243)=VLOOKUP(F254,$C$5:$NN$148,F243),IF(VLOOKUP(F245+$C$5*115,$C$5:$NN$148,F243)=VLOOKUP(F254,$C$5:$NN$148,F243),IF(VLOOKUP(F245+$C$5*116,$C$5:$NN$148,F243)=VLOOKUP(F254,$C$5:$NN$148,F243),IF(VLOOKUP(F245+$C$5*117,$C$5:$NN$148,F243)=VLOOKUP(F254,$C$5:$NN$148,F243),IF(VLOOKUP(F245+$C$5*118,$C$5:$NN$148,F243)=VLOOKUP(F254,$C$5:$NN$148,F243),IF(VLOOKUP(F245+$C$5*119,$C$5:$NN$148,F243)=VLOOKUP(F254,$C$5:$NN$148,F243),IF(VLOOKUP(F245+$C$5*120,$C$5:$NN$148,F243)=VLOOKUP(F254,$C$5:$NN$148,F243),IF(VLOOKUP(F245+$C$5*121,$C$5:$NN$148,F243)=VLOOKUP(F254,$C$5:$NN$148,F243),IF(VLOOKUP(F245+$C$5*122,$C$5:$NN$148,F243)=VLOOKUP(F254,$C$5:$NN$148,F243),IF(VLOOKUP(F245+$C$5*123,$C$5:$NN$148,F243)=VLOOKUP(F254,$C$5:$NN$148,F243),IF(VLOOKUP(F245+$C$5*124,$C$5:$NN$148,F243)=VLOOKUP(F254,$C$5:$NN$148,F243),IF(VLOOKUP(F245+$C$5*125,$C$5:$NN$148,F243)=VLOOKUP(F254,$C$5:$NN$148,F243),IF(VLOOKUP(F245+$C$5*126,$C$5:$NN$148,F243)=VLOOKUP(F254,$C$5:$NN$148,F243),IF(VLOOKUP(F245+$C$5*127,$C$5:$NN$148,F243)=VLOOKUP(F254,$C$5:$NN$148,F243),IF(VLOOKUP(F245+$C$5*128,$C$5:$NN$148,F243)=VLOOKUP(F254,$C$5:$NN$148,F243),IF(VLOOKUP(F245+$C$5*129,$C$5:$NN$148,F243)=VLOOKUP(F254,$C$5:$NN$148,F243),IF(VLOOKUP(F245+$C$5*130,$C$5:$NN$148,F243)=VLOOKUP(F254,$C$5:$NN$148,F243),IF(VLOOKUP(F245+$C$5*131,$C$5:$NN$148,F243)=VLOOKUP(F254,$C$5:$NN$148,F243),IF(VLOOKUP(F245+$C$5*132,$C$5:$NN$148,F243)=VLOOKUP(F254,$C$5:$NN$148,F243),IF(VLOOKUP(F245+$C$5*133,$C$5:$NN$148,F243)=VLOOKUP(F254,$C$5:$NN$148,F243),IF(VLOOKUP(F245+$C$5*134,$C$5:$NN$148,F243)=VLOOKUP(F254,$C$5:$NN$148,F243),IF(VLOOKUP(F245+$C$5*135,$C$5:$NN$148,F243)=VLOOKUP(F254,$C$5:$NN$148,F243),IF(VLOOKUP(F245+$C$5*136,$C$5:$NN$148,F243)=VLOOKUP(F254,$C$5:$NN$148,F243),IF(VLOOKUP(F245+$C$5*137,$C$5:$NN$148,F243)=VLOOKUP(F254,$C$5:$NN$148,F243),IF(VLOOKUP(F245+$C$5*138,$C$5:$NN$148,F243)=VLOOKUP(F254,$C$5:$NN$148,F243),IF(VLOOKUP(F245+$C$5*139,$C$5:$NN$148,F243)=VLOOKUP(F254,$C$5:$NN$148,F243),IF(VLOOKUP(F245+$C$5*140,$C$5:$NN$148,F243)=VLOOKUP(F254,$C$5:$NN$148,F243),IF(VLOOKUP(F245+$C$5*141,$C$5:$NN$148,F243)=VLOOKUP(F254,$C$5:$NN$148,F243),IF(VLOOKUP(F245+$C$5*142,$C$5:$NN$148,F243)=VLOOKUP(F254,$C$5:$NN$148,F243),IF(VLOOKUP(F245+$C$5*143,$C$5:$NN$148,F243)=VLOOKUP(F254,$C$5:$NN$148,F243),IF(VLOOKUP(F245+$C$5*144,$C$5:$NN$148,F243)=VLOOKUP(F254,$C$5:$NN$148,F243),F245+$C$5*144,VLOOKUP(F245+$C$5*143,$C$5:$NN$148,376)),VLOOKUP(F245+$C$5*142,$C$5:$NN$148,376)),VLOOKUP(F245+$C$5*141,$C$5:$NN$148,376)),VLOOKUP(F245+$C$5*140,$C$5:$NN$148,376)),VLOOKUP(F245+$C$5*139,$C$5:$NN$148,376)),VLOOKUP(F245+$C$5*138,$C$5:$NN$148,376)),VLOOKUP(F245+$C$5*137,$C$5:$NN$148,376)),VLOOKUP(F245+$C$5*136,$C$5:$NN$148,376)),VLOOKUP(F245+$C$5*135,$C$5:$NN$148,376)),VLOOKUP(F245+$C$5*134,$C$5:$NN$148,376)),VLOOKUP(F245+$C$5*133,$C$5:$NN$148,376)),VLOOKUP(F245+$C$5*132,$C$5:$NN$148,376)),VLOOKUP(F245+$C$5*131,$C$5:$NN$148,376)),VLOOKUP(F245+$C$5*130,$C$5:$NN$148,376)),VLOOKUP(F245+$C$5*129,$C$5:$NN$148,376)),VLOOKUP(F245+$C$5*128,$C$5:$NN$148,376)),VLOOKUP(F245+$C$5*127,$C$5:$NN$148,376)),VLOOKUP(F245+$C$5*126,$C$5:$NN$148,376)),VLOOKUP(F245+$C$5*125,$C$5:$NN$148,376)),VLOOKUP(F245+$C$5*124,$C$5:$NN$148,376)),VLOOKUP(F245+$C$5*123,$C$5:$NN$148,376)),VLOOKUP(F245+$C$5*122,$C$5:$NN$148,376)),VLOOKUP(F245+$C$5*121,$C$5:$NN$148,376)),VLOOKUP(F245+$C$5*120,$C$5:$NN$148,376)),VLOOKUP(F245+$C$5*119,$C$5:$NN$148,376)),VLOOKUP(F245+$C$5*118,$C$5:$NN$148,376)),VLOOKUP(F245+$C$5*117,$C$5:$NN$148,376)),VLOOKUP(F245+$C$5*116,$C$5:$NN$148,376)),VLOOKUP(F245+$C$5*115,$C$5:$NN$148,376)),VLOOKUP(F245+$C$5*114,$C$5:$NN$148,376)),VLOOKUP(F245+$C$5*113,$C$5:$NN$148,376)),VLOOKUP(F245+$C$5*112,$C$5:$NN$148,376)),VLOOKUP(F245+$C$5*111,$C$5:$NN$148,376)),VLOOKUP(F245+$C$5*110,$C$5:$NN$148,376)),VLOOKUP(F245+$C$5*109,$C$5:$NN$148,376)),VLOOKUP(F245+$C$5*108,$C$5:$NN$148,376))*0.166666666666666,2),F253),24))</f>
        <v/>
      </c>
    </row>
    <row r="256" spans="1:6" x14ac:dyDescent="0.25">
      <c r="A256" t="s">
        <v>37</v>
      </c>
      <c r="F256" s="113" t="str">
        <f>IF(F244="","",VLOOKUP(F255/0.16666666,$C$5:$F$148,3))</f>
        <v/>
      </c>
    </row>
    <row r="258" spans="1:6" x14ac:dyDescent="0.25">
      <c r="A258" t="s">
        <v>26</v>
      </c>
      <c r="B258" s="112">
        <v>4</v>
      </c>
    </row>
    <row r="259" spans="1:6" x14ac:dyDescent="0.25">
      <c r="A259" t="s">
        <v>27</v>
      </c>
      <c r="F259" s="113" t="str">
        <f>IF(F263="","",VLOOKUP(F264+1,$E$5:$NN$148,F261-2))</f>
        <v/>
      </c>
    </row>
    <row r="260" spans="1:6" x14ac:dyDescent="0.25">
      <c r="A260" t="s">
        <v>5</v>
      </c>
      <c r="F260" s="114" t="str">
        <f t="shared" ref="F260" si="16">IF(F263="","",F247)</f>
        <v/>
      </c>
    </row>
    <row r="261" spans="1:6" customFormat="1" x14ac:dyDescent="0.25">
      <c r="A261" t="s">
        <v>28</v>
      </c>
      <c r="C261" s="1"/>
      <c r="D261" s="2"/>
      <c r="E261" s="3"/>
      <c r="F261" s="113" t="str">
        <f>IF(F263="","",HLOOKUP(F260,$A$2:$F$3,2))</f>
        <v/>
      </c>
    </row>
    <row r="262" spans="1:6" customFormat="1" x14ac:dyDescent="0.25">
      <c r="A262" t="s">
        <v>6</v>
      </c>
      <c r="C262" s="1"/>
      <c r="D262" s="2"/>
      <c r="E262" s="3"/>
      <c r="F262" s="113" t="str">
        <f t="shared" ref="F262" si="17">IF(F255=24,"",F255)</f>
        <v/>
      </c>
    </row>
    <row r="263" spans="1:6" customFormat="1" x14ac:dyDescent="0.25">
      <c r="A263" t="s">
        <v>29</v>
      </c>
      <c r="C263" s="1"/>
      <c r="D263" s="2"/>
      <c r="E263" s="3"/>
      <c r="F263" s="113" t="str">
        <f t="shared" ref="F263" si="18">IF(F262="","",ROUND(F262*6,0))</f>
        <v/>
      </c>
    </row>
    <row r="264" spans="1:6" customFormat="1" x14ac:dyDescent="0.25">
      <c r="A264" t="s">
        <v>30</v>
      </c>
      <c r="C264" s="1"/>
      <c r="D264" s="2"/>
      <c r="E264" s="3"/>
      <c r="F264" s="113" t="str">
        <f>IF(F262="","",VLOOKUP(ROUND(F262/0.166666,0),$C$5:$F$148,3))</f>
        <v/>
      </c>
    </row>
    <row r="265" spans="1:6" customFormat="1" x14ac:dyDescent="0.25">
      <c r="A265" t="s">
        <v>7</v>
      </c>
      <c r="C265" s="1"/>
      <c r="D265" s="2"/>
      <c r="E265" s="3"/>
      <c r="F265" s="114" t="str">
        <f t="shared" ref="F265" si="19">F260</f>
        <v/>
      </c>
    </row>
    <row r="266" spans="1:6" customFormat="1" x14ac:dyDescent="0.25">
      <c r="A266" t="s">
        <v>31</v>
      </c>
      <c r="C266" s="1"/>
      <c r="D266" s="2"/>
      <c r="E266" s="3"/>
      <c r="F266" s="113" t="str">
        <f>IF(F262="","",HLOOKUP(F265,$A$2:$F$3,2))</f>
        <v/>
      </c>
    </row>
    <row r="267" spans="1:6" customFormat="1" x14ac:dyDescent="0.25">
      <c r="A267" s="115" t="s">
        <v>8</v>
      </c>
      <c r="B267" s="115"/>
      <c r="C267" s="116"/>
      <c r="D267" s="116" t="s">
        <v>32</v>
      </c>
      <c r="E267" s="117"/>
      <c r="F267" s="118" t="str">
        <f>IF(F262="","",MIN(IF(F262="","",ROUND(IF(VLOOKUP(F263+$C$5,$C$5:$NN$148,F261)=VLOOKUP(F263+$C$5,$C$5:$NN$148,F261),IF(VLOOKUP(F263+$C$5*2,$C$5:$NN$148,F261)=VLOOKUP(F263+$C$5,$C$5:$NN$148,F261),IF(VLOOKUP(F263+$C$5*3,$C$5:$NN$148,F261)=VLOOKUP(F263+$C$5,$C$5:$NN$148,F261),IF(VLOOKUP(F263+$C$5*4,$C$5:$NN$148,F261)=VLOOKUP(F263+$C$5,$C$5:$NN$148,F261),IF(VLOOKUP(F263+$C$5*5,$C$5:$NN$148,F261)=VLOOKUP(F263+$C$5,$C$5:$NN$148,F261),IF(VLOOKUP(F263+$C$5*6,$C$5:$NN$148,F261)=VLOOKUP(F263+$C$5,$C$5:$NN$148,F261),IF(VLOOKUP(F263+$C$5*7,$C$5:$NN$148,F261)=VLOOKUP(F263+$C$5,$C$5:$NN$148,F261),IF(VLOOKUP(F263+$C$5*8,$C$5:$NN$148,F261)=VLOOKUP(F263+$C$5,$C$5:$NN$148,F261),IF(VLOOKUP(F263+$C$5*9,$C$5:$NN$148,F261)=VLOOKUP(F263+$C$5,$C$5:$NN$148,F261),IF(VLOOKUP(F263+$C$5*10,$C$5:$NN$148,F261)=VLOOKUP(F263+$C$5,$C$5:$NN$148,F261),IF(VLOOKUP(F263+$C$5*11,$C$5:$NN$148,F261)=VLOOKUP(F263+$C$5,$C$5:$NN$148,F261),IF(VLOOKUP(F263+$C$5*12,$C$5:$NN$148,F261)=VLOOKUP(F263+$C$5,$C$5:$NN$148,F261),IF(VLOOKUP(F263+$C$5*13,$C$5:$NN$148,F261)=VLOOKUP(F263+$C$5,$C$5:$NN$148,F261),IF(VLOOKUP(F263+$C$5*14,$C$5:$NN$148,F261)=VLOOKUP(F263+$C$5,$C$5:$NN$148,F261),IF(VLOOKUP(F263+$C$5*15,$C$5:$NN$148,F261)=VLOOKUP(F263+$C$5,$C$5:$NN$148,F261),IF(VLOOKUP(F263+$C$5*16,$C$5:$NN$148,F261)=VLOOKUP(F263+$C$5,$C$5:$NN$148,F261),IF(VLOOKUP(F263+$C$5*17,$C$5:$NN$148,F261)=VLOOKUP(F263+$C$5,$C$5:$NN$148,F261),IF(VLOOKUP(F263+$C$5*18,$C$5:$NN$148,F261)=VLOOKUP(F263+$C$5,$C$5:$NN$148,F261),IF(VLOOKUP(F263+$C$5*19,$C$5:$NN$148,F261)=VLOOKUP(F263+$C$5,$C$5:$NN$148,F261),IF(VLOOKUP(F263+$C$5*20,$C$5:$NN$148,F261)=VLOOKUP(F263+$C$5,$C$5:$NN$148,F261),IF(VLOOKUP(F263+$C$5*21,$C$5:$NN$148,F261)=VLOOKUP(F263+$C$5,$C$5:$NN$148,F261),IF(VLOOKUP(F263+$C$5*22,$C$5:$NN$148,F261)=VLOOKUP(F263+$C$5,$C$5:$NN$148,F261),IF(VLOOKUP(F263+$C$5*23,$C$5:$NN$148,F261)=VLOOKUP(F263+$C$5,$C$5:$NN$148,F261),IF(VLOOKUP(F263+$C$5*24,$C$5:$NN$148,F261)=VLOOKUP(F263+$C$5,$C$5:$NN$148,F261),IF(VLOOKUP(F263+$C$5*25,$C$5:$NN$148,F261)=VLOOKUP(F263+$C$5,$C$5:$NN$148,F261),IF(VLOOKUP(F263+$C$5*26,$C$5:$NN$148,F261)=VLOOKUP(F263+$C$5,$C$5:$NN$148,F261),IF(VLOOKUP(F263+$C$5*27,$C$5:$NN$148,F261)=VLOOKUP(F263+$C$5,$C$5:$NN$148,F261),IF(VLOOKUP(F263+$C$5*28,$C$5:$NN$148,F261)=VLOOKUP(F263+$C$5,$C$5:$NN$148,F261),IF(VLOOKUP(F263+$C$5*29,$C$5:$NN$148,F261)=VLOOKUP(F263+$C$5,$C$5:$NN$148,F261),IF(VLOOKUP(F263+$C$5*30,$C$5:$NN$148,F261)=VLOOKUP(F263+$C$5,$C$5:$NN$148,F261),IF(VLOOKUP(F263+$C$5*31,$C$5:$NN$148,F261)=VLOOKUP(F263+$C$5,$C$5:$NN$148,F261),IF(VLOOKUP(F263+$C$5*32,$C$5:$NN$148,F261)=VLOOKUP(F263+$C$5,$C$5:$NN$148,F261),IF(VLOOKUP(F263+$C$5*33,$C$5:$NN$148,F261)=VLOOKUP(F263+$C$5,$C$5:$NN$148,F261),IF(VLOOKUP(F263+$C$5*34,$C$5:$NN$148,F261)=VLOOKUP(F263+$C$5,$C$5:$NN$148,F261),IF(VLOOKUP(F263+$C$5*35,$C$5:$NN$148,F261)=VLOOKUP(F263+$C$5,$C$5:$NN$148,F261),IF(VLOOKUP(F263+$C$5*36,$C$5:$NN$148,F261)=VLOOKUP(F263+$C$5,$C$5:$NN$148,F261),F263+$C$5*36,VLOOKUP(F263+$C$5*35,$C$5:$NN$148,376)),VLOOKUP(F263+$C$5*34,$C$5:$NN$148,376)),VLOOKUP(F263+$C$5*33,$C$5:$NN$148,376)),VLOOKUP(F263+$C$5*32,$C$5:$NN$148,376)),VLOOKUP(F263+$C$5*31,$C$5:$NN$148,376)),VLOOKUP(F263+$C$5*30,$C$5:$NN$148,376)),VLOOKUP(F263+$C$5*29,$C$5:$NN$148,376)),VLOOKUP(F263+$C$5*28,$C$5:$NN$148,376)),VLOOKUP(F263+$C$5*27,$C$5:$NN$148,376)),VLOOKUP(F263+$C$5*26,$C$5:$NN$148,376)),VLOOKUP(F263+$C$5*25,$C$5:$NN$148,376)),VLOOKUP(F263+$C$5*24,$C$5:$NN$148,376)),VLOOKUP(F263+$C$5*23,$C$5:$NN$148,376)),VLOOKUP(F263+$C$5*22,$C$5:$NN$148,376)),VLOOKUP(F263+$C$5*21,$C$5:$NN$148,376)),VLOOKUP(F263+$C$5*20,$C$5:$NN$148,376)),VLOOKUP(F263+$C$5*19,$C$5:$NN$148,376)),VLOOKUP(F263+$C$5*18,$C$5:$NN$148,376)),VLOOKUP(F263+$C$5*17,$C$5:$NN$148,376)),VLOOKUP(F263+$C$5*16,$C$5:$NN$148,376)),VLOOKUP(F263+$C$5*15,$C$5:$NN$148,376)),VLOOKUP(F263+$C$5*14,$C$5:$NN$148,376)),VLOOKUP(F263+$C$5*13,$C$5:$NN$148,376)),VLOOKUP(F263+$C$5*12,$C$5:$NN$148,376)),VLOOKUP(F263+$C$5*11,$C$5:$NN$148,376)),VLOOKUP(F263+$C$5*10,$C$5:$NN$148,376)),VLOOKUP(F263+$C$5*9,$C$5:$NN$148,376)),VLOOKUP(F263+$C$5*8,$C$5:$NN$148,376)),VLOOKUP(F263+$C$5*7,$C$5:$NN$148,376)),VLOOKUP(F263+$C$5*6,$C$5:$NN$148,376)),VLOOKUP(F263+$C$5*5,$C$5:$NN$148,376)),VLOOKUP(F263+$C$5*4,$C$5:$NN$148,376)),VLOOKUP(F263+$C$5*3,$C$5:$NN$148,376)),VLOOKUP(F263+$C$5*2,$C$5:$NN$148,376)),VLOOKUP(F263+$C$5,$C$5:$NN$148,376)),VLOOKUP(F263+$C$5,$C$5:$NN$148,376))*0.166666666666666,2)),24))</f>
        <v/>
      </c>
    </row>
    <row r="268" spans="1:6" customFormat="1" x14ac:dyDescent="0.25">
      <c r="A268" s="115" t="s">
        <v>33</v>
      </c>
      <c r="B268" s="115"/>
      <c r="C268" s="115"/>
      <c r="D268" s="116" t="s">
        <v>32</v>
      </c>
      <c r="E268" s="117"/>
      <c r="F268" s="118" t="str">
        <f t="shared" ref="F268" si="20">IF(F262="","",ROUND(F267*6,0))</f>
        <v/>
      </c>
    </row>
    <row r="269" spans="1:6" customFormat="1" x14ac:dyDescent="0.25">
      <c r="A269" s="119" t="s">
        <v>8</v>
      </c>
      <c r="B269" s="119"/>
      <c r="C269" s="120"/>
      <c r="D269" s="120" t="s">
        <v>34</v>
      </c>
      <c r="E269" s="121"/>
      <c r="F269" s="122" t="str">
        <f>IF(F262="","",MIN(IF(F262+6=F267,ROUND(IF(VLOOKUP(F263+$C$5*37,$C$5:$NN$148,F261)=VLOOKUP(F268,$C$5:$NN$148,F261),IF(VLOOKUP(F263+$C$5*38,$C$5:$NN$148,F261)=VLOOKUP(F268,$C$5:$NN$148,F261),IF(VLOOKUP(F263+$C$5*39,$C$5:$NN$148,F261)=VLOOKUP(F268,$C$5:$NN$148,F261),IF(VLOOKUP(F263+$C$5*40,$C$5:$NN$148,F261)=VLOOKUP(F268,$C$5:$NN$148,F261),IF(VLOOKUP(F263+$C$5*41,$C$5:$NN$148,F261)=VLOOKUP(F268,$C$5:$NN$148,F261),IF(VLOOKUP(F263+$C$5*42,$C$5:$NN$148,F261)=VLOOKUP(F268,$C$5:$NN$148,F261),IF(VLOOKUP(F263+$C$5*43,$C$5:$NN$148,F261)=VLOOKUP(F268,$C$5:$NN$148,F261),IF(VLOOKUP(F263+$C$5*44,$C$5:$NN$148,F261)=VLOOKUP(F268,$C$5:$NN$148,F261),IF(VLOOKUP(F263+$C$5*45,$C$5:$NN$148,F261)=VLOOKUP(F268,$C$5:$NN$148,F261),IF(VLOOKUP(F263+$C$5*46,$C$5:$NN$148,F261)=VLOOKUP(F268,$C$5:$NN$148,F261),IF(VLOOKUP(F263+$C$5*47,$C$5:$NN$148,F261)=VLOOKUP(F268,$C$5:$NN$148,F261),IF(VLOOKUP(F263+$C$5*48,$C$5:$NN$148,F261)=VLOOKUP(F268,$C$5:$NN$148,F261),IF(VLOOKUP(F263+$C$5*49,$C$5:$NN$148,F261)=VLOOKUP(F268,$C$5:$NN$148,F261),IF(VLOOKUP(F263+$C$5*50,$C$5:$NN$148,F261)=VLOOKUP(F268,$C$5:$NN$148,F261),IF(VLOOKUP(F263+$C$5*51,$C$5:$NN$148,F261)=VLOOKUP(F268,$C$5:$NN$148,F261),IF(VLOOKUP(F263+$C$5*52,$C$5:$NN$148,F261)=VLOOKUP(F268,$C$5:$NN$148,F261),IF(VLOOKUP(F263+$C$5*53,$C$5:$NN$148,F261)=VLOOKUP(F268,$C$5:$NN$148,F261),IF(VLOOKUP(F263+$C$5*54,$C$5:$NN$148,F261)=VLOOKUP(F268,$C$5:$NN$148,F261),IF(VLOOKUP(F263+$C$5*55,$C$5:$NN$148,F261)=VLOOKUP(F268,$C$5:$NN$148,F261),IF(VLOOKUP(F263+$C$5*56,$C$5:$NN$148,F261)=VLOOKUP(F268,$C$5:$NN$148,F261),IF(VLOOKUP(F263+$C$5*57,$C$5:$NN$148,F261)=VLOOKUP(F268,$C$5:$NN$148,F261),IF(VLOOKUP(F263+$C$5*58,$C$5:$NN$148,F261)=VLOOKUP(F268,$C$5:$NN$148,F261),IF(VLOOKUP(F263+$C$5*59,$C$5:$NN$148,F261)=VLOOKUP(F268,$C$5:$NN$148,F261),IF(VLOOKUP(F263+$C$5*60,$C$5:$NN$148,F261)=VLOOKUP(F268,$C$5:$NN$148,F261),IF(VLOOKUP(F263+$C$5*61,$C$5:$NN$148,F261)=VLOOKUP(F268,$C$5:$NN$148,F261),IF(VLOOKUP(F263+$C$5*62,$C$5:$NN$148,F261)=VLOOKUP(F268,$C$5:$NN$148,F261),IF(VLOOKUP(F263+$C$5*63,$C$5:$NN$148,F261)=VLOOKUP(F268,$C$5:$NN$148,F261),IF(VLOOKUP(F263+$C$5*64,$C$5:$NN$148,F261)=VLOOKUP(F268,$C$5:$NN$148,F261),IF(VLOOKUP(F263+$C$5*65,$C$5:$NN$148,F261)=VLOOKUP(F268,$C$5:$NN$148,F261),IF(VLOOKUP(F263+$C$5*66,$C$5:$NN$148,F261)=VLOOKUP(F268,$C$5:$NN$148,F261),IF(VLOOKUP(F263+$C$5*67,$C$5:$NN$148,F261)=VLOOKUP(F268,$C$5:$NN$148,F261),IF(VLOOKUP(F263+$C$5*68,$C$5:$NN$148,F261)=VLOOKUP(F268,$C$5:$NN$148,F261),IF(VLOOKUP(F263+$C$5*69,$C$5:$NN$148,F261)=VLOOKUP(F268,$C$5:$NN$148,F261),IF(VLOOKUP(F263+$C$5*70,$C$5:$NN$148,F261)=VLOOKUP(F268,$C$5:$NN$148,F261),IF(VLOOKUP(F263+$C$5*71,$C$5:$NN$148,F261)=VLOOKUP(F268,$C$5:$NN$148,F261),IF(VLOOKUP(F263+$C$5*72,$C$5:$NN$148,F261)=VLOOKUP(F268,$C$5:$NN$148,F261),F263+$C$5*72,VLOOKUP(F263+$C$5*71,$C$5:$NN$148,376)),VLOOKUP(F263+$C$5*70,$C$5:$NN$148,376)),VLOOKUP(F263+$C$5*69,$C$5:$NN$148,376)),VLOOKUP(F263+$C$5*68,$C$5:$NN$148,376)),VLOOKUP(F263+$C$5*67,$C$5:$NN$148,376)),VLOOKUP(F263+$C$5*66,$C$5:$NN$148,376)),VLOOKUP(F263+$C$5*65,$C$5:$NN$148,376)),VLOOKUP(F263+$C$5*64,$C$5:$NN$148,376)),VLOOKUP(F263+$C$5*63,$C$5:$NN$148,376)),VLOOKUP(F263+$C$5*62,$C$5:$NN$148,376)),VLOOKUP(F263+$C$5*61,$C$5:$NN$148,376)),VLOOKUP(F263+$C$5*60,$C$5:$NN$148,376)),VLOOKUP(F263+$C$5*59,$C$5:$NN$148,376)),VLOOKUP(F263+$C$5*58,$C$5:$NN$148,376)),VLOOKUP(F263+$C$5*57,$C$5:$NN$148,376)),VLOOKUP(F263+$C$5*56,$C$5:$NN$148,376)),VLOOKUP(F263+$C$5*55,$C$5:$NN$148,376)),VLOOKUP(F263+$C$5*54,$C$5:$NN$148,376)),VLOOKUP(F263+$C$5*53,$C$5:$NN$148,376)),VLOOKUP(F263+$C$5*52,$C$5:$NN$148,376)),VLOOKUP(F263+$C$5*51,$C$5:$NN$148,376)),VLOOKUP(F263+$C$5*50,$C$5:$NN$148,376)),VLOOKUP(F263+$C$5*49,$C$5:$NN$148,376)),VLOOKUP(F263+$C$5*48,$C$5:$NN$148,376)),VLOOKUP(F263+$C$5*47,$C$5:$NN$148,376)),VLOOKUP(F263+$C$5*46,$C$5:$NN$148,376)),VLOOKUP(F263+$C$5*45,$C$5:$NN$148,376)),VLOOKUP(F263+$C$5*44,$C$5:$NN$148,376)),VLOOKUP(F263+$C$5*43,$C$5:$NN$148,376)),VLOOKUP(F263+$C$5*42,$C$5:$NN$148,376)),VLOOKUP(F263+$C$5*41,$C$5:$NN$148,376)),VLOOKUP(F263+$C$5*40,$C$5:$NN$148,376)),VLOOKUP(F263+$C$5*39,$C$5:$NN$148,376)),VLOOKUP(F263+$C$5*38,$C$5:$NN$148,376)),VLOOKUP(F263+$C$5*37,$C$5:$NN$148,376)),VLOOKUP(F263+$C$5*36,$C$5:$NN$148,376))*0.166666666666666,2),F267),24))</f>
        <v/>
      </c>
    </row>
    <row r="270" spans="1:6" customFormat="1" x14ac:dyDescent="0.25">
      <c r="A270" s="119" t="s">
        <v>33</v>
      </c>
      <c r="B270" s="119"/>
      <c r="C270" s="120"/>
      <c r="D270" s="120" t="s">
        <v>34</v>
      </c>
      <c r="E270" s="121"/>
      <c r="F270" s="122" t="str">
        <f t="shared" ref="F270" si="21">IF(F264="","",ROUND(F269*6,0))</f>
        <v/>
      </c>
    </row>
    <row r="271" spans="1:6" customFormat="1" x14ac:dyDescent="0.25">
      <c r="A271" s="123" t="s">
        <v>8</v>
      </c>
      <c r="B271" s="123"/>
      <c r="C271" s="124"/>
      <c r="D271" s="124" t="s">
        <v>35</v>
      </c>
      <c r="E271" s="125"/>
      <c r="F271" s="126" t="str">
        <f>IF(F262="","",MIN(IF(F262+12=F269,ROUND(IF(VLOOKUP(F263+$C$5*73,$C$5:$NN$148,F261)=VLOOKUP(F270,$C$5:$NN$148,F261),IF(VLOOKUP(F263+$C$5*74,$C$5:$NN$148,F261)=VLOOKUP(F270,$C$5:$NN$148,F261),IF(VLOOKUP(F263+$C$5*75,$C$5:$NN$148,F261)=VLOOKUP(F270,$C$5:$NN$148,F261),IF(VLOOKUP(F263+$C$5*76,$C$5:$NN$148,F261)=VLOOKUP(F270,$C$5:$NN$148,F261),IF(VLOOKUP(F263+$C$5*77,$C$5:$NN$148,F261)=VLOOKUP(F270,$C$5:$NN$148,F261),IF(VLOOKUP(F263+$C$5*78,$C$5:$NN$148,F261)=VLOOKUP(F270,$C$5:$NN$148,F261),IF(VLOOKUP(F263+$C$5*79,$C$5:$NN$148,F261)=VLOOKUP(F270,$C$5:$NN$148,F261),IF(VLOOKUP(F263+$C$5*80,$C$5:$NN$148,F261)=VLOOKUP(F270,$C$5:$NN$148,F261),IF(VLOOKUP(F263+$C$5*81,$C$5:$NN$148,F261)=VLOOKUP(F270,$C$5:$NN$148,F261),IF(VLOOKUP(F263+$C$5*82,$C$5:$NN$148,F261)=VLOOKUP(F270,$C$5:$NN$148,F261),IF(VLOOKUP(F263+$C$5*83,$C$5:$NN$148,F261)=VLOOKUP(F270,$C$5:$NN$148,F261),IF(VLOOKUP(F263+$C$5*84,$C$5:$NN$148,F261)=VLOOKUP(F270,$C$5:$NN$148,F261),IF(VLOOKUP(F263+$C$5*85,$C$5:$NN$148,F261)=VLOOKUP(F270,$C$5:$NN$148,F261),IF(VLOOKUP(F263+$C$5*86,$C$5:$NN$148,F261)=VLOOKUP(F270,$C$5:$NN$148,F261),IF(VLOOKUP(F263+$C$5*87,$C$5:$NN$148,F261)=VLOOKUP(F270,$C$5:$NN$148,F261),IF(VLOOKUP(F263+$C$5*88,$C$5:$NN$148,F261)=VLOOKUP(F270,$C$5:$NN$148,F261),IF(VLOOKUP(F263+$C$5*89,$C$5:$NN$148,F261)=VLOOKUP(F270,$C$5:$NN$148,F261),IF(VLOOKUP(F263+$C$5*90,$C$5:$NN$148,F261)=VLOOKUP(F270,$C$5:$NN$148,F261),IF(VLOOKUP(F263+$C$5*91,$C$5:$NN$148,F261)=VLOOKUP(F270,$C$5:$NN$148,F261),IF(VLOOKUP(F263+$C$5*92,$C$5:$NN$148,F261)=VLOOKUP(F270,$C$5:$NN$148,F261),IF(VLOOKUP(F263+$C$5*93,$C$5:$NN$148,F261)=VLOOKUP(F270,$C$5:$NN$148,F261),IF(VLOOKUP(F263+$C$5*94,$C$5:$NN$148,F261)=VLOOKUP(F270,$C$5:$NN$148,F261),IF(VLOOKUP(F263+$C$5*95,$C$5:$NN$148,F261)=VLOOKUP(F270,$C$5:$NN$148,F261),IF(VLOOKUP(F263+$C$5*96,$C$5:$NN$148,F261)=VLOOKUP(F270,$C$5:$NN$148,F261),IF(VLOOKUP(F263+$C$5*97,$C$5:$NN$148,F261)=VLOOKUP(F270,$C$5:$NN$148,F261),IF(VLOOKUP(F263+$C$5*98,$C$5:$NN$148,F261)=VLOOKUP(F270,$C$5:$NN$148,F261),IF(VLOOKUP(F263+$C$5*99,$C$5:$NN$148,F261)=VLOOKUP(F270,$C$5:$NN$148,F261),IF(VLOOKUP(F263+$C$5*100,$C$5:$NN$148,F261)=VLOOKUP(F270,$C$5:$NN$148,F261),IF(VLOOKUP(F263+$C$5*101,$C$5:$NN$148,F261)=VLOOKUP(F270,$C$5:$NN$148,F261),IF(VLOOKUP(F263+$C$5*102,$C$5:$NN$148,F261)=VLOOKUP(F270,$C$5:$NN$148,F261),IF(VLOOKUP(F263+$C$5*104,$C$5:$NN$148,F261)=VLOOKUP(F270,$C$5:$NN$148,F261),IF(VLOOKUP(F263+$C$5*105,$C$5:$NN$148,F261)=VLOOKUP(F270,$C$5:$NN$148,F261),IF(VLOOKUP(F263+$C$5*106,$C$5:$NN$148,F261)=VLOOKUP(F270,$C$5:$NN$148,F261),IF(VLOOKUP(F263+$C$5*107,$C$5:$NN$148,F261)=VLOOKUP(F270,$C$5:$NN$148,F261),IF(VLOOKUP(F263+$C$5*108,$C$5:$NN$148,F261)=VLOOKUP(F270,$C$5:$NN$148,F261),F263+$C$5*108,VLOOKUP(F263+$C$5*107,$C$5:$NN$148,376)),VLOOKUP(F263+$C$5*106,$C$5:$NN$148,376)),VLOOKUP(F263+$C$5*105,$C$5:$NN$148,376)),VLOOKUP(F263+$C$5*104,$C$5:$NN$148,376)),VLOOKUP(F263+$C$5*103,$C$5:$NN$148,376)),VLOOKUP(F263+$C$5*101,$C$5:$NN$148,376)),VLOOKUP(F263+$C$5*100,$C$5:$NN$148,376)),VLOOKUP(F263+$C$5*99,$C$5:$NN$148,376)),VLOOKUP(F263+$C$5*98,$C$5:$NN$148,376)),VLOOKUP(F263+$C$5*97,$C$5:$NN$148,376)),VLOOKUP(F263+$C$5*96,$C$5:$NN$148,376)),VLOOKUP(F263+$C$5*95,$C$5:$NN$148,376)),VLOOKUP(F263+$C$5*94,$C$5:$NN$148,376)),VLOOKUP(F263+$C$5*93,$C$5:$NN$148,376)),VLOOKUP(F263+$C$5*92,$C$5:$NN$148,376)),VLOOKUP(F263+$C$5*91,$C$5:$NN$148,376)),VLOOKUP(F263+$C$5*90,$C$5:$NN$148,376)),VLOOKUP(F263+$C$5*89,$C$5:$NN$148,376)),VLOOKUP(F263+$C$5*88,$C$5:$NN$148,376)),VLOOKUP(F263+$C$5*87,$C$5:$NN$148,376)),VLOOKUP(F263+$C$5*86,$C$5:$NN$148,376)),VLOOKUP(F263+$C$5*85,$C$5:$NN$148,376)),VLOOKUP(F263+$C$5*84,$C$5:$NN$148,376)),VLOOKUP(F263+$C$5*83,$C$5:$NN$148,376)),VLOOKUP(F263+$C$5*82,$C$5:$NN$148,376)),VLOOKUP(F263+$C$5*81,$C$5:$NN$148,376)),VLOOKUP(F263+$C$5*80,$C$5:$NN$148,376)),VLOOKUP(F263+$C$5*79,$C$5:$NN$148,376)),VLOOKUP(F263+$C$5*78,$C$5:$NN$148,376)),VLOOKUP(F263+$C$5*77,$C$5:$NN$148,376)),VLOOKUP(F263+$C$5*76,$C$5:$NN$148,376)),VLOOKUP(F263+$C$5*75,$C$5:$NN$148,376)),VLOOKUP(F263+$C$5*74,$C$5:$NN$148,376)),VLOOKUP(F263+$C$5*73,$C$5:$NN$148,376)),VLOOKUP(F263+$C$5*72,$C$5:$NN$148,376))*0.166666666666666,2),F269),24))</f>
        <v/>
      </c>
    </row>
    <row r="272" spans="1:6" customFormat="1" x14ac:dyDescent="0.25">
      <c r="A272" s="123" t="s">
        <v>33</v>
      </c>
      <c r="B272" s="123"/>
      <c r="C272" s="123"/>
      <c r="D272" s="124" t="s">
        <v>35</v>
      </c>
      <c r="E272" s="125"/>
      <c r="F272" s="126" t="str">
        <f t="shared" ref="F272" si="22">IF(F264="","",ROUND(F271*6,0))</f>
        <v/>
      </c>
    </row>
    <row r="273" spans="1:6" customFormat="1" x14ac:dyDescent="0.25">
      <c r="A273" s="127" t="s">
        <v>8</v>
      </c>
      <c r="B273" s="127"/>
      <c r="C273" s="128"/>
      <c r="D273" s="128" t="s">
        <v>38</v>
      </c>
      <c r="E273" s="129"/>
      <c r="F273" s="130" t="str">
        <f>IF(F262="","",MIN(IF(F262+18=F271,ROUND(IF(VLOOKUP(F263+$C$5*109,$C$5:$NN$148,F261)=VLOOKUP(F272,$C$5:$NN$148,F261),IF(VLOOKUP(F263+$C$5*110,$C$5:$NN$148,F261)=VLOOKUP(F272,$C$5:$NN$148,F261),IF(VLOOKUP(F263+$C$5*111,$C$5:$NN$148,F261)=VLOOKUP(F272,$C$5:$NN$148,F261),IF(VLOOKUP(F263+$C$5*112,$C$5:$NN$148,F261)=VLOOKUP(F272,$C$5:$NN$148,F261),IF(VLOOKUP(F263+$C$5*113,$C$5:$NN$148,F261)=VLOOKUP(F272,$C$5:$NN$148,F261),IF(VLOOKUP(F263+$C$5*114,$C$5:$NN$148,F261)=VLOOKUP(F272,$C$5:$NN$148,F261),IF(VLOOKUP(F263+$C$5*115,$C$5:$NN$148,F261)=VLOOKUP(F272,$C$5:$NN$148,F261),IF(VLOOKUP(F263+$C$5*116,$C$5:$NN$148,F261)=VLOOKUP(F272,$C$5:$NN$148,F261),IF(VLOOKUP(F263+$C$5*117,$C$5:$NN$148,F261)=VLOOKUP(F272,$C$5:$NN$148,F261),IF(VLOOKUP(F263+$C$5*118,$C$5:$NN$148,F261)=VLOOKUP(F272,$C$5:$NN$148,F261),IF(VLOOKUP(F263+$C$5*119,$C$5:$NN$148,F261)=VLOOKUP(F272,$C$5:$NN$148,F261),IF(VLOOKUP(F263+$C$5*120,$C$5:$NN$148,F261)=VLOOKUP(F272,$C$5:$NN$148,F261),IF(VLOOKUP(F263+$C$5*121,$C$5:$NN$148,F261)=VLOOKUP(F272,$C$5:$NN$148,F261),IF(VLOOKUP(F263+$C$5*122,$C$5:$NN$148,F261)=VLOOKUP(F272,$C$5:$NN$148,F261),IF(VLOOKUP(F263+$C$5*123,$C$5:$NN$148,F261)=VLOOKUP(F272,$C$5:$NN$148,F261),IF(VLOOKUP(F263+$C$5*124,$C$5:$NN$148,F261)=VLOOKUP(F272,$C$5:$NN$148,F261),IF(VLOOKUP(F263+$C$5*125,$C$5:$NN$148,F261)=VLOOKUP(F272,$C$5:$NN$148,F261),IF(VLOOKUP(F263+$C$5*126,$C$5:$NN$148,F261)=VLOOKUP(F272,$C$5:$NN$148,F261),IF(VLOOKUP(F263+$C$5*127,$C$5:$NN$148,F261)=VLOOKUP(F272,$C$5:$NN$148,F261),IF(VLOOKUP(F263+$C$5*128,$C$5:$NN$148,F261)=VLOOKUP(F272,$C$5:$NN$148,F261),IF(VLOOKUP(F263+$C$5*129,$C$5:$NN$148,F261)=VLOOKUP(F272,$C$5:$NN$148,F261),IF(VLOOKUP(F263+$C$5*130,$C$5:$NN$148,F261)=VLOOKUP(F272,$C$5:$NN$148,F261),IF(VLOOKUP(F263+$C$5*131,$C$5:$NN$148,F261)=VLOOKUP(F272,$C$5:$NN$148,F261),IF(VLOOKUP(F263+$C$5*132,$C$5:$NN$148,F261)=VLOOKUP(F272,$C$5:$NN$148,F261),IF(VLOOKUP(F263+$C$5*133,$C$5:$NN$148,F261)=VLOOKUP(F272,$C$5:$NN$148,F261),IF(VLOOKUP(F263+$C$5*134,$C$5:$NN$148,F261)=VLOOKUP(F272,$C$5:$NN$148,F261),IF(VLOOKUP(F263+$C$5*135,$C$5:$NN$148,F261)=VLOOKUP(F272,$C$5:$NN$148,F261),IF(VLOOKUP(F263+$C$5*136,$C$5:$NN$148,F261)=VLOOKUP(F272,$C$5:$NN$148,F261),IF(VLOOKUP(F263+$C$5*137,$C$5:$NN$148,F261)=VLOOKUP(F272,$C$5:$NN$148,F261),IF(VLOOKUP(F263+$C$5*138,$C$5:$NN$148,F261)=VLOOKUP(F272,$C$5:$NN$148,F261),IF(VLOOKUP(F263+$C$5*139,$C$5:$NN$148,F261)=VLOOKUP(F272,$C$5:$NN$148,F261),IF(VLOOKUP(F263+$C$5*140,$C$5:$NN$148,F261)=VLOOKUP(F272,$C$5:$NN$148,F261),IF(VLOOKUP(F263+$C$5*141,$C$5:$NN$148,F261)=VLOOKUP(F272,$C$5:$NN$148,F261),IF(VLOOKUP(F263+$C$5*142,$C$5:$NN$148,F261)=VLOOKUP(F272,$C$5:$NN$148,F261),IF(VLOOKUP(F263+$C$5*143,$C$5:$NN$148,F261)=VLOOKUP(F272,$C$5:$NN$148,F261),IF(VLOOKUP(F263+$C$5*144,$C$5:$NN$148,F261)=VLOOKUP(F272,$C$5:$NN$148,F261),F263+$C$5*144,VLOOKUP(F263+$C$5*143,$C$5:$NN$148,376)),VLOOKUP(F263+$C$5*142,$C$5:$NN$148,376)),VLOOKUP(F263+$C$5*141,$C$5:$NN$148,376)),VLOOKUP(F263+$C$5*140,$C$5:$NN$148,376)),VLOOKUP(F263+$C$5*139,$C$5:$NN$148,376)),VLOOKUP(F263+$C$5*138,$C$5:$NN$148,376)),VLOOKUP(F263+$C$5*137,$C$5:$NN$148,376)),VLOOKUP(F263+$C$5*136,$C$5:$NN$148,376)),VLOOKUP(F263+$C$5*135,$C$5:$NN$148,376)),VLOOKUP(F263+$C$5*134,$C$5:$NN$148,376)),VLOOKUP(F263+$C$5*133,$C$5:$NN$148,376)),VLOOKUP(F263+$C$5*132,$C$5:$NN$148,376)),VLOOKUP(F263+$C$5*131,$C$5:$NN$148,376)),VLOOKUP(F263+$C$5*130,$C$5:$NN$148,376)),VLOOKUP(F263+$C$5*129,$C$5:$NN$148,376)),VLOOKUP(F263+$C$5*128,$C$5:$NN$148,376)),VLOOKUP(F263+$C$5*127,$C$5:$NN$148,376)),VLOOKUP(F263+$C$5*126,$C$5:$NN$148,376)),VLOOKUP(F263+$C$5*125,$C$5:$NN$148,376)),VLOOKUP(F263+$C$5*124,$C$5:$NN$148,376)),VLOOKUP(F263+$C$5*123,$C$5:$NN$148,376)),VLOOKUP(F263+$C$5*122,$C$5:$NN$148,376)),VLOOKUP(F263+$C$5*121,$C$5:$NN$148,376)),VLOOKUP(F263+$C$5*120,$C$5:$NN$148,376)),VLOOKUP(F263+$C$5*119,$C$5:$NN$148,376)),VLOOKUP(F263+$C$5*118,$C$5:$NN$148,376)),VLOOKUP(F263+$C$5*117,$C$5:$NN$148,376)),VLOOKUP(F263+$C$5*116,$C$5:$NN$148,376)),VLOOKUP(F263+$C$5*115,$C$5:$NN$148,376)),VLOOKUP(F263+$C$5*114,$C$5:$NN$148,376)),VLOOKUP(F263+$C$5*113,$C$5:$NN$148,376)),VLOOKUP(F263+$C$5*112,$C$5:$NN$148,376)),VLOOKUP(F263+$C$5*111,$C$5:$NN$148,376)),VLOOKUP(F263+$C$5*110,$C$5:$NN$148,376)),VLOOKUP(F263+$C$5*109,$C$5:$NN$148,376)),VLOOKUP(F263+$C$5*108,$C$5:$NN$148,376))*0.166666666666666,2),F271),24))</f>
        <v/>
      </c>
    </row>
    <row r="274" spans="1:6" customFormat="1" x14ac:dyDescent="0.25">
      <c r="A274" t="s">
        <v>37</v>
      </c>
      <c r="C274" s="1"/>
      <c r="D274" s="2"/>
      <c r="E274" s="3"/>
      <c r="F274" s="113" t="str">
        <f>IF(F262="","",VLOOKUP(F273/0.16666666,$C$5:$F$148,3))</f>
        <v/>
      </c>
    </row>
    <row r="275" spans="1:6" customFormat="1" x14ac:dyDescent="0.25">
      <c r="C275" s="1"/>
      <c r="D275" s="2"/>
      <c r="E275" s="3"/>
      <c r="F275" s="2"/>
    </row>
    <row r="276" spans="1:6" customFormat="1" x14ac:dyDescent="0.25">
      <c r="A276" t="s">
        <v>26</v>
      </c>
      <c r="B276" s="112">
        <v>5</v>
      </c>
      <c r="C276" s="1"/>
      <c r="D276" s="2"/>
      <c r="E276" s="3"/>
      <c r="F276" s="2"/>
    </row>
    <row r="277" spans="1:6" customFormat="1" x14ac:dyDescent="0.25">
      <c r="A277" t="s">
        <v>27</v>
      </c>
      <c r="C277" s="1"/>
      <c r="D277" s="2"/>
      <c r="E277" s="3"/>
      <c r="F277" s="113" t="str">
        <f>IF(F281="","",VLOOKUP(F282+1,$E$5:$NN$148,F279-2))</f>
        <v/>
      </c>
    </row>
    <row r="278" spans="1:6" customFormat="1" x14ac:dyDescent="0.25">
      <c r="A278" t="s">
        <v>5</v>
      </c>
      <c r="C278" s="1"/>
      <c r="D278" s="2"/>
      <c r="E278" s="3"/>
      <c r="F278" s="114" t="str">
        <f t="shared" ref="F278" si="23">IF(F281="","",F265)</f>
        <v/>
      </c>
    </row>
    <row r="279" spans="1:6" customFormat="1" x14ac:dyDescent="0.25">
      <c r="A279" t="s">
        <v>28</v>
      </c>
      <c r="C279" s="1"/>
      <c r="D279" s="2"/>
      <c r="E279" s="3"/>
      <c r="F279" s="113" t="str">
        <f>IF(F281="","",HLOOKUP(F278,$A$2:$F$3,2))</f>
        <v/>
      </c>
    </row>
    <row r="280" spans="1:6" customFormat="1" x14ac:dyDescent="0.25">
      <c r="A280" t="s">
        <v>6</v>
      </c>
      <c r="C280" s="1"/>
      <c r="D280" s="2"/>
      <c r="E280" s="3"/>
      <c r="F280" s="113" t="str">
        <f t="shared" ref="F280" si="24">IF(F273=24,"",F273)</f>
        <v/>
      </c>
    </row>
    <row r="281" spans="1:6" customFormat="1" x14ac:dyDescent="0.25">
      <c r="A281" t="s">
        <v>29</v>
      </c>
      <c r="C281" s="1"/>
      <c r="D281" s="2"/>
      <c r="E281" s="3"/>
      <c r="F281" s="113" t="str">
        <f t="shared" ref="F281" si="25">IF(F280="","",ROUND(F280*6,0))</f>
        <v/>
      </c>
    </row>
    <row r="282" spans="1:6" customFormat="1" x14ac:dyDescent="0.25">
      <c r="A282" t="s">
        <v>30</v>
      </c>
      <c r="C282" s="1"/>
      <c r="D282" s="2"/>
      <c r="E282" s="3"/>
      <c r="F282" s="113" t="str">
        <f>IF(F280="","",VLOOKUP(ROUND(F280/0.166666,0),$C$5:$F$148,3))</f>
        <v/>
      </c>
    </row>
    <row r="283" spans="1:6" customFormat="1" x14ac:dyDescent="0.25">
      <c r="A283" t="s">
        <v>7</v>
      </c>
      <c r="C283" s="1"/>
      <c r="D283" s="2"/>
      <c r="E283" s="3"/>
      <c r="F283" s="114" t="str">
        <f t="shared" ref="F283" si="26">F278</f>
        <v/>
      </c>
    </row>
    <row r="284" spans="1:6" customFormat="1" x14ac:dyDescent="0.25">
      <c r="A284" t="s">
        <v>31</v>
      </c>
      <c r="C284" s="1"/>
      <c r="D284" s="2"/>
      <c r="E284" s="3"/>
      <c r="F284" s="113" t="str">
        <f>IF(F280="","",HLOOKUP(F283,$A$2:$F$3,2))</f>
        <v/>
      </c>
    </row>
    <row r="285" spans="1:6" customFormat="1" x14ac:dyDescent="0.25">
      <c r="A285" s="115" t="s">
        <v>8</v>
      </c>
      <c r="B285" s="115"/>
      <c r="C285" s="116"/>
      <c r="D285" s="116" t="s">
        <v>32</v>
      </c>
      <c r="E285" s="117"/>
      <c r="F285" s="118" t="str">
        <f>IF(F280="","",MIN(IF(F280="","",ROUND(IF(VLOOKUP(F281+$C$5,$C$5:$NN$148,F279)=VLOOKUP(F281+$C$5,$C$5:$NN$148,F279),IF(VLOOKUP(F281+$C$5*2,$C$5:$NN$148,F279)=VLOOKUP(F281+$C$5,$C$5:$NN$148,F279),IF(VLOOKUP(F281+$C$5*3,$C$5:$NN$148,F279)=VLOOKUP(F281+$C$5,$C$5:$NN$148,F279),IF(VLOOKUP(F281+$C$5*4,$C$5:$NN$148,F279)=VLOOKUP(F281+$C$5,$C$5:$NN$148,F279),IF(VLOOKUP(F281+$C$5*5,$C$5:$NN$148,F279)=VLOOKUP(F281+$C$5,$C$5:$NN$148,F279),IF(VLOOKUP(F281+$C$5*6,$C$5:$NN$148,F279)=VLOOKUP(F281+$C$5,$C$5:$NN$148,F279),IF(VLOOKUP(F281+$C$5*7,$C$5:$NN$148,F279)=VLOOKUP(F281+$C$5,$C$5:$NN$148,F279),IF(VLOOKUP(F281+$C$5*8,$C$5:$NN$148,F279)=VLOOKUP(F281+$C$5,$C$5:$NN$148,F279),IF(VLOOKUP(F281+$C$5*9,$C$5:$NN$148,F279)=VLOOKUP(F281+$C$5,$C$5:$NN$148,F279),IF(VLOOKUP(F281+$C$5*10,$C$5:$NN$148,F279)=VLOOKUP(F281+$C$5,$C$5:$NN$148,F279),IF(VLOOKUP(F281+$C$5*11,$C$5:$NN$148,F279)=VLOOKUP(F281+$C$5,$C$5:$NN$148,F279),IF(VLOOKUP(F281+$C$5*12,$C$5:$NN$148,F279)=VLOOKUP(F281+$C$5,$C$5:$NN$148,F279),IF(VLOOKUP(F281+$C$5*13,$C$5:$NN$148,F279)=VLOOKUP(F281+$C$5,$C$5:$NN$148,F279),IF(VLOOKUP(F281+$C$5*14,$C$5:$NN$148,F279)=VLOOKUP(F281+$C$5,$C$5:$NN$148,F279),IF(VLOOKUP(F281+$C$5*15,$C$5:$NN$148,F279)=VLOOKUP(F281+$C$5,$C$5:$NN$148,F279),IF(VLOOKUP(F281+$C$5*16,$C$5:$NN$148,F279)=VLOOKUP(F281+$C$5,$C$5:$NN$148,F279),IF(VLOOKUP(F281+$C$5*17,$C$5:$NN$148,F279)=VLOOKUP(F281+$C$5,$C$5:$NN$148,F279),IF(VLOOKUP(F281+$C$5*18,$C$5:$NN$148,F279)=VLOOKUP(F281+$C$5,$C$5:$NN$148,F279),IF(VLOOKUP(F281+$C$5*19,$C$5:$NN$148,F279)=VLOOKUP(F281+$C$5,$C$5:$NN$148,F279),IF(VLOOKUP(F281+$C$5*20,$C$5:$NN$148,F279)=VLOOKUP(F281+$C$5,$C$5:$NN$148,F279),IF(VLOOKUP(F281+$C$5*21,$C$5:$NN$148,F279)=VLOOKUP(F281+$C$5,$C$5:$NN$148,F279),IF(VLOOKUP(F281+$C$5*22,$C$5:$NN$148,F279)=VLOOKUP(F281+$C$5,$C$5:$NN$148,F279),IF(VLOOKUP(F281+$C$5*23,$C$5:$NN$148,F279)=VLOOKUP(F281+$C$5,$C$5:$NN$148,F279),IF(VLOOKUP(F281+$C$5*24,$C$5:$NN$148,F279)=VLOOKUP(F281+$C$5,$C$5:$NN$148,F279),IF(VLOOKUP(F281+$C$5*25,$C$5:$NN$148,F279)=VLOOKUP(F281+$C$5,$C$5:$NN$148,F279),IF(VLOOKUP(F281+$C$5*26,$C$5:$NN$148,F279)=VLOOKUP(F281+$C$5,$C$5:$NN$148,F279),IF(VLOOKUP(F281+$C$5*27,$C$5:$NN$148,F279)=VLOOKUP(F281+$C$5,$C$5:$NN$148,F279),IF(VLOOKUP(F281+$C$5*28,$C$5:$NN$148,F279)=VLOOKUP(F281+$C$5,$C$5:$NN$148,F279),IF(VLOOKUP(F281+$C$5*29,$C$5:$NN$148,F279)=VLOOKUP(F281+$C$5,$C$5:$NN$148,F279),IF(VLOOKUP(F281+$C$5*30,$C$5:$NN$148,F279)=VLOOKUP(F281+$C$5,$C$5:$NN$148,F279),IF(VLOOKUP(F281+$C$5*31,$C$5:$NN$148,F279)=VLOOKUP(F281+$C$5,$C$5:$NN$148,F279),IF(VLOOKUP(F281+$C$5*32,$C$5:$NN$148,F279)=VLOOKUP(F281+$C$5,$C$5:$NN$148,F279),IF(VLOOKUP(F281+$C$5*33,$C$5:$NN$148,F279)=VLOOKUP(F281+$C$5,$C$5:$NN$148,F279),IF(VLOOKUP(F281+$C$5*34,$C$5:$NN$148,F279)=VLOOKUP(F281+$C$5,$C$5:$NN$148,F279),IF(VLOOKUP(F281+$C$5*35,$C$5:$NN$148,F279)=VLOOKUP(F281+$C$5,$C$5:$NN$148,F279),IF(VLOOKUP(F281+$C$5*36,$C$5:$NN$148,F279)=VLOOKUP(F281+$C$5,$C$5:$NN$148,F279),F281+$C$5*36,VLOOKUP(F281+$C$5*35,$C$5:$NN$148,376)),VLOOKUP(F281+$C$5*34,$C$5:$NN$148,376)),VLOOKUP(F281+$C$5*33,$C$5:$NN$148,376)),VLOOKUP(F281+$C$5*32,$C$5:$NN$148,376)),VLOOKUP(F281+$C$5*31,$C$5:$NN$148,376)),VLOOKUP(F281+$C$5*30,$C$5:$NN$148,376)),VLOOKUP(F281+$C$5*29,$C$5:$NN$148,376)),VLOOKUP(F281+$C$5*28,$C$5:$NN$148,376)),VLOOKUP(F281+$C$5*27,$C$5:$NN$148,376)),VLOOKUP(F281+$C$5*26,$C$5:$NN$148,376)),VLOOKUP(F281+$C$5*25,$C$5:$NN$148,376)),VLOOKUP(F281+$C$5*24,$C$5:$NN$148,376)),VLOOKUP(F281+$C$5*23,$C$5:$NN$148,376)),VLOOKUP(F281+$C$5*22,$C$5:$NN$148,376)),VLOOKUP(F281+$C$5*21,$C$5:$NN$148,376)),VLOOKUP(F281+$C$5*20,$C$5:$NN$148,376)),VLOOKUP(F281+$C$5*19,$C$5:$NN$148,376)),VLOOKUP(F281+$C$5*18,$C$5:$NN$148,376)),VLOOKUP(F281+$C$5*17,$C$5:$NN$148,376)),VLOOKUP(F281+$C$5*16,$C$5:$NN$148,376)),VLOOKUP(F281+$C$5*15,$C$5:$NN$148,376)),VLOOKUP(F281+$C$5*14,$C$5:$NN$148,376)),VLOOKUP(F281+$C$5*13,$C$5:$NN$148,376)),VLOOKUP(F281+$C$5*12,$C$5:$NN$148,376)),VLOOKUP(F281+$C$5*11,$C$5:$NN$148,376)),VLOOKUP(F281+$C$5*10,$C$5:$NN$148,376)),VLOOKUP(F281+$C$5*9,$C$5:$NN$148,376)),VLOOKUP(F281+$C$5*8,$C$5:$NN$148,376)),VLOOKUP(F281+$C$5*7,$C$5:$NN$148,376)),VLOOKUP(F281+$C$5*6,$C$5:$NN$148,376)),VLOOKUP(F281+$C$5*5,$C$5:$NN$148,376)),VLOOKUP(F281+$C$5*4,$C$5:$NN$148,376)),VLOOKUP(F281+$C$5*3,$C$5:$NN$148,376)),VLOOKUP(F281+$C$5*2,$C$5:$NN$148,376)),VLOOKUP(F281+$C$5,$C$5:$NN$148,376)),VLOOKUP(F281+$C$5,$C$5:$NN$148,376))*0.166666666666666,2)),24))</f>
        <v/>
      </c>
    </row>
    <row r="286" spans="1:6" customFormat="1" x14ac:dyDescent="0.25">
      <c r="A286" s="115" t="s">
        <v>33</v>
      </c>
      <c r="B286" s="115"/>
      <c r="C286" s="115"/>
      <c r="D286" s="116" t="s">
        <v>32</v>
      </c>
      <c r="E286" s="117"/>
      <c r="F286" s="118" t="str">
        <f t="shared" ref="F286" si="27">IF(F280="","",ROUND(F285*6,0))</f>
        <v/>
      </c>
    </row>
    <row r="287" spans="1:6" customFormat="1" x14ac:dyDescent="0.25">
      <c r="A287" s="119" t="s">
        <v>8</v>
      </c>
      <c r="B287" s="119"/>
      <c r="C287" s="120"/>
      <c r="D287" s="120" t="s">
        <v>34</v>
      </c>
      <c r="E287" s="121"/>
      <c r="F287" s="122" t="str">
        <f>IF(F280="","",MIN(IF(F280+6=F285,ROUND(IF(VLOOKUP(F281+$C$5*37,$C$5:$NN$148,F279)=VLOOKUP(F286,$C$5:$NN$148,F279),IF(VLOOKUP(F281+$C$5*38,$C$5:$NN$148,F279)=VLOOKUP(F286,$C$5:$NN$148,F279),IF(VLOOKUP(F281+$C$5*39,$C$5:$NN$148,F279)=VLOOKUP(F286,$C$5:$NN$148,F279),IF(VLOOKUP(F281+$C$5*40,$C$5:$NN$148,F279)=VLOOKUP(F286,$C$5:$NN$148,F279),IF(VLOOKUP(F281+$C$5*41,$C$5:$NN$148,F279)=VLOOKUP(F286,$C$5:$NN$148,F279),IF(VLOOKUP(F281+$C$5*42,$C$5:$NN$148,F279)=VLOOKUP(F286,$C$5:$NN$148,F279),IF(VLOOKUP(F281+$C$5*43,$C$5:$NN$148,F279)=VLOOKUP(F286,$C$5:$NN$148,F279),IF(VLOOKUP(F281+$C$5*44,$C$5:$NN$148,F279)=VLOOKUP(F286,$C$5:$NN$148,F279),IF(VLOOKUP(F281+$C$5*45,$C$5:$NN$148,F279)=VLOOKUP(F286,$C$5:$NN$148,F279),IF(VLOOKUP(F281+$C$5*46,$C$5:$NN$148,F279)=VLOOKUP(F286,$C$5:$NN$148,F279),IF(VLOOKUP(F281+$C$5*47,$C$5:$NN$148,F279)=VLOOKUP(F286,$C$5:$NN$148,F279),IF(VLOOKUP(F281+$C$5*48,$C$5:$NN$148,F279)=VLOOKUP(F286,$C$5:$NN$148,F279),IF(VLOOKUP(F281+$C$5*49,$C$5:$NN$148,F279)=VLOOKUP(F286,$C$5:$NN$148,F279),IF(VLOOKUP(F281+$C$5*50,$C$5:$NN$148,F279)=VLOOKUP(F286,$C$5:$NN$148,F279),IF(VLOOKUP(F281+$C$5*51,$C$5:$NN$148,F279)=VLOOKUP(F286,$C$5:$NN$148,F279),IF(VLOOKUP(F281+$C$5*52,$C$5:$NN$148,F279)=VLOOKUP(F286,$C$5:$NN$148,F279),IF(VLOOKUP(F281+$C$5*53,$C$5:$NN$148,F279)=VLOOKUP(F286,$C$5:$NN$148,F279),IF(VLOOKUP(F281+$C$5*54,$C$5:$NN$148,F279)=VLOOKUP(F286,$C$5:$NN$148,F279),IF(VLOOKUP(F281+$C$5*55,$C$5:$NN$148,F279)=VLOOKUP(F286,$C$5:$NN$148,F279),IF(VLOOKUP(F281+$C$5*56,$C$5:$NN$148,F279)=VLOOKUP(F286,$C$5:$NN$148,F279),IF(VLOOKUP(F281+$C$5*57,$C$5:$NN$148,F279)=VLOOKUP(F286,$C$5:$NN$148,F279),IF(VLOOKUP(F281+$C$5*58,$C$5:$NN$148,F279)=VLOOKUP(F286,$C$5:$NN$148,F279),IF(VLOOKUP(F281+$C$5*59,$C$5:$NN$148,F279)=VLOOKUP(F286,$C$5:$NN$148,F279),IF(VLOOKUP(F281+$C$5*60,$C$5:$NN$148,F279)=VLOOKUP(F286,$C$5:$NN$148,F279),IF(VLOOKUP(F281+$C$5*61,$C$5:$NN$148,F279)=VLOOKUP(F286,$C$5:$NN$148,F279),IF(VLOOKUP(F281+$C$5*62,$C$5:$NN$148,F279)=VLOOKUP(F286,$C$5:$NN$148,F279),IF(VLOOKUP(F281+$C$5*63,$C$5:$NN$148,F279)=VLOOKUP(F286,$C$5:$NN$148,F279),IF(VLOOKUP(F281+$C$5*64,$C$5:$NN$148,F279)=VLOOKUP(F286,$C$5:$NN$148,F279),IF(VLOOKUP(F281+$C$5*65,$C$5:$NN$148,F279)=VLOOKUP(F286,$C$5:$NN$148,F279),IF(VLOOKUP(F281+$C$5*66,$C$5:$NN$148,F279)=VLOOKUP(F286,$C$5:$NN$148,F279),IF(VLOOKUP(F281+$C$5*67,$C$5:$NN$148,F279)=VLOOKUP(F286,$C$5:$NN$148,F279),IF(VLOOKUP(F281+$C$5*68,$C$5:$NN$148,F279)=VLOOKUP(F286,$C$5:$NN$148,F279),IF(VLOOKUP(F281+$C$5*69,$C$5:$NN$148,F279)=VLOOKUP(F286,$C$5:$NN$148,F279),IF(VLOOKUP(F281+$C$5*70,$C$5:$NN$148,F279)=VLOOKUP(F286,$C$5:$NN$148,F279),IF(VLOOKUP(F281+$C$5*71,$C$5:$NN$148,F279)=VLOOKUP(F286,$C$5:$NN$148,F279),IF(VLOOKUP(F281+$C$5*72,$C$5:$NN$148,F279)=VLOOKUP(F286,$C$5:$NN$148,F279),F281+$C$5*72,VLOOKUP(F281+$C$5*71,$C$5:$NN$148,376)),VLOOKUP(F281+$C$5*70,$C$5:$NN$148,376)),VLOOKUP(F281+$C$5*69,$C$5:$NN$148,376)),VLOOKUP(F281+$C$5*68,$C$5:$NN$148,376)),VLOOKUP(F281+$C$5*67,$C$5:$NN$148,376)),VLOOKUP(F281+$C$5*66,$C$5:$NN$148,376)),VLOOKUP(F281+$C$5*65,$C$5:$NN$148,376)),VLOOKUP(F281+$C$5*64,$C$5:$NN$148,376)),VLOOKUP(F281+$C$5*63,$C$5:$NN$148,376)),VLOOKUP(F281+$C$5*62,$C$5:$NN$148,376)),VLOOKUP(F281+$C$5*61,$C$5:$NN$148,376)),VLOOKUP(F281+$C$5*60,$C$5:$NN$148,376)),VLOOKUP(F281+$C$5*59,$C$5:$NN$148,376)),VLOOKUP(F281+$C$5*58,$C$5:$NN$148,376)),VLOOKUP(F281+$C$5*57,$C$5:$NN$148,376)),VLOOKUP(F281+$C$5*56,$C$5:$NN$148,376)),VLOOKUP(F281+$C$5*55,$C$5:$NN$148,376)),VLOOKUP(F281+$C$5*54,$C$5:$NN$148,376)),VLOOKUP(F281+$C$5*53,$C$5:$NN$148,376)),VLOOKUP(F281+$C$5*52,$C$5:$NN$148,376)),VLOOKUP(F281+$C$5*51,$C$5:$NN$148,376)),VLOOKUP(F281+$C$5*50,$C$5:$NN$148,376)),VLOOKUP(F281+$C$5*49,$C$5:$NN$148,376)),VLOOKUP(F281+$C$5*48,$C$5:$NN$148,376)),VLOOKUP(F281+$C$5*47,$C$5:$NN$148,376)),VLOOKUP(F281+$C$5*46,$C$5:$NN$148,376)),VLOOKUP(F281+$C$5*45,$C$5:$NN$148,376)),VLOOKUP(F281+$C$5*44,$C$5:$NN$148,376)),VLOOKUP(F281+$C$5*43,$C$5:$NN$148,376)),VLOOKUP(F281+$C$5*42,$C$5:$NN$148,376)),VLOOKUP(F281+$C$5*41,$C$5:$NN$148,376)),VLOOKUP(F281+$C$5*40,$C$5:$NN$148,376)),VLOOKUP(F281+$C$5*39,$C$5:$NN$148,376)),VLOOKUP(F281+$C$5*38,$C$5:$NN$148,376)),VLOOKUP(F281+$C$5*37,$C$5:$NN$148,376)),VLOOKUP(F281+$C$5*36,$C$5:$NN$148,376))*0.166666666666666,2),F285),24))</f>
        <v/>
      </c>
    </row>
    <row r="288" spans="1:6" customFormat="1" x14ac:dyDescent="0.25">
      <c r="A288" s="119" t="s">
        <v>33</v>
      </c>
      <c r="B288" s="119"/>
      <c r="C288" s="120"/>
      <c r="D288" s="120" t="s">
        <v>34</v>
      </c>
      <c r="E288" s="121"/>
      <c r="F288" s="122" t="str">
        <f t="shared" ref="F288" si="28">IF(F282="","",ROUND(F287*6,0))</f>
        <v/>
      </c>
    </row>
    <row r="289" spans="1:6" customFormat="1" x14ac:dyDescent="0.25">
      <c r="A289" s="123" t="s">
        <v>8</v>
      </c>
      <c r="B289" s="123"/>
      <c r="C289" s="124"/>
      <c r="D289" s="124" t="s">
        <v>35</v>
      </c>
      <c r="E289" s="125"/>
      <c r="F289" s="126" t="str">
        <f>IF(F280="","",MIN(IF(F280+12=F287,ROUND(IF(VLOOKUP(F281+$C$5*73,$C$5:$NN$148,F279)=VLOOKUP(F288,$C$5:$NN$148,F279),IF(VLOOKUP(F281+$C$5*74,$C$5:$NN$148,F279)=VLOOKUP(F288,$C$5:$NN$148,F279),IF(VLOOKUP(F281+$C$5*75,$C$5:$NN$148,F279)=VLOOKUP(F288,$C$5:$NN$148,F279),IF(VLOOKUP(F281+$C$5*76,$C$5:$NN$148,F279)=VLOOKUP(F288,$C$5:$NN$148,F279),IF(VLOOKUP(F281+$C$5*77,$C$5:$NN$148,F279)=VLOOKUP(F288,$C$5:$NN$148,F279),IF(VLOOKUP(F281+$C$5*78,$C$5:$NN$148,F279)=VLOOKUP(F288,$C$5:$NN$148,F279),IF(VLOOKUP(F281+$C$5*79,$C$5:$NN$148,F279)=VLOOKUP(F288,$C$5:$NN$148,F279),IF(VLOOKUP(F281+$C$5*80,$C$5:$NN$148,F279)=VLOOKUP(F288,$C$5:$NN$148,F279),IF(VLOOKUP(F281+$C$5*81,$C$5:$NN$148,F279)=VLOOKUP(F288,$C$5:$NN$148,F279),IF(VLOOKUP(F281+$C$5*82,$C$5:$NN$148,F279)=VLOOKUP(F288,$C$5:$NN$148,F279),IF(VLOOKUP(F281+$C$5*83,$C$5:$NN$148,F279)=VLOOKUP(F288,$C$5:$NN$148,F279),IF(VLOOKUP(F281+$C$5*84,$C$5:$NN$148,F279)=VLOOKUP(F288,$C$5:$NN$148,F279),IF(VLOOKUP(F281+$C$5*85,$C$5:$NN$148,F279)=VLOOKUP(F288,$C$5:$NN$148,F279),IF(VLOOKUP(F281+$C$5*86,$C$5:$NN$148,F279)=VLOOKUP(F288,$C$5:$NN$148,F279),IF(VLOOKUP(F281+$C$5*87,$C$5:$NN$148,F279)=VLOOKUP(F288,$C$5:$NN$148,F279),IF(VLOOKUP(F281+$C$5*88,$C$5:$NN$148,F279)=VLOOKUP(F288,$C$5:$NN$148,F279),IF(VLOOKUP(F281+$C$5*89,$C$5:$NN$148,F279)=VLOOKUP(F288,$C$5:$NN$148,F279),IF(VLOOKUP(F281+$C$5*90,$C$5:$NN$148,F279)=VLOOKUP(F288,$C$5:$NN$148,F279),IF(VLOOKUP(F281+$C$5*91,$C$5:$NN$148,F279)=VLOOKUP(F288,$C$5:$NN$148,F279),IF(VLOOKUP(F281+$C$5*92,$C$5:$NN$148,F279)=VLOOKUP(F288,$C$5:$NN$148,F279),IF(VLOOKUP(F281+$C$5*93,$C$5:$NN$148,F279)=VLOOKUP(F288,$C$5:$NN$148,F279),IF(VLOOKUP(F281+$C$5*94,$C$5:$NN$148,F279)=VLOOKUP(F288,$C$5:$NN$148,F279),IF(VLOOKUP(F281+$C$5*95,$C$5:$NN$148,F279)=VLOOKUP(F288,$C$5:$NN$148,F279),IF(VLOOKUP(F281+$C$5*96,$C$5:$NN$148,F279)=VLOOKUP(F288,$C$5:$NN$148,F279),IF(VLOOKUP(F281+$C$5*97,$C$5:$NN$148,F279)=VLOOKUP(F288,$C$5:$NN$148,F279),IF(VLOOKUP(F281+$C$5*98,$C$5:$NN$148,F279)=VLOOKUP(F288,$C$5:$NN$148,F279),IF(VLOOKUP(F281+$C$5*99,$C$5:$NN$148,F279)=VLOOKUP(F288,$C$5:$NN$148,F279),IF(VLOOKUP(F281+$C$5*100,$C$5:$NN$148,F279)=VLOOKUP(F288,$C$5:$NN$148,F279),IF(VLOOKUP(F281+$C$5*101,$C$5:$NN$148,F279)=VLOOKUP(F288,$C$5:$NN$148,F279),IF(VLOOKUP(F281+$C$5*102,$C$5:$NN$148,F279)=VLOOKUP(F288,$C$5:$NN$148,F279),IF(VLOOKUP(F281+$C$5*104,$C$5:$NN$148,F279)=VLOOKUP(F288,$C$5:$NN$148,F279),IF(VLOOKUP(F281+$C$5*105,$C$5:$NN$148,F279)=VLOOKUP(F288,$C$5:$NN$148,F279),IF(VLOOKUP(F281+$C$5*106,$C$5:$NN$148,F279)=VLOOKUP(F288,$C$5:$NN$148,F279),IF(VLOOKUP(F281+$C$5*107,$C$5:$NN$148,F279)=VLOOKUP(F288,$C$5:$NN$148,F279),IF(VLOOKUP(F281+$C$5*108,$C$5:$NN$148,F279)=VLOOKUP(F288,$C$5:$NN$148,F279),F281+$C$5*108,VLOOKUP(F281+$C$5*107,$C$5:$NN$148,376)),VLOOKUP(F281+$C$5*106,$C$5:$NN$148,376)),VLOOKUP(F281+$C$5*105,$C$5:$NN$148,376)),VLOOKUP(F281+$C$5*104,$C$5:$NN$148,376)),VLOOKUP(F281+$C$5*103,$C$5:$NN$148,376)),VLOOKUP(F281+$C$5*101,$C$5:$NN$148,376)),VLOOKUP(F281+$C$5*100,$C$5:$NN$148,376)),VLOOKUP(F281+$C$5*99,$C$5:$NN$148,376)),VLOOKUP(F281+$C$5*98,$C$5:$NN$148,376)),VLOOKUP(F281+$C$5*97,$C$5:$NN$148,376)),VLOOKUP(F281+$C$5*96,$C$5:$NN$148,376)),VLOOKUP(F281+$C$5*95,$C$5:$NN$148,376)),VLOOKUP(F281+$C$5*94,$C$5:$NN$148,376)),VLOOKUP(F281+$C$5*93,$C$5:$NN$148,376)),VLOOKUP(F281+$C$5*92,$C$5:$NN$148,376)),VLOOKUP(F281+$C$5*91,$C$5:$NN$148,376)),VLOOKUP(F281+$C$5*90,$C$5:$NN$148,376)),VLOOKUP(F281+$C$5*89,$C$5:$NN$148,376)),VLOOKUP(F281+$C$5*88,$C$5:$NN$148,376)),VLOOKUP(F281+$C$5*87,$C$5:$NN$148,376)),VLOOKUP(F281+$C$5*86,$C$5:$NN$148,376)),VLOOKUP(F281+$C$5*85,$C$5:$NN$148,376)),VLOOKUP(F281+$C$5*84,$C$5:$NN$148,376)),VLOOKUP(F281+$C$5*83,$C$5:$NN$148,376)),VLOOKUP(F281+$C$5*82,$C$5:$NN$148,376)),VLOOKUP(F281+$C$5*81,$C$5:$NN$148,376)),VLOOKUP(F281+$C$5*80,$C$5:$NN$148,376)),VLOOKUP(F281+$C$5*79,$C$5:$NN$148,376)),VLOOKUP(F281+$C$5*78,$C$5:$NN$148,376)),VLOOKUP(F281+$C$5*77,$C$5:$NN$148,376)),VLOOKUP(F281+$C$5*76,$C$5:$NN$148,376)),VLOOKUP(F281+$C$5*75,$C$5:$NN$148,376)),VLOOKUP(F281+$C$5*74,$C$5:$NN$148,376)),VLOOKUP(F281+$C$5*73,$C$5:$NN$148,376)),VLOOKUP(F281+$C$5*72,$C$5:$NN$148,376))*0.166666666666666,2),F287),24))</f>
        <v/>
      </c>
    </row>
    <row r="290" spans="1:6" customFormat="1" x14ac:dyDescent="0.25">
      <c r="A290" s="123" t="s">
        <v>33</v>
      </c>
      <c r="B290" s="123"/>
      <c r="C290" s="123"/>
      <c r="D290" s="124" t="s">
        <v>35</v>
      </c>
      <c r="E290" s="125"/>
      <c r="F290" s="126" t="str">
        <f t="shared" ref="F290" si="29">IF(F282="","",ROUND(F289*6,0))</f>
        <v/>
      </c>
    </row>
    <row r="291" spans="1:6" customFormat="1" x14ac:dyDescent="0.25">
      <c r="A291" s="127" t="s">
        <v>8</v>
      </c>
      <c r="B291" s="127"/>
      <c r="C291" s="128"/>
      <c r="D291" s="128" t="s">
        <v>39</v>
      </c>
      <c r="E291" s="129"/>
      <c r="F291" s="130" t="str">
        <f>IF(F280="","",MIN(IF(F280+18=F289,ROUND(IF(VLOOKUP(F281+$C$5*109,$C$5:$NN$148,F279)=VLOOKUP(F290,$C$5:$NN$148,F279),IF(VLOOKUP(F281+$C$5*110,$C$5:$NN$148,F279)=VLOOKUP(F290,$C$5:$NN$148,F279),IF(VLOOKUP(F281+$C$5*111,$C$5:$NN$148,F279)=VLOOKUP(F290,$C$5:$NN$148,F279),IF(VLOOKUP(F281+$C$5*112,$C$5:$NN$148,F279)=VLOOKUP(F290,$C$5:$NN$148,F279),IF(VLOOKUP(F281+$C$5*113,$C$5:$NN$148,F279)=VLOOKUP(F290,$C$5:$NN$148,F279),IF(VLOOKUP(F281+$C$5*114,$C$5:$NN$148,F279)=VLOOKUP(F290,$C$5:$NN$148,F279),IF(VLOOKUP(F281+$C$5*115,$C$5:$NN$148,F279)=VLOOKUP(F290,$C$5:$NN$148,F279),IF(VLOOKUP(F281+$C$5*116,$C$5:$NN$148,F279)=VLOOKUP(F290,$C$5:$NN$148,F279),IF(VLOOKUP(F281+$C$5*117,$C$5:$NN$148,F279)=VLOOKUP(F290,$C$5:$NN$148,F279),IF(VLOOKUP(F281+$C$5*118,$C$5:$NN$148,F279)=VLOOKUP(F290,$C$5:$NN$148,F279),IF(VLOOKUP(F281+$C$5*119,$C$5:$NN$148,F279)=VLOOKUP(F290,$C$5:$NN$148,F279),IF(VLOOKUP(F281+$C$5*120,$C$5:$NN$148,F279)=VLOOKUP(F290,$C$5:$NN$148,F279),IF(VLOOKUP(F281+$C$5*121,$C$5:$NN$148,F279)=VLOOKUP(F290,$C$5:$NN$148,F279),IF(VLOOKUP(F281+$C$5*122,$C$5:$NN$148,F279)=VLOOKUP(F290,$C$5:$NN$148,F279),IF(VLOOKUP(F281+$C$5*123,$C$5:$NN$148,F279)=VLOOKUP(F290,$C$5:$NN$148,F279),IF(VLOOKUP(F281+$C$5*124,$C$5:$NN$148,F279)=VLOOKUP(F290,$C$5:$NN$148,F279),IF(VLOOKUP(F281+$C$5*125,$C$5:$NN$148,F279)=VLOOKUP(F290,$C$5:$NN$148,F279),IF(VLOOKUP(F281+$C$5*126,$C$5:$NN$148,F279)=VLOOKUP(F290,$C$5:$NN$148,F279),IF(VLOOKUP(F281+$C$5*127,$C$5:$NN$148,F279)=VLOOKUP(F290,$C$5:$NN$148,F279),IF(VLOOKUP(F281+$C$5*128,$C$5:$NN$148,F279)=VLOOKUP(F290,$C$5:$NN$148,F279),IF(VLOOKUP(F281+$C$5*129,$C$5:$NN$148,F279)=VLOOKUP(F290,$C$5:$NN$148,F279),IF(VLOOKUP(F281+$C$5*130,$C$5:$NN$148,F279)=VLOOKUP(F290,$C$5:$NN$148,F279),IF(VLOOKUP(F281+$C$5*131,$C$5:$NN$148,F279)=VLOOKUP(F290,$C$5:$NN$148,F279),IF(VLOOKUP(F281+$C$5*132,$C$5:$NN$148,F279)=VLOOKUP(F290,$C$5:$NN$148,F279),IF(VLOOKUP(F281+$C$5*133,$C$5:$NN$148,F279)=VLOOKUP(F290,$C$5:$NN$148,F279),IF(VLOOKUP(F281+$C$5*134,$C$5:$NN$148,F279)=VLOOKUP(F290,$C$5:$NN$148,F279),IF(VLOOKUP(F281+$C$5*135,$C$5:$NN$148,F279)=VLOOKUP(F290,$C$5:$NN$148,F279),IF(VLOOKUP(F281+$C$5*136,$C$5:$NN$148,F279)=VLOOKUP(F290,$C$5:$NN$148,F279),IF(VLOOKUP(F281+$C$5*137,$C$5:$NN$148,F279)=VLOOKUP(F290,$C$5:$NN$148,F279),IF(VLOOKUP(F281+$C$5*138,$C$5:$NN$148,F279)=VLOOKUP(F290,$C$5:$NN$148,F279),IF(VLOOKUP(F281+$C$5*139,$C$5:$NN$148,F279)=VLOOKUP(F290,$C$5:$NN$148,F279),IF(VLOOKUP(F281+$C$5*140,$C$5:$NN$148,F279)=VLOOKUP(F290,$C$5:$NN$148,F279),IF(VLOOKUP(F281+$C$5*141,$C$5:$NN$148,F279)=VLOOKUP(F290,$C$5:$NN$148,F279),IF(VLOOKUP(F281+$C$5*142,$C$5:$NN$148,F279)=VLOOKUP(F290,$C$5:$NN$148,F279),IF(VLOOKUP(F281+$C$5*143,$C$5:$NN$148,F279)=VLOOKUP(F290,$C$5:$NN$148,F279),IF(VLOOKUP(F281+$C$5*144,$C$5:$NN$148,F279)=VLOOKUP(F290,$C$5:$NN$148,F279),F281+$C$5*144,VLOOKUP(F281+$C$5*143,$C$5:$NN$148,376)),VLOOKUP(F281+$C$5*142,$C$5:$NN$148,376)),VLOOKUP(F281+$C$5*141,$C$5:$NN$148,376)),VLOOKUP(F281+$C$5*140,$C$5:$NN$148,376)),VLOOKUP(F281+$C$5*139,$C$5:$NN$148,376)),VLOOKUP(F281+$C$5*138,$C$5:$NN$148,376)),VLOOKUP(F281+$C$5*137,$C$5:$NN$148,376)),VLOOKUP(F281+$C$5*136,$C$5:$NN$148,376)),VLOOKUP(F281+$C$5*135,$C$5:$NN$148,376)),VLOOKUP(F281+$C$5*134,$C$5:$NN$148,376)),VLOOKUP(F281+$C$5*133,$C$5:$NN$148,376)),VLOOKUP(F281+$C$5*132,$C$5:$NN$148,376)),VLOOKUP(F281+$C$5*131,$C$5:$NN$148,376)),VLOOKUP(F281+$C$5*130,$C$5:$NN$148,376)),VLOOKUP(F281+$C$5*129,$C$5:$NN$148,376)),VLOOKUP(F281+$C$5*128,$C$5:$NN$148,376)),VLOOKUP(F281+$C$5*127,$C$5:$NN$148,376)),VLOOKUP(F281+$C$5*126,$C$5:$NN$148,376)),VLOOKUP(F281+$C$5*125,$C$5:$NN$148,376)),VLOOKUP(F281+$C$5*124,$C$5:$NN$148,376)),VLOOKUP(F281+$C$5*123,$C$5:$NN$148,376)),VLOOKUP(F281+$C$5*122,$C$5:$NN$148,376)),VLOOKUP(F281+$C$5*121,$C$5:$NN$148,376)),VLOOKUP(F281+$C$5*120,$C$5:$NN$148,376)),VLOOKUP(F281+$C$5*119,$C$5:$NN$148,376)),VLOOKUP(F281+$C$5*118,$C$5:$NN$148,376)),VLOOKUP(F281+$C$5*117,$C$5:$NN$148,376)),VLOOKUP(F281+$C$5*116,$C$5:$NN$148,376)),VLOOKUP(F281+$C$5*115,$C$5:$NN$148,376)),VLOOKUP(F281+$C$5*114,$C$5:$NN$148,376)),VLOOKUP(F281+$C$5*113,$C$5:$NN$148,376)),VLOOKUP(F281+$C$5*112,$C$5:$NN$148,376)),VLOOKUP(F281+$C$5*111,$C$5:$NN$148,376)),VLOOKUP(F281+$C$5*110,$C$5:$NN$148,376)),VLOOKUP(F281+$C$5*109,$C$5:$NN$148,376)),VLOOKUP(F281+$C$5*108,$C$5:$NN$148,376))*0.166666666666666,2),F289),24))</f>
        <v/>
      </c>
    </row>
    <row r="292" spans="1:6" customFormat="1" x14ac:dyDescent="0.25">
      <c r="A292" t="s">
        <v>37</v>
      </c>
      <c r="C292" s="1"/>
      <c r="D292" s="2"/>
      <c r="E292" s="3"/>
      <c r="F292" s="113" t="str">
        <f>IF(F280="","",VLOOKUP(F291/0.16666666,$C$5:$F$148,3))</f>
        <v/>
      </c>
    </row>
    <row r="293" spans="1:6" customFormat="1" x14ac:dyDescent="0.25">
      <c r="C293" s="1"/>
      <c r="D293" s="2"/>
      <c r="E293" s="3"/>
      <c r="F293" s="2"/>
    </row>
  </sheetData>
  <mergeCells count="27">
    <mergeCell ref="D27:D28"/>
    <mergeCell ref="B2:D2"/>
    <mergeCell ref="B4:D4"/>
    <mergeCell ref="D9:D10"/>
    <mergeCell ref="D15:D16"/>
    <mergeCell ref="D21:D22"/>
    <mergeCell ref="D99:D100"/>
    <mergeCell ref="D33:D34"/>
    <mergeCell ref="D39:D40"/>
    <mergeCell ref="D45:D46"/>
    <mergeCell ref="D51:D52"/>
    <mergeCell ref="D57:D58"/>
    <mergeCell ref="D63:D64"/>
    <mergeCell ref="D69:D70"/>
    <mergeCell ref="D75:D76"/>
    <mergeCell ref="D81:D82"/>
    <mergeCell ref="D87:D88"/>
    <mergeCell ref="D93:D94"/>
    <mergeCell ref="D141:D142"/>
    <mergeCell ref="D147:D148"/>
    <mergeCell ref="A160:D167"/>
    <mergeCell ref="D105:D106"/>
    <mergeCell ref="D111:D112"/>
    <mergeCell ref="D117:D118"/>
    <mergeCell ref="D123:D124"/>
    <mergeCell ref="D129:D130"/>
    <mergeCell ref="D135:D136"/>
  </mergeCells>
  <conditionalFormatting sqref="F5">
    <cfRule type="cellIs" dxfId="2823" priority="2817" operator="equal">
      <formula>8</formula>
    </cfRule>
    <cfRule type="cellIs" dxfId="2822" priority="2818" operator="equal">
      <formula>7</formula>
    </cfRule>
    <cfRule type="cellIs" dxfId="2821" priority="2819" operator="equal">
      <formula>6</formula>
    </cfRule>
    <cfRule type="cellIs" dxfId="2820" priority="2820" operator="equal">
      <formula>5</formula>
    </cfRule>
    <cfRule type="cellIs" dxfId="2819" priority="2821" operator="equal">
      <formula>4</formula>
    </cfRule>
    <cfRule type="cellIs" dxfId="2818" priority="2822" operator="equal">
      <formula>3</formula>
    </cfRule>
    <cfRule type="cellIs" dxfId="2817" priority="2823" operator="equal">
      <formula>2</formula>
    </cfRule>
    <cfRule type="cellIs" dxfId="2816" priority="2824" operator="equal">
      <formula>1</formula>
    </cfRule>
  </conditionalFormatting>
  <conditionalFormatting sqref="F23 F17 F11 F29">
    <cfRule type="cellIs" dxfId="2815" priority="2809" operator="equal">
      <formula>8</formula>
    </cfRule>
    <cfRule type="cellIs" dxfId="2814" priority="2810" operator="equal">
      <formula>7</formula>
    </cfRule>
    <cfRule type="cellIs" dxfId="2813" priority="2811" operator="equal">
      <formula>6</formula>
    </cfRule>
    <cfRule type="cellIs" dxfId="2812" priority="2812" operator="equal">
      <formula>5</formula>
    </cfRule>
    <cfRule type="cellIs" dxfId="2811" priority="2813" operator="equal">
      <formula>4</formula>
    </cfRule>
    <cfRule type="cellIs" dxfId="2810" priority="2814" operator="equal">
      <formula>3</formula>
    </cfRule>
    <cfRule type="cellIs" dxfId="2809" priority="2815" operator="equal">
      <formula>2</formula>
    </cfRule>
    <cfRule type="cellIs" dxfId="2808" priority="2816" operator="equal">
      <formula>1</formula>
    </cfRule>
  </conditionalFormatting>
  <conditionalFormatting sqref="F12:F16 F18:F22 F6:F10 F30:F34 F24:F28">
    <cfRule type="cellIs" dxfId="2807" priority="2801" operator="equal">
      <formula>8</formula>
    </cfRule>
    <cfRule type="cellIs" dxfId="2806" priority="2802" operator="equal">
      <formula>7</formula>
    </cfRule>
    <cfRule type="cellIs" dxfId="2805" priority="2803" operator="equal">
      <formula>6</formula>
    </cfRule>
    <cfRule type="cellIs" dxfId="2804" priority="2804" operator="equal">
      <formula>5</formula>
    </cfRule>
    <cfRule type="cellIs" dxfId="2803" priority="2805" operator="equal">
      <formula>4</formula>
    </cfRule>
    <cfRule type="cellIs" dxfId="2802" priority="2806" operator="equal">
      <formula>3</formula>
    </cfRule>
    <cfRule type="cellIs" dxfId="2801" priority="2807" operator="equal">
      <formula>2</formula>
    </cfRule>
    <cfRule type="cellIs" dxfId="2800" priority="2808" operator="equal">
      <formula>1</formula>
    </cfRule>
  </conditionalFormatting>
  <conditionalFormatting sqref="F5:F34">
    <cfRule type="cellIs" dxfId="2799" priority="2800" operator="equal">
      <formula>9</formula>
    </cfRule>
  </conditionalFormatting>
  <conditionalFormatting sqref="F83:F85 F89:F91 F95:F97 F134:F136 F144:F148">
    <cfRule type="cellIs" dxfId="2589" priority="2583" operator="equal">
      <formula>8</formula>
    </cfRule>
    <cfRule type="cellIs" dxfId="2588" priority="2584" operator="equal">
      <formula>7</formula>
    </cfRule>
    <cfRule type="cellIs" dxfId="2587" priority="2585" operator="equal">
      <formula>6</formula>
    </cfRule>
    <cfRule type="cellIs" dxfId="2586" priority="2586" operator="equal">
      <formula>5</formula>
    </cfRule>
    <cfRule type="cellIs" dxfId="2585" priority="2587" operator="equal">
      <formula>4</formula>
    </cfRule>
    <cfRule type="cellIs" dxfId="2584" priority="2588" operator="equal">
      <formula>3</formula>
    </cfRule>
    <cfRule type="cellIs" dxfId="2583" priority="2589" operator="equal">
      <formula>2</formula>
    </cfRule>
    <cfRule type="cellIs" dxfId="2582" priority="2590" operator="equal">
      <formula>1</formula>
    </cfRule>
  </conditionalFormatting>
  <conditionalFormatting sqref="F143">
    <cfRule type="cellIs" dxfId="2581" priority="2575" operator="equal">
      <formula>8</formula>
    </cfRule>
    <cfRule type="cellIs" dxfId="2580" priority="2576" operator="equal">
      <formula>7</formula>
    </cfRule>
    <cfRule type="cellIs" dxfId="2579" priority="2577" operator="equal">
      <formula>6</formula>
    </cfRule>
    <cfRule type="cellIs" dxfId="2578" priority="2578" operator="equal">
      <formula>5</formula>
    </cfRule>
    <cfRule type="cellIs" dxfId="2577" priority="2579" operator="equal">
      <formula>4</formula>
    </cfRule>
    <cfRule type="cellIs" dxfId="2576" priority="2580" operator="equal">
      <formula>3</formula>
    </cfRule>
    <cfRule type="cellIs" dxfId="2575" priority="2581" operator="equal">
      <formula>2</formula>
    </cfRule>
    <cfRule type="cellIs" dxfId="2574" priority="2582" operator="equal">
      <formula>1</formula>
    </cfRule>
  </conditionalFormatting>
  <conditionalFormatting sqref="F47:F49 F35 F41:F43">
    <cfRule type="cellIs" dxfId="2573" priority="2567" operator="equal">
      <formula>8</formula>
    </cfRule>
    <cfRule type="cellIs" dxfId="2572" priority="2568" operator="equal">
      <formula>7</formula>
    </cfRule>
    <cfRule type="cellIs" dxfId="2571" priority="2569" operator="equal">
      <formula>6</formula>
    </cfRule>
    <cfRule type="cellIs" dxfId="2570" priority="2570" operator="equal">
      <formula>5</formula>
    </cfRule>
    <cfRule type="cellIs" dxfId="2569" priority="2571" operator="equal">
      <formula>4</formula>
    </cfRule>
    <cfRule type="cellIs" dxfId="2568" priority="2572" operator="equal">
      <formula>3</formula>
    </cfRule>
    <cfRule type="cellIs" dxfId="2567" priority="2573" operator="equal">
      <formula>2</formula>
    </cfRule>
    <cfRule type="cellIs" dxfId="2566" priority="2574" operator="equal">
      <formula>1</formula>
    </cfRule>
  </conditionalFormatting>
  <conditionalFormatting sqref="F44:F46 F36:F40 F50:F52">
    <cfRule type="cellIs" dxfId="2565" priority="2559" operator="equal">
      <formula>8</formula>
    </cfRule>
    <cfRule type="cellIs" dxfId="2564" priority="2560" operator="equal">
      <formula>7</formula>
    </cfRule>
    <cfRule type="cellIs" dxfId="2563" priority="2561" operator="equal">
      <formula>6</formula>
    </cfRule>
    <cfRule type="cellIs" dxfId="2562" priority="2562" operator="equal">
      <formula>5</formula>
    </cfRule>
    <cfRule type="cellIs" dxfId="2561" priority="2563" operator="equal">
      <formula>4</formula>
    </cfRule>
    <cfRule type="cellIs" dxfId="2560" priority="2564" operator="equal">
      <formula>3</formula>
    </cfRule>
    <cfRule type="cellIs" dxfId="2559" priority="2565" operator="equal">
      <formula>2</formula>
    </cfRule>
    <cfRule type="cellIs" dxfId="2558" priority="2566" operator="equal">
      <formula>1</formula>
    </cfRule>
  </conditionalFormatting>
  <conditionalFormatting sqref="F101">
    <cfRule type="cellIs" dxfId="2557" priority="2551" operator="equal">
      <formula>8</formula>
    </cfRule>
    <cfRule type="cellIs" dxfId="2556" priority="2552" operator="equal">
      <formula>7</formula>
    </cfRule>
    <cfRule type="cellIs" dxfId="2555" priority="2553" operator="equal">
      <formula>6</formula>
    </cfRule>
    <cfRule type="cellIs" dxfId="2554" priority="2554" operator="equal">
      <formula>5</formula>
    </cfRule>
    <cfRule type="cellIs" dxfId="2553" priority="2555" operator="equal">
      <formula>4</formula>
    </cfRule>
    <cfRule type="cellIs" dxfId="2552" priority="2556" operator="equal">
      <formula>3</formula>
    </cfRule>
    <cfRule type="cellIs" dxfId="2551" priority="2557" operator="equal">
      <formula>2</formula>
    </cfRule>
    <cfRule type="cellIs" dxfId="2550" priority="2558" operator="equal">
      <formula>1</formula>
    </cfRule>
  </conditionalFormatting>
  <conditionalFormatting sqref="F102:F106">
    <cfRule type="cellIs" dxfId="2549" priority="2543" operator="equal">
      <formula>8</formula>
    </cfRule>
    <cfRule type="cellIs" dxfId="2548" priority="2544" operator="equal">
      <formula>7</formula>
    </cfRule>
    <cfRule type="cellIs" dxfId="2547" priority="2545" operator="equal">
      <formula>6</formula>
    </cfRule>
    <cfRule type="cellIs" dxfId="2546" priority="2546" operator="equal">
      <formula>5</formula>
    </cfRule>
    <cfRule type="cellIs" dxfId="2545" priority="2547" operator="equal">
      <formula>4</formula>
    </cfRule>
    <cfRule type="cellIs" dxfId="2544" priority="2548" operator="equal">
      <formula>3</formula>
    </cfRule>
    <cfRule type="cellIs" dxfId="2543" priority="2549" operator="equal">
      <formula>2</formula>
    </cfRule>
    <cfRule type="cellIs" dxfId="2542" priority="2550" operator="equal">
      <formula>1</formula>
    </cfRule>
  </conditionalFormatting>
  <conditionalFormatting sqref="F71 F77 F65:F67 F59:F61 F113:F115 F125:F127 F119:F120 F131:F133 F137:F139 F107:F108">
    <cfRule type="cellIs" dxfId="2541" priority="2535" operator="equal">
      <formula>8</formula>
    </cfRule>
    <cfRule type="cellIs" dxfId="2540" priority="2536" operator="equal">
      <formula>7</formula>
    </cfRule>
    <cfRule type="cellIs" dxfId="2539" priority="2537" operator="equal">
      <formula>6</formula>
    </cfRule>
    <cfRule type="cellIs" dxfId="2538" priority="2538" operator="equal">
      <formula>5</formula>
    </cfRule>
    <cfRule type="cellIs" dxfId="2537" priority="2539" operator="equal">
      <formula>4</formula>
    </cfRule>
    <cfRule type="cellIs" dxfId="2536" priority="2540" operator="equal">
      <formula>3</formula>
    </cfRule>
    <cfRule type="cellIs" dxfId="2535" priority="2541" operator="equal">
      <formula>2</formula>
    </cfRule>
    <cfRule type="cellIs" dxfId="2534" priority="2542" operator="equal">
      <formula>1</formula>
    </cfRule>
  </conditionalFormatting>
  <conditionalFormatting sqref="F109:F112 F78:F82 F86:F88 F98:F100 F92:F94 F72:F76 F68:F70 F62:F64 F116:F118 F121:F124 F140:F142 F128:F130">
    <cfRule type="cellIs" dxfId="2533" priority="2527" operator="equal">
      <formula>8</formula>
    </cfRule>
    <cfRule type="cellIs" dxfId="2532" priority="2528" operator="equal">
      <formula>7</formula>
    </cfRule>
    <cfRule type="cellIs" dxfId="2531" priority="2529" operator="equal">
      <formula>6</formula>
    </cfRule>
    <cfRule type="cellIs" dxfId="2530" priority="2530" operator="equal">
      <formula>5</formula>
    </cfRule>
    <cfRule type="cellIs" dxfId="2529" priority="2531" operator="equal">
      <formula>4</formula>
    </cfRule>
    <cfRule type="cellIs" dxfId="2528" priority="2532" operator="equal">
      <formula>3</formula>
    </cfRule>
    <cfRule type="cellIs" dxfId="2527" priority="2533" operator="equal">
      <formula>2</formula>
    </cfRule>
    <cfRule type="cellIs" dxfId="2526" priority="2534" operator="equal">
      <formula>1</formula>
    </cfRule>
  </conditionalFormatting>
  <conditionalFormatting sqref="F59:F148 F35:F52">
    <cfRule type="cellIs" dxfId="2525" priority="2526" operator="equal">
      <formula>9</formula>
    </cfRule>
  </conditionalFormatting>
  <conditionalFormatting sqref="F53:F55">
    <cfRule type="cellIs" dxfId="2524" priority="2518" operator="equal">
      <formula>8</formula>
    </cfRule>
    <cfRule type="cellIs" dxfId="2523" priority="2519" operator="equal">
      <formula>7</formula>
    </cfRule>
    <cfRule type="cellIs" dxfId="2522" priority="2520" operator="equal">
      <formula>6</formula>
    </cfRule>
    <cfRule type="cellIs" dxfId="2521" priority="2521" operator="equal">
      <formula>5</formula>
    </cfRule>
    <cfRule type="cellIs" dxfId="2520" priority="2522" operator="equal">
      <formula>4</formula>
    </cfRule>
    <cfRule type="cellIs" dxfId="2519" priority="2523" operator="equal">
      <formula>3</formula>
    </cfRule>
    <cfRule type="cellIs" dxfId="2518" priority="2524" operator="equal">
      <formula>2</formula>
    </cfRule>
    <cfRule type="cellIs" dxfId="2517" priority="2525" operator="equal">
      <formula>1</formula>
    </cfRule>
  </conditionalFormatting>
  <conditionalFormatting sqref="F56:F58">
    <cfRule type="cellIs" dxfId="2516" priority="2510" operator="equal">
      <formula>8</formula>
    </cfRule>
    <cfRule type="cellIs" dxfId="2515" priority="2511" operator="equal">
      <formula>7</formula>
    </cfRule>
    <cfRule type="cellIs" dxfId="2514" priority="2512" operator="equal">
      <formula>6</formula>
    </cfRule>
    <cfRule type="cellIs" dxfId="2513" priority="2513" operator="equal">
      <formula>5</formula>
    </cfRule>
    <cfRule type="cellIs" dxfId="2512" priority="2514" operator="equal">
      <formula>4</formula>
    </cfRule>
    <cfRule type="cellIs" dxfId="2511" priority="2515" operator="equal">
      <formula>3</formula>
    </cfRule>
    <cfRule type="cellIs" dxfId="2510" priority="2516" operator="equal">
      <formula>2</formula>
    </cfRule>
    <cfRule type="cellIs" dxfId="2509" priority="2517" operator="equal">
      <formula>1</formula>
    </cfRule>
  </conditionalFormatting>
  <conditionalFormatting sqref="F53:F58">
    <cfRule type="cellIs" dxfId="2508" priority="2509" operator="equal">
      <formula>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 ME. Evrard</dc:creator>
  <cp:lastModifiedBy>Magali ME. Evrard</cp:lastModifiedBy>
  <dcterms:created xsi:type="dcterms:W3CDTF">2015-09-15T10:48:42Z</dcterms:created>
  <dcterms:modified xsi:type="dcterms:W3CDTF">2015-09-17T08:00:15Z</dcterms:modified>
</cp:coreProperties>
</file>