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25" yWindow="-45" windowWidth="15030" windowHeight="8055" activeTab="2"/>
  </bookViews>
  <sheets>
    <sheet name="Décompte" sheetId="3" r:id="rId1"/>
    <sheet name="SOURCE INFO" sheetId="15" r:id="rId2"/>
    <sheet name="Travaux 2015" sheetId="13" r:id="rId3"/>
  </sheets>
  <definedNames>
    <definedName name="_xlnm._FilterDatabase" localSheetId="2" hidden="1">'Travaux 2015'!$A$4:$L$156</definedName>
    <definedName name="_xlnm.Print_Area" localSheetId="0">Décompte!$A$1:$J$273</definedName>
  </definedNames>
  <calcPr calcId="145621"/>
</workbook>
</file>

<file path=xl/calcChain.xml><?xml version="1.0" encoding="utf-8"?>
<calcChain xmlns="http://schemas.openxmlformats.org/spreadsheetml/2006/main">
  <c r="I255" i="3" l="1"/>
  <c r="I256" i="3"/>
  <c r="I257" i="3"/>
  <c r="I258" i="3"/>
  <c r="I259" i="3"/>
  <c r="I260" i="3"/>
  <c r="I261" i="3"/>
  <c r="I262" i="3"/>
  <c r="I263" i="3"/>
  <c r="I264" i="3"/>
  <c r="I265" i="3"/>
  <c r="I254" i="3"/>
  <c r="I241" i="3"/>
  <c r="I242" i="3"/>
  <c r="I243" i="3"/>
  <c r="I244" i="3"/>
  <c r="I245" i="3"/>
  <c r="I246" i="3"/>
  <c r="I247" i="3"/>
  <c r="I248" i="3"/>
  <c r="I249" i="3"/>
  <c r="I250" i="3"/>
  <c r="I251" i="3"/>
  <c r="I240" i="3"/>
  <c r="I227" i="3"/>
  <c r="I228" i="3"/>
  <c r="I229" i="3"/>
  <c r="I230" i="3"/>
  <c r="I231" i="3"/>
  <c r="I232" i="3"/>
  <c r="I233" i="3"/>
  <c r="I234" i="3"/>
  <c r="I235" i="3"/>
  <c r="I236" i="3"/>
  <c r="I237" i="3"/>
  <c r="I226" i="3"/>
  <c r="I212" i="3"/>
  <c r="I213" i="3"/>
  <c r="I214" i="3"/>
  <c r="I215" i="3"/>
  <c r="I216" i="3"/>
  <c r="I217" i="3"/>
  <c r="I211" i="3"/>
  <c r="I209" i="3"/>
  <c r="I208" i="3"/>
  <c r="I204" i="3"/>
  <c r="I205" i="3"/>
  <c r="I206" i="3"/>
  <c r="I203" i="3"/>
  <c r="I199" i="3"/>
  <c r="I195" i="3"/>
  <c r="I187" i="3"/>
  <c r="I188" i="3"/>
  <c r="I189" i="3"/>
  <c r="I190" i="3"/>
  <c r="I191" i="3"/>
  <c r="I186" i="3"/>
  <c r="I182" i="3"/>
  <c r="I183" i="3"/>
  <c r="I184" i="3"/>
  <c r="I181" i="3"/>
  <c r="I180" i="3"/>
  <c r="I179" i="3"/>
  <c r="I176" i="3"/>
  <c r="I175" i="3"/>
  <c r="I174" i="3"/>
  <c r="I173" i="3"/>
  <c r="I166" i="3"/>
  <c r="I167" i="3"/>
  <c r="I168" i="3"/>
  <c r="I169" i="3"/>
  <c r="I170" i="3"/>
  <c r="I171" i="3"/>
  <c r="I165" i="3"/>
  <c r="I148" i="3"/>
  <c r="I140" i="3"/>
  <c r="I141" i="3"/>
  <c r="I142" i="3"/>
  <c r="I144" i="3"/>
  <c r="I133" i="3"/>
  <c r="I134" i="3"/>
  <c r="I135" i="3"/>
  <c r="I136" i="3"/>
  <c r="I137" i="3"/>
  <c r="I132" i="3"/>
  <c r="I125" i="3"/>
  <c r="I126" i="3"/>
  <c r="I127" i="3"/>
  <c r="I128" i="3"/>
  <c r="I129" i="3"/>
  <c r="I124" i="3"/>
  <c r="I121" i="3"/>
  <c r="I122" i="3"/>
  <c r="I120" i="3"/>
  <c r="I116" i="3"/>
  <c r="I117" i="3"/>
  <c r="I115" i="3"/>
  <c r="I112" i="3"/>
  <c r="I113" i="3"/>
  <c r="I111" i="3"/>
  <c r="I105" i="3"/>
  <c r="I106" i="3"/>
  <c r="I107" i="3"/>
  <c r="I108" i="3"/>
  <c r="I109" i="3"/>
  <c r="I104" i="3"/>
  <c r="I99" i="3"/>
  <c r="I100" i="3"/>
  <c r="I101" i="3"/>
  <c r="I102" i="3"/>
  <c r="I98" i="3"/>
  <c r="I87" i="3"/>
  <c r="I88" i="3"/>
  <c r="I89" i="3"/>
  <c r="I90" i="3"/>
  <c r="I91" i="3"/>
  <c r="I92" i="3"/>
  <c r="I93" i="3"/>
  <c r="I86" i="3"/>
  <c r="I81" i="3"/>
  <c r="I82" i="3"/>
  <c r="I83" i="3"/>
  <c r="I84" i="3"/>
  <c r="I80" i="3"/>
  <c r="I75" i="3"/>
  <c r="I76" i="3"/>
  <c r="I77" i="3"/>
  <c r="I74" i="3"/>
  <c r="I72" i="3"/>
  <c r="I71" i="3"/>
  <c r="I64" i="3"/>
  <c r="I65" i="3"/>
  <c r="I66" i="3"/>
  <c r="I67" i="3"/>
  <c r="I68" i="3"/>
  <c r="I69" i="3"/>
  <c r="I63" i="3"/>
  <c r="I61" i="3"/>
  <c r="I60" i="3"/>
  <c r="I49" i="3"/>
  <c r="I50" i="3"/>
  <c r="I51" i="3"/>
  <c r="I52" i="3"/>
  <c r="I48" i="3"/>
  <c r="I44" i="3"/>
  <c r="I41" i="3"/>
  <c r="I40" i="3"/>
  <c r="I33" i="3"/>
  <c r="I34" i="3"/>
  <c r="I32" i="3"/>
  <c r="I26" i="3"/>
  <c r="I27" i="3"/>
  <c r="I28" i="3"/>
  <c r="I25" i="3"/>
  <c r="I23" i="3"/>
  <c r="I21" i="3"/>
  <c r="I20" i="3"/>
  <c r="I38" i="13"/>
  <c r="I17" i="3"/>
  <c r="I16" i="3"/>
  <c r="I11" i="3"/>
  <c r="I14" i="3"/>
  <c r="I13" i="3"/>
  <c r="I12" i="3"/>
  <c r="I9" i="3"/>
  <c r="I8" i="3"/>
  <c r="I6" i="3"/>
  <c r="F2" i="13" l="1"/>
  <c r="J222" i="3" s="1"/>
  <c r="I24" i="13"/>
  <c r="I15" i="13"/>
  <c r="I9" i="13"/>
  <c r="I13" i="13"/>
  <c r="I14" i="13"/>
  <c r="I17" i="13"/>
  <c r="I18" i="13"/>
  <c r="I19" i="13"/>
  <c r="I20" i="13"/>
  <c r="I21" i="13"/>
  <c r="I16" i="13"/>
  <c r="I7" i="13"/>
  <c r="I8" i="13"/>
  <c r="I10" i="13"/>
  <c r="I26" i="13"/>
  <c r="I27" i="13"/>
  <c r="I28" i="13"/>
  <c r="I29" i="13"/>
  <c r="I30" i="13"/>
  <c r="I31" i="13"/>
  <c r="I33" i="13"/>
  <c r="I34" i="13"/>
  <c r="I35" i="13"/>
  <c r="I36" i="13"/>
  <c r="I37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2" i="13"/>
  <c r="G2" i="13" l="1"/>
  <c r="J271" i="3" s="1"/>
  <c r="J2" i="13" l="1"/>
  <c r="J227" i="3" l="1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26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3" i="3"/>
  <c r="J44" i="3"/>
  <c r="J48" i="3"/>
  <c r="J49" i="3"/>
  <c r="J50" i="3"/>
  <c r="J51" i="3"/>
  <c r="J52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7" i="3"/>
  <c r="J8" i="3"/>
  <c r="J9" i="3"/>
  <c r="J10" i="3"/>
  <c r="J11" i="3"/>
  <c r="J12" i="3"/>
  <c r="J13" i="3"/>
  <c r="J6" i="3"/>
  <c r="I11" i="13" l="1"/>
  <c r="I2" i="13" s="1"/>
  <c r="F8" i="3" l="1"/>
  <c r="F9" i="3"/>
  <c r="F11" i="3"/>
  <c r="F12" i="3"/>
  <c r="F13" i="3"/>
  <c r="F14" i="3"/>
  <c r="F16" i="3"/>
  <c r="F17" i="3"/>
  <c r="F265" i="3" l="1"/>
  <c r="F264" i="3"/>
  <c r="F263" i="3"/>
  <c r="F262" i="3"/>
  <c r="F261" i="3"/>
  <c r="F260" i="3"/>
  <c r="F259" i="3"/>
  <c r="F258" i="3"/>
  <c r="F257" i="3"/>
  <c r="F256" i="3"/>
  <c r="F255" i="3"/>
  <c r="F254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17" i="3"/>
  <c r="F216" i="3"/>
  <c r="F215" i="3"/>
  <c r="F214" i="3"/>
  <c r="F213" i="3"/>
  <c r="F212" i="3"/>
  <c r="F211" i="3"/>
  <c r="F209" i="3"/>
  <c r="F208" i="3"/>
  <c r="F206" i="3"/>
  <c r="F205" i="3"/>
  <c r="F204" i="3"/>
  <c r="F203" i="3"/>
  <c r="F199" i="3"/>
  <c r="F191" i="3"/>
  <c r="F190" i="3"/>
  <c r="F189" i="3"/>
  <c r="F188" i="3"/>
  <c r="F187" i="3"/>
  <c r="F186" i="3"/>
  <c r="F184" i="3"/>
  <c r="F183" i="3"/>
  <c r="F182" i="3"/>
  <c r="F181" i="3"/>
  <c r="F180" i="3"/>
  <c r="F179" i="3"/>
  <c r="F176" i="3"/>
  <c r="F175" i="3"/>
  <c r="F174" i="3"/>
  <c r="F173" i="3"/>
  <c r="F171" i="3"/>
  <c r="F170" i="3"/>
  <c r="F169" i="3"/>
  <c r="F168" i="3"/>
  <c r="F167" i="3"/>
  <c r="F166" i="3"/>
  <c r="F165" i="3"/>
  <c r="F159" i="3"/>
  <c r="F158" i="3"/>
  <c r="F153" i="3"/>
  <c r="F152" i="3"/>
  <c r="F148" i="3"/>
  <c r="F144" i="3"/>
  <c r="F143" i="3"/>
  <c r="F142" i="3"/>
  <c r="F141" i="3"/>
  <c r="F140" i="3"/>
  <c r="F139" i="3"/>
  <c r="F137" i="3"/>
  <c r="F136" i="3"/>
  <c r="F135" i="3"/>
  <c r="F134" i="3"/>
  <c r="F133" i="3"/>
  <c r="F132" i="3"/>
  <c r="F129" i="3"/>
  <c r="F128" i="3"/>
  <c r="F127" i="3"/>
  <c r="F126" i="3"/>
  <c r="F125" i="3"/>
  <c r="F124" i="3"/>
  <c r="F122" i="3"/>
  <c r="F121" i="3"/>
  <c r="F120" i="3"/>
  <c r="F118" i="3"/>
  <c r="F117" i="3"/>
  <c r="F116" i="3"/>
  <c r="F115" i="3"/>
  <c r="F113" i="3"/>
  <c r="F112" i="3"/>
  <c r="F111" i="3"/>
  <c r="F109" i="3"/>
  <c r="F108" i="3"/>
  <c r="F107" i="3"/>
  <c r="F106" i="3"/>
  <c r="F105" i="3"/>
  <c r="F104" i="3"/>
  <c r="F102" i="3"/>
  <c r="F101" i="3"/>
  <c r="F100" i="3"/>
  <c r="F99" i="3"/>
  <c r="F98" i="3"/>
  <c r="F93" i="3"/>
  <c r="F92" i="3"/>
  <c r="F91" i="3"/>
  <c r="F90" i="3"/>
  <c r="F89" i="3"/>
  <c r="F88" i="3"/>
  <c r="F87" i="3"/>
  <c r="F86" i="3"/>
  <c r="F84" i="3"/>
  <c r="F83" i="3"/>
  <c r="F82" i="3"/>
  <c r="F81" i="3"/>
  <c r="F80" i="3"/>
  <c r="F77" i="3"/>
  <c r="F76" i="3"/>
  <c r="F75" i="3"/>
  <c r="F74" i="3"/>
  <c r="F72" i="3"/>
  <c r="F71" i="3"/>
  <c r="F69" i="3"/>
  <c r="F68" i="3"/>
  <c r="F67" i="3"/>
  <c r="F66" i="3"/>
  <c r="F65" i="3"/>
  <c r="F64" i="3"/>
  <c r="F63" i="3"/>
  <c r="F61" i="3"/>
  <c r="F60" i="3"/>
  <c r="F56" i="3"/>
  <c r="F52" i="3"/>
  <c r="F51" i="3"/>
  <c r="F50" i="3"/>
  <c r="F49" i="3"/>
  <c r="F48" i="3"/>
  <c r="F44" i="3"/>
  <c r="F43" i="3"/>
  <c r="F41" i="3"/>
  <c r="F40" i="3"/>
  <c r="F34" i="3"/>
  <c r="F33" i="3"/>
  <c r="F32" i="3"/>
  <c r="F28" i="3"/>
  <c r="F27" i="3"/>
  <c r="F26" i="3"/>
  <c r="F25" i="3"/>
  <c r="F23" i="3"/>
  <c r="F21" i="3"/>
  <c r="F20" i="3"/>
  <c r="F6" i="3"/>
  <c r="J266" i="3" l="1"/>
  <c r="H273" i="3" l="1"/>
  <c r="H204" i="3"/>
  <c r="H205" i="3"/>
  <c r="H206" i="3"/>
  <c r="H208" i="3"/>
  <c r="H209" i="3"/>
  <c r="H211" i="3"/>
  <c r="H212" i="3"/>
  <c r="H213" i="3"/>
  <c r="H214" i="3"/>
  <c r="H215" i="3"/>
  <c r="H216" i="3"/>
  <c r="H217" i="3"/>
  <c r="H203" i="3"/>
  <c r="H199" i="3"/>
  <c r="H200" i="3" s="1"/>
  <c r="H195" i="3"/>
  <c r="H196" i="3" s="1"/>
  <c r="H166" i="3"/>
  <c r="H167" i="3"/>
  <c r="H168" i="3"/>
  <c r="H169" i="3"/>
  <c r="H170" i="3"/>
  <c r="H171" i="3"/>
  <c r="H173" i="3"/>
  <c r="H174" i="3"/>
  <c r="H175" i="3"/>
  <c r="H176" i="3"/>
  <c r="H179" i="3"/>
  <c r="H180" i="3"/>
  <c r="H181" i="3"/>
  <c r="H182" i="3"/>
  <c r="H183" i="3"/>
  <c r="H184" i="3"/>
  <c r="H186" i="3"/>
  <c r="H187" i="3"/>
  <c r="H188" i="3"/>
  <c r="H189" i="3"/>
  <c r="H190" i="3"/>
  <c r="H191" i="3"/>
  <c r="H165" i="3"/>
  <c r="H159" i="3"/>
  <c r="H158" i="3"/>
  <c r="H153" i="3"/>
  <c r="H152" i="3"/>
  <c r="H148" i="3"/>
  <c r="H149" i="3" s="1"/>
  <c r="H137" i="3"/>
  <c r="H139" i="3"/>
  <c r="H140" i="3"/>
  <c r="H141" i="3"/>
  <c r="H142" i="3"/>
  <c r="H143" i="3"/>
  <c r="H144" i="3"/>
  <c r="H99" i="3"/>
  <c r="H100" i="3"/>
  <c r="H101" i="3"/>
  <c r="H102" i="3"/>
  <c r="H104" i="3"/>
  <c r="H105" i="3"/>
  <c r="H106" i="3"/>
  <c r="H107" i="3"/>
  <c r="H108" i="3"/>
  <c r="H109" i="3"/>
  <c r="H111" i="3"/>
  <c r="H112" i="3"/>
  <c r="H113" i="3"/>
  <c r="H115" i="3"/>
  <c r="H116" i="3"/>
  <c r="H117" i="3"/>
  <c r="H118" i="3"/>
  <c r="H120" i="3"/>
  <c r="H121" i="3"/>
  <c r="H122" i="3"/>
  <c r="H124" i="3"/>
  <c r="H125" i="3"/>
  <c r="H126" i="3"/>
  <c r="H127" i="3"/>
  <c r="H128" i="3"/>
  <c r="H129" i="3"/>
  <c r="H132" i="3"/>
  <c r="H133" i="3"/>
  <c r="H134" i="3"/>
  <c r="H135" i="3"/>
  <c r="H136" i="3"/>
  <c r="H98" i="3"/>
  <c r="H91" i="3"/>
  <c r="H92" i="3"/>
  <c r="H93" i="3"/>
  <c r="H61" i="3"/>
  <c r="H63" i="3"/>
  <c r="H64" i="3"/>
  <c r="H65" i="3"/>
  <c r="H66" i="3"/>
  <c r="H67" i="3"/>
  <c r="H68" i="3"/>
  <c r="H69" i="3"/>
  <c r="H71" i="3"/>
  <c r="H72" i="3"/>
  <c r="H74" i="3"/>
  <c r="H75" i="3"/>
  <c r="H76" i="3"/>
  <c r="H77" i="3"/>
  <c r="H80" i="3"/>
  <c r="H81" i="3"/>
  <c r="H82" i="3"/>
  <c r="H83" i="3"/>
  <c r="H84" i="3"/>
  <c r="H86" i="3"/>
  <c r="H87" i="3"/>
  <c r="H88" i="3"/>
  <c r="H89" i="3"/>
  <c r="H90" i="3"/>
  <c r="H60" i="3"/>
  <c r="H56" i="3"/>
  <c r="H57" i="3" s="1"/>
  <c r="H49" i="3"/>
  <c r="H50" i="3"/>
  <c r="H51" i="3"/>
  <c r="H52" i="3"/>
  <c r="H48" i="3"/>
  <c r="H41" i="3"/>
  <c r="H43" i="3"/>
  <c r="H44" i="3"/>
  <c r="H40" i="3"/>
  <c r="H33" i="3"/>
  <c r="H34" i="3"/>
  <c r="H32" i="3"/>
  <c r="H8" i="3"/>
  <c r="H9" i="3"/>
  <c r="H11" i="3"/>
  <c r="H12" i="3"/>
  <c r="H13" i="3"/>
  <c r="H14" i="3"/>
  <c r="H16" i="3"/>
  <c r="H17" i="3"/>
  <c r="H20" i="3"/>
  <c r="H21" i="3"/>
  <c r="H23" i="3"/>
  <c r="H25" i="3"/>
  <c r="H26" i="3"/>
  <c r="H27" i="3"/>
  <c r="H28" i="3"/>
  <c r="H6" i="3"/>
  <c r="H160" i="3" l="1"/>
  <c r="H35" i="3"/>
  <c r="H218" i="3"/>
  <c r="H154" i="3"/>
  <c r="H45" i="3"/>
  <c r="H29" i="3"/>
  <c r="H192" i="3"/>
  <c r="H94" i="3"/>
  <c r="H53" i="3"/>
  <c r="H145" i="3"/>
  <c r="H271" i="3" l="1"/>
  <c r="H255" i="3"/>
  <c r="H256" i="3"/>
  <c r="H257" i="3"/>
  <c r="H258" i="3"/>
  <c r="H259" i="3"/>
  <c r="H260" i="3"/>
  <c r="H261" i="3"/>
  <c r="H262" i="3"/>
  <c r="H263" i="3"/>
  <c r="H264" i="3"/>
  <c r="H265" i="3"/>
  <c r="H254" i="3"/>
  <c r="H241" i="3"/>
  <c r="H242" i="3"/>
  <c r="H243" i="3"/>
  <c r="H244" i="3"/>
  <c r="H245" i="3"/>
  <c r="H246" i="3"/>
  <c r="H247" i="3"/>
  <c r="H248" i="3"/>
  <c r="H249" i="3"/>
  <c r="H250" i="3"/>
  <c r="H251" i="3"/>
  <c r="H240" i="3"/>
  <c r="H227" i="3"/>
  <c r="H228" i="3"/>
  <c r="H229" i="3"/>
  <c r="H230" i="3"/>
  <c r="H231" i="3"/>
  <c r="H232" i="3"/>
  <c r="H233" i="3"/>
  <c r="H234" i="3"/>
  <c r="H235" i="3"/>
  <c r="H236" i="3"/>
  <c r="H237" i="3"/>
  <c r="H226" i="3"/>
  <c r="H221" i="3"/>
  <c r="H222" i="3" s="1"/>
  <c r="H266" i="3" l="1"/>
</calcChain>
</file>

<file path=xl/sharedStrings.xml><?xml version="1.0" encoding="utf-8"?>
<sst xmlns="http://schemas.openxmlformats.org/spreadsheetml/2006/main" count="1219" uniqueCount="675">
  <si>
    <t xml:space="preserve">INTERCOMMUNALE POUR LA GESTION ET LA REALISATION D'ETUDES TECHNIQUES ET ECONOMIQUES  </t>
  </si>
  <si>
    <t>Prix Unt.</t>
  </si>
  <si>
    <t>Prix Total</t>
  </si>
  <si>
    <t>2.2</t>
  </si>
  <si>
    <t>REMPLACEMENT DES APPAREILS</t>
  </si>
  <si>
    <t>2.2.1</t>
  </si>
  <si>
    <t>Installations de production de chaleur</t>
  </si>
  <si>
    <t>A</t>
  </si>
  <si>
    <t>Chaudières murale gaz à condensation étanche</t>
  </si>
  <si>
    <t xml:space="preserve">Chaudière à usage domestique  </t>
  </si>
  <si>
    <t>QP</t>
  </si>
  <si>
    <t>p</t>
  </si>
  <si>
    <t>B</t>
  </si>
  <si>
    <t>Chaudières murale gaz atmosphérique</t>
  </si>
  <si>
    <t>Chaudière jusque +/- 50kW</t>
  </si>
  <si>
    <t>C</t>
  </si>
  <si>
    <t>Chaudières sur socle gaz atmosphérique</t>
  </si>
  <si>
    <t>Chaudière jusque +/- 36kW</t>
  </si>
  <si>
    <t>Chaudière jusque +/- 60kW</t>
  </si>
  <si>
    <t>D</t>
  </si>
  <si>
    <t>Chaudières sur socle à air pulsé avec brûleur gaz</t>
  </si>
  <si>
    <t>E</t>
  </si>
  <si>
    <t>Convecteurs gaz</t>
  </si>
  <si>
    <t>F</t>
  </si>
  <si>
    <t>Chaudières sur socle à air pulsé avec brûleur mazout</t>
  </si>
  <si>
    <t>G</t>
  </si>
  <si>
    <t>Bruleurs modulant à air pulsé et bas Nox</t>
  </si>
  <si>
    <t>G.1</t>
  </si>
  <si>
    <t>Gaz</t>
  </si>
  <si>
    <t>Brûleur gaz chaudière murale</t>
  </si>
  <si>
    <t>Brûleur gaz chaudière sol</t>
  </si>
  <si>
    <t>G.2</t>
  </si>
  <si>
    <t>Mazout</t>
  </si>
  <si>
    <t xml:space="preserve">Brûleur mazout </t>
  </si>
  <si>
    <t>H</t>
  </si>
  <si>
    <t>Ventilation de la chaufferie</t>
  </si>
  <si>
    <t>H.1</t>
  </si>
  <si>
    <t>Ventilation basse</t>
  </si>
  <si>
    <t>fft</t>
  </si>
  <si>
    <t>H.2</t>
  </si>
  <si>
    <t>Ventilation haute</t>
  </si>
  <si>
    <t>I</t>
  </si>
  <si>
    <t>Vase d'expansion y compris tous accessoires et fixations.</t>
  </si>
  <si>
    <t>J</t>
  </si>
  <si>
    <t>Vidange et remplissage des circuits de chauffage</t>
  </si>
  <si>
    <t>2.2.2</t>
  </si>
  <si>
    <t>Installations de production d'eau chaude sanitaire</t>
  </si>
  <si>
    <t>Chauffe-eau à chauffage instantané au gaz type ouvert 8-20kW</t>
  </si>
  <si>
    <t>Chauffe-eau à chauffage instantané au gaz type étanche 9-24kW</t>
  </si>
  <si>
    <t>Chauffe-eau électrique 2kW</t>
  </si>
  <si>
    <t>2.2.3</t>
  </si>
  <si>
    <t>Conduits d'évacuation des produits de la combustion</t>
  </si>
  <si>
    <t>Cheminées</t>
  </si>
  <si>
    <t>A.1</t>
  </si>
  <si>
    <t>Type traditionnelle</t>
  </si>
  <si>
    <t>Ø 150</t>
  </si>
  <si>
    <t>mct</t>
  </si>
  <si>
    <t>Ø 200</t>
  </si>
  <si>
    <t>A.2</t>
  </si>
  <si>
    <t>Type ventouse</t>
  </si>
  <si>
    <t>Ø150</t>
  </si>
  <si>
    <t>Ø200</t>
  </si>
  <si>
    <t>2.2.4</t>
  </si>
  <si>
    <t>Détection de fuites de gaz naturel</t>
  </si>
  <si>
    <t>Détecteurs de gaz naturel</t>
  </si>
  <si>
    <t>Avertisseur acoustique d'alerte et d'alarme</t>
  </si>
  <si>
    <t>Centrale de détection gaz</t>
  </si>
  <si>
    <t>Canalisations électriques</t>
  </si>
  <si>
    <t>Essais et réception</t>
  </si>
  <si>
    <t>2.2.5</t>
  </si>
  <si>
    <t>Circulateurs pour eau chaude à une température maximum de 110°C</t>
  </si>
  <si>
    <t>2.2.6</t>
  </si>
  <si>
    <t>Tuyauteries</t>
  </si>
  <si>
    <t>Collecteurs d'eau chaude</t>
  </si>
  <si>
    <t>Collecteurs pour distribution en chape</t>
  </si>
  <si>
    <t>Tuyauteries acier pour eau chaude à 110°C maximum</t>
  </si>
  <si>
    <t>DN 15</t>
  </si>
  <si>
    <t>m</t>
  </si>
  <si>
    <t>DN 20</t>
  </si>
  <si>
    <t>DN 25</t>
  </si>
  <si>
    <t>DN 32</t>
  </si>
  <si>
    <t>DN 40</t>
  </si>
  <si>
    <t>DN 50</t>
  </si>
  <si>
    <t>DN 65</t>
  </si>
  <si>
    <t>Tuyauteries en cuivre pour eau de chauffage</t>
  </si>
  <si>
    <t>Tuyauteries en Pex-Alu-Pex pour eau de chauffage</t>
  </si>
  <si>
    <t>Tuyauteries en polyéthylène pour eau de chauffage pour distribution en chape</t>
  </si>
  <si>
    <t>Tuyauteries de gaz naturel</t>
  </si>
  <si>
    <t>Canalisations prévues à l'intérieur des bâtiments</t>
  </si>
  <si>
    <t>Canalisations prévues à l'extérieur des bâtiments</t>
  </si>
  <si>
    <t>Flexible de raccordement</t>
  </si>
  <si>
    <t>Flexible de raccordement pour gaz</t>
  </si>
  <si>
    <t>Détendeur gaz</t>
  </si>
  <si>
    <t>2.2.7</t>
  </si>
  <si>
    <t>Robinetteries et accessoires</t>
  </si>
  <si>
    <t>Robinetterie pour circuit d'eau de chauffage à une température de 110°C</t>
  </si>
  <si>
    <t>Robinets de réglage</t>
  </si>
  <si>
    <t>Robinets de réglage de pression différentielle</t>
  </si>
  <si>
    <t>Robinets à trois voies de circulation</t>
  </si>
  <si>
    <t>Vanne thermostatique à préréglage et té d'isolement</t>
  </si>
  <si>
    <t xml:space="preserve">Filtres d'eau chaude </t>
  </si>
  <si>
    <t>Clapet antiretour pour eau chaude</t>
  </si>
  <si>
    <t xml:space="preserve">Appareil de mesure (thermomètre, barromètre, compteur,…) </t>
  </si>
  <si>
    <t>Robinets de vidange et de purge</t>
  </si>
  <si>
    <t>Soupape de sécurité</t>
  </si>
  <si>
    <t>K</t>
  </si>
  <si>
    <t>Thermocouple</t>
  </si>
  <si>
    <t>L</t>
  </si>
  <si>
    <t>Robinetterie pour gaz naturel</t>
  </si>
  <si>
    <t>L.1</t>
  </si>
  <si>
    <t>Robinet magnétique de fermeture automatique</t>
  </si>
  <si>
    <t>DN20</t>
  </si>
  <si>
    <t>DN25</t>
  </si>
  <si>
    <t>DN32</t>
  </si>
  <si>
    <t>DN40</t>
  </si>
  <si>
    <t>DN50</t>
  </si>
  <si>
    <t>DN65</t>
  </si>
  <si>
    <t>L.2</t>
  </si>
  <si>
    <t>Robinet d'isolement</t>
  </si>
  <si>
    <t>M</t>
  </si>
  <si>
    <t>Joints de chaudière</t>
  </si>
  <si>
    <t>2.2.8</t>
  </si>
  <si>
    <t>Corps de chauffe statique</t>
  </si>
  <si>
    <t>Radiateurs à panneaux pour eau chaude</t>
  </si>
  <si>
    <t>2.2.9</t>
  </si>
  <si>
    <t>Régulation automatique</t>
  </si>
  <si>
    <t>Thermostats d'ambiance</t>
  </si>
  <si>
    <t>Sonde de température extérieure</t>
  </si>
  <si>
    <t>2.2.10</t>
  </si>
  <si>
    <t>Equipements électriques</t>
  </si>
  <si>
    <t>Tableaux électriques</t>
  </si>
  <si>
    <t>Tableaux en armoire reposant sur le sol ou du type mural</t>
  </si>
  <si>
    <t xml:space="preserve">Canalisations électriques pour les équipements repris ci-avant,  y compris tous accessoires et fixations </t>
  </si>
  <si>
    <t>2.2.11</t>
  </si>
  <si>
    <t>Calorifuge</t>
  </si>
  <si>
    <t>Tuyauteries placées à l'intérieur du bâtiment</t>
  </si>
  <si>
    <t>Eau chaude dont la température n'excède pas 110°C</t>
  </si>
  <si>
    <t>Eau froide</t>
  </si>
  <si>
    <t>Robinetterie et accessoires de tuyauteries</t>
  </si>
  <si>
    <t>B.1</t>
  </si>
  <si>
    <t>B.2</t>
  </si>
  <si>
    <t>2.2.12</t>
  </si>
  <si>
    <t>Percements et ragréages</t>
  </si>
  <si>
    <t>2.2.13</t>
  </si>
  <si>
    <t>Réception par un organisme agréé</t>
  </si>
  <si>
    <t>2.3</t>
  </si>
  <si>
    <t>ENTRETIENS</t>
  </si>
  <si>
    <t>Chaudière au gaz avec ou sans production d'eau chaude</t>
  </si>
  <si>
    <t>Chaudière au mazout avec ou sans production d'eau chaude</t>
  </si>
  <si>
    <t>Révision du générateur d'air pulsé</t>
  </si>
  <si>
    <t>Essais de contrôle</t>
  </si>
  <si>
    <t>Convecteurs</t>
  </si>
  <si>
    <t>E.1</t>
  </si>
  <si>
    <t>Convecteurs électriques</t>
  </si>
  <si>
    <t>E.2</t>
  </si>
  <si>
    <t>Convecteurs au gaz</t>
  </si>
  <si>
    <t>Système de production d'eau chaude</t>
  </si>
  <si>
    <t>F.1</t>
  </si>
  <si>
    <t>Chauffe-eau électrique</t>
  </si>
  <si>
    <t>F.2</t>
  </si>
  <si>
    <t>Chauffe-eau gaz</t>
  </si>
  <si>
    <t>F.3</t>
  </si>
  <si>
    <t>Chauffe-bains gaz</t>
  </si>
  <si>
    <t>F.4</t>
  </si>
  <si>
    <t>Boilers électriques</t>
  </si>
  <si>
    <t>Groupes de pulsion</t>
  </si>
  <si>
    <t>Ventilateur des groupes de pulsion</t>
  </si>
  <si>
    <t>Radians et aérochauffants</t>
  </si>
  <si>
    <t>2.4</t>
  </si>
  <si>
    <t>DEPANNAGES</t>
  </si>
  <si>
    <t>Interventions ponctuelles</t>
  </si>
  <si>
    <t>2.6</t>
  </si>
  <si>
    <t>MAINTENANCE DES INSTALLATIONS SPORTIVES</t>
  </si>
  <si>
    <t>Installations du Spiroudôme</t>
  </si>
  <si>
    <t>Production de chaud</t>
  </si>
  <si>
    <t>Production d'eau chaude sanitaire</t>
  </si>
  <si>
    <t>Circuits secondaires</t>
  </si>
  <si>
    <t>Collecteurs primaires</t>
  </si>
  <si>
    <t>Détection gaz</t>
  </si>
  <si>
    <t>Aérothermes</t>
  </si>
  <si>
    <t>Groupes de pulsion et d'extraction</t>
  </si>
  <si>
    <t>Climatiseurs</t>
  </si>
  <si>
    <t>Pompes d'injection</t>
  </si>
  <si>
    <t>Traitements des eaux</t>
  </si>
  <si>
    <t>Contrôle par un organisme agréé</t>
  </si>
  <si>
    <t>Installations du stade du pays de Charleroi</t>
  </si>
  <si>
    <t>Installations du complexe sportif "de Coubertin"</t>
  </si>
  <si>
    <t>2.7</t>
  </si>
  <si>
    <t>SOMME A JUSTIFIER</t>
  </si>
  <si>
    <t>Interventions imprévues</t>
  </si>
  <si>
    <t>SAJ</t>
  </si>
  <si>
    <t>Total</t>
  </si>
  <si>
    <t>Décompte</t>
  </si>
  <si>
    <t>A5</t>
  </si>
  <si>
    <t>Adresse</t>
  </si>
  <si>
    <t>N° de devis</t>
  </si>
  <si>
    <t>Descrition du travail</t>
  </si>
  <si>
    <t>N° de poste</t>
  </si>
  <si>
    <t>Date de réalisation</t>
  </si>
  <si>
    <t>Somme</t>
  </si>
  <si>
    <t>Décompte contrat</t>
  </si>
  <si>
    <t>TOTAL HVAC HTVA DU CONTRAT</t>
  </si>
  <si>
    <t>C.1</t>
  </si>
  <si>
    <t>C.2</t>
  </si>
  <si>
    <t>G.1.1</t>
  </si>
  <si>
    <t>G.1.2</t>
  </si>
  <si>
    <t>G.2.1</t>
  </si>
  <si>
    <t>A.1.1</t>
  </si>
  <si>
    <t>A.1.2</t>
  </si>
  <si>
    <t>Nombre</t>
  </si>
  <si>
    <t>Total annuel</t>
  </si>
  <si>
    <t>Total poste</t>
  </si>
  <si>
    <t>Forfait</t>
  </si>
  <si>
    <t>A.2.1</t>
  </si>
  <si>
    <t>A.2.2</t>
  </si>
  <si>
    <t>C.3</t>
  </si>
  <si>
    <t>C.4</t>
  </si>
  <si>
    <t>C.5</t>
  </si>
  <si>
    <t>C.6</t>
  </si>
  <si>
    <t>C.7</t>
  </si>
  <si>
    <t>D.1</t>
  </si>
  <si>
    <t>D.2</t>
  </si>
  <si>
    <t>E.3</t>
  </si>
  <si>
    <t>G.1.3</t>
  </si>
  <si>
    <t>G.1.4</t>
  </si>
  <si>
    <t>G.1.5</t>
  </si>
  <si>
    <t>G.1.6</t>
  </si>
  <si>
    <t>G.2.2</t>
  </si>
  <si>
    <t>G.2.3</t>
  </si>
  <si>
    <t>G.2.4</t>
  </si>
  <si>
    <t>G.2.5</t>
  </si>
  <si>
    <t>A.3</t>
  </si>
  <si>
    <t>A.4</t>
  </si>
  <si>
    <t>A.5</t>
  </si>
  <si>
    <t>B.3</t>
  </si>
  <si>
    <t>B.4</t>
  </si>
  <si>
    <t>B.5</t>
  </si>
  <si>
    <t>B.6</t>
  </si>
  <si>
    <t>D.3</t>
  </si>
  <si>
    <t>L.1.1</t>
  </si>
  <si>
    <t>L.1.2</t>
  </si>
  <si>
    <t>L.1.3</t>
  </si>
  <si>
    <t>L.1.4</t>
  </si>
  <si>
    <t>L.1.5</t>
  </si>
  <si>
    <t>L.1.6</t>
  </si>
  <si>
    <t>L.2.1</t>
  </si>
  <si>
    <t>L.2.2</t>
  </si>
  <si>
    <t>L.2.3</t>
  </si>
  <si>
    <t>L.2.4</t>
  </si>
  <si>
    <t>L.2.5</t>
  </si>
  <si>
    <t>A.1.3</t>
  </si>
  <si>
    <t>A.1.4</t>
  </si>
  <si>
    <t>A.1.5</t>
  </si>
  <si>
    <t>A.1.6</t>
  </si>
  <si>
    <t>A.1.7</t>
  </si>
  <si>
    <t>A.2.3</t>
  </si>
  <si>
    <t>A.2.4</t>
  </si>
  <si>
    <t>B.1.1</t>
  </si>
  <si>
    <t>B.1.2</t>
  </si>
  <si>
    <t>B.1.3</t>
  </si>
  <si>
    <t>B.1.4</t>
  </si>
  <si>
    <t>B.1.5</t>
  </si>
  <si>
    <t>B.1.6</t>
  </si>
  <si>
    <t>B.2.1</t>
  </si>
  <si>
    <t>B.2.2</t>
  </si>
  <si>
    <t>B.2.3</t>
  </si>
  <si>
    <t>B.2.4</t>
  </si>
  <si>
    <t>B.2.5</t>
  </si>
  <si>
    <t>B.2.6</t>
  </si>
  <si>
    <t>2.2.1.B.1</t>
  </si>
  <si>
    <t>2.2.1.B.2</t>
  </si>
  <si>
    <t>2.2.1.C.1</t>
  </si>
  <si>
    <t>2.2.1.C.2</t>
  </si>
  <si>
    <t>2.2.1.D</t>
  </si>
  <si>
    <t>2.2.1.E</t>
  </si>
  <si>
    <t>2.2.1.F.1</t>
  </si>
  <si>
    <t>2.2.1.G.1.1</t>
  </si>
  <si>
    <t>2.2.1.G.1.2</t>
  </si>
  <si>
    <t>2.2.1.H.1</t>
  </si>
  <si>
    <t>2.2.1.H.2</t>
  </si>
  <si>
    <t>2.2.1.F.2</t>
  </si>
  <si>
    <t>2.2.1.G.2.1</t>
  </si>
  <si>
    <t>2.2.1.I</t>
  </si>
  <si>
    <t>2.2.1.J</t>
  </si>
  <si>
    <t>2.2.2.A</t>
  </si>
  <si>
    <t>2.2.2.B</t>
  </si>
  <si>
    <t>2.2.2.C</t>
  </si>
  <si>
    <t>2.2.3.A.1.1</t>
  </si>
  <si>
    <t>2.2.3.A.1.2</t>
  </si>
  <si>
    <t>2.2.3.A.2.1</t>
  </si>
  <si>
    <t>2.2.3.A.2.2</t>
  </si>
  <si>
    <t>2.2.4.A</t>
  </si>
  <si>
    <t>2.2.4.B</t>
  </si>
  <si>
    <t>2.2.4.C</t>
  </si>
  <si>
    <t>2.2.4.D</t>
  </si>
  <si>
    <t>2.2.4.E</t>
  </si>
  <si>
    <t>2.2.6.A</t>
  </si>
  <si>
    <t>2.2.6.B</t>
  </si>
  <si>
    <t>2.2.6.C.1</t>
  </si>
  <si>
    <t>2.2.6.C.2</t>
  </si>
  <si>
    <t>2.2.6.C.3</t>
  </si>
  <si>
    <t>2.2.6.C.4</t>
  </si>
  <si>
    <t>2.2.6.C.5</t>
  </si>
  <si>
    <t>2.2.6.C.6</t>
  </si>
  <si>
    <t>2.2.6.C.7</t>
  </si>
  <si>
    <t>2.2.6.D.1</t>
  </si>
  <si>
    <t>2.2.6.D.2</t>
  </si>
  <si>
    <t>2.2.6.E.1</t>
  </si>
  <si>
    <t>2.2.6.E.2</t>
  </si>
  <si>
    <t>2.2.6.E.3</t>
  </si>
  <si>
    <t>2.2.6.F</t>
  </si>
  <si>
    <t>2.2.6.G.1.2</t>
  </si>
  <si>
    <t>2.2.6.G.1.3</t>
  </si>
  <si>
    <t>2.2.6.G.1.4</t>
  </si>
  <si>
    <t>2.2.6.G.1.5</t>
  </si>
  <si>
    <t>2.2.6.G.1.6</t>
  </si>
  <si>
    <t>2.2.6.G.2.1</t>
  </si>
  <si>
    <t>2.2.6.G.2.2</t>
  </si>
  <si>
    <t>2.2.6.G.2.3</t>
  </si>
  <si>
    <t>2.2.6.G.2.4</t>
  </si>
  <si>
    <t>2.2.6.G.2.5</t>
  </si>
  <si>
    <t>2.2.6.H</t>
  </si>
  <si>
    <t>2.2.6.I</t>
  </si>
  <si>
    <t>2.2.6.J</t>
  </si>
  <si>
    <t>2.2.7.A.1</t>
  </si>
  <si>
    <t>2.2.7.A.2</t>
  </si>
  <si>
    <t>2.2.7.A.3</t>
  </si>
  <si>
    <t>2.2.7.A.4</t>
  </si>
  <si>
    <t>2.2.7.A.5</t>
  </si>
  <si>
    <t>2.2.7.B.1</t>
  </si>
  <si>
    <t>2.2.7.B.2</t>
  </si>
  <si>
    <t>2.2.7.B.3</t>
  </si>
  <si>
    <t>2.2.7.B.4</t>
  </si>
  <si>
    <t>2.2.7.B.5</t>
  </si>
  <si>
    <t>2.2.7.B.6</t>
  </si>
  <si>
    <t>2.2.7.C.1</t>
  </si>
  <si>
    <t>2.2.7.C.2</t>
  </si>
  <si>
    <t>2.2.7.C.3</t>
  </si>
  <si>
    <t>2.2.7.D.1</t>
  </si>
  <si>
    <t>2.2.7.D.2</t>
  </si>
  <si>
    <t>2.2.7.D.3</t>
  </si>
  <si>
    <t>2.2.7.E</t>
  </si>
  <si>
    <t>2.2.7.F.1</t>
  </si>
  <si>
    <t>2.2.7.F.2</t>
  </si>
  <si>
    <t>2.2.7.F.3</t>
  </si>
  <si>
    <t>2.2.7.G.1</t>
  </si>
  <si>
    <t>2.2.7.G.2</t>
  </si>
  <si>
    <t>2.2.7.H</t>
  </si>
  <si>
    <t>2.2.7.I</t>
  </si>
  <si>
    <t>2.2.7.J</t>
  </si>
  <si>
    <t>2.2.7.K</t>
  </si>
  <si>
    <t>2.2.7.L.1.1</t>
  </si>
  <si>
    <t>2.2.7.L.1.2</t>
  </si>
  <si>
    <t>2.2.7.L.1.3</t>
  </si>
  <si>
    <t>2.2.7.L.1.4</t>
  </si>
  <si>
    <t>2.2.7.L.1.5</t>
  </si>
  <si>
    <t>2.2.7.L.1.6</t>
  </si>
  <si>
    <t>2.2.7.L.2.1</t>
  </si>
  <si>
    <t>2.2.7.L.2.2</t>
  </si>
  <si>
    <t>2.2.7.L.2.3</t>
  </si>
  <si>
    <t>2.2.7.L.2.4</t>
  </si>
  <si>
    <t>2.2.7.L.2.5</t>
  </si>
  <si>
    <t>2.2.7.M</t>
  </si>
  <si>
    <t>2.2.8.A</t>
  </si>
  <si>
    <t>2.2.9.B</t>
  </si>
  <si>
    <t>2.2.9.C</t>
  </si>
  <si>
    <t>2.2.10.C</t>
  </si>
  <si>
    <t>2.2.11.A.1.1</t>
  </si>
  <si>
    <t>2.2.11.A.1.2</t>
  </si>
  <si>
    <t>2.2.11.A.1.3</t>
  </si>
  <si>
    <t>2.2.11.A.1.4</t>
  </si>
  <si>
    <t>2.2.11.A.1.5</t>
  </si>
  <si>
    <t>2.2.11.A.1.6</t>
  </si>
  <si>
    <t>2.2.11.A.1.7</t>
  </si>
  <si>
    <t>2.2.11.A.2.1</t>
  </si>
  <si>
    <t>2.2.11.A.2.2</t>
  </si>
  <si>
    <t>2.2.11.A.2.3</t>
  </si>
  <si>
    <t>2.2.11.A.2.4</t>
  </si>
  <si>
    <t>2.2.11.B.1.1</t>
  </si>
  <si>
    <t>2.2.11.B.1.2</t>
  </si>
  <si>
    <t>2.2.11.B.1.3</t>
  </si>
  <si>
    <t>2.2.11.B.1.4</t>
  </si>
  <si>
    <t>2.2.11.B.1.5</t>
  </si>
  <si>
    <t>2.2.11.B.1.6</t>
  </si>
  <si>
    <t>2.2.11.B.2.1</t>
  </si>
  <si>
    <t>2.2.11.B.2.2</t>
  </si>
  <si>
    <t>2.2.11.B.2.3</t>
  </si>
  <si>
    <t>2.2.11.B.2.4</t>
  </si>
  <si>
    <t>2.2.11.B.2.5</t>
  </si>
  <si>
    <t>2.2.11.B.2.6</t>
  </si>
  <si>
    <t>2.3.A</t>
  </si>
  <si>
    <t>2.3.B</t>
  </si>
  <si>
    <t>2.3.C</t>
  </si>
  <si>
    <t>2.3.D</t>
  </si>
  <si>
    <t>2.3.E.1</t>
  </si>
  <si>
    <t>2.3.E.2</t>
  </si>
  <si>
    <t>2.3.F.1</t>
  </si>
  <si>
    <t>2.3.F.2</t>
  </si>
  <si>
    <t>2.3.F.3</t>
  </si>
  <si>
    <t>2.3.F.4</t>
  </si>
  <si>
    <t>2.3.G</t>
  </si>
  <si>
    <t>2.3.H</t>
  </si>
  <si>
    <t>2.3.I</t>
  </si>
  <si>
    <t>2.6.1</t>
  </si>
  <si>
    <t>2.6.2</t>
  </si>
  <si>
    <t>2.6.3</t>
  </si>
  <si>
    <t>Rue de la Rivelaine 54 B7, Montignies s/s</t>
  </si>
  <si>
    <t>Place Edmond Gilles 30, Lodelinsart</t>
  </si>
  <si>
    <t>Rue des Gardes 2C1, Charleroi</t>
  </si>
  <si>
    <t>Rue Adolphe Max 3, Mont sur Marchienne</t>
  </si>
  <si>
    <t>Cafétériat complexe sport. Mont sur Marchienne</t>
  </si>
  <si>
    <t>Remplacement de la chaudière</t>
  </si>
  <si>
    <t>A-CHAVIL-17-0004</t>
  </si>
  <si>
    <t>A-CHAVIL-17-0005</t>
  </si>
  <si>
    <t>A-CHAVIL-17-0001</t>
  </si>
  <si>
    <t>A-CHAVIL-17-0002</t>
  </si>
  <si>
    <t>Somme à justifier (2.7)</t>
  </si>
  <si>
    <t>Imputation</t>
  </si>
  <si>
    <t>A-CHAVIL-17-0003</t>
  </si>
  <si>
    <t>Montant du devis</t>
  </si>
  <si>
    <t>Total à justifier</t>
  </si>
  <si>
    <t>mail du 30/12/2014</t>
  </si>
  <si>
    <t>2.7.A</t>
  </si>
  <si>
    <t>A-HCE380-17-0048</t>
  </si>
  <si>
    <t>Sporting de Charleroi</t>
  </si>
  <si>
    <t>Ed.GILLES 28/13</t>
  </si>
  <si>
    <t xml:space="preserve">Rempl.vased'exp,plaquette EN et bloc circulateur. </t>
  </si>
  <si>
    <t>A-HCE380-17-0051</t>
  </si>
  <si>
    <t>Rempl.batterie GP1A</t>
  </si>
  <si>
    <t>A-HCE380-17-0052</t>
  </si>
  <si>
    <t>Ed.GILLES 28/21</t>
  </si>
  <si>
    <t>Nbre</t>
  </si>
  <si>
    <t>Rue des Gardes 2</t>
  </si>
  <si>
    <t>Dépannage chauffage</t>
  </si>
  <si>
    <t>A-HCE380-17-0053</t>
  </si>
  <si>
    <t>Remplacement vase expansion</t>
  </si>
  <si>
    <t>Remplacement échangeur ECS</t>
  </si>
  <si>
    <t>Remplacement du chauffe-eau</t>
  </si>
  <si>
    <t>21091-CS-0003</t>
  </si>
  <si>
    <t>21091-CS-0004</t>
  </si>
  <si>
    <t>21091-CS-0006</t>
  </si>
  <si>
    <t>21091-CS-0007</t>
  </si>
  <si>
    <t>Remplacement chauffe-eau et vannnes</t>
  </si>
  <si>
    <t>21091-CS-0001</t>
  </si>
  <si>
    <t>Rue Rivelaine 53/A7, Montignies s/s</t>
  </si>
  <si>
    <t>A-CHAVIL-17-0006</t>
  </si>
  <si>
    <t>2.4.A</t>
  </si>
  <si>
    <t>2.6.3.A</t>
  </si>
  <si>
    <t>2.6.3.B</t>
  </si>
  <si>
    <t>2.6.3.C</t>
  </si>
  <si>
    <t>2.6.3.D</t>
  </si>
  <si>
    <t>2.6.3.E</t>
  </si>
  <si>
    <t>2.6.3.F</t>
  </si>
  <si>
    <t>2.6.3.G</t>
  </si>
  <si>
    <t>2.6.3.H</t>
  </si>
  <si>
    <t>2.6.3.I</t>
  </si>
  <si>
    <t>2.6.3.J</t>
  </si>
  <si>
    <t>2.6.3.K</t>
  </si>
  <si>
    <t>2.6.3.L</t>
  </si>
  <si>
    <t>2.6.2.A</t>
  </si>
  <si>
    <t>2.6.2.B</t>
  </si>
  <si>
    <t>2.6.2.C</t>
  </si>
  <si>
    <t>2.6.2.D</t>
  </si>
  <si>
    <t>2.6.2.E</t>
  </si>
  <si>
    <t>2.6.2.F</t>
  </si>
  <si>
    <t>2.6.2.G</t>
  </si>
  <si>
    <t>2.6.2.H</t>
  </si>
  <si>
    <t>2.6.2.I</t>
  </si>
  <si>
    <t>2.6.2.J</t>
  </si>
  <si>
    <t>2.6.2.K</t>
  </si>
  <si>
    <t>2.6.2.L</t>
  </si>
  <si>
    <t>21091-CS-0010</t>
  </si>
  <si>
    <t>A-CHAVIL-17-0007</t>
  </si>
  <si>
    <t>21091-CS-0008</t>
  </si>
  <si>
    <t>Nettoyage des tuyauteries chauffage</t>
  </si>
  <si>
    <t>Total dépannage</t>
  </si>
  <si>
    <t>Total forfait :</t>
  </si>
  <si>
    <t>Dépannage (2.4.A)</t>
  </si>
  <si>
    <t>21091-CS-0005</t>
  </si>
  <si>
    <t>Remplacement régulation</t>
  </si>
  <si>
    <t>2.2.10.B</t>
  </si>
  <si>
    <t>A-CHAVIL-17-0009</t>
  </si>
  <si>
    <t>21091-CS-0009</t>
  </si>
  <si>
    <t>Remplacement chaudière T4</t>
  </si>
  <si>
    <t>2.2.1.A</t>
  </si>
  <si>
    <t>A-CHAVIL-17-0010</t>
  </si>
  <si>
    <t>A-CHAVIL-17-0008</t>
  </si>
  <si>
    <t>Remplacement vannes gaz compteur</t>
  </si>
  <si>
    <t>Total Postes</t>
  </si>
  <si>
    <t>A1</t>
  </si>
  <si>
    <t>A2</t>
  </si>
  <si>
    <t>A3</t>
  </si>
  <si>
    <t>A4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</si>
  <si>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</si>
  <si>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</si>
  <si>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</si>
  <si>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</si>
  <si>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</si>
  <si>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</si>
  <si>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</si>
  <si>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</si>
  <si>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</si>
  <si>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</si>
  <si>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</si>
  <si>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</si>
  <si>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</si>
  <si>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</si>
  <si>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</si>
  <si>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</si>
  <si>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</si>
  <si>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</si>
  <si>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</si>
  <si>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</si>
  <si>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</si>
  <si>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</si>
  <si>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</si>
  <si>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</si>
  <si>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</si>
  <si>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</si>
  <si>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</si>
  <si>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</si>
  <si>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</si>
  <si>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</si>
  <si>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</si>
  <si>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</si>
  <si>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</si>
  <si>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</si>
  <si>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</si>
  <si>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</si>
  <si>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</si>
  <si>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</si>
  <si>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</si>
  <si>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</si>
  <si>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</si>
  <si>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</si>
  <si>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</si>
  <si>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</si>
  <si>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</si>
  <si>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</si>
  <si>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</si>
  <si>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</si>
  <si>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</si>
  <si>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</si>
  <si>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</si>
  <si>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</si>
  <si>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</si>
  <si>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</si>
  <si>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</si>
  <si>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</si>
  <si>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</si>
  <si>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</si>
  <si>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</si>
  <si>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</si>
  <si>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</si>
  <si>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</si>
  <si>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</si>
  <si>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</si>
  <si>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</si>
  <si>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</si>
  <si>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</si>
  <si>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</si>
  <si>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</si>
  <si>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</si>
  <si>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</si>
  <si>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</si>
  <si>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</si>
  <si>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</si>
  <si>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</si>
  <si>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</si>
  <si>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</si>
  <si>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</si>
  <si>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</si>
  <si>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</si>
  <si>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</si>
  <si>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</si>
  <si>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</si>
  <si>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</si>
  <si>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</si>
  <si>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</si>
  <si>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</si>
  <si>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</si>
  <si>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</si>
  <si>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</si>
  <si>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</si>
  <si>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</si>
  <si>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</si>
  <si>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</si>
  <si>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</si>
  <si>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</si>
  <si>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</si>
  <si>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</si>
  <si>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</si>
  <si>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</si>
  <si>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</si>
  <si>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</si>
  <si>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</si>
  <si>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</si>
  <si>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</si>
  <si>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</si>
  <si>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</si>
  <si>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</si>
  <si>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</si>
  <si>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</si>
  <si>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</si>
  <si>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</si>
  <si>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</si>
  <si>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</si>
  <si>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</si>
  <si>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</si>
  <si>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</si>
  <si>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</si>
  <si>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</si>
  <si>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</si>
  <si>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</si>
  <si>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</si>
  <si>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</si>
  <si>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</si>
  <si>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</si>
  <si>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</si>
  <si>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</si>
  <si>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</si>
  <si>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</si>
  <si>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</si>
  <si>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</si>
  <si>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</si>
  <si>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</si>
  <si>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</si>
  <si>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</si>
  <si>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</si>
  <si>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</si>
  <si>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</si>
  <si>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</si>
  <si>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</si>
  <si>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</si>
  <si>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</si>
  <si>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</si>
  <si>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</si>
  <si>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</si>
  <si>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</si>
  <si>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</si>
  <si>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</si>
  <si>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</si>
  <si>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</si>
  <si>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</si>
  <si>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</si>
  <si>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</si>
  <si>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</si>
  <si>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</si>
  <si>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</si>
  <si>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</si>
  <si>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</si>
  <si>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</si>
  <si>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</si>
  <si>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</si>
  <si>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</si>
  <si>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</si>
  <si>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</si>
  <si>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</si>
  <si>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</si>
  <si>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</si>
  <si>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</si>
  <si>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</si>
  <si>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</si>
  <si>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2.6.1.A</t>
  </si>
  <si>
    <t>2.6.1.B</t>
  </si>
  <si>
    <t>2.6.1.C</t>
  </si>
  <si>
    <t>2.6.1.D</t>
  </si>
  <si>
    <t>2.6.1.E</t>
  </si>
  <si>
    <t>2.6.1.F</t>
  </si>
  <si>
    <t>2.6.1.G</t>
  </si>
  <si>
    <t>2.6.1.H</t>
  </si>
  <si>
    <t>2.6.1.I</t>
  </si>
  <si>
    <t>2.6.1.J</t>
  </si>
  <si>
    <t>2.6.1.K</t>
  </si>
  <si>
    <t>2.6.1.L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</si>
</sst>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 * #,##0.00_ ;_ * \-#,##0.00_ ;_ * &quot;-&quot;??_ ;_ @_ "/>
    <numFmt numFmtId="164" formatCode="#,##0.00\ &quot;€&quot;"/>
    <numFmt numFmtId="165" formatCode="&quot;€&quot;\ #,##0.00"/>
    <numFmt numFmtId="166" formatCode="&quot;€&quot;\ #.##0.00"/>
    <numFmt numFmtId="167" formatCode="&quot;€&quot;\ #.00"/>
    <numFmt numFmtId="168" formatCode="&quot;€&quot;\ #.##0"/>
    <numFmt numFmtId="171" formatCode="&quot;€&quot;\ #.##"/>
  </numFmts>
  <fonts count="26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b/>
      <sz val="11"/>
      <color indexed="10"/>
      <name val="Arial"/>
      <family val="2"/>
    </font>
    <font>
      <i/>
      <sz val="11"/>
      <name val="Arial"/>
      <family val="2"/>
    </font>
    <font>
      <i/>
      <u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name val="Arial"/>
      <family val="2"/>
    </font>
    <font>
      <sz val="11"/>
      <color theme="0" tint="-0.249977111117893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u/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21" fillId="0" borderId="0" applyFont="0" applyFill="0" applyBorder="0" applyAlignment="0" applyProtection="0"/>
    <xf numFmtId="0" fontId="22" fillId="0" borderId="0"/>
    <xf numFmtId="0" fontId="23" fillId="0" borderId="0"/>
  </cellStyleXfs>
  <cellXfs count="219">
    <xf numFmtId="0" fontId="0" fillId="0" borderId="0" xfId="0"/>
    <xf numFmtId="0" fontId="3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/>
    <xf numFmtId="164" fontId="2" fillId="0" borderId="5" xfId="0" applyNumberFormat="1" applyFont="1" applyBorder="1" applyAlignment="1"/>
    <xf numFmtId="164" fontId="7" fillId="0" borderId="13" xfId="0" applyNumberFormat="1" applyFont="1" applyFill="1" applyBorder="1" applyAlignment="1">
      <alignment horizontal="center"/>
    </xf>
    <xf numFmtId="164" fontId="7" fillId="0" borderId="14" xfId="0" applyNumberFormat="1" applyFont="1" applyFill="1" applyBorder="1" applyAlignment="1">
      <alignment horizontal="center"/>
    </xf>
    <xf numFmtId="164" fontId="7" fillId="0" borderId="5" xfId="0" applyNumberFormat="1" applyFont="1" applyFill="1" applyBorder="1" applyAlignment="1" applyProtection="1">
      <alignment horizontal="right" vertical="center" wrapText="1"/>
      <protection locked="0"/>
    </xf>
    <xf numFmtId="164" fontId="11" fillId="0" borderId="5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0" xfId="0" applyFont="1" applyFill="1" applyBorder="1" applyAlignment="1">
      <alignment horizontal="center" wrapText="1"/>
    </xf>
    <xf numFmtId="164" fontId="2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164" fontId="2" fillId="0" borderId="0" xfId="0" applyNumberFormat="1" applyFont="1" applyFill="1" applyBorder="1" applyAlignment="1">
      <alignment horizontal="right" wrapText="1"/>
    </xf>
    <xf numFmtId="0" fontId="9" fillId="0" borderId="0" xfId="0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 wrapText="1"/>
      <protection locked="0"/>
    </xf>
    <xf numFmtId="0" fontId="9" fillId="0" borderId="0" xfId="0" applyFont="1" applyFill="1" applyBorder="1" applyAlignment="1" applyProtection="1">
      <alignment horizontal="left" vertical="top" wrapText="1"/>
    </xf>
    <xf numFmtId="0" fontId="9" fillId="0" borderId="0" xfId="0" applyFont="1" applyFill="1" applyBorder="1" applyProtection="1"/>
    <xf numFmtId="0" fontId="9" fillId="0" borderId="0" xfId="0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164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0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wrapText="1"/>
    </xf>
    <xf numFmtId="0" fontId="7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vertical="top"/>
    </xf>
    <xf numFmtId="0" fontId="5" fillId="0" borderId="3" xfId="0" applyFont="1" applyFill="1" applyBorder="1" applyProtection="1"/>
    <xf numFmtId="0" fontId="8" fillId="0" borderId="3" xfId="0" applyFont="1" applyFill="1" applyBorder="1" applyAlignment="1" applyProtection="1">
      <alignment wrapText="1"/>
    </xf>
    <xf numFmtId="0" fontId="5" fillId="0" borderId="3" xfId="0" applyFont="1" applyFill="1" applyBorder="1" applyAlignment="1" applyProtection="1">
      <alignment horizontal="center"/>
    </xf>
    <xf numFmtId="164" fontId="9" fillId="0" borderId="5" xfId="0" applyNumberFormat="1" applyFont="1" applyFill="1" applyBorder="1" applyAlignment="1" applyProtection="1">
      <alignment horizontal="right" wrapText="1"/>
      <protection locked="0"/>
    </xf>
    <xf numFmtId="0" fontId="9" fillId="0" borderId="4" xfId="0" applyFont="1" applyFill="1" applyBorder="1" applyAlignment="1" applyProtection="1">
      <alignment vertical="top"/>
    </xf>
    <xf numFmtId="0" fontId="10" fillId="0" borderId="4" xfId="0" applyFont="1" applyFill="1" applyBorder="1" applyAlignment="1" applyProtection="1">
      <alignment vertical="top"/>
    </xf>
    <xf numFmtId="164" fontId="10" fillId="0" borderId="5" xfId="0" applyNumberFormat="1" applyFont="1" applyFill="1" applyBorder="1" applyAlignment="1" applyProtection="1">
      <alignment horizontal="right" wrapText="1"/>
      <protection locked="0"/>
    </xf>
    <xf numFmtId="0" fontId="7" fillId="0" borderId="4" xfId="0" applyFont="1" applyFill="1" applyBorder="1" applyAlignment="1">
      <alignment vertical="top"/>
    </xf>
    <xf numFmtId="0" fontId="7" fillId="0" borderId="1" xfId="0" applyFont="1" applyFill="1" applyBorder="1" applyAlignment="1" applyProtection="1">
      <alignment horizontal="center"/>
    </xf>
    <xf numFmtId="0" fontId="9" fillId="0" borderId="1" xfId="0" applyFont="1" applyFill="1" applyBorder="1" applyAlignment="1" applyProtection="1">
      <alignment horizontal="center"/>
    </xf>
    <xf numFmtId="164" fontId="9" fillId="0" borderId="1" xfId="0" applyNumberFormat="1" applyFont="1" applyFill="1" applyBorder="1" applyAlignment="1" applyProtection="1">
      <alignment horizontal="center" wrapText="1"/>
      <protection locked="0"/>
    </xf>
    <xf numFmtId="0" fontId="7" fillId="3" borderId="1" xfId="0" applyFont="1" applyFill="1" applyBorder="1" applyAlignment="1" applyProtection="1">
      <alignment horizontal="left" vertical="top" wrapText="1"/>
    </xf>
    <xf numFmtId="0" fontId="9" fillId="0" borderId="1" xfId="0" applyFont="1" applyFill="1" applyBorder="1" applyAlignment="1" applyProtection="1">
      <alignment horizontal="left" vertical="top" wrapText="1"/>
    </xf>
    <xf numFmtId="0" fontId="9" fillId="0" borderId="1" xfId="0" applyFont="1" applyFill="1" applyBorder="1" applyAlignment="1" applyProtection="1">
      <alignment horizontal="center" vertical="top" wrapText="1"/>
    </xf>
    <xf numFmtId="0" fontId="9" fillId="0" borderId="1" xfId="0" applyFont="1" applyFill="1" applyBorder="1" applyAlignment="1" applyProtection="1">
      <alignment horizontal="center" vertical="top"/>
    </xf>
    <xf numFmtId="164" fontId="9" fillId="0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1" xfId="0" applyFont="1" applyFill="1" applyBorder="1" applyAlignment="1" applyProtection="1">
      <alignment horizontal="center" wrapText="1"/>
    </xf>
    <xf numFmtId="0" fontId="9" fillId="0" borderId="1" xfId="0" applyFont="1" applyFill="1" applyBorder="1" applyProtection="1"/>
    <xf numFmtId="0" fontId="9" fillId="0" borderId="1" xfId="0" applyFont="1" applyFill="1" applyBorder="1" applyAlignment="1" applyProtection="1">
      <alignment horizontal="center" vertical="center"/>
    </xf>
    <xf numFmtId="164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Fill="1" applyBorder="1" applyAlignment="1" applyProtection="1">
      <alignment vertical="top"/>
    </xf>
    <xf numFmtId="0" fontId="7" fillId="2" borderId="10" xfId="0" applyFont="1" applyFill="1" applyBorder="1" applyAlignment="1" applyProtection="1">
      <alignment horizontal="left" vertical="center" wrapText="1"/>
    </xf>
    <xf numFmtId="0" fontId="7" fillId="0" borderId="10" xfId="0" applyFont="1" applyFill="1" applyBorder="1" applyAlignment="1" applyProtection="1">
      <alignment horizontal="center"/>
    </xf>
    <xf numFmtId="0" fontId="9" fillId="0" borderId="10" xfId="0" applyFont="1" applyFill="1" applyBorder="1" applyAlignment="1" applyProtection="1">
      <alignment horizontal="center"/>
    </xf>
    <xf numFmtId="164" fontId="9" fillId="0" borderId="10" xfId="0" applyNumberFormat="1" applyFont="1" applyFill="1" applyBorder="1" applyAlignment="1" applyProtection="1">
      <alignment horizontal="center" wrapText="1"/>
      <protection locked="0"/>
    </xf>
    <xf numFmtId="164" fontId="9" fillId="0" borderId="11" xfId="0" applyNumberFormat="1" applyFont="1" applyFill="1" applyBorder="1" applyAlignment="1" applyProtection="1">
      <alignment horizontal="right" wrapText="1"/>
      <protection locked="0"/>
    </xf>
    <xf numFmtId="0" fontId="7" fillId="0" borderId="17" xfId="0" applyFont="1" applyFill="1" applyBorder="1" applyAlignment="1" applyProtection="1">
      <alignment vertical="top"/>
    </xf>
    <xf numFmtId="164" fontId="9" fillId="0" borderId="18" xfId="0" applyNumberFormat="1" applyFont="1" applyFill="1" applyBorder="1" applyAlignment="1" applyProtection="1">
      <alignment horizontal="right" wrapText="1"/>
      <protection locked="0"/>
    </xf>
    <xf numFmtId="0" fontId="9" fillId="0" borderId="17" xfId="0" applyFont="1" applyFill="1" applyBorder="1" applyAlignment="1" applyProtection="1">
      <alignment vertical="top"/>
    </xf>
    <xf numFmtId="0" fontId="9" fillId="0" borderId="19" xfId="0" applyFont="1" applyFill="1" applyBorder="1" applyAlignment="1" applyProtection="1">
      <alignment vertical="top"/>
    </xf>
    <xf numFmtId="0" fontId="9" fillId="0" borderId="13" xfId="0" applyFont="1" applyFill="1" applyBorder="1" applyProtection="1"/>
    <xf numFmtId="0" fontId="9" fillId="0" borderId="13" xfId="0" applyFont="1" applyFill="1" applyBorder="1" applyAlignment="1" applyProtection="1">
      <alignment horizontal="center" vertical="center"/>
    </xf>
    <xf numFmtId="164" fontId="9" fillId="0" borderId="1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14" xfId="0" applyNumberFormat="1" applyFont="1" applyFill="1" applyBorder="1" applyAlignment="1" applyProtection="1">
      <alignment horizontal="right" vertical="center" wrapText="1"/>
      <protection locked="0"/>
    </xf>
    <xf numFmtId="0" fontId="7" fillId="3" borderId="10" xfId="0" applyFont="1" applyFill="1" applyBorder="1" applyAlignment="1" applyProtection="1">
      <alignment horizontal="left" vertical="top" wrapText="1"/>
    </xf>
    <xf numFmtId="0" fontId="9" fillId="0" borderId="13" xfId="0" applyFont="1" applyFill="1" applyBorder="1" applyAlignment="1" applyProtection="1">
      <alignment horizontal="center"/>
    </xf>
    <xf numFmtId="164" fontId="9" fillId="0" borderId="13" xfId="0" applyNumberFormat="1" applyFont="1" applyFill="1" applyBorder="1" applyAlignment="1" applyProtection="1">
      <alignment horizontal="center" wrapText="1"/>
      <protection locked="0"/>
    </xf>
    <xf numFmtId="164" fontId="7" fillId="0" borderId="14" xfId="0" applyNumberFormat="1" applyFont="1" applyFill="1" applyBorder="1" applyAlignment="1" applyProtection="1">
      <alignment horizontal="right" wrapText="1"/>
      <protection locked="0"/>
    </xf>
    <xf numFmtId="0" fontId="10" fillId="0" borderId="1" xfId="0" applyFont="1" applyFill="1" applyBorder="1" applyAlignment="1" applyProtection="1">
      <alignment horizontal="left" vertical="top" wrapText="1"/>
    </xf>
    <xf numFmtId="0" fontId="7" fillId="3" borderId="10" xfId="0" applyFont="1" applyFill="1" applyBorder="1" applyAlignment="1" applyProtection="1">
      <alignment wrapText="1"/>
    </xf>
    <xf numFmtId="0" fontId="9" fillId="0" borderId="13" xfId="0" applyFont="1" applyFill="1" applyBorder="1" applyAlignment="1" applyProtection="1">
      <alignment wrapText="1"/>
    </xf>
    <xf numFmtId="0" fontId="9" fillId="0" borderId="1" xfId="0" quotePrefix="1" applyFont="1" applyFill="1" applyBorder="1" applyAlignment="1" applyProtection="1">
      <alignment horizontal="left" vertical="top" wrapText="1"/>
    </xf>
    <xf numFmtId="0" fontId="7" fillId="3" borderId="10" xfId="0" applyFont="1" applyFill="1" applyBorder="1" applyProtection="1"/>
    <xf numFmtId="164" fontId="7" fillId="0" borderId="10" xfId="0" applyNumberFormat="1" applyFont="1" applyFill="1" applyBorder="1" applyAlignment="1" applyProtection="1">
      <alignment horizontal="center" wrapText="1"/>
      <protection locked="0"/>
    </xf>
    <xf numFmtId="164" fontId="7" fillId="0" borderId="11" xfId="0" applyNumberFormat="1" applyFont="1" applyFill="1" applyBorder="1" applyAlignment="1" applyProtection="1">
      <alignment horizontal="right" wrapText="1"/>
      <protection locked="0"/>
    </xf>
    <xf numFmtId="0" fontId="9" fillId="0" borderId="13" xfId="0" applyFont="1" applyFill="1" applyBorder="1" applyAlignment="1" applyProtection="1">
      <alignment horizontal="left" vertical="top" wrapText="1"/>
    </xf>
    <xf numFmtId="0" fontId="7" fillId="3" borderId="10" xfId="0" applyFont="1" applyFill="1" applyBorder="1" applyAlignment="1" applyProtection="1">
      <alignment horizontal="left" vertical="center" wrapText="1"/>
    </xf>
    <xf numFmtId="164" fontId="9" fillId="0" borderId="10" xfId="0" applyNumberFormat="1" applyFont="1" applyFill="1" applyBorder="1" applyAlignment="1">
      <alignment horizontal="center" wrapText="1"/>
    </xf>
    <xf numFmtId="164" fontId="9" fillId="0" borderId="11" xfId="0" applyNumberFormat="1" applyFont="1" applyFill="1" applyBorder="1" applyAlignment="1">
      <alignment horizontal="right" wrapText="1"/>
    </xf>
    <xf numFmtId="0" fontId="9" fillId="0" borderId="21" xfId="0" applyFont="1" applyFill="1" applyBorder="1" applyAlignment="1" applyProtection="1">
      <alignment horizontal="center"/>
    </xf>
    <xf numFmtId="0" fontId="0" fillId="0" borderId="0" xfId="0" applyBorder="1"/>
    <xf numFmtId="164" fontId="9" fillId="0" borderId="25" xfId="0" applyNumberFormat="1" applyFont="1" applyFill="1" applyBorder="1" applyAlignment="1" applyProtection="1">
      <alignment horizontal="right" wrapText="1"/>
      <protection locked="0"/>
    </xf>
    <xf numFmtId="0" fontId="13" fillId="0" borderId="22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2" fillId="4" borderId="1" xfId="0" applyFont="1" applyFill="1" applyBorder="1" applyAlignment="1" applyProtection="1">
      <alignment horizontal="left" vertical="top" wrapText="1"/>
    </xf>
    <xf numFmtId="0" fontId="12" fillId="4" borderId="1" xfId="0" applyFont="1" applyFill="1" applyBorder="1" applyProtection="1"/>
    <xf numFmtId="0" fontId="12" fillId="4" borderId="1" xfId="0" applyFont="1" applyFill="1" applyBorder="1" applyAlignment="1" applyProtection="1">
      <alignment wrapText="1"/>
    </xf>
    <xf numFmtId="0" fontId="0" fillId="0" borderId="17" xfId="0" applyBorder="1"/>
    <xf numFmtId="0" fontId="9" fillId="0" borderId="3" xfId="0" applyFont="1" applyFill="1" applyBorder="1" applyAlignment="1">
      <alignment horizontal="center"/>
    </xf>
    <xf numFmtId="0" fontId="9" fillId="0" borderId="3" xfId="0" applyFont="1" applyFill="1" applyBorder="1" applyAlignment="1" applyProtection="1">
      <alignment horizontal="center"/>
    </xf>
    <xf numFmtId="0" fontId="9" fillId="0" borderId="30" xfId="0" applyFont="1" applyFill="1" applyBorder="1" applyAlignment="1" applyProtection="1">
      <alignment horizontal="center" vertical="center"/>
    </xf>
    <xf numFmtId="164" fontId="9" fillId="0" borderId="31" xfId="0" applyNumberFormat="1" applyFont="1" applyFill="1" applyBorder="1" applyAlignment="1">
      <alignment horizontal="right" wrapText="1"/>
    </xf>
    <xf numFmtId="164" fontId="9" fillId="0" borderId="3" xfId="0" applyNumberFormat="1" applyFont="1" applyFill="1" applyBorder="1" applyAlignment="1">
      <alignment horizontal="right" wrapText="1"/>
    </xf>
    <xf numFmtId="164" fontId="7" fillId="2" borderId="15" xfId="0" applyNumberFormat="1" applyFont="1" applyFill="1" applyBorder="1" applyAlignment="1">
      <alignment horizontal="right" vertical="center" wrapText="1"/>
    </xf>
    <xf numFmtId="164" fontId="17" fillId="2" borderId="20" xfId="0" applyNumberFormat="1" applyFont="1" applyFill="1" applyBorder="1" applyAlignment="1">
      <alignment horizontal="center" wrapText="1"/>
    </xf>
    <xf numFmtId="0" fontId="18" fillId="0" borderId="17" xfId="0" applyFont="1" applyFill="1" applyBorder="1" applyAlignment="1" applyProtection="1">
      <alignment vertical="top"/>
    </xf>
    <xf numFmtId="164" fontId="7" fillId="0" borderId="0" xfId="0" applyNumberFormat="1" applyFont="1" applyFill="1" applyBorder="1" applyAlignment="1" applyProtection="1">
      <alignment horizontal="right" vertical="center" wrapText="1"/>
      <protection locked="0"/>
    </xf>
    <xf numFmtId="164" fontId="17" fillId="0" borderId="13" xfId="0" applyNumberFormat="1" applyFont="1" applyFill="1" applyBorder="1" applyAlignment="1" applyProtection="1">
      <alignment horizontal="center" vertical="center" wrapText="1"/>
      <protection locked="0"/>
    </xf>
    <xf numFmtId="164" fontId="17" fillId="0" borderId="14" xfId="0" applyNumberFormat="1" applyFont="1" applyFill="1" applyBorder="1" applyAlignment="1" applyProtection="1">
      <alignment horizontal="right" vertical="center" wrapText="1"/>
      <protection locked="0"/>
    </xf>
    <xf numFmtId="164" fontId="17" fillId="2" borderId="13" xfId="0" applyNumberFormat="1" applyFont="1" applyFill="1" applyBorder="1" applyAlignment="1" applyProtection="1">
      <alignment horizontal="center" vertical="center" wrapText="1"/>
      <protection locked="0"/>
    </xf>
    <xf numFmtId="164" fontId="17" fillId="2" borderId="14" xfId="0" applyNumberFormat="1" applyFont="1" applyFill="1" applyBorder="1" applyAlignment="1" applyProtection="1">
      <alignment horizontal="right" vertical="center" wrapText="1"/>
      <protection locked="0"/>
    </xf>
    <xf numFmtId="0" fontId="7" fillId="6" borderId="20" xfId="0" applyFont="1" applyFill="1" applyBorder="1"/>
    <xf numFmtId="0" fontId="9" fillId="6" borderId="0" xfId="0" applyFont="1" applyFill="1" applyBorder="1" applyAlignment="1">
      <alignment horizontal="center"/>
    </xf>
    <xf numFmtId="0" fontId="9" fillId="6" borderId="0" xfId="0" applyFont="1" applyFill="1" applyBorder="1" applyAlignment="1" applyProtection="1">
      <alignment horizontal="center"/>
    </xf>
    <xf numFmtId="164" fontId="9" fillId="6" borderId="0" xfId="0" applyNumberFormat="1" applyFont="1" applyFill="1" applyBorder="1" applyAlignment="1">
      <alignment horizontal="center" wrapText="1"/>
    </xf>
    <xf numFmtId="165" fontId="0" fillId="0" borderId="0" xfId="0" applyNumberFormat="1"/>
    <xf numFmtId="164" fontId="12" fillId="0" borderId="28" xfId="0" applyNumberFormat="1" applyFont="1" applyFill="1" applyBorder="1" applyAlignment="1">
      <alignment horizontal="center" wrapText="1"/>
    </xf>
    <xf numFmtId="164" fontId="7" fillId="0" borderId="0" xfId="0" applyNumberFormat="1" applyFont="1" applyFill="1" applyBorder="1" applyAlignment="1">
      <alignment horizontal="right" vertical="center" wrapText="1"/>
    </xf>
    <xf numFmtId="0" fontId="7" fillId="0" borderId="25" xfId="0" applyFont="1" applyFill="1" applyBorder="1" applyAlignment="1" applyProtection="1">
      <alignment horizontal="center"/>
    </xf>
    <xf numFmtId="164" fontId="9" fillId="0" borderId="32" xfId="0" applyNumberFormat="1" applyFont="1" applyFill="1" applyBorder="1" applyAlignment="1" applyProtection="1">
      <alignment horizontal="center" wrapText="1"/>
      <protection locked="0"/>
    </xf>
    <xf numFmtId="0" fontId="9" fillId="0" borderId="9" xfId="0" applyFont="1" applyFill="1" applyBorder="1" applyAlignment="1" applyProtection="1">
      <alignment horizontal="center"/>
    </xf>
    <xf numFmtId="165" fontId="16" fillId="2" borderId="26" xfId="0" applyNumberFormat="1" applyFont="1" applyFill="1" applyBorder="1"/>
    <xf numFmtId="164" fontId="17" fillId="7" borderId="22" xfId="0" applyNumberFormat="1" applyFont="1" applyFill="1" applyBorder="1" applyAlignment="1">
      <alignment horizontal="center" vertical="center" wrapText="1"/>
    </xf>
    <xf numFmtId="164" fontId="7" fillId="7" borderId="23" xfId="0" applyNumberFormat="1" applyFont="1" applyFill="1" applyBorder="1" applyAlignment="1">
      <alignment horizontal="right" vertical="center" wrapText="1"/>
    </xf>
    <xf numFmtId="165" fontId="19" fillId="7" borderId="26" xfId="0" applyNumberFormat="1" applyFont="1" applyFill="1" applyBorder="1" applyAlignment="1">
      <alignment horizontal="right"/>
    </xf>
    <xf numFmtId="165" fontId="16" fillId="7" borderId="26" xfId="0" applyNumberFormat="1" applyFont="1" applyFill="1" applyBorder="1"/>
    <xf numFmtId="0" fontId="9" fillId="8" borderId="1" xfId="0" applyFont="1" applyFill="1" applyBorder="1" applyAlignment="1" applyProtection="1">
      <alignment horizontal="center"/>
    </xf>
    <xf numFmtId="0" fontId="14" fillId="0" borderId="1" xfId="0" applyFont="1" applyFill="1" applyBorder="1" applyAlignment="1" applyProtection="1">
      <alignment vertical="top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164" fontId="9" fillId="0" borderId="27" xfId="0" applyNumberFormat="1" applyFont="1" applyFill="1" applyBorder="1" applyAlignment="1" applyProtection="1">
      <alignment horizontal="right" wrapText="1"/>
      <protection locked="0"/>
    </xf>
    <xf numFmtId="0" fontId="0" fillId="0" borderId="22" xfId="0" applyBorder="1"/>
    <xf numFmtId="0" fontId="0" fillId="0" borderId="16" xfId="0" applyBorder="1"/>
    <xf numFmtId="0" fontId="0" fillId="0" borderId="19" xfId="0" applyBorder="1"/>
    <xf numFmtId="164" fontId="9" fillId="0" borderId="30" xfId="0" applyNumberFormat="1" applyFont="1" applyFill="1" applyBorder="1" applyAlignment="1" applyProtection="1">
      <alignment horizontal="right" wrapText="1"/>
      <protection locked="0"/>
    </xf>
    <xf numFmtId="0" fontId="19" fillId="9" borderId="12" xfId="0" applyFont="1" applyFill="1" applyBorder="1"/>
    <xf numFmtId="165" fontId="19" fillId="9" borderId="8" xfId="0" applyNumberFormat="1" applyFont="1" applyFill="1" applyBorder="1"/>
    <xf numFmtId="165" fontId="0" fillId="9" borderId="11" xfId="0" applyNumberFormat="1" applyFill="1" applyBorder="1"/>
    <xf numFmtId="165" fontId="0" fillId="9" borderId="18" xfId="0" applyNumberFormat="1" applyFill="1" applyBorder="1"/>
    <xf numFmtId="165" fontId="0" fillId="9" borderId="14" xfId="0" applyNumberFormat="1" applyFill="1" applyBorder="1"/>
    <xf numFmtId="165" fontId="0" fillId="9" borderId="23" xfId="0" applyNumberFormat="1" applyFill="1" applyBorder="1"/>
    <xf numFmtId="0" fontId="14" fillId="0" borderId="1" xfId="0" applyFont="1" applyFill="1" applyBorder="1" applyAlignment="1" applyProtection="1">
      <alignment vertical="center"/>
    </xf>
    <xf numFmtId="0" fontId="14" fillId="0" borderId="1" xfId="0" applyFont="1" applyFill="1" applyBorder="1" applyAlignment="1" applyProtection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5" borderId="26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 vertical="center"/>
    </xf>
    <xf numFmtId="0" fontId="14" fillId="7" borderId="29" xfId="0" applyFont="1" applyFill="1" applyBorder="1" applyAlignment="1">
      <alignment horizontal="center" vertical="center"/>
    </xf>
    <xf numFmtId="0" fontId="14" fillId="8" borderId="33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165" fontId="14" fillId="0" borderId="24" xfId="0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5" fontId="14" fillId="0" borderId="0" xfId="0" applyNumberFormat="1" applyFont="1" applyBorder="1" applyAlignment="1">
      <alignment vertical="center"/>
    </xf>
    <xf numFmtId="0" fontId="14" fillId="10" borderId="1" xfId="0" applyFont="1" applyFill="1" applyBorder="1" applyAlignment="1" applyProtection="1">
      <alignment horizontal="center" vertical="center"/>
    </xf>
    <xf numFmtId="0" fontId="14" fillId="10" borderId="1" xfId="0" applyFont="1" applyFill="1" applyBorder="1" applyAlignment="1" applyProtection="1">
      <alignment vertical="center"/>
    </xf>
    <xf numFmtId="0" fontId="24" fillId="10" borderId="1" xfId="3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 applyProtection="1">
      <alignment horizontal="center" vertical="center"/>
    </xf>
    <xf numFmtId="0" fontId="14" fillId="11" borderId="1" xfId="0" applyFont="1" applyFill="1" applyBorder="1" applyAlignment="1" applyProtection="1">
      <alignment vertical="center"/>
    </xf>
    <xf numFmtId="0" fontId="14" fillId="11" borderId="1" xfId="0" applyFont="1" applyFill="1" applyBorder="1" applyAlignment="1">
      <alignment horizontal="center" vertical="center"/>
    </xf>
    <xf numFmtId="0" fontId="24" fillId="11" borderId="1" xfId="3" applyFont="1" applyFill="1" applyBorder="1" applyAlignment="1">
      <alignment horizontal="center" wrapText="1"/>
    </xf>
    <xf numFmtId="14" fontId="14" fillId="11" borderId="1" xfId="0" applyNumberFormat="1" applyFont="1" applyFill="1" applyBorder="1" applyAlignment="1">
      <alignment horizontal="center" vertical="center"/>
    </xf>
    <xf numFmtId="0" fontId="14" fillId="11" borderId="1" xfId="0" applyFont="1" applyFill="1" applyBorder="1" applyAlignment="1" applyProtection="1">
      <alignment vertical="top"/>
    </xf>
    <xf numFmtId="165" fontId="14" fillId="10" borderId="1" xfId="0" applyNumberFormat="1" applyFont="1" applyFill="1" applyBorder="1" applyAlignment="1">
      <alignment vertical="center"/>
    </xf>
    <xf numFmtId="165" fontId="14" fillId="11" borderId="1" xfId="0" applyNumberFormat="1" applyFont="1" applyFill="1" applyBorder="1" applyAlignment="1">
      <alignment vertical="center"/>
    </xf>
    <xf numFmtId="166" fontId="14" fillId="11" borderId="1" xfId="1" applyNumberFormat="1" applyFont="1" applyFill="1" applyBorder="1" applyAlignment="1">
      <alignment vertical="center"/>
    </xf>
    <xf numFmtId="166" fontId="14" fillId="11" borderId="1" xfId="1" applyNumberFormat="1" applyFont="1" applyFill="1" applyBorder="1" applyAlignment="1" applyProtection="1">
      <alignment vertical="center"/>
    </xf>
    <xf numFmtId="166" fontId="14" fillId="10" borderId="1" xfId="1" applyNumberFormat="1" applyFont="1" applyFill="1" applyBorder="1" applyAlignment="1">
      <alignment vertical="center"/>
    </xf>
    <xf numFmtId="167" fontId="14" fillId="10" borderId="1" xfId="1" applyNumberFormat="1" applyFont="1" applyFill="1" applyBorder="1" applyAlignment="1" applyProtection="1">
      <alignment vertical="center"/>
    </xf>
    <xf numFmtId="167" fontId="14" fillId="11" borderId="1" xfId="1" applyNumberFormat="1" applyFont="1" applyFill="1" applyBorder="1" applyAlignment="1" applyProtection="1">
      <alignment vertical="center"/>
    </xf>
    <xf numFmtId="167" fontId="14" fillId="10" borderId="1" xfId="1" applyNumberFormat="1" applyFont="1" applyFill="1" applyBorder="1" applyAlignment="1">
      <alignment vertical="center"/>
    </xf>
    <xf numFmtId="0" fontId="14" fillId="11" borderId="1" xfId="0" applyFont="1" applyFill="1" applyBorder="1" applyAlignment="1">
      <alignment vertical="center"/>
    </xf>
    <xf numFmtId="0" fontId="24" fillId="10" borderId="1" xfId="3" applyFont="1" applyFill="1" applyBorder="1" applyAlignment="1">
      <alignment horizontal="left" vertical="center" wrapText="1"/>
    </xf>
    <xf numFmtId="0" fontId="14" fillId="10" borderId="1" xfId="0" applyFont="1" applyFill="1" applyBorder="1" applyAlignment="1">
      <alignment vertical="center"/>
    </xf>
    <xf numFmtId="0" fontId="14" fillId="0" borderId="0" xfId="0" applyFont="1" applyFill="1" applyBorder="1" applyAlignment="1" applyProtection="1">
      <alignment vertical="top"/>
    </xf>
    <xf numFmtId="0" fontId="20" fillId="0" borderId="0" xfId="0" applyFont="1" applyFill="1" applyBorder="1" applyAlignment="1">
      <alignment vertical="top"/>
    </xf>
    <xf numFmtId="0" fontId="15" fillId="0" borderId="0" xfId="0" applyFont="1" applyFill="1" applyBorder="1" applyAlignment="1">
      <alignment horizontal="center" vertical="top"/>
    </xf>
    <xf numFmtId="2" fontId="9" fillId="0" borderId="1" xfId="0" applyNumberFormat="1" applyFont="1" applyFill="1" applyBorder="1" applyAlignment="1" applyProtection="1">
      <alignment horizontal="center"/>
      <protection locked="0"/>
    </xf>
    <xf numFmtId="2" fontId="9" fillId="0" borderId="0" xfId="0" applyNumberFormat="1" applyFont="1" applyFill="1" applyBorder="1" applyAlignment="1" applyProtection="1">
      <alignment horizontal="center" vertical="center"/>
      <protection locked="0"/>
    </xf>
    <xf numFmtId="2" fontId="9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167" fontId="14" fillId="11" borderId="1" xfId="1" applyNumberFormat="1" applyFont="1" applyFill="1" applyBorder="1" applyAlignment="1">
      <alignment vertical="center"/>
    </xf>
    <xf numFmtId="14" fontId="14" fillId="10" borderId="1" xfId="0" applyNumberFormat="1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168" fontId="14" fillId="0" borderId="1" xfId="0" applyNumberFormat="1" applyFont="1" applyFill="1" applyBorder="1" applyAlignment="1" applyProtection="1">
      <alignment vertical="center"/>
    </xf>
    <xf numFmtId="168" fontId="14" fillId="11" borderId="1" xfId="0" applyNumberFormat="1" applyFont="1" applyFill="1" applyBorder="1" applyAlignment="1" applyProtection="1">
      <alignment vertical="center"/>
    </xf>
    <xf numFmtId="168" fontId="14" fillId="10" borderId="1" xfId="0" applyNumberFormat="1" applyFont="1" applyFill="1" applyBorder="1" applyAlignment="1" applyProtection="1">
      <alignment vertical="center"/>
    </xf>
    <xf numFmtId="168" fontId="14" fillId="11" borderId="1" xfId="0" applyNumberFormat="1" applyFont="1" applyFill="1" applyBorder="1" applyAlignment="1">
      <alignment vertical="center"/>
    </xf>
    <xf numFmtId="168" fontId="14" fillId="11" borderId="1" xfId="0" applyNumberFormat="1" applyFont="1" applyFill="1" applyBorder="1" applyAlignment="1" applyProtection="1">
      <alignment vertical="top"/>
    </xf>
    <xf numFmtId="0" fontId="25" fillId="8" borderId="1" xfId="0" applyFont="1" applyFill="1" applyBorder="1" applyAlignment="1">
      <alignment horizontal="center" vertical="center"/>
    </xf>
    <xf numFmtId="165" fontId="20" fillId="8" borderId="1" xfId="0" applyNumberFormat="1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vertical="center"/>
    </xf>
    <xf numFmtId="168" fontId="20" fillId="2" borderId="1" xfId="0" applyNumberFormat="1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165" fontId="20" fillId="7" borderId="1" xfId="0" applyNumberFormat="1" applyFont="1" applyFill="1" applyBorder="1" applyAlignment="1">
      <alignment horizontal="center" vertical="center"/>
    </xf>
    <xf numFmtId="0" fontId="14" fillId="0" borderId="34" xfId="0" applyFont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166" fontId="14" fillId="10" borderId="1" xfId="1" applyNumberFormat="1" applyFont="1" applyFill="1" applyBorder="1" applyAlignment="1" applyProtection="1">
      <alignment vertical="center"/>
    </xf>
    <xf numFmtId="0" fontId="14" fillId="9" borderId="29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4" fillId="10" borderId="1" xfId="0" applyFont="1" applyFill="1" applyBorder="1" applyAlignment="1">
      <alignment vertical="top"/>
    </xf>
    <xf numFmtId="0" fontId="0" fillId="10" borderId="1" xfId="0" applyFill="1" applyBorder="1" applyAlignment="1">
      <alignment vertical="top"/>
    </xf>
    <xf numFmtId="0" fontId="0" fillId="0" borderId="1" xfId="0" applyBorder="1" applyAlignment="1">
      <alignment vertical="top"/>
    </xf>
    <xf numFmtId="0" fontId="14" fillId="11" borderId="1" xfId="0" applyFont="1" applyFill="1" applyBorder="1" applyAlignment="1">
      <alignment vertical="top" wrapText="1"/>
    </xf>
    <xf numFmtId="0" fontId="14" fillId="11" borderId="1" xfId="0" applyFont="1" applyFill="1" applyBorder="1" applyAlignment="1">
      <alignment vertical="top"/>
    </xf>
    <xf numFmtId="0" fontId="14" fillId="10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24" fillId="11" borderId="1" xfId="3" applyFont="1" applyFill="1" applyBorder="1" applyAlignment="1">
      <alignment horizontal="center" vertical="top" wrapText="1"/>
    </xf>
    <xf numFmtId="0" fontId="14" fillId="11" borderId="1" xfId="0" applyFont="1" applyFill="1" applyBorder="1" applyAlignment="1">
      <alignment horizontal="center" vertical="top"/>
    </xf>
    <xf numFmtId="0" fontId="24" fillId="10" borderId="1" xfId="3" applyFont="1" applyFill="1" applyBorder="1" applyAlignment="1">
      <alignment horizontal="center" vertical="top" wrapText="1"/>
    </xf>
    <xf numFmtId="0" fontId="14" fillId="0" borderId="34" xfId="0" applyFont="1" applyBorder="1" applyAlignment="1">
      <alignment vertical="center"/>
    </xf>
    <xf numFmtId="0" fontId="14" fillId="10" borderId="1" xfId="0" applyFont="1" applyFill="1" applyBorder="1" applyAlignment="1">
      <alignment vertical="center"/>
    </xf>
    <xf numFmtId="0" fontId="14" fillId="11" borderId="1" xfId="0" applyFont="1" applyFill="1" applyBorder="1" applyAlignment="1">
      <alignment vertical="center"/>
    </xf>
    <xf numFmtId="14" fontId="14" fillId="11" borderId="1" xfId="0" applyNumberFormat="1" applyFont="1" applyFill="1" applyBorder="1" applyAlignment="1">
      <alignment horizontal="center" vertical="center"/>
    </xf>
    <xf numFmtId="0" fontId="24" fillId="11" borderId="1" xfId="3" applyFont="1" applyFill="1" applyBorder="1" applyAlignment="1">
      <alignment horizontal="left" vertical="top" wrapText="1"/>
    </xf>
    <xf numFmtId="0" fontId="14" fillId="11" borderId="1" xfId="0" applyFont="1" applyFill="1" applyBorder="1" applyAlignment="1">
      <alignment vertical="center" wrapText="1"/>
    </xf>
    <xf numFmtId="0" fontId="24" fillId="10" borderId="1" xfId="3" applyFont="1" applyFill="1" applyBorder="1" applyAlignment="1">
      <alignment horizontal="left" vertical="center" wrapText="1"/>
    </xf>
    <xf numFmtId="14" fontId="14" fillId="10" borderId="1" xfId="0" applyNumberFormat="1" applyFont="1" applyFill="1" applyBorder="1" applyAlignment="1">
      <alignment horizontal="center" vertical="center"/>
    </xf>
    <xf numFmtId="171" fontId="20" fillId="9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9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22" xfId="0" applyFill="1" applyBorder="1"/>
    <xf numFmtId="164" fontId="9" fillId="6" borderId="5" xfId="0" applyNumberFormat="1" applyFont="1" applyFill="1" applyBorder="1" applyAlignment="1">
      <alignment horizontal="right" vertical="center" wrapText="1"/>
    </xf>
  </cellXfs>
  <cellStyles count="4">
    <cellStyle name="Milliers" xfId="1" builtinId="3"/>
    <cellStyle name="Normal" xfId="0" builtinId="0"/>
    <cellStyle name="Normal 2" xfId="2"/>
    <cellStyle name="Normal 3" xfId="3"/>
  </cellStyles>
  <dxfs count="5"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74"/>
  <sheetViews>
    <sheetView topLeftCell="A94" zoomScaleNormal="100" workbookViewId="0">
      <selection activeCell="I264" sqref="I264"/>
    </sheetView>
  </sheetViews>
  <sheetFormatPr baseColWidth="10" defaultRowHeight="15" x14ac:dyDescent="0.25"/>
  <cols>
    <col min="1" max="1" width="10.7109375" style="10" customWidth="1"/>
    <col min="2" max="2" width="62.85546875" style="11" customWidth="1"/>
    <col min="3" max="3" width="9.28515625" style="12" customWidth="1"/>
    <col min="4" max="4" width="5.5703125" style="12" customWidth="1"/>
    <col min="5" max="6" width="13.140625" style="8" customWidth="1"/>
    <col min="7" max="7" width="13.28515625" style="9" customWidth="1"/>
    <col min="8" max="8" width="19.28515625" style="13" customWidth="1"/>
    <col min="9" max="9" width="12" bestFit="1" customWidth="1"/>
  </cols>
  <sheetData>
    <row r="1" spans="1:10" ht="16.5" thickBot="1" x14ac:dyDescent="0.3">
      <c r="A1" s="116" t="s">
        <v>0</v>
      </c>
      <c r="B1" s="117"/>
      <c r="C1" s="117"/>
      <c r="D1" s="117"/>
      <c r="E1"/>
      <c r="F1" s="1"/>
      <c r="G1" s="2"/>
      <c r="H1" s="3"/>
      <c r="I1" s="192">
        <v>2015</v>
      </c>
      <c r="J1" s="193"/>
    </row>
    <row r="2" spans="1:10" ht="16.5" thickBot="1" x14ac:dyDescent="0.3">
      <c r="A2" s="27"/>
      <c r="B2" s="28"/>
      <c r="C2" s="29"/>
      <c r="D2" s="29"/>
      <c r="E2" s="30"/>
      <c r="F2" s="30"/>
      <c r="G2" s="4" t="s">
        <v>1</v>
      </c>
      <c r="H2" s="5" t="s">
        <v>2</v>
      </c>
      <c r="I2" s="80" t="s">
        <v>209</v>
      </c>
      <c r="J2" s="81" t="s">
        <v>191</v>
      </c>
    </row>
    <row r="3" spans="1:10" x14ac:dyDescent="0.25">
      <c r="A3" s="48" t="s">
        <v>3</v>
      </c>
      <c r="B3" s="49" t="s">
        <v>4</v>
      </c>
      <c r="C3" s="106"/>
      <c r="D3" s="108"/>
      <c r="E3" s="108"/>
      <c r="F3" s="108"/>
      <c r="G3" s="107"/>
      <c r="H3" s="79"/>
    </row>
    <row r="4" spans="1:10" x14ac:dyDescent="0.25">
      <c r="A4" s="54" t="s">
        <v>5</v>
      </c>
      <c r="B4" s="39" t="s">
        <v>6</v>
      </c>
      <c r="C4" s="37"/>
      <c r="D4" s="37"/>
      <c r="E4" s="37"/>
      <c r="F4" s="37"/>
      <c r="G4" s="38"/>
      <c r="H4" s="55"/>
    </row>
    <row r="5" spans="1:10" ht="15.75" thickBot="1" x14ac:dyDescent="0.3">
      <c r="A5" s="56" t="s">
        <v>7</v>
      </c>
      <c r="B5" s="82" t="s">
        <v>8</v>
      </c>
      <c r="C5" s="37"/>
      <c r="D5" s="37"/>
      <c r="E5" s="37"/>
      <c r="F5" s="37"/>
      <c r="G5" s="38"/>
      <c r="H5" s="55"/>
    </row>
    <row r="6" spans="1:10" ht="15.75" thickBot="1" x14ac:dyDescent="0.3">
      <c r="A6" s="56" t="s">
        <v>7</v>
      </c>
      <c r="B6" s="40" t="s">
        <v>9</v>
      </c>
      <c r="C6" s="37" t="s">
        <v>10</v>
      </c>
      <c r="D6" s="37" t="s">
        <v>11</v>
      </c>
      <c r="E6" s="37">
        <v>3</v>
      </c>
      <c r="F6" s="114">
        <f>E6-I6</f>
        <v>1</v>
      </c>
      <c r="G6" s="38">
        <v>2316.5</v>
      </c>
      <c r="H6" s="118">
        <f>E6*G6</f>
        <v>6949.5</v>
      </c>
      <c r="I6" s="119">
        <f>COUNTIF('Travaux 2015'!$E$5:$E$156,'SOURCE INFO'!A1)</f>
        <v>2</v>
      </c>
      <c r="J6" s="128">
        <f>IF(I6=0,"",G6*I6)</f>
        <v>4633</v>
      </c>
    </row>
    <row r="7" spans="1:10" ht="15.75" thickBot="1" x14ac:dyDescent="0.3">
      <c r="A7" s="56" t="s">
        <v>12</v>
      </c>
      <c r="B7" s="82" t="s">
        <v>13</v>
      </c>
      <c r="C7" s="37"/>
      <c r="D7" s="37"/>
      <c r="E7" s="37"/>
      <c r="F7" s="37"/>
      <c r="G7" s="38"/>
      <c r="H7" s="55"/>
      <c r="J7" s="103" t="str">
        <f t="shared" ref="J7:J70" si="0">IF(I7=0,"",G7*I7)</f>
        <v/>
      </c>
    </row>
    <row r="8" spans="1:10" x14ac:dyDescent="0.25">
      <c r="A8" s="93" t="s">
        <v>139</v>
      </c>
      <c r="B8" s="40" t="s">
        <v>9</v>
      </c>
      <c r="C8" s="37" t="s">
        <v>10</v>
      </c>
      <c r="D8" s="37" t="s">
        <v>11</v>
      </c>
      <c r="E8" s="37">
        <v>10</v>
      </c>
      <c r="F8" s="114">
        <f t="shared" ref="F8:F9" si="1">E8-I8</f>
        <v>9</v>
      </c>
      <c r="G8" s="38">
        <v>3234.5</v>
      </c>
      <c r="H8" s="118">
        <f t="shared" ref="H8:H28" si="2">E8*G8</f>
        <v>32345</v>
      </c>
      <c r="I8" s="120">
        <f>COUNTIF('Travaux 2015'!$E$5:$E$156,'SOURCE INFO'!A2)</f>
        <v>1</v>
      </c>
      <c r="J8" s="125">
        <f t="shared" si="0"/>
        <v>3234.5</v>
      </c>
    </row>
    <row r="9" spans="1:10" ht="15.75" thickBot="1" x14ac:dyDescent="0.3">
      <c r="A9" s="93" t="s">
        <v>140</v>
      </c>
      <c r="B9" s="40" t="s">
        <v>14</v>
      </c>
      <c r="C9" s="37" t="s">
        <v>10</v>
      </c>
      <c r="D9" s="37" t="s">
        <v>11</v>
      </c>
      <c r="E9" s="37">
        <v>2</v>
      </c>
      <c r="F9" s="114">
        <f t="shared" si="1"/>
        <v>1</v>
      </c>
      <c r="G9" s="38">
        <v>4179.5</v>
      </c>
      <c r="H9" s="118">
        <f t="shared" si="2"/>
        <v>8359</v>
      </c>
      <c r="I9" s="121">
        <f>COUNTIF('Travaux 2015'!$E$5:$E$156,'SOURCE INFO'!A3)</f>
        <v>1</v>
      </c>
      <c r="J9" s="127">
        <f t="shared" si="0"/>
        <v>4179.5</v>
      </c>
    </row>
    <row r="10" spans="1:10" ht="15.75" thickBot="1" x14ac:dyDescent="0.3">
      <c r="A10" s="56" t="s">
        <v>15</v>
      </c>
      <c r="B10" s="82" t="s">
        <v>16</v>
      </c>
      <c r="C10" s="37"/>
      <c r="D10" s="37"/>
      <c r="E10" s="37"/>
      <c r="F10" s="37"/>
      <c r="G10" s="38"/>
      <c r="H10" s="55"/>
      <c r="J10" s="103" t="str">
        <f t="shared" si="0"/>
        <v/>
      </c>
    </row>
    <row r="11" spans="1:10" x14ac:dyDescent="0.25">
      <c r="A11" s="93" t="s">
        <v>202</v>
      </c>
      <c r="B11" s="40" t="s">
        <v>17</v>
      </c>
      <c r="C11" s="37" t="s">
        <v>10</v>
      </c>
      <c r="D11" s="37" t="s">
        <v>11</v>
      </c>
      <c r="E11" s="37">
        <v>3</v>
      </c>
      <c r="F11" s="114">
        <f t="shared" ref="F11:F14" si="3">E11-I11</f>
        <v>3</v>
      </c>
      <c r="G11" s="38">
        <v>4223.5</v>
      </c>
      <c r="H11" s="118">
        <f t="shared" si="2"/>
        <v>12670.5</v>
      </c>
      <c r="I11" s="120">
        <f>COUNTIF('Travaux 2015'!$E$5:$E$156,'SOURCE INFO'!A4)</f>
        <v>0</v>
      </c>
      <c r="J11" s="125" t="str">
        <f t="shared" si="0"/>
        <v/>
      </c>
    </row>
    <row r="12" spans="1:10" x14ac:dyDescent="0.25">
      <c r="A12" s="93" t="s">
        <v>203</v>
      </c>
      <c r="B12" s="40" t="s">
        <v>18</v>
      </c>
      <c r="C12" s="37" t="s">
        <v>10</v>
      </c>
      <c r="D12" s="37" t="s">
        <v>11</v>
      </c>
      <c r="E12" s="37">
        <v>3</v>
      </c>
      <c r="F12" s="114">
        <f t="shared" si="3"/>
        <v>3</v>
      </c>
      <c r="G12" s="38">
        <v>5649.1</v>
      </c>
      <c r="H12" s="118">
        <f t="shared" si="2"/>
        <v>16947.300000000003</v>
      </c>
      <c r="I12" s="85">
        <f>COUNTIF('Travaux 2015'!$E$5:$E$156,'SOURCE INFO'!A5)</f>
        <v>0</v>
      </c>
      <c r="J12" s="126" t="str">
        <f t="shared" si="0"/>
        <v/>
      </c>
    </row>
    <row r="13" spans="1:10" x14ac:dyDescent="0.25">
      <c r="A13" s="56" t="s">
        <v>19</v>
      </c>
      <c r="B13" s="82" t="s">
        <v>20</v>
      </c>
      <c r="C13" s="37" t="s">
        <v>10</v>
      </c>
      <c r="D13" s="37" t="s">
        <v>11</v>
      </c>
      <c r="E13" s="37">
        <v>2</v>
      </c>
      <c r="F13" s="114">
        <f t="shared" si="3"/>
        <v>2</v>
      </c>
      <c r="G13" s="38">
        <v>4807.1000000000004</v>
      </c>
      <c r="H13" s="118">
        <f t="shared" si="2"/>
        <v>9614.2000000000007</v>
      </c>
      <c r="I13" s="85">
        <f>COUNTIF('Travaux 2015'!$E$5:$E$156,'SOURCE INFO'!A6)</f>
        <v>0</v>
      </c>
      <c r="J13" s="126" t="str">
        <f t="shared" si="0"/>
        <v/>
      </c>
    </row>
    <row r="14" spans="1:10" ht="15.75" thickBot="1" x14ac:dyDescent="0.3">
      <c r="A14" s="56" t="s">
        <v>21</v>
      </c>
      <c r="B14" s="82" t="s">
        <v>22</v>
      </c>
      <c r="C14" s="37" t="s">
        <v>10</v>
      </c>
      <c r="D14" s="37" t="s">
        <v>11</v>
      </c>
      <c r="E14" s="37">
        <v>10</v>
      </c>
      <c r="F14" s="114">
        <f t="shared" si="3"/>
        <v>10</v>
      </c>
      <c r="G14" s="38">
        <v>889.4</v>
      </c>
      <c r="H14" s="118">
        <f t="shared" si="2"/>
        <v>8894</v>
      </c>
      <c r="I14" s="121">
        <f>COUNTIF('Travaux 2015'!$E$5:$E$156,'SOURCE INFO'!A7)</f>
        <v>0</v>
      </c>
      <c r="J14" s="127" t="str">
        <f t="shared" si="0"/>
        <v/>
      </c>
    </row>
    <row r="15" spans="1:10" ht="15.75" thickBot="1" x14ac:dyDescent="0.3">
      <c r="A15" s="56" t="s">
        <v>23</v>
      </c>
      <c r="B15" s="82" t="s">
        <v>24</v>
      </c>
      <c r="C15" s="37"/>
      <c r="D15" s="37"/>
      <c r="E15" s="37"/>
      <c r="F15" s="37"/>
      <c r="G15" s="38"/>
      <c r="H15" s="55"/>
      <c r="J15" s="103" t="str">
        <f t="shared" si="0"/>
        <v/>
      </c>
    </row>
    <row r="16" spans="1:10" x14ac:dyDescent="0.25">
      <c r="A16" s="93" t="s">
        <v>157</v>
      </c>
      <c r="B16" s="40" t="s">
        <v>17</v>
      </c>
      <c r="C16" s="37" t="s">
        <v>10</v>
      </c>
      <c r="D16" s="37" t="s">
        <v>11</v>
      </c>
      <c r="E16" s="37">
        <v>1</v>
      </c>
      <c r="F16" s="114">
        <f t="shared" ref="F16:F17" si="4">E16-I16</f>
        <v>1</v>
      </c>
      <c r="G16" s="38">
        <v>4085.8</v>
      </c>
      <c r="H16" s="118">
        <f t="shared" si="2"/>
        <v>4085.8</v>
      </c>
      <c r="I16" s="120">
        <f>COUNTIF('Travaux 2015'!$E$5:$E$156,'SOURCE INFO'!A8)</f>
        <v>0</v>
      </c>
      <c r="J16" s="125" t="str">
        <f t="shared" si="0"/>
        <v/>
      </c>
    </row>
    <row r="17" spans="1:10" ht="15.75" thickBot="1" x14ac:dyDescent="0.3">
      <c r="A17" s="93" t="s">
        <v>159</v>
      </c>
      <c r="B17" s="40" t="s">
        <v>18</v>
      </c>
      <c r="C17" s="37" t="s">
        <v>10</v>
      </c>
      <c r="D17" s="37" t="s">
        <v>11</v>
      </c>
      <c r="E17" s="37">
        <v>1</v>
      </c>
      <c r="F17" s="114">
        <f t="shared" si="4"/>
        <v>1</v>
      </c>
      <c r="G17" s="38">
        <v>6594.1</v>
      </c>
      <c r="H17" s="118">
        <f t="shared" si="2"/>
        <v>6594.1</v>
      </c>
      <c r="I17" s="121">
        <f>COUNTIF('Travaux 2015'!$E$5:$E$156,'SOURCE INFO'!A9)</f>
        <v>0</v>
      </c>
      <c r="J17" s="127" t="str">
        <f t="shared" si="0"/>
        <v/>
      </c>
    </row>
    <row r="18" spans="1:10" x14ac:dyDescent="0.25">
      <c r="A18" s="56" t="s">
        <v>25</v>
      </c>
      <c r="B18" s="82" t="s">
        <v>26</v>
      </c>
      <c r="C18" s="37"/>
      <c r="D18" s="37"/>
      <c r="E18" s="37"/>
      <c r="F18" s="37"/>
      <c r="G18" s="38"/>
      <c r="H18" s="55"/>
      <c r="J18" s="103" t="str">
        <f t="shared" si="0"/>
        <v/>
      </c>
    </row>
    <row r="19" spans="1:10" ht="15.75" thickBot="1" x14ac:dyDescent="0.3">
      <c r="A19" s="56" t="s">
        <v>27</v>
      </c>
      <c r="B19" s="82" t="s">
        <v>28</v>
      </c>
      <c r="C19" s="37"/>
      <c r="D19" s="37"/>
      <c r="E19" s="37"/>
      <c r="F19" s="37"/>
      <c r="G19" s="38"/>
      <c r="H19" s="55"/>
      <c r="J19" s="103" t="str">
        <f t="shared" si="0"/>
        <v/>
      </c>
    </row>
    <row r="20" spans="1:10" x14ac:dyDescent="0.25">
      <c r="A20" s="93" t="s">
        <v>204</v>
      </c>
      <c r="B20" s="40" t="s">
        <v>29</v>
      </c>
      <c r="C20" s="37" t="s">
        <v>10</v>
      </c>
      <c r="D20" s="37" t="s">
        <v>11</v>
      </c>
      <c r="E20" s="37">
        <v>9</v>
      </c>
      <c r="F20" s="114">
        <f t="shared" ref="F20:F21" si="5">E20-I20</f>
        <v>9</v>
      </c>
      <c r="G20" s="38">
        <v>300.8</v>
      </c>
      <c r="H20" s="118">
        <f t="shared" si="2"/>
        <v>2707.2000000000003</v>
      </c>
      <c r="I20" s="120">
        <f>COUNTIF('Travaux 2015'!$E$5:$E$156,'SOURCE INFO'!A10)</f>
        <v>0</v>
      </c>
      <c r="J20" s="125" t="str">
        <f t="shared" si="0"/>
        <v/>
      </c>
    </row>
    <row r="21" spans="1:10" ht="15.75" thickBot="1" x14ac:dyDescent="0.3">
      <c r="A21" s="93" t="s">
        <v>205</v>
      </c>
      <c r="B21" s="40" t="s">
        <v>30</v>
      </c>
      <c r="C21" s="37" t="s">
        <v>10</v>
      </c>
      <c r="D21" s="37" t="s">
        <v>11</v>
      </c>
      <c r="E21" s="37">
        <v>3</v>
      </c>
      <c r="F21" s="114">
        <f t="shared" si="5"/>
        <v>3</v>
      </c>
      <c r="G21" s="38">
        <v>2211.6999999999998</v>
      </c>
      <c r="H21" s="118">
        <f t="shared" si="2"/>
        <v>6635.0999999999995</v>
      </c>
      <c r="I21" s="121">
        <f>COUNTIF('Travaux 2015'!$E$5:$E$156,'SOURCE INFO'!A11)</f>
        <v>0</v>
      </c>
      <c r="J21" s="127" t="str">
        <f t="shared" si="0"/>
        <v/>
      </c>
    </row>
    <row r="22" spans="1:10" ht="15.75" thickBot="1" x14ac:dyDescent="0.3">
      <c r="A22" s="56" t="s">
        <v>31</v>
      </c>
      <c r="B22" s="82" t="s">
        <v>32</v>
      </c>
      <c r="C22" s="37"/>
      <c r="D22" s="37"/>
      <c r="E22" s="37"/>
      <c r="F22" s="37"/>
      <c r="G22" s="38"/>
      <c r="H22" s="55"/>
      <c r="J22" s="103" t="str">
        <f t="shared" si="0"/>
        <v/>
      </c>
    </row>
    <row r="23" spans="1:10" ht="15.75" thickBot="1" x14ac:dyDescent="0.3">
      <c r="A23" s="93" t="s">
        <v>206</v>
      </c>
      <c r="B23" s="40" t="s">
        <v>33</v>
      </c>
      <c r="C23" s="37" t="s">
        <v>10</v>
      </c>
      <c r="D23" s="37" t="s">
        <v>11</v>
      </c>
      <c r="E23" s="37">
        <v>1</v>
      </c>
      <c r="F23" s="114">
        <f>E23-I23</f>
        <v>1</v>
      </c>
      <c r="G23" s="38">
        <v>1255</v>
      </c>
      <c r="H23" s="118">
        <f t="shared" si="2"/>
        <v>1255</v>
      </c>
      <c r="I23" s="119">
        <f>COUNTIF('Travaux 2015'!$E$5:$E$156,'SOURCE INFO'!A12)</f>
        <v>0</v>
      </c>
      <c r="J23" s="128" t="str">
        <f t="shared" si="0"/>
        <v/>
      </c>
    </row>
    <row r="24" spans="1:10" ht="15.75" thickBot="1" x14ac:dyDescent="0.3">
      <c r="A24" s="56" t="s">
        <v>34</v>
      </c>
      <c r="B24" s="82" t="s">
        <v>35</v>
      </c>
      <c r="C24" s="41"/>
      <c r="D24" s="42"/>
      <c r="E24" s="42"/>
      <c r="F24" s="37"/>
      <c r="G24" s="43"/>
      <c r="H24" s="55"/>
      <c r="J24" s="103" t="str">
        <f t="shared" si="0"/>
        <v/>
      </c>
    </row>
    <row r="25" spans="1:10" x14ac:dyDescent="0.25">
      <c r="A25" s="56" t="s">
        <v>36</v>
      </c>
      <c r="B25" s="40" t="s">
        <v>37</v>
      </c>
      <c r="C25" s="41"/>
      <c r="D25" s="42" t="s">
        <v>38</v>
      </c>
      <c r="E25" s="42">
        <v>10</v>
      </c>
      <c r="F25" s="114">
        <f t="shared" ref="F25:F28" si="6">E25-I25</f>
        <v>10</v>
      </c>
      <c r="G25" s="38">
        <v>778</v>
      </c>
      <c r="H25" s="118">
        <f t="shared" si="2"/>
        <v>7780</v>
      </c>
      <c r="I25" s="120">
        <f>COUNTIF('Travaux 2015'!$E$5:$E$156,'SOURCE INFO'!A13)</f>
        <v>0</v>
      </c>
      <c r="J25" s="125" t="str">
        <f t="shared" si="0"/>
        <v/>
      </c>
    </row>
    <row r="26" spans="1:10" x14ac:dyDescent="0.25">
      <c r="A26" s="56" t="s">
        <v>39</v>
      </c>
      <c r="B26" s="40" t="s">
        <v>40</v>
      </c>
      <c r="C26" s="41"/>
      <c r="D26" s="42" t="s">
        <v>38</v>
      </c>
      <c r="E26" s="42">
        <v>10</v>
      </c>
      <c r="F26" s="114">
        <f t="shared" si="6"/>
        <v>10</v>
      </c>
      <c r="G26" s="38">
        <v>715</v>
      </c>
      <c r="H26" s="118">
        <f t="shared" si="2"/>
        <v>7150</v>
      </c>
      <c r="I26" s="85">
        <f>COUNTIF('Travaux 2015'!$E$5:$E$156,'SOURCE INFO'!A14)</f>
        <v>0</v>
      </c>
      <c r="J26" s="126" t="str">
        <f t="shared" si="0"/>
        <v/>
      </c>
    </row>
    <row r="27" spans="1:10" x14ac:dyDescent="0.25">
      <c r="A27" s="56" t="s">
        <v>41</v>
      </c>
      <c r="B27" s="82" t="s">
        <v>42</v>
      </c>
      <c r="C27" s="44" t="s">
        <v>10</v>
      </c>
      <c r="D27" s="37" t="s">
        <v>11</v>
      </c>
      <c r="E27" s="37">
        <v>5</v>
      </c>
      <c r="F27" s="114">
        <f t="shared" si="6"/>
        <v>3</v>
      </c>
      <c r="G27" s="38">
        <v>416</v>
      </c>
      <c r="H27" s="118">
        <f t="shared" si="2"/>
        <v>2080</v>
      </c>
      <c r="I27" s="85">
        <f>COUNTIF('Travaux 2015'!$E$5:$E$156,'SOURCE INFO'!A15)</f>
        <v>2</v>
      </c>
      <c r="J27" s="126">
        <f t="shared" si="0"/>
        <v>832</v>
      </c>
    </row>
    <row r="28" spans="1:10" ht="15.75" thickBot="1" x14ac:dyDescent="0.3">
      <c r="A28" s="56" t="s">
        <v>43</v>
      </c>
      <c r="B28" s="82" t="s">
        <v>44</v>
      </c>
      <c r="C28" s="44"/>
      <c r="D28" s="37" t="s">
        <v>38</v>
      </c>
      <c r="E28" s="37">
        <v>15</v>
      </c>
      <c r="F28" s="114">
        <f t="shared" si="6"/>
        <v>15</v>
      </c>
      <c r="G28" s="38">
        <v>118</v>
      </c>
      <c r="H28" s="118">
        <f t="shared" si="2"/>
        <v>1770</v>
      </c>
      <c r="I28" s="121">
        <f>COUNTIF('Travaux 2015'!$E$5:$E$156,'SOURCE INFO'!A16)</f>
        <v>0</v>
      </c>
      <c r="J28" s="127" t="str">
        <f t="shared" si="0"/>
        <v/>
      </c>
    </row>
    <row r="29" spans="1:10" ht="15.75" thickBot="1" x14ac:dyDescent="0.3">
      <c r="A29" s="57"/>
      <c r="B29" s="58"/>
      <c r="C29" s="59"/>
      <c r="D29" s="59"/>
      <c r="E29" s="59"/>
      <c r="F29" s="59"/>
      <c r="G29" s="60"/>
      <c r="H29" s="61">
        <f>SUM(H4:H28)</f>
        <v>135836.70000000001</v>
      </c>
      <c r="J29" s="103" t="str">
        <f t="shared" si="0"/>
        <v/>
      </c>
    </row>
    <row r="30" spans="1:10" ht="15.75" thickBot="1" x14ac:dyDescent="0.3">
      <c r="A30" s="32"/>
      <c r="B30" s="17"/>
      <c r="C30" s="18"/>
      <c r="D30" s="18"/>
      <c r="E30" s="18"/>
      <c r="F30" s="18"/>
      <c r="G30" s="19"/>
      <c r="H30" s="6"/>
      <c r="J30" s="103" t="str">
        <f t="shared" si="0"/>
        <v/>
      </c>
    </row>
    <row r="31" spans="1:10" ht="15.75" thickBot="1" x14ac:dyDescent="0.3">
      <c r="A31" s="48" t="s">
        <v>45</v>
      </c>
      <c r="B31" s="62" t="s">
        <v>46</v>
      </c>
      <c r="C31" s="51"/>
      <c r="D31" s="51"/>
      <c r="E31" s="51"/>
      <c r="F31" s="51"/>
      <c r="G31" s="52"/>
      <c r="H31" s="53"/>
      <c r="J31" s="103" t="str">
        <f t="shared" si="0"/>
        <v/>
      </c>
    </row>
    <row r="32" spans="1:10" x14ac:dyDescent="0.25">
      <c r="A32" s="56" t="s">
        <v>7</v>
      </c>
      <c r="B32" s="40" t="s">
        <v>47</v>
      </c>
      <c r="C32" s="37" t="s">
        <v>10</v>
      </c>
      <c r="D32" s="37" t="s">
        <v>11</v>
      </c>
      <c r="E32" s="37">
        <v>3</v>
      </c>
      <c r="F32" s="114">
        <f t="shared" ref="F32:F34" si="7">E32-I32</f>
        <v>3</v>
      </c>
      <c r="G32" s="38">
        <v>1087.5</v>
      </c>
      <c r="H32" s="118">
        <f>E32*G32</f>
        <v>3262.5</v>
      </c>
      <c r="I32" s="120">
        <f>COUNTIF('Travaux 2015'!$E$5:$E$156,'SOURCE INFO'!A17)</f>
        <v>0</v>
      </c>
      <c r="J32" s="125" t="str">
        <f t="shared" si="0"/>
        <v/>
      </c>
    </row>
    <row r="33" spans="1:10" x14ac:dyDescent="0.25">
      <c r="A33" s="56" t="s">
        <v>12</v>
      </c>
      <c r="B33" s="40" t="s">
        <v>48</v>
      </c>
      <c r="C33" s="37" t="s">
        <v>10</v>
      </c>
      <c r="D33" s="37" t="s">
        <v>11</v>
      </c>
      <c r="E33" s="37">
        <v>3</v>
      </c>
      <c r="F33" s="114">
        <f t="shared" si="7"/>
        <v>1</v>
      </c>
      <c r="G33" s="38">
        <v>1087.5</v>
      </c>
      <c r="H33" s="118">
        <f t="shared" ref="H33:H34" si="8">E33*G33</f>
        <v>3262.5</v>
      </c>
      <c r="I33" s="85">
        <f>COUNTIF('Travaux 2015'!$E$5:$E$156,'SOURCE INFO'!A18)</f>
        <v>2</v>
      </c>
      <c r="J33" s="126">
        <f t="shared" si="0"/>
        <v>2175</v>
      </c>
    </row>
    <row r="34" spans="1:10" ht="15.75" thickBot="1" x14ac:dyDescent="0.3">
      <c r="A34" s="56" t="s">
        <v>15</v>
      </c>
      <c r="B34" s="40" t="s">
        <v>49</v>
      </c>
      <c r="C34" s="37" t="s">
        <v>10</v>
      </c>
      <c r="D34" s="37" t="s">
        <v>11</v>
      </c>
      <c r="E34" s="37">
        <v>4</v>
      </c>
      <c r="F34" s="114">
        <f t="shared" si="7"/>
        <v>4</v>
      </c>
      <c r="G34" s="38">
        <v>279.10000000000002</v>
      </c>
      <c r="H34" s="118">
        <f t="shared" si="8"/>
        <v>1116.4000000000001</v>
      </c>
      <c r="I34" s="121">
        <f>COUNTIF('Travaux 2015'!$E$5:$E$156,'SOURCE INFO'!A19)</f>
        <v>0</v>
      </c>
      <c r="J34" s="127" t="str">
        <f t="shared" si="0"/>
        <v/>
      </c>
    </row>
    <row r="35" spans="1:10" ht="15.75" thickBot="1" x14ac:dyDescent="0.3">
      <c r="A35" s="57"/>
      <c r="B35" s="58"/>
      <c r="C35" s="63"/>
      <c r="D35" s="63"/>
      <c r="E35" s="63"/>
      <c r="F35" s="63"/>
      <c r="G35" s="64"/>
      <c r="H35" s="65">
        <f>SUM(H31:H34)</f>
        <v>7641.4</v>
      </c>
      <c r="J35" s="103" t="str">
        <f t="shared" si="0"/>
        <v/>
      </c>
    </row>
    <row r="36" spans="1:10" ht="15.75" thickBot="1" x14ac:dyDescent="0.3">
      <c r="A36" s="32"/>
      <c r="B36" s="17"/>
      <c r="C36" s="18"/>
      <c r="D36" s="18"/>
      <c r="E36" s="18"/>
      <c r="F36" s="18"/>
      <c r="G36" s="19"/>
      <c r="H36" s="6"/>
      <c r="J36" s="103" t="str">
        <f t="shared" si="0"/>
        <v/>
      </c>
    </row>
    <row r="37" spans="1:10" x14ac:dyDescent="0.25">
      <c r="A37" s="48" t="s">
        <v>50</v>
      </c>
      <c r="B37" s="62" t="s">
        <v>51</v>
      </c>
      <c r="C37" s="51"/>
      <c r="D37" s="51"/>
      <c r="E37" s="51"/>
      <c r="F37" s="51"/>
      <c r="G37" s="52"/>
      <c r="H37" s="53"/>
      <c r="J37" s="103" t="str">
        <f t="shared" si="0"/>
        <v/>
      </c>
    </row>
    <row r="38" spans="1:10" x14ac:dyDescent="0.25">
      <c r="A38" s="56" t="s">
        <v>7</v>
      </c>
      <c r="B38" s="40" t="s">
        <v>52</v>
      </c>
      <c r="C38" s="37"/>
      <c r="D38" s="37"/>
      <c r="E38" s="37"/>
      <c r="F38" s="37"/>
      <c r="G38" s="38"/>
      <c r="H38" s="55"/>
      <c r="J38" s="103" t="str">
        <f t="shared" si="0"/>
        <v/>
      </c>
    </row>
    <row r="39" spans="1:10" ht="15.75" thickBot="1" x14ac:dyDescent="0.3">
      <c r="A39" s="56" t="s">
        <v>53</v>
      </c>
      <c r="B39" s="82" t="s">
        <v>54</v>
      </c>
      <c r="C39" s="37"/>
      <c r="D39" s="37"/>
      <c r="E39" s="37"/>
      <c r="F39" s="37"/>
      <c r="G39" s="38"/>
      <c r="H39" s="55"/>
      <c r="J39" s="103" t="str">
        <f t="shared" si="0"/>
        <v/>
      </c>
    </row>
    <row r="40" spans="1:10" x14ac:dyDescent="0.25">
      <c r="A40" s="93" t="s">
        <v>207</v>
      </c>
      <c r="B40" s="40" t="s">
        <v>55</v>
      </c>
      <c r="C40" s="37" t="s">
        <v>10</v>
      </c>
      <c r="D40" s="37" t="s">
        <v>56</v>
      </c>
      <c r="E40" s="37">
        <v>30</v>
      </c>
      <c r="F40" s="114">
        <f t="shared" ref="F40:F41" si="9">E40-I40</f>
        <v>30</v>
      </c>
      <c r="G40" s="38">
        <v>235.88899999999998</v>
      </c>
      <c r="H40" s="118">
        <f>E40*G40</f>
        <v>7076.6699999999992</v>
      </c>
      <c r="I40" s="120">
        <f>COUNTIF('Travaux 2015'!$E$5:$E$156,'SOURCE INFO'!A20)</f>
        <v>0</v>
      </c>
      <c r="J40" s="125" t="str">
        <f t="shared" si="0"/>
        <v/>
      </c>
    </row>
    <row r="41" spans="1:10" ht="15.75" thickBot="1" x14ac:dyDescent="0.3">
      <c r="A41" s="93" t="s">
        <v>208</v>
      </c>
      <c r="B41" s="40" t="s">
        <v>57</v>
      </c>
      <c r="C41" s="37" t="s">
        <v>10</v>
      </c>
      <c r="D41" s="37" t="s">
        <v>56</v>
      </c>
      <c r="E41" s="37">
        <v>30</v>
      </c>
      <c r="F41" s="114">
        <f t="shared" si="9"/>
        <v>30</v>
      </c>
      <c r="G41" s="38">
        <v>282.36125000000004</v>
      </c>
      <c r="H41" s="118">
        <f t="shared" ref="H41:H44" si="10">E41*G41</f>
        <v>8470.8375000000015</v>
      </c>
      <c r="I41" s="121">
        <f>COUNTIF('Travaux 2015'!$E$5:$E$156,'SOURCE INFO'!A21)</f>
        <v>0</v>
      </c>
      <c r="J41" s="127" t="str">
        <f t="shared" si="0"/>
        <v/>
      </c>
    </row>
    <row r="42" spans="1:10" ht="15.75" thickBot="1" x14ac:dyDescent="0.3">
      <c r="A42" s="56" t="s">
        <v>58</v>
      </c>
      <c r="B42" s="82" t="s">
        <v>59</v>
      </c>
      <c r="C42" s="37"/>
      <c r="D42" s="37"/>
      <c r="E42" s="37"/>
      <c r="F42" s="37"/>
      <c r="G42" s="38"/>
      <c r="H42" s="55"/>
      <c r="J42" s="103"/>
    </row>
    <row r="43" spans="1:10" x14ac:dyDescent="0.25">
      <c r="A43" s="93" t="s">
        <v>213</v>
      </c>
      <c r="B43" s="40" t="s">
        <v>60</v>
      </c>
      <c r="C43" s="37" t="s">
        <v>10</v>
      </c>
      <c r="D43" s="37" t="s">
        <v>56</v>
      </c>
      <c r="E43" s="37">
        <v>30</v>
      </c>
      <c r="F43" s="114">
        <f t="shared" ref="F43:F44" si="11">E43-I43</f>
        <v>23</v>
      </c>
      <c r="G43" s="38">
        <v>296.584</v>
      </c>
      <c r="H43" s="118">
        <f t="shared" si="10"/>
        <v>8897.52</v>
      </c>
      <c r="I43" s="215">
        <v>7</v>
      </c>
      <c r="J43" s="125">
        <f t="shared" si="0"/>
        <v>2076.0880000000002</v>
      </c>
    </row>
    <row r="44" spans="1:10" ht="15.75" thickBot="1" x14ac:dyDescent="0.3">
      <c r="A44" s="93" t="s">
        <v>214</v>
      </c>
      <c r="B44" s="40" t="s">
        <v>61</v>
      </c>
      <c r="C44" s="37" t="s">
        <v>10</v>
      </c>
      <c r="D44" s="37" t="s">
        <v>56</v>
      </c>
      <c r="E44" s="37">
        <v>30</v>
      </c>
      <c r="F44" s="114">
        <f t="shared" si="11"/>
        <v>30</v>
      </c>
      <c r="G44" s="38">
        <v>300.976</v>
      </c>
      <c r="H44" s="118">
        <f t="shared" si="10"/>
        <v>9029.2800000000007</v>
      </c>
      <c r="I44" s="121">
        <f>COUNTIF('Travaux 2015'!$E$5:$E$156,'SOURCE INFO'!A23)</f>
        <v>0</v>
      </c>
      <c r="J44" s="127" t="str">
        <f t="shared" si="0"/>
        <v/>
      </c>
    </row>
    <row r="45" spans="1:10" ht="15.75" thickBot="1" x14ac:dyDescent="0.3">
      <c r="A45" s="57"/>
      <c r="B45" s="58"/>
      <c r="C45" s="59"/>
      <c r="D45" s="59"/>
      <c r="E45" s="59"/>
      <c r="F45" s="59"/>
      <c r="G45" s="60"/>
      <c r="H45" s="61">
        <f>SUM(H37:H44)</f>
        <v>33474.307500000003</v>
      </c>
      <c r="J45" s="103"/>
    </row>
    <row r="46" spans="1:10" ht="15.75" thickBot="1" x14ac:dyDescent="0.3">
      <c r="A46" s="32"/>
      <c r="B46" s="17"/>
      <c r="C46" s="18"/>
      <c r="D46" s="18"/>
      <c r="E46" s="18"/>
      <c r="F46" s="18"/>
      <c r="G46" s="19"/>
      <c r="H46" s="6"/>
      <c r="J46" s="103"/>
    </row>
    <row r="47" spans="1:10" ht="15.75" thickBot="1" x14ac:dyDescent="0.3">
      <c r="A47" s="48" t="s">
        <v>62</v>
      </c>
      <c r="B47" s="62" t="s">
        <v>63</v>
      </c>
      <c r="C47" s="51"/>
      <c r="D47" s="51"/>
      <c r="E47" s="51"/>
      <c r="F47" s="51"/>
      <c r="G47" s="52"/>
      <c r="H47" s="53"/>
      <c r="J47" s="103"/>
    </row>
    <row r="48" spans="1:10" x14ac:dyDescent="0.25">
      <c r="A48" s="56" t="s">
        <v>7</v>
      </c>
      <c r="B48" s="45" t="s">
        <v>64</v>
      </c>
      <c r="C48" s="37" t="s">
        <v>10</v>
      </c>
      <c r="D48" s="37" t="s">
        <v>11</v>
      </c>
      <c r="E48" s="37">
        <v>3</v>
      </c>
      <c r="F48" s="114">
        <f t="shared" ref="F48:F52" si="12">E48-I48</f>
        <v>2</v>
      </c>
      <c r="G48" s="38">
        <v>99.5</v>
      </c>
      <c r="H48" s="118">
        <f>E48*G48</f>
        <v>298.5</v>
      </c>
      <c r="I48" s="120">
        <f>COUNTIF('Travaux 2015'!$E$5:$E$156,'SOURCE INFO'!A24)</f>
        <v>1</v>
      </c>
      <c r="J48" s="125">
        <f t="shared" si="0"/>
        <v>99.5</v>
      </c>
    </row>
    <row r="49" spans="1:10" x14ac:dyDescent="0.25">
      <c r="A49" s="56" t="s">
        <v>12</v>
      </c>
      <c r="B49" s="45" t="s">
        <v>65</v>
      </c>
      <c r="C49" s="37" t="s">
        <v>10</v>
      </c>
      <c r="D49" s="37" t="s">
        <v>11</v>
      </c>
      <c r="E49" s="37">
        <v>1</v>
      </c>
      <c r="F49" s="114">
        <f t="shared" si="12"/>
        <v>1</v>
      </c>
      <c r="G49" s="38">
        <v>99.5</v>
      </c>
      <c r="H49" s="118">
        <f t="shared" ref="H49:H52" si="13">E49*G49</f>
        <v>99.5</v>
      </c>
      <c r="I49" s="85">
        <f>COUNTIF('Travaux 2015'!$E$5:$E$156,'SOURCE INFO'!A25)</f>
        <v>0</v>
      </c>
      <c r="J49" s="126" t="str">
        <f t="shared" si="0"/>
        <v/>
      </c>
    </row>
    <row r="50" spans="1:10" x14ac:dyDescent="0.25">
      <c r="A50" s="56" t="s">
        <v>15</v>
      </c>
      <c r="B50" s="45" t="s">
        <v>66</v>
      </c>
      <c r="C50" s="37"/>
      <c r="D50" s="37" t="s">
        <v>38</v>
      </c>
      <c r="E50" s="37">
        <v>1</v>
      </c>
      <c r="F50" s="114">
        <f t="shared" si="12"/>
        <v>0</v>
      </c>
      <c r="G50" s="38">
        <v>905.5</v>
      </c>
      <c r="H50" s="118">
        <f t="shared" si="13"/>
        <v>905.5</v>
      </c>
      <c r="I50" s="85">
        <f>COUNTIF('Travaux 2015'!$E$5:$E$156,'SOURCE INFO'!A26)</f>
        <v>1</v>
      </c>
      <c r="J50" s="126">
        <f t="shared" si="0"/>
        <v>905.5</v>
      </c>
    </row>
    <row r="51" spans="1:10" x14ac:dyDescent="0.25">
      <c r="A51" s="56" t="s">
        <v>19</v>
      </c>
      <c r="B51" s="45" t="s">
        <v>67</v>
      </c>
      <c r="C51" s="37"/>
      <c r="D51" s="37" t="s">
        <v>38</v>
      </c>
      <c r="E51" s="37">
        <v>1</v>
      </c>
      <c r="F51" s="114">
        <f t="shared" si="12"/>
        <v>1</v>
      </c>
      <c r="G51" s="38">
        <v>560</v>
      </c>
      <c r="H51" s="118">
        <f t="shared" si="13"/>
        <v>560</v>
      </c>
      <c r="I51" s="85">
        <f>COUNTIF('Travaux 2015'!$E$5:$E$156,'SOURCE INFO'!A27)</f>
        <v>0</v>
      </c>
      <c r="J51" s="126" t="str">
        <f t="shared" si="0"/>
        <v/>
      </c>
    </row>
    <row r="52" spans="1:10" ht="15.75" thickBot="1" x14ac:dyDescent="0.3">
      <c r="A52" s="56" t="s">
        <v>21</v>
      </c>
      <c r="B52" s="45" t="s">
        <v>68</v>
      </c>
      <c r="C52" s="37"/>
      <c r="D52" s="37" t="s">
        <v>38</v>
      </c>
      <c r="E52" s="37">
        <v>1</v>
      </c>
      <c r="F52" s="114">
        <f t="shared" si="12"/>
        <v>0</v>
      </c>
      <c r="G52" s="38">
        <v>280</v>
      </c>
      <c r="H52" s="118">
        <f t="shared" si="13"/>
        <v>280</v>
      </c>
      <c r="I52" s="121">
        <f>COUNTIF('Travaux 2015'!$E$5:$E$156,'SOURCE INFO'!A28)</f>
        <v>1</v>
      </c>
      <c r="J52" s="127">
        <f t="shared" si="0"/>
        <v>280</v>
      </c>
    </row>
    <row r="53" spans="1:10" ht="15.75" thickBot="1" x14ac:dyDescent="0.3">
      <c r="A53" s="57"/>
      <c r="B53" s="58"/>
      <c r="C53" s="59"/>
      <c r="D53" s="59"/>
      <c r="E53" s="59"/>
      <c r="F53" s="59"/>
      <c r="G53" s="60"/>
      <c r="H53" s="61">
        <f>SUM(H47:H52)</f>
        <v>2143.5</v>
      </c>
      <c r="J53" s="103"/>
    </row>
    <row r="54" spans="1:10" ht="15.75" thickBot="1" x14ac:dyDescent="0.3">
      <c r="A54" s="32"/>
      <c r="B54" s="17"/>
      <c r="C54" s="18"/>
      <c r="D54" s="18"/>
      <c r="E54" s="18"/>
      <c r="F54" s="18"/>
      <c r="G54" s="19"/>
      <c r="H54" s="31"/>
      <c r="J54" s="103"/>
    </row>
    <row r="55" spans="1:10" ht="30.75" thickBot="1" x14ac:dyDescent="0.3">
      <c r="A55" s="48" t="s">
        <v>69</v>
      </c>
      <c r="B55" s="67" t="s">
        <v>70</v>
      </c>
      <c r="C55" s="51"/>
      <c r="D55" s="51"/>
      <c r="E55" s="51"/>
      <c r="F55" s="51"/>
      <c r="G55" s="52"/>
      <c r="H55" s="53"/>
      <c r="J55" s="103"/>
    </row>
    <row r="56" spans="1:10" ht="15.75" thickBot="1" x14ac:dyDescent="0.3">
      <c r="A56" s="56"/>
      <c r="B56" s="66"/>
      <c r="C56" s="37" t="s">
        <v>10</v>
      </c>
      <c r="D56" s="37" t="s">
        <v>11</v>
      </c>
      <c r="E56" s="37">
        <v>40</v>
      </c>
      <c r="F56" s="114">
        <f>E56-I56</f>
        <v>30</v>
      </c>
      <c r="G56" s="38">
        <v>262.5</v>
      </c>
      <c r="H56" s="118">
        <f>E56*G56</f>
        <v>10500</v>
      </c>
      <c r="I56" s="217">
        <v>10</v>
      </c>
      <c r="J56" s="128">
        <f t="shared" si="0"/>
        <v>2625</v>
      </c>
    </row>
    <row r="57" spans="1:10" ht="15.75" thickBot="1" x14ac:dyDescent="0.3">
      <c r="A57" s="57"/>
      <c r="B57" s="68"/>
      <c r="C57" s="59"/>
      <c r="D57" s="59"/>
      <c r="E57" s="59"/>
      <c r="F57" s="59"/>
      <c r="G57" s="60"/>
      <c r="H57" s="65">
        <f>SUM(H56)</f>
        <v>10500</v>
      </c>
      <c r="J57" s="103" t="str">
        <f t="shared" si="0"/>
        <v/>
      </c>
    </row>
    <row r="58" spans="1:10" ht="15.75" thickBot="1" x14ac:dyDescent="0.3">
      <c r="A58" s="33"/>
      <c r="B58" s="20"/>
      <c r="C58" s="21"/>
      <c r="D58" s="21"/>
      <c r="E58" s="21"/>
      <c r="F58" s="21"/>
      <c r="G58" s="22"/>
      <c r="H58" s="34"/>
      <c r="J58" s="103" t="str">
        <f t="shared" si="0"/>
        <v/>
      </c>
    </row>
    <row r="59" spans="1:10" ht="15.75" thickBot="1" x14ac:dyDescent="0.3">
      <c r="A59" s="48" t="s">
        <v>71</v>
      </c>
      <c r="B59" s="70" t="s">
        <v>72</v>
      </c>
      <c r="C59" s="51"/>
      <c r="D59" s="51"/>
      <c r="E59" s="51"/>
      <c r="F59" s="51"/>
      <c r="G59" s="52"/>
      <c r="H59" s="53"/>
      <c r="J59" s="103" t="str">
        <f t="shared" si="0"/>
        <v/>
      </c>
    </row>
    <row r="60" spans="1:10" x14ac:dyDescent="0.25">
      <c r="A60" s="56" t="s">
        <v>7</v>
      </c>
      <c r="B60" s="45" t="s">
        <v>73</v>
      </c>
      <c r="C60" s="37" t="s">
        <v>10</v>
      </c>
      <c r="D60" s="37" t="s">
        <v>11</v>
      </c>
      <c r="E60" s="37">
        <v>10</v>
      </c>
      <c r="F60" s="114">
        <f t="shared" ref="F60:F61" si="14">E60-I60</f>
        <v>10</v>
      </c>
      <c r="G60" s="38">
        <v>1673</v>
      </c>
      <c r="H60" s="118">
        <f>E60*G60</f>
        <v>16730</v>
      </c>
      <c r="I60" s="120">
        <f>COUNTIF('Travaux 2015'!$E$5:$E$156,'SOURCE INFO'!A30)</f>
        <v>0</v>
      </c>
      <c r="J60" s="125" t="str">
        <f t="shared" si="0"/>
        <v/>
      </c>
    </row>
    <row r="61" spans="1:10" ht="15.75" thickBot="1" x14ac:dyDescent="0.3">
      <c r="A61" s="56" t="s">
        <v>12</v>
      </c>
      <c r="B61" s="45" t="s">
        <v>74</v>
      </c>
      <c r="C61" s="37" t="s">
        <v>10</v>
      </c>
      <c r="D61" s="37" t="s">
        <v>11</v>
      </c>
      <c r="E61" s="37">
        <v>10</v>
      </c>
      <c r="F61" s="114">
        <f t="shared" si="14"/>
        <v>10</v>
      </c>
      <c r="G61" s="38">
        <v>141.66800000000001</v>
      </c>
      <c r="H61" s="118">
        <f t="shared" ref="H61:H93" si="15">E61*G61</f>
        <v>1416.68</v>
      </c>
      <c r="I61" s="121">
        <f>COUNTIF('Travaux 2015'!$E$5:$E$156,'SOURCE INFO'!A31)</f>
        <v>0</v>
      </c>
      <c r="J61" s="127" t="str">
        <f t="shared" si="0"/>
        <v/>
      </c>
    </row>
    <row r="62" spans="1:10" ht="15.75" thickBot="1" x14ac:dyDescent="0.3">
      <c r="A62" s="56" t="s">
        <v>15</v>
      </c>
      <c r="B62" s="45" t="s">
        <v>75</v>
      </c>
      <c r="C62" s="37"/>
      <c r="D62" s="37"/>
      <c r="E62" s="37"/>
      <c r="F62" s="37"/>
      <c r="G62" s="38"/>
      <c r="H62" s="55"/>
      <c r="J62" s="103" t="str">
        <f t="shared" si="0"/>
        <v/>
      </c>
    </row>
    <row r="63" spans="1:10" x14ac:dyDescent="0.25">
      <c r="A63" s="93" t="s">
        <v>202</v>
      </c>
      <c r="B63" s="40" t="s">
        <v>76</v>
      </c>
      <c r="C63" s="37" t="s">
        <v>10</v>
      </c>
      <c r="D63" s="37" t="s">
        <v>77</v>
      </c>
      <c r="E63" s="37">
        <v>400</v>
      </c>
      <c r="F63" s="114">
        <f t="shared" ref="F63:F69" si="16">E63-I63</f>
        <v>400</v>
      </c>
      <c r="G63" s="38">
        <v>53.447000000000003</v>
      </c>
      <c r="H63" s="118">
        <f t="shared" si="15"/>
        <v>21378.800000000003</v>
      </c>
      <c r="I63" s="120">
        <f>COUNTIF('Travaux 2015'!$E$5:$E$156,'SOURCE INFO'!A32)</f>
        <v>0</v>
      </c>
      <c r="J63" s="125" t="str">
        <f t="shared" si="0"/>
        <v/>
      </c>
    </row>
    <row r="64" spans="1:10" x14ac:dyDescent="0.25">
      <c r="A64" s="93" t="s">
        <v>203</v>
      </c>
      <c r="B64" s="40" t="s">
        <v>78</v>
      </c>
      <c r="C64" s="37" t="s">
        <v>10</v>
      </c>
      <c r="D64" s="37" t="s">
        <v>77</v>
      </c>
      <c r="E64" s="37">
        <v>400</v>
      </c>
      <c r="F64" s="114">
        <f t="shared" si="16"/>
        <v>400</v>
      </c>
      <c r="G64" s="38">
        <v>54.238999999999997</v>
      </c>
      <c r="H64" s="118">
        <f t="shared" si="15"/>
        <v>21695.599999999999</v>
      </c>
      <c r="I64" s="85">
        <f>COUNTIF('Travaux 2015'!$E$5:$E$156,'SOURCE INFO'!A33)</f>
        <v>0</v>
      </c>
      <c r="J64" s="126" t="str">
        <f t="shared" si="0"/>
        <v/>
      </c>
    </row>
    <row r="65" spans="1:10" x14ac:dyDescent="0.25">
      <c r="A65" s="93" t="s">
        <v>215</v>
      </c>
      <c r="B65" s="40" t="s">
        <v>79</v>
      </c>
      <c r="C65" s="37" t="s">
        <v>10</v>
      </c>
      <c r="D65" s="37" t="s">
        <v>77</v>
      </c>
      <c r="E65" s="37">
        <v>300</v>
      </c>
      <c r="F65" s="114">
        <f t="shared" si="16"/>
        <v>300</v>
      </c>
      <c r="G65" s="38">
        <v>56.426000000000002</v>
      </c>
      <c r="H65" s="118">
        <f t="shared" si="15"/>
        <v>16927.8</v>
      </c>
      <c r="I65" s="85">
        <f>COUNTIF('Travaux 2015'!$E$5:$E$156,'SOURCE INFO'!A34)</f>
        <v>0</v>
      </c>
      <c r="J65" s="126" t="str">
        <f t="shared" si="0"/>
        <v/>
      </c>
    </row>
    <row r="66" spans="1:10" x14ac:dyDescent="0.25">
      <c r="A66" s="93" t="s">
        <v>216</v>
      </c>
      <c r="B66" s="69" t="s">
        <v>80</v>
      </c>
      <c r="C66" s="37" t="s">
        <v>10</v>
      </c>
      <c r="D66" s="37" t="s">
        <v>77</v>
      </c>
      <c r="E66" s="37">
        <v>300</v>
      </c>
      <c r="F66" s="114">
        <f t="shared" si="16"/>
        <v>300</v>
      </c>
      <c r="G66" s="38">
        <v>58.28</v>
      </c>
      <c r="H66" s="118">
        <f t="shared" si="15"/>
        <v>17484</v>
      </c>
      <c r="I66" s="85">
        <f>COUNTIF('Travaux 2015'!$E$5:$E$156,'SOURCE INFO'!A35)</f>
        <v>0</v>
      </c>
      <c r="J66" s="126" t="str">
        <f t="shared" si="0"/>
        <v/>
      </c>
    </row>
    <row r="67" spans="1:10" x14ac:dyDescent="0.25">
      <c r="A67" s="93" t="s">
        <v>217</v>
      </c>
      <c r="B67" s="69" t="s">
        <v>81</v>
      </c>
      <c r="C67" s="37" t="s">
        <v>10</v>
      </c>
      <c r="D67" s="37" t="s">
        <v>77</v>
      </c>
      <c r="E67" s="37">
        <v>50</v>
      </c>
      <c r="F67" s="114">
        <f t="shared" si="16"/>
        <v>50</v>
      </c>
      <c r="G67" s="38">
        <v>59.504000000000005</v>
      </c>
      <c r="H67" s="118">
        <f t="shared" si="15"/>
        <v>2975.2000000000003</v>
      </c>
      <c r="I67" s="85">
        <f>COUNTIF('Travaux 2015'!$E$5:$E$156,'SOURCE INFO'!A36)</f>
        <v>0</v>
      </c>
      <c r="J67" s="126" t="str">
        <f t="shared" si="0"/>
        <v/>
      </c>
    </row>
    <row r="68" spans="1:10" x14ac:dyDescent="0.25">
      <c r="A68" s="93" t="s">
        <v>218</v>
      </c>
      <c r="B68" s="69" t="s">
        <v>82</v>
      </c>
      <c r="C68" s="37" t="s">
        <v>10</v>
      </c>
      <c r="D68" s="37" t="s">
        <v>77</v>
      </c>
      <c r="E68" s="37">
        <v>30</v>
      </c>
      <c r="F68" s="114">
        <f t="shared" si="16"/>
        <v>30</v>
      </c>
      <c r="G68" s="38">
        <v>63.41</v>
      </c>
      <c r="H68" s="118">
        <f t="shared" si="15"/>
        <v>1902.3</v>
      </c>
      <c r="I68" s="85">
        <f>COUNTIF('Travaux 2015'!$E$5:$E$156,'SOURCE INFO'!A37)</f>
        <v>0</v>
      </c>
      <c r="J68" s="126" t="str">
        <f t="shared" si="0"/>
        <v/>
      </c>
    </row>
    <row r="69" spans="1:10" ht="15.75" thickBot="1" x14ac:dyDescent="0.3">
      <c r="A69" s="93" t="s">
        <v>219</v>
      </c>
      <c r="B69" s="69" t="s">
        <v>83</v>
      </c>
      <c r="C69" s="37" t="s">
        <v>10</v>
      </c>
      <c r="D69" s="37" t="s">
        <v>77</v>
      </c>
      <c r="E69" s="37">
        <v>30</v>
      </c>
      <c r="F69" s="114">
        <f t="shared" si="16"/>
        <v>30</v>
      </c>
      <c r="G69" s="38">
        <v>67.352000000000004</v>
      </c>
      <c r="H69" s="118">
        <f t="shared" si="15"/>
        <v>2020.5600000000002</v>
      </c>
      <c r="I69" s="121">
        <f>COUNTIF('Travaux 2015'!$E$5:$E$156,'SOURCE INFO'!A38)</f>
        <v>0</v>
      </c>
      <c r="J69" s="127" t="str">
        <f t="shared" si="0"/>
        <v/>
      </c>
    </row>
    <row r="70" spans="1:10" ht="15.75" thickBot="1" x14ac:dyDescent="0.3">
      <c r="A70" s="56" t="s">
        <v>19</v>
      </c>
      <c r="B70" s="83" t="s">
        <v>84</v>
      </c>
      <c r="C70" s="37"/>
      <c r="D70" s="37"/>
      <c r="E70" s="37"/>
      <c r="F70" s="37"/>
      <c r="G70" s="38"/>
      <c r="H70" s="55"/>
      <c r="J70" s="103" t="str">
        <f t="shared" si="0"/>
        <v/>
      </c>
    </row>
    <row r="71" spans="1:10" x14ac:dyDescent="0.25">
      <c r="A71" s="93" t="s">
        <v>220</v>
      </c>
      <c r="B71" s="40" t="s">
        <v>76</v>
      </c>
      <c r="C71" s="37" t="s">
        <v>10</v>
      </c>
      <c r="D71" s="37" t="s">
        <v>77</v>
      </c>
      <c r="E71" s="37">
        <v>200</v>
      </c>
      <c r="F71" s="114">
        <f t="shared" ref="F71:F72" si="17">E71-I71</f>
        <v>200</v>
      </c>
      <c r="G71" s="38">
        <v>55.436</v>
      </c>
      <c r="H71" s="118">
        <f t="shared" si="15"/>
        <v>11087.2</v>
      </c>
      <c r="I71" s="120">
        <f>COUNTIF('Travaux 2015'!$E$5:$E$156,'SOURCE INFO'!A39)</f>
        <v>0</v>
      </c>
      <c r="J71" s="125" t="str">
        <f t="shared" ref="J71:J134" si="18">IF(I71=0,"",G71*I71)</f>
        <v/>
      </c>
    </row>
    <row r="72" spans="1:10" ht="15.75" thickBot="1" x14ac:dyDescent="0.3">
      <c r="A72" s="93" t="s">
        <v>221</v>
      </c>
      <c r="B72" s="40" t="s">
        <v>78</v>
      </c>
      <c r="C72" s="37" t="s">
        <v>10</v>
      </c>
      <c r="D72" s="37" t="s">
        <v>77</v>
      </c>
      <c r="E72" s="37">
        <v>200</v>
      </c>
      <c r="F72" s="114">
        <f t="shared" si="17"/>
        <v>200</v>
      </c>
      <c r="G72" s="38">
        <v>56.831000000000003</v>
      </c>
      <c r="H72" s="118">
        <f t="shared" si="15"/>
        <v>11366.2</v>
      </c>
      <c r="I72" s="121">
        <f>COUNTIF('Travaux 2015'!$E$5:$E$156,'SOURCE INFO'!A40)</f>
        <v>0</v>
      </c>
      <c r="J72" s="127" t="str">
        <f t="shared" si="18"/>
        <v/>
      </c>
    </row>
    <row r="73" spans="1:10" ht="15.75" thickBot="1" x14ac:dyDescent="0.3">
      <c r="A73" s="56" t="s">
        <v>21</v>
      </c>
      <c r="B73" s="83" t="s">
        <v>85</v>
      </c>
      <c r="C73" s="37"/>
      <c r="D73" s="37"/>
      <c r="E73" s="37"/>
      <c r="F73" s="37"/>
      <c r="G73" s="38"/>
      <c r="H73" s="55"/>
      <c r="J73" s="103" t="str">
        <f t="shared" si="18"/>
        <v/>
      </c>
    </row>
    <row r="74" spans="1:10" x14ac:dyDescent="0.25">
      <c r="A74" s="93" t="s">
        <v>152</v>
      </c>
      <c r="B74" s="40" t="s">
        <v>76</v>
      </c>
      <c r="C74" s="37" t="s">
        <v>10</v>
      </c>
      <c r="D74" s="37" t="s">
        <v>77</v>
      </c>
      <c r="E74" s="37">
        <v>100</v>
      </c>
      <c r="F74" s="114">
        <f t="shared" ref="F74:F77" si="19">E74-I74</f>
        <v>100</v>
      </c>
      <c r="G74" s="38">
        <v>51.448999999999998</v>
      </c>
      <c r="H74" s="118">
        <f t="shared" si="15"/>
        <v>5144.8999999999996</v>
      </c>
      <c r="I74" s="120">
        <f>COUNTIF('Travaux 2015'!$E$5:$E$156,'SOURCE INFO'!A41)</f>
        <v>0</v>
      </c>
      <c r="J74" s="125" t="str">
        <f t="shared" si="18"/>
        <v/>
      </c>
    </row>
    <row r="75" spans="1:10" x14ac:dyDescent="0.25">
      <c r="A75" s="93" t="s">
        <v>154</v>
      </c>
      <c r="B75" s="40" t="s">
        <v>78</v>
      </c>
      <c r="C75" s="37" t="s">
        <v>10</v>
      </c>
      <c r="D75" s="37" t="s">
        <v>77</v>
      </c>
      <c r="E75" s="37">
        <v>100</v>
      </c>
      <c r="F75" s="114">
        <f t="shared" si="19"/>
        <v>100</v>
      </c>
      <c r="G75" s="38">
        <v>52.25</v>
      </c>
      <c r="H75" s="118">
        <f t="shared" si="15"/>
        <v>5225</v>
      </c>
      <c r="I75" s="85">
        <f>COUNTIF('Travaux 2015'!$E$5:$E$156,'SOURCE INFO'!A42)</f>
        <v>0</v>
      </c>
      <c r="J75" s="126" t="str">
        <f t="shared" si="18"/>
        <v/>
      </c>
    </row>
    <row r="76" spans="1:10" x14ac:dyDescent="0.25">
      <c r="A76" s="93" t="s">
        <v>222</v>
      </c>
      <c r="B76" s="40" t="s">
        <v>79</v>
      </c>
      <c r="C76" s="37" t="s">
        <v>10</v>
      </c>
      <c r="D76" s="37" t="s">
        <v>77</v>
      </c>
      <c r="E76" s="37">
        <v>100</v>
      </c>
      <c r="F76" s="114">
        <f t="shared" si="19"/>
        <v>100</v>
      </c>
      <c r="G76" s="38">
        <v>54.536000000000001</v>
      </c>
      <c r="H76" s="118">
        <f t="shared" si="15"/>
        <v>5453.6</v>
      </c>
      <c r="I76" s="85">
        <f>COUNTIF('Travaux 2015'!$E$5:$E$156,'SOURCE INFO'!A43)</f>
        <v>0</v>
      </c>
      <c r="J76" s="126" t="str">
        <f t="shared" si="18"/>
        <v/>
      </c>
    </row>
    <row r="77" spans="1:10" ht="30" thickBot="1" x14ac:dyDescent="0.3">
      <c r="A77" s="56" t="s">
        <v>23</v>
      </c>
      <c r="B77" s="84" t="s">
        <v>86</v>
      </c>
      <c r="C77" s="37" t="s">
        <v>10</v>
      </c>
      <c r="D77" s="37" t="s">
        <v>77</v>
      </c>
      <c r="E77" s="37">
        <v>400</v>
      </c>
      <c r="F77" s="114">
        <f t="shared" si="19"/>
        <v>400</v>
      </c>
      <c r="G77" s="38">
        <v>50.765000000000001</v>
      </c>
      <c r="H77" s="118">
        <f t="shared" si="15"/>
        <v>20306</v>
      </c>
      <c r="I77" s="121">
        <f>COUNTIF('Travaux 2015'!$E$5:$E$156,'SOURCE INFO'!A44)</f>
        <v>0</v>
      </c>
      <c r="J77" s="127" t="str">
        <f t="shared" si="18"/>
        <v/>
      </c>
    </row>
    <row r="78" spans="1:10" x14ac:dyDescent="0.25">
      <c r="A78" s="56" t="s">
        <v>25</v>
      </c>
      <c r="B78" s="83" t="s">
        <v>87</v>
      </c>
      <c r="C78" s="37"/>
      <c r="D78" s="37"/>
      <c r="E78" s="37"/>
      <c r="F78" s="37"/>
      <c r="G78" s="38"/>
      <c r="H78" s="55"/>
      <c r="J78" s="103" t="str">
        <f t="shared" si="18"/>
        <v/>
      </c>
    </row>
    <row r="79" spans="1:10" ht="15.75" thickBot="1" x14ac:dyDescent="0.3">
      <c r="A79" s="56" t="s">
        <v>27</v>
      </c>
      <c r="B79" s="83" t="s">
        <v>88</v>
      </c>
      <c r="C79" s="37"/>
      <c r="D79" s="37"/>
      <c r="E79" s="37"/>
      <c r="F79" s="37"/>
      <c r="G79" s="38"/>
      <c r="H79" s="55"/>
      <c r="J79" s="103" t="str">
        <f t="shared" si="18"/>
        <v/>
      </c>
    </row>
    <row r="80" spans="1:10" x14ac:dyDescent="0.25">
      <c r="A80" s="93" t="s">
        <v>205</v>
      </c>
      <c r="B80" s="40" t="s">
        <v>78</v>
      </c>
      <c r="C80" s="37" t="s">
        <v>10</v>
      </c>
      <c r="D80" s="37" t="s">
        <v>77</v>
      </c>
      <c r="E80" s="37">
        <v>50</v>
      </c>
      <c r="F80" s="114">
        <f t="shared" ref="F80:F84" si="20">E80-I80</f>
        <v>50</v>
      </c>
      <c r="G80" s="38">
        <v>58.28</v>
      </c>
      <c r="H80" s="118">
        <f t="shared" si="15"/>
        <v>2914</v>
      </c>
      <c r="I80" s="120">
        <f>COUNTIF('Travaux 2015'!$E$5:$E$156,'SOURCE INFO'!A45)</f>
        <v>0</v>
      </c>
      <c r="J80" s="125" t="str">
        <f t="shared" si="18"/>
        <v/>
      </c>
    </row>
    <row r="81" spans="1:10" x14ac:dyDescent="0.25">
      <c r="A81" s="93" t="s">
        <v>223</v>
      </c>
      <c r="B81" s="40" t="s">
        <v>79</v>
      </c>
      <c r="C81" s="37" t="s">
        <v>10</v>
      </c>
      <c r="D81" s="37" t="s">
        <v>77</v>
      </c>
      <c r="E81" s="37">
        <v>50</v>
      </c>
      <c r="F81" s="114">
        <f t="shared" si="20"/>
        <v>50</v>
      </c>
      <c r="G81" s="38">
        <v>61.988</v>
      </c>
      <c r="H81" s="118">
        <f t="shared" si="15"/>
        <v>3099.4</v>
      </c>
      <c r="I81" s="85">
        <f>COUNTIF('Travaux 2015'!$E$5:$E$156,'SOURCE INFO'!A46)</f>
        <v>0</v>
      </c>
      <c r="J81" s="126" t="str">
        <f t="shared" si="18"/>
        <v/>
      </c>
    </row>
    <row r="82" spans="1:10" x14ac:dyDescent="0.25">
      <c r="A82" s="93" t="s">
        <v>224</v>
      </c>
      <c r="B82" s="69" t="s">
        <v>80</v>
      </c>
      <c r="C82" s="37" t="s">
        <v>10</v>
      </c>
      <c r="D82" s="37" t="s">
        <v>77</v>
      </c>
      <c r="E82" s="37">
        <v>50</v>
      </c>
      <c r="F82" s="114">
        <f t="shared" si="20"/>
        <v>50</v>
      </c>
      <c r="G82" s="38">
        <v>64.075999999999993</v>
      </c>
      <c r="H82" s="118">
        <f t="shared" si="15"/>
        <v>3203.7999999999997</v>
      </c>
      <c r="I82" s="85">
        <f>COUNTIF('Travaux 2015'!$E$5:$E$156,'SOURCE INFO'!A47)</f>
        <v>0</v>
      </c>
      <c r="J82" s="126" t="str">
        <f t="shared" si="18"/>
        <v/>
      </c>
    </row>
    <row r="83" spans="1:10" x14ac:dyDescent="0.25">
      <c r="A83" s="93" t="s">
        <v>225</v>
      </c>
      <c r="B83" s="40" t="s">
        <v>81</v>
      </c>
      <c r="C83" s="37" t="s">
        <v>10</v>
      </c>
      <c r="D83" s="37" t="s">
        <v>77</v>
      </c>
      <c r="E83" s="37">
        <v>50</v>
      </c>
      <c r="F83" s="114">
        <f t="shared" si="20"/>
        <v>50</v>
      </c>
      <c r="G83" s="38">
        <v>65.569999999999993</v>
      </c>
      <c r="H83" s="118">
        <f t="shared" si="15"/>
        <v>3278.4999999999995</v>
      </c>
      <c r="I83" s="85">
        <f>COUNTIF('Travaux 2015'!$E$5:$E$156,'SOURCE INFO'!A48)</f>
        <v>0</v>
      </c>
      <c r="J83" s="126" t="str">
        <f t="shared" si="18"/>
        <v/>
      </c>
    </row>
    <row r="84" spans="1:10" ht="15.75" thickBot="1" x14ac:dyDescent="0.3">
      <c r="A84" s="93" t="s">
        <v>226</v>
      </c>
      <c r="B84" s="40" t="s">
        <v>82</v>
      </c>
      <c r="C84" s="37" t="s">
        <v>10</v>
      </c>
      <c r="D84" s="37" t="s">
        <v>77</v>
      </c>
      <c r="E84" s="37">
        <v>50</v>
      </c>
      <c r="F84" s="114">
        <f t="shared" si="20"/>
        <v>50</v>
      </c>
      <c r="G84" s="38">
        <v>69.8</v>
      </c>
      <c r="H84" s="118">
        <f t="shared" si="15"/>
        <v>3490</v>
      </c>
      <c r="I84" s="121">
        <f>COUNTIF('Travaux 2015'!$E$5:$E$156,'SOURCE INFO'!A49)</f>
        <v>0</v>
      </c>
      <c r="J84" s="127" t="str">
        <f t="shared" si="18"/>
        <v/>
      </c>
    </row>
    <row r="85" spans="1:10" ht="15.75" thickBot="1" x14ac:dyDescent="0.3">
      <c r="A85" s="56" t="s">
        <v>31</v>
      </c>
      <c r="B85" s="83" t="s">
        <v>89</v>
      </c>
      <c r="C85" s="37"/>
      <c r="D85" s="37"/>
      <c r="E85" s="37"/>
      <c r="F85" s="37"/>
      <c r="G85" s="38"/>
      <c r="H85" s="55"/>
      <c r="J85" s="103" t="str">
        <f t="shared" si="18"/>
        <v/>
      </c>
    </row>
    <row r="86" spans="1:10" x14ac:dyDescent="0.25">
      <c r="A86" s="93" t="s">
        <v>206</v>
      </c>
      <c r="B86" s="40" t="s">
        <v>78</v>
      </c>
      <c r="C86" s="37" t="s">
        <v>10</v>
      </c>
      <c r="D86" s="37" t="s">
        <v>77</v>
      </c>
      <c r="E86" s="37">
        <v>10</v>
      </c>
      <c r="F86" s="114">
        <f t="shared" ref="F86:F93" si="21">E86-I86</f>
        <v>10</v>
      </c>
      <c r="G86" s="38">
        <v>54.238999999999997</v>
      </c>
      <c r="H86" s="118">
        <f t="shared" si="15"/>
        <v>542.39</v>
      </c>
      <c r="I86" s="120">
        <f>COUNTIF('Travaux 2015'!$E$5:$E$156,'SOURCE INFO'!A50)</f>
        <v>0</v>
      </c>
      <c r="J86" s="125" t="str">
        <f t="shared" si="18"/>
        <v/>
      </c>
    </row>
    <row r="87" spans="1:10" x14ac:dyDescent="0.25">
      <c r="A87" s="93" t="s">
        <v>227</v>
      </c>
      <c r="B87" s="40" t="s">
        <v>79</v>
      </c>
      <c r="C87" s="37" t="s">
        <v>10</v>
      </c>
      <c r="D87" s="37" t="s">
        <v>77</v>
      </c>
      <c r="E87" s="37">
        <v>10</v>
      </c>
      <c r="F87" s="114">
        <f t="shared" si="21"/>
        <v>10</v>
      </c>
      <c r="G87" s="38">
        <v>56.426000000000002</v>
      </c>
      <c r="H87" s="118">
        <f t="shared" si="15"/>
        <v>564.26</v>
      </c>
      <c r="I87" s="85">
        <f>COUNTIF('Travaux 2015'!$E$5:$E$156,'SOURCE INFO'!A51)</f>
        <v>0</v>
      </c>
      <c r="J87" s="126" t="str">
        <f t="shared" si="18"/>
        <v/>
      </c>
    </row>
    <row r="88" spans="1:10" x14ac:dyDescent="0.25">
      <c r="A88" s="93" t="s">
        <v>228</v>
      </c>
      <c r="B88" s="69" t="s">
        <v>80</v>
      </c>
      <c r="C88" s="37" t="s">
        <v>10</v>
      </c>
      <c r="D88" s="37" t="s">
        <v>77</v>
      </c>
      <c r="E88" s="37">
        <v>10</v>
      </c>
      <c r="F88" s="114">
        <f t="shared" si="21"/>
        <v>10</v>
      </c>
      <c r="G88" s="38">
        <v>58.28</v>
      </c>
      <c r="H88" s="118">
        <f t="shared" si="15"/>
        <v>582.79999999999995</v>
      </c>
      <c r="I88" s="85">
        <f>COUNTIF('Travaux 2015'!$E$5:$E$156,'SOURCE INFO'!A52)</f>
        <v>0</v>
      </c>
      <c r="J88" s="126" t="str">
        <f t="shared" si="18"/>
        <v/>
      </c>
    </row>
    <row r="89" spans="1:10" x14ac:dyDescent="0.25">
      <c r="A89" s="93" t="s">
        <v>229</v>
      </c>
      <c r="B89" s="40" t="s">
        <v>81</v>
      </c>
      <c r="C89" s="37" t="s">
        <v>10</v>
      </c>
      <c r="D89" s="37" t="s">
        <v>77</v>
      </c>
      <c r="E89" s="37">
        <v>10</v>
      </c>
      <c r="F89" s="114">
        <f t="shared" si="21"/>
        <v>10</v>
      </c>
      <c r="G89" s="38">
        <v>59.504000000000005</v>
      </c>
      <c r="H89" s="118">
        <f t="shared" si="15"/>
        <v>595.04000000000008</v>
      </c>
      <c r="I89" s="85">
        <f>COUNTIF('Travaux 2015'!$E$5:$E$156,'SOURCE INFO'!A53)</f>
        <v>0</v>
      </c>
      <c r="J89" s="126" t="str">
        <f t="shared" si="18"/>
        <v/>
      </c>
    </row>
    <row r="90" spans="1:10" x14ac:dyDescent="0.25">
      <c r="A90" s="93" t="s">
        <v>230</v>
      </c>
      <c r="B90" s="40" t="s">
        <v>82</v>
      </c>
      <c r="C90" s="37" t="s">
        <v>10</v>
      </c>
      <c r="D90" s="37" t="s">
        <v>77</v>
      </c>
      <c r="E90" s="37">
        <v>10</v>
      </c>
      <c r="F90" s="114">
        <f t="shared" si="21"/>
        <v>10</v>
      </c>
      <c r="G90" s="38">
        <v>63.41</v>
      </c>
      <c r="H90" s="118">
        <f t="shared" si="15"/>
        <v>634.09999999999991</v>
      </c>
      <c r="I90" s="85">
        <f>COUNTIF('Travaux 2015'!$E$5:$E$156,'SOURCE INFO'!A54)</f>
        <v>0</v>
      </c>
      <c r="J90" s="126" t="str">
        <f t="shared" si="18"/>
        <v/>
      </c>
    </row>
    <row r="91" spans="1:10" x14ac:dyDescent="0.25">
      <c r="A91" s="56" t="s">
        <v>34</v>
      </c>
      <c r="B91" s="83" t="s">
        <v>90</v>
      </c>
      <c r="C91" s="37" t="s">
        <v>10</v>
      </c>
      <c r="D91" s="37" t="s">
        <v>77</v>
      </c>
      <c r="E91" s="37">
        <v>20</v>
      </c>
      <c r="F91" s="114">
        <f t="shared" si="21"/>
        <v>20</v>
      </c>
      <c r="G91" s="38">
        <v>67.352000000000004</v>
      </c>
      <c r="H91" s="118">
        <f>E91*G91</f>
        <v>1347.04</v>
      </c>
      <c r="I91" s="85">
        <f>COUNTIF('Travaux 2015'!$E$5:$E$156,'SOURCE INFO'!A55)</f>
        <v>0</v>
      </c>
      <c r="J91" s="126" t="str">
        <f t="shared" si="18"/>
        <v/>
      </c>
    </row>
    <row r="92" spans="1:10" x14ac:dyDescent="0.25">
      <c r="A92" s="56" t="s">
        <v>41</v>
      </c>
      <c r="B92" s="83" t="s">
        <v>91</v>
      </c>
      <c r="C92" s="37" t="s">
        <v>10</v>
      </c>
      <c r="D92" s="37" t="s">
        <v>77</v>
      </c>
      <c r="E92" s="37">
        <v>15</v>
      </c>
      <c r="F92" s="114">
        <f t="shared" si="21"/>
        <v>15</v>
      </c>
      <c r="G92" s="38">
        <v>69.926000000000002</v>
      </c>
      <c r="H92" s="118">
        <f t="shared" si="15"/>
        <v>1048.8900000000001</v>
      </c>
      <c r="I92" s="85">
        <f>COUNTIF('Travaux 2015'!$E$5:$E$156,'SOURCE INFO'!A56)</f>
        <v>0</v>
      </c>
      <c r="J92" s="126" t="str">
        <f t="shared" si="18"/>
        <v/>
      </c>
    </row>
    <row r="93" spans="1:10" ht="15.75" thickBot="1" x14ac:dyDescent="0.3">
      <c r="A93" s="56" t="s">
        <v>43</v>
      </c>
      <c r="B93" s="83" t="s">
        <v>92</v>
      </c>
      <c r="C93" s="37" t="s">
        <v>10</v>
      </c>
      <c r="D93" s="37" t="s">
        <v>11</v>
      </c>
      <c r="E93" s="37">
        <v>15</v>
      </c>
      <c r="F93" s="114">
        <f t="shared" si="21"/>
        <v>15</v>
      </c>
      <c r="G93" s="38">
        <v>241.5</v>
      </c>
      <c r="H93" s="118">
        <f t="shared" si="15"/>
        <v>3622.5</v>
      </c>
      <c r="I93" s="121">
        <f>COUNTIF('Travaux 2015'!$E$5:$E$156,'SOURCE INFO'!A57)</f>
        <v>0</v>
      </c>
      <c r="J93" s="127" t="str">
        <f t="shared" si="18"/>
        <v/>
      </c>
    </row>
    <row r="94" spans="1:10" ht="15.75" thickBot="1" x14ac:dyDescent="0.3">
      <c r="A94" s="57"/>
      <c r="B94" s="58"/>
      <c r="C94" s="59"/>
      <c r="D94" s="59"/>
      <c r="E94" s="59"/>
      <c r="F94" s="59"/>
      <c r="G94" s="60"/>
      <c r="H94" s="61">
        <f>SUM(H60:H93)</f>
        <v>186036.56000000003</v>
      </c>
      <c r="J94" s="103" t="str">
        <f t="shared" si="18"/>
        <v/>
      </c>
    </row>
    <row r="95" spans="1:10" ht="15.75" thickBot="1" x14ac:dyDescent="0.3">
      <c r="A95" s="32"/>
      <c r="B95" s="17"/>
      <c r="C95" s="18"/>
      <c r="D95" s="18"/>
      <c r="E95" s="18"/>
      <c r="F95" s="18"/>
      <c r="G95" s="19"/>
      <c r="H95" s="6"/>
      <c r="J95" s="103" t="str">
        <f t="shared" si="18"/>
        <v/>
      </c>
    </row>
    <row r="96" spans="1:10" x14ac:dyDescent="0.25">
      <c r="A96" s="48" t="s">
        <v>93</v>
      </c>
      <c r="B96" s="70" t="s">
        <v>94</v>
      </c>
      <c r="C96" s="51"/>
      <c r="D96" s="51"/>
      <c r="E96" s="51"/>
      <c r="F96" s="51"/>
      <c r="G96" s="52"/>
      <c r="H96" s="53"/>
      <c r="J96" s="103" t="str">
        <f t="shared" si="18"/>
        <v/>
      </c>
    </row>
    <row r="97" spans="1:10" ht="29.25" thickBot="1" x14ac:dyDescent="0.3">
      <c r="A97" s="56" t="s">
        <v>7</v>
      </c>
      <c r="B97" s="82" t="s">
        <v>95</v>
      </c>
      <c r="C97" s="37"/>
      <c r="D97" s="37"/>
      <c r="E97" s="37"/>
      <c r="F97" s="37"/>
      <c r="G97" s="38"/>
      <c r="H97" s="55"/>
      <c r="J97" s="103" t="str">
        <f t="shared" si="18"/>
        <v/>
      </c>
    </row>
    <row r="98" spans="1:10" x14ac:dyDescent="0.25">
      <c r="A98" s="93" t="s">
        <v>53</v>
      </c>
      <c r="B98" s="40" t="s">
        <v>76</v>
      </c>
      <c r="C98" s="37" t="s">
        <v>10</v>
      </c>
      <c r="D98" s="37" t="s">
        <v>11</v>
      </c>
      <c r="E98" s="37">
        <v>10</v>
      </c>
      <c r="F98" s="114">
        <f t="shared" ref="F98:F102" si="22">E98-I98</f>
        <v>10</v>
      </c>
      <c r="G98" s="38">
        <v>54.68</v>
      </c>
      <c r="H98" s="118">
        <f>E98*G98</f>
        <v>546.79999999999995</v>
      </c>
      <c r="I98" s="120">
        <f>COUNTIF('Travaux 2015'!$E$5:$E$156,'SOURCE INFO'!A58)</f>
        <v>0</v>
      </c>
      <c r="J98" s="125" t="str">
        <f t="shared" si="18"/>
        <v/>
      </c>
    </row>
    <row r="99" spans="1:10" x14ac:dyDescent="0.25">
      <c r="A99" s="93" t="s">
        <v>58</v>
      </c>
      <c r="B99" s="40" t="s">
        <v>78</v>
      </c>
      <c r="C99" s="37" t="s">
        <v>10</v>
      </c>
      <c r="D99" s="37" t="s">
        <v>11</v>
      </c>
      <c r="E99" s="37">
        <v>10</v>
      </c>
      <c r="F99" s="114">
        <f t="shared" si="22"/>
        <v>10</v>
      </c>
      <c r="G99" s="38">
        <v>56.471000000000004</v>
      </c>
      <c r="H99" s="118">
        <f t="shared" ref="H99:H144" si="23">E99*G99</f>
        <v>564.71</v>
      </c>
      <c r="I99" s="85">
        <f>COUNTIF('Travaux 2015'!$E$5:$E$156,'SOURCE INFO'!A59)</f>
        <v>0</v>
      </c>
      <c r="J99" s="126" t="str">
        <f t="shared" si="18"/>
        <v/>
      </c>
    </row>
    <row r="100" spans="1:10" x14ac:dyDescent="0.25">
      <c r="A100" s="93" t="s">
        <v>231</v>
      </c>
      <c r="B100" s="40" t="s">
        <v>79</v>
      </c>
      <c r="C100" s="37" t="s">
        <v>10</v>
      </c>
      <c r="D100" s="37" t="s">
        <v>11</v>
      </c>
      <c r="E100" s="37">
        <v>10</v>
      </c>
      <c r="F100" s="114">
        <f t="shared" si="22"/>
        <v>10</v>
      </c>
      <c r="G100" s="38">
        <v>57.893000000000001</v>
      </c>
      <c r="H100" s="118">
        <f t="shared" si="23"/>
        <v>578.93000000000006</v>
      </c>
      <c r="I100" s="85">
        <f>COUNTIF('Travaux 2015'!$E$5:$E$156,'SOURCE INFO'!A60)</f>
        <v>0</v>
      </c>
      <c r="J100" s="126" t="str">
        <f t="shared" si="18"/>
        <v/>
      </c>
    </row>
    <row r="101" spans="1:10" x14ac:dyDescent="0.25">
      <c r="A101" s="93" t="s">
        <v>232</v>
      </c>
      <c r="B101" s="69" t="s">
        <v>80</v>
      </c>
      <c r="C101" s="37" t="s">
        <v>10</v>
      </c>
      <c r="D101" s="37" t="s">
        <v>11</v>
      </c>
      <c r="E101" s="37">
        <v>5</v>
      </c>
      <c r="F101" s="114">
        <f t="shared" si="22"/>
        <v>5</v>
      </c>
      <c r="G101" s="38">
        <v>62.087000000000003</v>
      </c>
      <c r="H101" s="118">
        <f t="shared" si="23"/>
        <v>310.435</v>
      </c>
      <c r="I101" s="85">
        <f>COUNTIF('Travaux 2015'!$E$5:$E$156,'SOURCE INFO'!A61)</f>
        <v>0</v>
      </c>
      <c r="J101" s="126" t="str">
        <f t="shared" si="18"/>
        <v/>
      </c>
    </row>
    <row r="102" spans="1:10" ht="15.75" thickBot="1" x14ac:dyDescent="0.3">
      <c r="A102" s="93" t="s">
        <v>233</v>
      </c>
      <c r="B102" s="69" t="s">
        <v>81</v>
      </c>
      <c r="C102" s="37" t="s">
        <v>10</v>
      </c>
      <c r="D102" s="37" t="s">
        <v>11</v>
      </c>
      <c r="E102" s="37">
        <v>5</v>
      </c>
      <c r="F102" s="114">
        <f t="shared" si="22"/>
        <v>5</v>
      </c>
      <c r="G102" s="38">
        <v>65.471000000000004</v>
      </c>
      <c r="H102" s="118">
        <f t="shared" si="23"/>
        <v>327.35500000000002</v>
      </c>
      <c r="I102" s="121">
        <f>COUNTIF('Travaux 2015'!$E$5:$E$156,'SOURCE INFO'!A62)</f>
        <v>0</v>
      </c>
      <c r="J102" s="127" t="str">
        <f t="shared" si="18"/>
        <v/>
      </c>
    </row>
    <row r="103" spans="1:10" ht="15.75" thickBot="1" x14ac:dyDescent="0.3">
      <c r="A103" s="56" t="s">
        <v>12</v>
      </c>
      <c r="B103" s="82" t="s">
        <v>96</v>
      </c>
      <c r="C103" s="37"/>
      <c r="D103" s="37"/>
      <c r="E103" s="37"/>
      <c r="F103" s="37"/>
      <c r="G103" s="38"/>
      <c r="H103" s="55"/>
      <c r="J103" s="103" t="str">
        <f t="shared" si="18"/>
        <v/>
      </c>
    </row>
    <row r="104" spans="1:10" x14ac:dyDescent="0.25">
      <c r="A104" s="56" t="s">
        <v>139</v>
      </c>
      <c r="B104" s="40" t="s">
        <v>76</v>
      </c>
      <c r="C104" s="37" t="s">
        <v>10</v>
      </c>
      <c r="D104" s="37" t="s">
        <v>11</v>
      </c>
      <c r="E104" s="37">
        <v>3</v>
      </c>
      <c r="F104" s="114">
        <f t="shared" ref="F104:F109" si="24">E104-I104</f>
        <v>3</v>
      </c>
      <c r="G104" s="38">
        <v>109.4</v>
      </c>
      <c r="H104" s="118">
        <f t="shared" si="23"/>
        <v>328.20000000000005</v>
      </c>
      <c r="I104" s="120">
        <f>COUNTIF('Travaux 2015'!$E$5:$E$156,'SOURCE INFO'!A63)</f>
        <v>0</v>
      </c>
      <c r="J104" s="125" t="str">
        <f t="shared" si="18"/>
        <v/>
      </c>
    </row>
    <row r="105" spans="1:10" x14ac:dyDescent="0.25">
      <c r="A105" s="93" t="s">
        <v>140</v>
      </c>
      <c r="B105" s="40" t="s">
        <v>78</v>
      </c>
      <c r="C105" s="37" t="s">
        <v>10</v>
      </c>
      <c r="D105" s="37" t="s">
        <v>11</v>
      </c>
      <c r="E105" s="37">
        <v>3</v>
      </c>
      <c r="F105" s="114">
        <f t="shared" si="24"/>
        <v>3</v>
      </c>
      <c r="G105" s="38">
        <v>114.8</v>
      </c>
      <c r="H105" s="118">
        <f t="shared" si="23"/>
        <v>344.4</v>
      </c>
      <c r="I105" s="85">
        <f>COUNTIF('Travaux 2015'!$E$5:$E$156,'SOURCE INFO'!A64)</f>
        <v>0</v>
      </c>
      <c r="J105" s="126" t="str">
        <f t="shared" si="18"/>
        <v/>
      </c>
    </row>
    <row r="106" spans="1:10" x14ac:dyDescent="0.25">
      <c r="A106" s="93" t="s">
        <v>234</v>
      </c>
      <c r="B106" s="40" t="s">
        <v>79</v>
      </c>
      <c r="C106" s="37" t="s">
        <v>10</v>
      </c>
      <c r="D106" s="37" t="s">
        <v>11</v>
      </c>
      <c r="E106" s="37">
        <v>2</v>
      </c>
      <c r="F106" s="114">
        <f t="shared" si="24"/>
        <v>2</v>
      </c>
      <c r="G106" s="38">
        <v>120.2</v>
      </c>
      <c r="H106" s="118">
        <f t="shared" si="23"/>
        <v>240.4</v>
      </c>
      <c r="I106" s="85">
        <f>COUNTIF('Travaux 2015'!$E$5:$E$156,'SOURCE INFO'!A65)</f>
        <v>0</v>
      </c>
      <c r="J106" s="126" t="str">
        <f t="shared" si="18"/>
        <v/>
      </c>
    </row>
    <row r="107" spans="1:10" x14ac:dyDescent="0.25">
      <c r="A107" s="93" t="s">
        <v>235</v>
      </c>
      <c r="B107" s="69" t="s">
        <v>80</v>
      </c>
      <c r="C107" s="37" t="s">
        <v>10</v>
      </c>
      <c r="D107" s="37" t="s">
        <v>11</v>
      </c>
      <c r="E107" s="37">
        <v>2</v>
      </c>
      <c r="F107" s="114">
        <f t="shared" si="24"/>
        <v>2</v>
      </c>
      <c r="G107" s="38">
        <v>135.5</v>
      </c>
      <c r="H107" s="118">
        <f t="shared" si="23"/>
        <v>271</v>
      </c>
      <c r="I107" s="85">
        <f>COUNTIF('Travaux 2015'!$E$5:$E$156,'SOURCE INFO'!A66)</f>
        <v>0</v>
      </c>
      <c r="J107" s="126" t="str">
        <f t="shared" si="18"/>
        <v/>
      </c>
    </row>
    <row r="108" spans="1:10" x14ac:dyDescent="0.25">
      <c r="A108" s="93" t="s">
        <v>236</v>
      </c>
      <c r="B108" s="69" t="s">
        <v>81</v>
      </c>
      <c r="C108" s="37" t="s">
        <v>10</v>
      </c>
      <c r="D108" s="37" t="s">
        <v>11</v>
      </c>
      <c r="E108" s="37">
        <v>2</v>
      </c>
      <c r="F108" s="114">
        <f t="shared" si="24"/>
        <v>2</v>
      </c>
      <c r="G108" s="38">
        <v>157.10000000000002</v>
      </c>
      <c r="H108" s="118">
        <f t="shared" si="23"/>
        <v>314.20000000000005</v>
      </c>
      <c r="I108" s="85">
        <f>COUNTIF('Travaux 2015'!$E$5:$E$156,'SOURCE INFO'!A67)</f>
        <v>0</v>
      </c>
      <c r="J108" s="126" t="str">
        <f t="shared" si="18"/>
        <v/>
      </c>
    </row>
    <row r="109" spans="1:10" ht="15.75" thickBot="1" x14ac:dyDescent="0.3">
      <c r="A109" s="93" t="s">
        <v>237</v>
      </c>
      <c r="B109" s="69" t="s">
        <v>82</v>
      </c>
      <c r="C109" s="37" t="s">
        <v>10</v>
      </c>
      <c r="D109" s="37" t="s">
        <v>11</v>
      </c>
      <c r="E109" s="37">
        <v>2</v>
      </c>
      <c r="F109" s="114">
        <f t="shared" si="24"/>
        <v>2</v>
      </c>
      <c r="G109" s="38">
        <v>184.1</v>
      </c>
      <c r="H109" s="118">
        <f t="shared" si="23"/>
        <v>368.2</v>
      </c>
      <c r="I109" s="121">
        <f>COUNTIF('Travaux 2015'!$E$5:$E$156,'SOURCE INFO'!A68)</f>
        <v>0</v>
      </c>
      <c r="J109" s="127" t="str">
        <f t="shared" si="18"/>
        <v/>
      </c>
    </row>
    <row r="110" spans="1:10" ht="15.75" thickBot="1" x14ac:dyDescent="0.3">
      <c r="A110" s="56" t="s">
        <v>15</v>
      </c>
      <c r="B110" s="82" t="s">
        <v>97</v>
      </c>
      <c r="C110" s="37"/>
      <c r="D110" s="37"/>
      <c r="E110" s="37"/>
      <c r="F110" s="37"/>
      <c r="G110" s="38"/>
      <c r="H110" s="55"/>
      <c r="J110" s="103" t="str">
        <f t="shared" si="18"/>
        <v/>
      </c>
    </row>
    <row r="111" spans="1:10" x14ac:dyDescent="0.25">
      <c r="A111" s="93" t="s">
        <v>202</v>
      </c>
      <c r="B111" s="40" t="s">
        <v>76</v>
      </c>
      <c r="C111" s="37" t="s">
        <v>10</v>
      </c>
      <c r="D111" s="37" t="s">
        <v>11</v>
      </c>
      <c r="E111" s="37">
        <v>2</v>
      </c>
      <c r="F111" s="114">
        <f t="shared" ref="F111:F113" si="25">E111-I111</f>
        <v>2</v>
      </c>
      <c r="G111" s="38">
        <v>94.1</v>
      </c>
      <c r="H111" s="118">
        <f t="shared" si="23"/>
        <v>188.2</v>
      </c>
      <c r="I111" s="120">
        <f>COUNTIF('Travaux 2015'!$E$5:$E$156,'SOURCE INFO'!A69)</f>
        <v>0</v>
      </c>
      <c r="J111" s="125" t="str">
        <f t="shared" si="18"/>
        <v/>
      </c>
    </row>
    <row r="112" spans="1:10" x14ac:dyDescent="0.25">
      <c r="A112" s="93" t="s">
        <v>203</v>
      </c>
      <c r="B112" s="40" t="s">
        <v>78</v>
      </c>
      <c r="C112" s="37" t="s">
        <v>10</v>
      </c>
      <c r="D112" s="37" t="s">
        <v>11</v>
      </c>
      <c r="E112" s="37">
        <v>2</v>
      </c>
      <c r="F112" s="114">
        <f t="shared" si="25"/>
        <v>2</v>
      </c>
      <c r="G112" s="38">
        <v>99.5</v>
      </c>
      <c r="H112" s="118">
        <f t="shared" si="23"/>
        <v>199</v>
      </c>
      <c r="I112" s="85">
        <f>COUNTIF('Travaux 2015'!$E$5:$E$156,'SOURCE INFO'!A70)</f>
        <v>0</v>
      </c>
      <c r="J112" s="126" t="str">
        <f t="shared" si="18"/>
        <v/>
      </c>
    </row>
    <row r="113" spans="1:10" ht="15.75" thickBot="1" x14ac:dyDescent="0.3">
      <c r="A113" s="93" t="s">
        <v>215</v>
      </c>
      <c r="B113" s="40" t="s">
        <v>79</v>
      </c>
      <c r="C113" s="37" t="s">
        <v>10</v>
      </c>
      <c r="D113" s="37" t="s">
        <v>11</v>
      </c>
      <c r="E113" s="37">
        <v>1</v>
      </c>
      <c r="F113" s="114">
        <f t="shared" si="25"/>
        <v>1</v>
      </c>
      <c r="G113" s="38">
        <v>108.5</v>
      </c>
      <c r="H113" s="118">
        <f t="shared" si="23"/>
        <v>108.5</v>
      </c>
      <c r="I113" s="121">
        <f>COUNTIF('Travaux 2015'!$E$5:$E$156,'SOURCE INFO'!A71)</f>
        <v>0</v>
      </c>
      <c r="J113" s="127" t="str">
        <f t="shared" si="18"/>
        <v/>
      </c>
    </row>
    <row r="114" spans="1:10" ht="15.75" thickBot="1" x14ac:dyDescent="0.3">
      <c r="A114" s="56" t="s">
        <v>19</v>
      </c>
      <c r="B114" s="82" t="s">
        <v>98</v>
      </c>
      <c r="C114" s="37"/>
      <c r="D114" s="37"/>
      <c r="E114" s="37"/>
      <c r="F114" s="37"/>
      <c r="G114" s="38"/>
      <c r="H114" s="55"/>
      <c r="J114" s="103" t="str">
        <f t="shared" si="18"/>
        <v/>
      </c>
    </row>
    <row r="115" spans="1:10" x14ac:dyDescent="0.25">
      <c r="A115" s="93" t="s">
        <v>220</v>
      </c>
      <c r="B115" s="40" t="s">
        <v>76</v>
      </c>
      <c r="C115" s="37" t="s">
        <v>10</v>
      </c>
      <c r="D115" s="37" t="s">
        <v>11</v>
      </c>
      <c r="E115" s="37">
        <v>1</v>
      </c>
      <c r="F115" s="114">
        <f t="shared" ref="F115:F118" si="26">E115-I115</f>
        <v>1</v>
      </c>
      <c r="G115" s="38">
        <v>70.871000000000009</v>
      </c>
      <c r="H115" s="118">
        <f t="shared" si="23"/>
        <v>70.871000000000009</v>
      </c>
      <c r="I115" s="120">
        <f>COUNTIF('Travaux 2015'!$E$5:$E$156,'SOURCE INFO'!A72)</f>
        <v>0</v>
      </c>
      <c r="J115" s="125" t="str">
        <f t="shared" si="18"/>
        <v/>
      </c>
    </row>
    <row r="116" spans="1:10" x14ac:dyDescent="0.25">
      <c r="A116" s="93" t="s">
        <v>221</v>
      </c>
      <c r="B116" s="40" t="s">
        <v>78</v>
      </c>
      <c r="C116" s="37" t="s">
        <v>10</v>
      </c>
      <c r="D116" s="37" t="s">
        <v>11</v>
      </c>
      <c r="E116" s="37">
        <v>1</v>
      </c>
      <c r="F116" s="114">
        <f t="shared" si="26"/>
        <v>1</v>
      </c>
      <c r="G116" s="38">
        <v>79.736000000000004</v>
      </c>
      <c r="H116" s="118">
        <f t="shared" si="23"/>
        <v>79.736000000000004</v>
      </c>
      <c r="I116" s="85">
        <f>COUNTIF('Travaux 2015'!$E$5:$E$156,'SOURCE INFO'!A73)</f>
        <v>0</v>
      </c>
      <c r="J116" s="126" t="str">
        <f t="shared" si="18"/>
        <v/>
      </c>
    </row>
    <row r="117" spans="1:10" x14ac:dyDescent="0.25">
      <c r="A117" s="93" t="s">
        <v>238</v>
      </c>
      <c r="B117" s="40" t="s">
        <v>79</v>
      </c>
      <c r="C117" s="37" t="s">
        <v>10</v>
      </c>
      <c r="D117" s="37" t="s">
        <v>11</v>
      </c>
      <c r="E117" s="37">
        <v>1</v>
      </c>
      <c r="F117" s="114">
        <f t="shared" si="26"/>
        <v>1</v>
      </c>
      <c r="G117" s="38">
        <v>87.781999999999996</v>
      </c>
      <c r="H117" s="118">
        <f t="shared" si="23"/>
        <v>87.781999999999996</v>
      </c>
      <c r="I117" s="85">
        <f>COUNTIF('Travaux 2015'!$E$5:$E$156,'SOURCE INFO'!A74)</f>
        <v>0</v>
      </c>
      <c r="J117" s="126" t="str">
        <f t="shared" si="18"/>
        <v/>
      </c>
    </row>
    <row r="118" spans="1:10" ht="15.75" thickBot="1" x14ac:dyDescent="0.3">
      <c r="A118" s="56" t="s">
        <v>21</v>
      </c>
      <c r="B118" s="82" t="s">
        <v>99</v>
      </c>
      <c r="C118" s="37" t="s">
        <v>10</v>
      </c>
      <c r="D118" s="37" t="s">
        <v>11</v>
      </c>
      <c r="E118" s="37">
        <v>160</v>
      </c>
      <c r="F118" s="114">
        <f t="shared" si="26"/>
        <v>103</v>
      </c>
      <c r="G118" s="38">
        <v>73.480999999999995</v>
      </c>
      <c r="H118" s="118">
        <f t="shared" si="23"/>
        <v>11756.96</v>
      </c>
      <c r="I118" s="214">
        <v>57</v>
      </c>
      <c r="J118" s="127">
        <f t="shared" si="18"/>
        <v>4188.4169999999995</v>
      </c>
    </row>
    <row r="119" spans="1:10" ht="15.75" thickBot="1" x14ac:dyDescent="0.3">
      <c r="A119" s="56" t="s">
        <v>23</v>
      </c>
      <c r="B119" s="82" t="s">
        <v>100</v>
      </c>
      <c r="C119" s="37"/>
      <c r="D119" s="46"/>
      <c r="E119" s="46"/>
      <c r="F119" s="37"/>
      <c r="G119" s="47"/>
      <c r="H119" s="55"/>
      <c r="J119" s="103" t="str">
        <f t="shared" si="18"/>
        <v/>
      </c>
    </row>
    <row r="120" spans="1:10" x14ac:dyDescent="0.25">
      <c r="A120" s="93" t="s">
        <v>157</v>
      </c>
      <c r="B120" s="40" t="s">
        <v>76</v>
      </c>
      <c r="C120" s="37" t="s">
        <v>10</v>
      </c>
      <c r="D120" s="37" t="s">
        <v>11</v>
      </c>
      <c r="E120" s="37">
        <v>5</v>
      </c>
      <c r="F120" s="114">
        <f t="shared" ref="F120:F122" si="27">E120-I120</f>
        <v>5</v>
      </c>
      <c r="G120" s="38">
        <v>53.6</v>
      </c>
      <c r="H120" s="118">
        <f t="shared" si="23"/>
        <v>268</v>
      </c>
      <c r="I120" s="120">
        <f>COUNTIF('Travaux 2015'!$E$5:$E$156,'SOURCE INFO'!A76)</f>
        <v>0</v>
      </c>
      <c r="J120" s="125" t="str">
        <f t="shared" si="18"/>
        <v/>
      </c>
    </row>
    <row r="121" spans="1:10" x14ac:dyDescent="0.25">
      <c r="A121" s="93" t="s">
        <v>159</v>
      </c>
      <c r="B121" s="40" t="s">
        <v>78</v>
      </c>
      <c r="C121" s="37" t="s">
        <v>10</v>
      </c>
      <c r="D121" s="46" t="s">
        <v>11</v>
      </c>
      <c r="E121" s="46">
        <v>5</v>
      </c>
      <c r="F121" s="114">
        <f t="shared" si="27"/>
        <v>5</v>
      </c>
      <c r="G121" s="38">
        <v>56.3</v>
      </c>
      <c r="H121" s="118">
        <f t="shared" si="23"/>
        <v>281.5</v>
      </c>
      <c r="I121" s="85">
        <f>COUNTIF('Travaux 2015'!$E$5:$E$156,'SOURCE INFO'!A77)</f>
        <v>0</v>
      </c>
      <c r="J121" s="126" t="str">
        <f t="shared" si="18"/>
        <v/>
      </c>
    </row>
    <row r="122" spans="1:10" ht="15.75" thickBot="1" x14ac:dyDescent="0.3">
      <c r="A122" s="93" t="s">
        <v>161</v>
      </c>
      <c r="B122" s="40" t="s">
        <v>79</v>
      </c>
      <c r="C122" s="37" t="s">
        <v>10</v>
      </c>
      <c r="D122" s="46" t="s">
        <v>11</v>
      </c>
      <c r="E122" s="46">
        <v>2</v>
      </c>
      <c r="F122" s="114">
        <f t="shared" si="27"/>
        <v>2</v>
      </c>
      <c r="G122" s="38">
        <v>59</v>
      </c>
      <c r="H122" s="118">
        <f t="shared" si="23"/>
        <v>118</v>
      </c>
      <c r="I122" s="121">
        <f>COUNTIF('Travaux 2015'!$E$5:$E$156,'SOURCE INFO'!A78)</f>
        <v>0</v>
      </c>
      <c r="J122" s="127" t="str">
        <f t="shared" si="18"/>
        <v/>
      </c>
    </row>
    <row r="123" spans="1:10" ht="15.75" thickBot="1" x14ac:dyDescent="0.3">
      <c r="A123" s="56" t="s">
        <v>25</v>
      </c>
      <c r="B123" s="82" t="s">
        <v>101</v>
      </c>
      <c r="C123" s="37"/>
      <c r="D123" s="46"/>
      <c r="E123" s="46"/>
      <c r="F123" s="37"/>
      <c r="G123" s="47"/>
      <c r="H123" s="55"/>
      <c r="J123" s="103" t="str">
        <f t="shared" si="18"/>
        <v/>
      </c>
    </row>
    <row r="124" spans="1:10" x14ac:dyDescent="0.25">
      <c r="A124" s="93" t="s">
        <v>27</v>
      </c>
      <c r="B124" s="40" t="s">
        <v>76</v>
      </c>
      <c r="C124" s="37" t="s">
        <v>10</v>
      </c>
      <c r="D124" s="37" t="s">
        <v>11</v>
      </c>
      <c r="E124" s="37">
        <v>5</v>
      </c>
      <c r="F124" s="114">
        <f t="shared" ref="F124:F129" si="28">E124-I124</f>
        <v>5</v>
      </c>
      <c r="G124" s="38">
        <v>54.32</v>
      </c>
      <c r="H124" s="118">
        <f t="shared" si="23"/>
        <v>271.60000000000002</v>
      </c>
      <c r="I124" s="120">
        <f>COUNTIF('Travaux 2015'!$E$5:$E$156,'SOURCE INFO'!A79)</f>
        <v>0</v>
      </c>
      <c r="J124" s="125" t="str">
        <f t="shared" si="18"/>
        <v/>
      </c>
    </row>
    <row r="125" spans="1:10" x14ac:dyDescent="0.25">
      <c r="A125" s="93" t="s">
        <v>31</v>
      </c>
      <c r="B125" s="40" t="s">
        <v>78</v>
      </c>
      <c r="C125" s="37" t="s">
        <v>10</v>
      </c>
      <c r="D125" s="46" t="s">
        <v>11</v>
      </c>
      <c r="E125" s="46">
        <v>5</v>
      </c>
      <c r="F125" s="114">
        <f t="shared" si="28"/>
        <v>5</v>
      </c>
      <c r="G125" s="38">
        <v>55.921999999999997</v>
      </c>
      <c r="H125" s="118">
        <f t="shared" si="23"/>
        <v>279.61</v>
      </c>
      <c r="I125" s="85">
        <f>COUNTIF('Travaux 2015'!$E$5:$E$156,'SOURCE INFO'!A80)</f>
        <v>0</v>
      </c>
      <c r="J125" s="126" t="str">
        <f t="shared" si="18"/>
        <v/>
      </c>
    </row>
    <row r="126" spans="1:10" x14ac:dyDescent="0.25">
      <c r="A126" s="56" t="s">
        <v>34</v>
      </c>
      <c r="B126" s="40" t="s">
        <v>102</v>
      </c>
      <c r="C126" s="37"/>
      <c r="D126" s="46" t="s">
        <v>38</v>
      </c>
      <c r="E126" s="46">
        <v>1</v>
      </c>
      <c r="F126" s="114">
        <f t="shared" si="28"/>
        <v>1</v>
      </c>
      <c r="G126" s="38">
        <v>175.45</v>
      </c>
      <c r="H126" s="118">
        <f t="shared" si="23"/>
        <v>175.45</v>
      </c>
      <c r="I126" s="85">
        <f>COUNTIF('Travaux 2015'!$E$5:$E$156,'SOURCE INFO'!A81)</f>
        <v>0</v>
      </c>
      <c r="J126" s="126" t="str">
        <f t="shared" si="18"/>
        <v/>
      </c>
    </row>
    <row r="127" spans="1:10" x14ac:dyDescent="0.25">
      <c r="A127" s="56" t="s">
        <v>41</v>
      </c>
      <c r="B127" s="40" t="s">
        <v>103</v>
      </c>
      <c r="C127" s="46"/>
      <c r="D127" s="46" t="s">
        <v>38</v>
      </c>
      <c r="E127" s="46">
        <v>1</v>
      </c>
      <c r="F127" s="114">
        <f t="shared" si="28"/>
        <v>1</v>
      </c>
      <c r="G127" s="38">
        <v>38.04</v>
      </c>
      <c r="H127" s="118">
        <f t="shared" si="23"/>
        <v>38.04</v>
      </c>
      <c r="I127" s="85">
        <f>COUNTIF('Travaux 2015'!$E$5:$E$156,'SOURCE INFO'!A82)</f>
        <v>0</v>
      </c>
      <c r="J127" s="126" t="str">
        <f t="shared" si="18"/>
        <v/>
      </c>
    </row>
    <row r="128" spans="1:10" x14ac:dyDescent="0.25">
      <c r="A128" s="56" t="s">
        <v>43</v>
      </c>
      <c r="B128" s="40" t="s">
        <v>104</v>
      </c>
      <c r="C128" s="46" t="s">
        <v>10</v>
      </c>
      <c r="D128" s="46" t="s">
        <v>11</v>
      </c>
      <c r="E128" s="46">
        <v>10</v>
      </c>
      <c r="F128" s="114">
        <f t="shared" si="28"/>
        <v>9</v>
      </c>
      <c r="G128" s="38">
        <v>56.642000000000003</v>
      </c>
      <c r="H128" s="118">
        <f t="shared" si="23"/>
        <v>566.42000000000007</v>
      </c>
      <c r="I128" s="85">
        <f>COUNTIF('Travaux 2015'!$E$5:$E$156,'SOURCE INFO'!A83)</f>
        <v>1</v>
      </c>
      <c r="J128" s="126">
        <f t="shared" si="18"/>
        <v>56.642000000000003</v>
      </c>
    </row>
    <row r="129" spans="1:10" ht="15.75" thickBot="1" x14ac:dyDescent="0.3">
      <c r="A129" s="56" t="s">
        <v>105</v>
      </c>
      <c r="B129" s="40" t="s">
        <v>106</v>
      </c>
      <c r="C129" s="46" t="s">
        <v>10</v>
      </c>
      <c r="D129" s="46" t="s">
        <v>11</v>
      </c>
      <c r="E129" s="46">
        <v>20</v>
      </c>
      <c r="F129" s="114">
        <f t="shared" si="28"/>
        <v>20</v>
      </c>
      <c r="G129" s="38">
        <v>70.7</v>
      </c>
      <c r="H129" s="118">
        <f t="shared" si="23"/>
        <v>1414</v>
      </c>
      <c r="I129" s="121">
        <f>COUNTIF('Travaux 2015'!$E$5:$E$156,'SOURCE INFO'!A84)</f>
        <v>0</v>
      </c>
      <c r="J129" s="127" t="str">
        <f t="shared" si="18"/>
        <v/>
      </c>
    </row>
    <row r="130" spans="1:10" x14ac:dyDescent="0.25">
      <c r="A130" s="56" t="s">
        <v>107</v>
      </c>
      <c r="B130" s="40" t="s">
        <v>108</v>
      </c>
      <c r="C130" s="46"/>
      <c r="D130" s="46"/>
      <c r="E130" s="46"/>
      <c r="F130" s="37"/>
      <c r="G130" s="47"/>
      <c r="H130" s="55"/>
      <c r="J130" s="103" t="str">
        <f t="shared" si="18"/>
        <v/>
      </c>
    </row>
    <row r="131" spans="1:10" ht="15.75" thickBot="1" x14ac:dyDescent="0.3">
      <c r="A131" s="56" t="s">
        <v>109</v>
      </c>
      <c r="B131" s="82" t="s">
        <v>110</v>
      </c>
      <c r="C131" s="46"/>
      <c r="D131" s="46"/>
      <c r="E131" s="46"/>
      <c r="F131" s="37"/>
      <c r="G131" s="47"/>
      <c r="H131" s="55"/>
      <c r="J131" s="103" t="str">
        <f t="shared" si="18"/>
        <v/>
      </c>
    </row>
    <row r="132" spans="1:10" x14ac:dyDescent="0.25">
      <c r="A132" s="93" t="s">
        <v>239</v>
      </c>
      <c r="B132" s="40" t="s">
        <v>111</v>
      </c>
      <c r="C132" s="46" t="s">
        <v>10</v>
      </c>
      <c r="D132" s="46" t="s">
        <v>11</v>
      </c>
      <c r="E132" s="46">
        <v>8</v>
      </c>
      <c r="F132" s="114">
        <f t="shared" ref="F132:F137" si="29">E132-I132</f>
        <v>8</v>
      </c>
      <c r="G132" s="38">
        <v>352.31500000000005</v>
      </c>
      <c r="H132" s="118">
        <f t="shared" si="23"/>
        <v>2818.5200000000004</v>
      </c>
      <c r="I132" s="120">
        <f>COUNTIF('Travaux 2015'!$E$5:$E$156,'SOURCE INFO'!A85)</f>
        <v>0</v>
      </c>
      <c r="J132" s="125" t="str">
        <f t="shared" si="18"/>
        <v/>
      </c>
    </row>
    <row r="133" spans="1:10" x14ac:dyDescent="0.25">
      <c r="A133" s="93" t="s">
        <v>240</v>
      </c>
      <c r="B133" s="40" t="s">
        <v>112</v>
      </c>
      <c r="C133" s="46" t="s">
        <v>10</v>
      </c>
      <c r="D133" s="46" t="s">
        <v>11</v>
      </c>
      <c r="E133" s="46">
        <v>3</v>
      </c>
      <c r="F133" s="114">
        <f t="shared" si="29"/>
        <v>3</v>
      </c>
      <c r="G133" s="38">
        <v>363.65499999999997</v>
      </c>
      <c r="H133" s="118">
        <f t="shared" si="23"/>
        <v>1090.9649999999999</v>
      </c>
      <c r="I133" s="85">
        <f>COUNTIF('Travaux 2015'!$E$5:$E$156,'SOURCE INFO'!A86)</f>
        <v>0</v>
      </c>
      <c r="J133" s="126" t="str">
        <f t="shared" si="18"/>
        <v/>
      </c>
    </row>
    <row r="134" spans="1:10" x14ac:dyDescent="0.25">
      <c r="A134" s="93" t="s">
        <v>241</v>
      </c>
      <c r="B134" s="40" t="s">
        <v>113</v>
      </c>
      <c r="C134" s="46" t="s">
        <v>10</v>
      </c>
      <c r="D134" s="46" t="s">
        <v>11</v>
      </c>
      <c r="E134" s="46">
        <v>2</v>
      </c>
      <c r="F134" s="114">
        <f t="shared" si="29"/>
        <v>2</v>
      </c>
      <c r="G134" s="38">
        <v>458.15499999999997</v>
      </c>
      <c r="H134" s="118">
        <f t="shared" si="23"/>
        <v>916.31</v>
      </c>
      <c r="I134" s="85">
        <f>COUNTIF('Travaux 2015'!$E$5:$E$156,'SOURCE INFO'!A87)</f>
        <v>0</v>
      </c>
      <c r="J134" s="126" t="str">
        <f t="shared" si="18"/>
        <v/>
      </c>
    </row>
    <row r="135" spans="1:10" x14ac:dyDescent="0.25">
      <c r="A135" s="93" t="s">
        <v>242</v>
      </c>
      <c r="B135" s="40" t="s">
        <v>114</v>
      </c>
      <c r="C135" s="46" t="s">
        <v>10</v>
      </c>
      <c r="D135" s="46" t="s">
        <v>11</v>
      </c>
      <c r="E135" s="46">
        <v>1</v>
      </c>
      <c r="F135" s="114">
        <f t="shared" si="29"/>
        <v>1</v>
      </c>
      <c r="G135" s="38">
        <v>465.36399999999998</v>
      </c>
      <c r="H135" s="118">
        <f t="shared" si="23"/>
        <v>465.36399999999998</v>
      </c>
      <c r="I135" s="85">
        <f>COUNTIF('Travaux 2015'!$E$5:$E$156,'SOURCE INFO'!A88)</f>
        <v>0</v>
      </c>
      <c r="J135" s="126" t="str">
        <f t="shared" ref="J135:J198" si="30">IF(I135=0,"",G135*I135)</f>
        <v/>
      </c>
    </row>
    <row r="136" spans="1:10" x14ac:dyDescent="0.25">
      <c r="A136" s="93" t="s">
        <v>243</v>
      </c>
      <c r="B136" s="40" t="s">
        <v>115</v>
      </c>
      <c r="C136" s="46" t="s">
        <v>10</v>
      </c>
      <c r="D136" s="46" t="s">
        <v>11</v>
      </c>
      <c r="E136" s="46">
        <v>1</v>
      </c>
      <c r="F136" s="114">
        <f t="shared" si="29"/>
        <v>1</v>
      </c>
      <c r="G136" s="38">
        <v>591.40000000000009</v>
      </c>
      <c r="H136" s="118">
        <f t="shared" si="23"/>
        <v>591.40000000000009</v>
      </c>
      <c r="I136" s="85">
        <f>COUNTIF('Travaux 2015'!$E$5:$E$156,'SOURCE INFO'!A89)</f>
        <v>0</v>
      </c>
      <c r="J136" s="126" t="str">
        <f t="shared" si="30"/>
        <v/>
      </c>
    </row>
    <row r="137" spans="1:10" ht="15.75" thickBot="1" x14ac:dyDescent="0.3">
      <c r="A137" s="93" t="s">
        <v>244</v>
      </c>
      <c r="B137" s="40" t="s">
        <v>116</v>
      </c>
      <c r="C137" s="46" t="s">
        <v>10</v>
      </c>
      <c r="D137" s="46" t="s">
        <v>11</v>
      </c>
      <c r="E137" s="46">
        <v>1</v>
      </c>
      <c r="F137" s="114">
        <f t="shared" si="29"/>
        <v>1</v>
      </c>
      <c r="G137" s="38">
        <v>891.1</v>
      </c>
      <c r="H137" s="118">
        <f>E137*G137</f>
        <v>891.1</v>
      </c>
      <c r="I137" s="121">
        <f>COUNTIF('Travaux 2015'!$E$5:$E$156,'SOURCE INFO'!A90)</f>
        <v>0</v>
      </c>
      <c r="J137" s="127" t="str">
        <f t="shared" si="30"/>
        <v/>
      </c>
    </row>
    <row r="138" spans="1:10" ht="15.75" thickBot="1" x14ac:dyDescent="0.3">
      <c r="A138" s="56" t="s">
        <v>117</v>
      </c>
      <c r="B138" s="82" t="s">
        <v>118</v>
      </c>
      <c r="C138" s="46"/>
      <c r="D138" s="46"/>
      <c r="E138" s="46"/>
      <c r="F138" s="37"/>
      <c r="G138" s="47"/>
      <c r="H138" s="55"/>
      <c r="J138" s="103" t="str">
        <f t="shared" si="30"/>
        <v/>
      </c>
    </row>
    <row r="139" spans="1:10" x14ac:dyDescent="0.25">
      <c r="A139" s="93" t="s">
        <v>245</v>
      </c>
      <c r="B139" s="40" t="s">
        <v>111</v>
      </c>
      <c r="C139" s="46" t="s">
        <v>10</v>
      </c>
      <c r="D139" s="46" t="s">
        <v>11</v>
      </c>
      <c r="E139" s="46">
        <v>8</v>
      </c>
      <c r="F139" s="114">
        <f t="shared" ref="F139:F144" si="31">E139-I139</f>
        <v>4</v>
      </c>
      <c r="G139" s="38">
        <v>110.215</v>
      </c>
      <c r="H139" s="118">
        <f t="shared" si="23"/>
        <v>881.72</v>
      </c>
      <c r="I139" s="215">
        <v>4</v>
      </c>
      <c r="J139" s="125">
        <f t="shared" si="30"/>
        <v>440.86</v>
      </c>
    </row>
    <row r="140" spans="1:10" x14ac:dyDescent="0.25">
      <c r="A140" s="93" t="s">
        <v>246</v>
      </c>
      <c r="B140" s="40" t="s">
        <v>112</v>
      </c>
      <c r="C140" s="46" t="s">
        <v>10</v>
      </c>
      <c r="D140" s="46" t="s">
        <v>11</v>
      </c>
      <c r="E140" s="46">
        <v>3</v>
      </c>
      <c r="F140" s="114">
        <f t="shared" si="31"/>
        <v>3</v>
      </c>
      <c r="G140" s="38">
        <v>112.91499999999999</v>
      </c>
      <c r="H140" s="118">
        <f t="shared" si="23"/>
        <v>338.745</v>
      </c>
      <c r="I140" s="85">
        <f>COUNTIF('Travaux 2015'!$E$5:$E$156,'SOURCE INFO'!A92)</f>
        <v>0</v>
      </c>
      <c r="J140" s="126" t="str">
        <f t="shared" si="30"/>
        <v/>
      </c>
    </row>
    <row r="141" spans="1:10" x14ac:dyDescent="0.25">
      <c r="A141" s="93" t="s">
        <v>247</v>
      </c>
      <c r="B141" s="40" t="s">
        <v>113</v>
      </c>
      <c r="C141" s="46" t="s">
        <v>10</v>
      </c>
      <c r="D141" s="46" t="s">
        <v>11</v>
      </c>
      <c r="E141" s="46">
        <v>2</v>
      </c>
      <c r="F141" s="114">
        <f t="shared" si="31"/>
        <v>1</v>
      </c>
      <c r="G141" s="38">
        <v>118.13499999999999</v>
      </c>
      <c r="H141" s="118">
        <f t="shared" si="23"/>
        <v>236.26999999999998</v>
      </c>
      <c r="I141" s="85">
        <f>COUNTIF('Travaux 2015'!$E$5:$E$156,'SOURCE INFO'!A93)</f>
        <v>1</v>
      </c>
      <c r="J141" s="126">
        <f t="shared" si="30"/>
        <v>118.13499999999999</v>
      </c>
    </row>
    <row r="142" spans="1:10" x14ac:dyDescent="0.25">
      <c r="A142" s="93" t="s">
        <v>248</v>
      </c>
      <c r="B142" s="40" t="s">
        <v>114</v>
      </c>
      <c r="C142" s="46" t="s">
        <v>10</v>
      </c>
      <c r="D142" s="46" t="s">
        <v>11</v>
      </c>
      <c r="E142" s="46">
        <v>1</v>
      </c>
      <c r="F142" s="114">
        <f t="shared" si="31"/>
        <v>1</v>
      </c>
      <c r="G142" s="38">
        <v>129.92500000000001</v>
      </c>
      <c r="H142" s="118">
        <f t="shared" si="23"/>
        <v>129.92500000000001</v>
      </c>
      <c r="I142" s="85">
        <f>COUNTIF('Travaux 2015'!$E$5:$E$156,'SOURCE INFO'!A94)</f>
        <v>0</v>
      </c>
      <c r="J142" s="126" t="str">
        <f t="shared" si="30"/>
        <v/>
      </c>
    </row>
    <row r="143" spans="1:10" x14ac:dyDescent="0.25">
      <c r="A143" s="93" t="s">
        <v>249</v>
      </c>
      <c r="B143" s="40" t="s">
        <v>115</v>
      </c>
      <c r="C143" s="46" t="s">
        <v>10</v>
      </c>
      <c r="D143" s="46" t="s">
        <v>11</v>
      </c>
      <c r="E143" s="46">
        <v>1</v>
      </c>
      <c r="F143" s="114">
        <f t="shared" si="31"/>
        <v>-2</v>
      </c>
      <c r="G143" s="38">
        <v>142.38999999999999</v>
      </c>
      <c r="H143" s="118">
        <f t="shared" si="23"/>
        <v>142.38999999999999</v>
      </c>
      <c r="I143" s="216">
        <v>3</v>
      </c>
      <c r="J143" s="126">
        <f t="shared" si="30"/>
        <v>427.16999999999996</v>
      </c>
    </row>
    <row r="144" spans="1:10" ht="15.75" thickBot="1" x14ac:dyDescent="0.3">
      <c r="A144" s="56" t="s">
        <v>119</v>
      </c>
      <c r="B144" s="82" t="s">
        <v>120</v>
      </c>
      <c r="C144" s="46" t="s">
        <v>10</v>
      </c>
      <c r="D144" s="46" t="s">
        <v>11</v>
      </c>
      <c r="E144" s="46">
        <v>5</v>
      </c>
      <c r="F144" s="114">
        <f t="shared" si="31"/>
        <v>5</v>
      </c>
      <c r="G144" s="38">
        <v>154.09</v>
      </c>
      <c r="H144" s="118">
        <f t="shared" si="23"/>
        <v>770.45</v>
      </c>
      <c r="I144" s="121">
        <f>COUNTIF('Travaux 2015'!$E$5:$E$156,'SOURCE INFO'!A96)</f>
        <v>0</v>
      </c>
      <c r="J144" s="127" t="str">
        <f t="shared" si="30"/>
        <v/>
      </c>
    </row>
    <row r="145" spans="1:10" ht="15.75" thickBot="1" x14ac:dyDescent="0.3">
      <c r="A145" s="57"/>
      <c r="B145" s="58"/>
      <c r="C145" s="59"/>
      <c r="D145" s="59"/>
      <c r="E145" s="59"/>
      <c r="F145" s="59"/>
      <c r="G145" s="60"/>
      <c r="H145" s="61">
        <f>SUM(H97:H144)</f>
        <v>29371.458000000002</v>
      </c>
      <c r="J145" s="103" t="str">
        <f t="shared" si="30"/>
        <v/>
      </c>
    </row>
    <row r="146" spans="1:10" ht="15.75" thickBot="1" x14ac:dyDescent="0.3">
      <c r="A146" s="32"/>
      <c r="B146" s="17"/>
      <c r="C146" s="18"/>
      <c r="D146" s="18"/>
      <c r="E146" s="18"/>
      <c r="F146" s="18"/>
      <c r="G146" s="19"/>
      <c r="H146" s="6"/>
      <c r="J146" s="103" t="str">
        <f t="shared" si="30"/>
        <v/>
      </c>
    </row>
    <row r="147" spans="1:10" ht="15.75" thickBot="1" x14ac:dyDescent="0.3">
      <c r="A147" s="48" t="s">
        <v>121</v>
      </c>
      <c r="B147" s="70" t="s">
        <v>122</v>
      </c>
      <c r="C147" s="50"/>
      <c r="D147" s="50"/>
      <c r="E147" s="50"/>
      <c r="F147" s="50"/>
      <c r="G147" s="71"/>
      <c r="H147" s="72"/>
      <c r="J147" s="103" t="str">
        <f t="shared" si="30"/>
        <v/>
      </c>
    </row>
    <row r="148" spans="1:10" ht="15.75" thickBot="1" x14ac:dyDescent="0.3">
      <c r="A148" s="56" t="s">
        <v>7</v>
      </c>
      <c r="B148" s="40" t="s">
        <v>123</v>
      </c>
      <c r="C148" s="37" t="s">
        <v>10</v>
      </c>
      <c r="D148" s="37" t="s">
        <v>11</v>
      </c>
      <c r="E148" s="37">
        <v>50</v>
      </c>
      <c r="F148" s="114">
        <f>E148-I148</f>
        <v>50</v>
      </c>
      <c r="G148" s="38">
        <v>337.37599999999998</v>
      </c>
      <c r="H148" s="118">
        <f>E148*G148</f>
        <v>16868.8</v>
      </c>
      <c r="I148" s="119">
        <f>COUNTIF('Travaux 2015'!$E$5:$E$156,'SOURCE INFO'!A97)</f>
        <v>0</v>
      </c>
      <c r="J148" s="128" t="str">
        <f t="shared" si="30"/>
        <v/>
      </c>
    </row>
    <row r="149" spans="1:10" ht="15.75" thickBot="1" x14ac:dyDescent="0.3">
      <c r="A149" s="57"/>
      <c r="B149" s="58"/>
      <c r="C149" s="59"/>
      <c r="D149" s="59"/>
      <c r="E149" s="59"/>
      <c r="F149" s="59"/>
      <c r="G149" s="60"/>
      <c r="H149" s="61">
        <f>SUM(H148)</f>
        <v>16868.8</v>
      </c>
      <c r="J149" s="103" t="str">
        <f t="shared" si="30"/>
        <v/>
      </c>
    </row>
    <row r="150" spans="1:10" ht="15.75" thickBot="1" x14ac:dyDescent="0.3">
      <c r="A150" s="32"/>
      <c r="B150" s="17"/>
      <c r="C150" s="18"/>
      <c r="D150" s="18"/>
      <c r="E150" s="18"/>
      <c r="F150" s="18"/>
      <c r="G150" s="19"/>
      <c r="H150" s="6"/>
      <c r="J150" s="103" t="str">
        <f t="shared" si="30"/>
        <v/>
      </c>
    </row>
    <row r="151" spans="1:10" ht="15.75" thickBot="1" x14ac:dyDescent="0.3">
      <c r="A151" s="48" t="s">
        <v>124</v>
      </c>
      <c r="B151" s="70" t="s">
        <v>125</v>
      </c>
      <c r="C151" s="51"/>
      <c r="D151" s="51"/>
      <c r="E151" s="51"/>
      <c r="F151" s="51"/>
      <c r="G151" s="52"/>
      <c r="H151" s="53"/>
      <c r="J151" s="103" t="str">
        <f t="shared" si="30"/>
        <v/>
      </c>
    </row>
    <row r="152" spans="1:10" x14ac:dyDescent="0.25">
      <c r="A152" s="56" t="s">
        <v>12</v>
      </c>
      <c r="B152" s="40" t="s">
        <v>126</v>
      </c>
      <c r="C152" s="37" t="s">
        <v>10</v>
      </c>
      <c r="D152" s="37" t="s">
        <v>11</v>
      </c>
      <c r="E152" s="37">
        <v>10</v>
      </c>
      <c r="F152" s="114">
        <f t="shared" ref="F152:F153" si="32">E152-I152</f>
        <v>5</v>
      </c>
      <c r="G152" s="38">
        <v>148.10000000000002</v>
      </c>
      <c r="H152" s="118">
        <f>E152*G152</f>
        <v>1481.0000000000002</v>
      </c>
      <c r="I152" s="215">
        <v>5</v>
      </c>
      <c r="J152" s="125">
        <f t="shared" si="30"/>
        <v>740.50000000000011</v>
      </c>
    </row>
    <row r="153" spans="1:10" ht="15.75" thickBot="1" x14ac:dyDescent="0.3">
      <c r="A153" s="56" t="s">
        <v>15</v>
      </c>
      <c r="B153" s="40" t="s">
        <v>127</v>
      </c>
      <c r="C153" s="37" t="s">
        <v>10</v>
      </c>
      <c r="D153" s="37" t="s">
        <v>11</v>
      </c>
      <c r="E153" s="37">
        <v>5</v>
      </c>
      <c r="F153" s="114">
        <f t="shared" si="32"/>
        <v>2</v>
      </c>
      <c r="G153" s="38">
        <v>80.132000000000005</v>
      </c>
      <c r="H153" s="118">
        <f>E153*G153</f>
        <v>400.66</v>
      </c>
      <c r="I153" s="214">
        <v>3</v>
      </c>
      <c r="J153" s="127">
        <f t="shared" si="30"/>
        <v>240.39600000000002</v>
      </c>
    </row>
    <row r="154" spans="1:10" ht="15.75" thickBot="1" x14ac:dyDescent="0.3">
      <c r="A154" s="57"/>
      <c r="B154" s="58"/>
      <c r="C154" s="59"/>
      <c r="D154" s="59"/>
      <c r="E154" s="59"/>
      <c r="F154" s="59"/>
      <c r="G154" s="60"/>
      <c r="H154" s="61">
        <f>SUM(H152:H153)</f>
        <v>1881.6600000000003</v>
      </c>
      <c r="J154" s="103" t="str">
        <f t="shared" si="30"/>
        <v/>
      </c>
    </row>
    <row r="155" spans="1:10" ht="15.75" thickBot="1" x14ac:dyDescent="0.3">
      <c r="A155" s="32"/>
      <c r="B155" s="17"/>
      <c r="C155" s="18"/>
      <c r="D155" s="18"/>
      <c r="E155" s="18"/>
      <c r="F155" s="18"/>
      <c r="G155" s="19"/>
      <c r="H155" s="6"/>
      <c r="J155" s="103" t="str">
        <f t="shared" si="30"/>
        <v/>
      </c>
    </row>
    <row r="156" spans="1:10" x14ac:dyDescent="0.25">
      <c r="A156" s="48" t="s">
        <v>128</v>
      </c>
      <c r="B156" s="70" t="s">
        <v>129</v>
      </c>
      <c r="C156" s="51"/>
      <c r="D156" s="51"/>
      <c r="E156" s="51"/>
      <c r="F156" s="51"/>
      <c r="G156" s="52"/>
      <c r="H156" s="53"/>
      <c r="J156" s="103" t="str">
        <f t="shared" si="30"/>
        <v/>
      </c>
    </row>
    <row r="157" spans="1:10" ht="15.75" thickBot="1" x14ac:dyDescent="0.3">
      <c r="A157" s="56" t="s">
        <v>12</v>
      </c>
      <c r="B157" s="40" t="s">
        <v>130</v>
      </c>
      <c r="C157" s="37"/>
      <c r="D157" s="37"/>
      <c r="E157" s="37"/>
      <c r="F157" s="37"/>
      <c r="G157" s="38"/>
      <c r="H157" s="55"/>
      <c r="J157" s="103" t="str">
        <f t="shared" si="30"/>
        <v/>
      </c>
    </row>
    <row r="158" spans="1:10" x14ac:dyDescent="0.25">
      <c r="A158" s="56" t="s">
        <v>139</v>
      </c>
      <c r="B158" s="40" t="s">
        <v>131</v>
      </c>
      <c r="C158" s="37"/>
      <c r="D158" s="37" t="s">
        <v>38</v>
      </c>
      <c r="E158" s="37">
        <v>3</v>
      </c>
      <c r="F158" s="114">
        <f t="shared" ref="F158:F159" si="33">E158-I158</f>
        <v>1</v>
      </c>
      <c r="G158" s="38">
        <v>3926</v>
      </c>
      <c r="H158" s="118">
        <f>E158*G158</f>
        <v>11778</v>
      </c>
      <c r="I158" s="215">
        <v>2</v>
      </c>
      <c r="J158" s="125">
        <f t="shared" si="30"/>
        <v>7852</v>
      </c>
    </row>
    <row r="159" spans="1:10" ht="29.25" thickBot="1" x14ac:dyDescent="0.3">
      <c r="A159" s="56" t="s">
        <v>15</v>
      </c>
      <c r="B159" s="40" t="s">
        <v>132</v>
      </c>
      <c r="C159" s="37"/>
      <c r="D159" s="37" t="s">
        <v>38</v>
      </c>
      <c r="E159" s="37">
        <v>10</v>
      </c>
      <c r="F159" s="114">
        <f t="shared" si="33"/>
        <v>2</v>
      </c>
      <c r="G159" s="38">
        <v>1018</v>
      </c>
      <c r="H159" s="118">
        <f>E159*G159</f>
        <v>10180</v>
      </c>
      <c r="I159" s="214">
        <v>8</v>
      </c>
      <c r="J159" s="127">
        <f t="shared" si="30"/>
        <v>8144</v>
      </c>
    </row>
    <row r="160" spans="1:10" ht="15.75" thickBot="1" x14ac:dyDescent="0.3">
      <c r="A160" s="57"/>
      <c r="B160" s="58"/>
      <c r="C160" s="59"/>
      <c r="D160" s="59"/>
      <c r="E160" s="59"/>
      <c r="F160" s="59"/>
      <c r="G160" s="60"/>
      <c r="H160" s="61">
        <f>SUM(H158:H159)</f>
        <v>21958</v>
      </c>
      <c r="J160" s="103" t="str">
        <f t="shared" si="30"/>
        <v/>
      </c>
    </row>
    <row r="161" spans="1:10" ht="15.75" thickBot="1" x14ac:dyDescent="0.3">
      <c r="A161" s="33"/>
      <c r="B161" s="20"/>
      <c r="C161" s="21"/>
      <c r="D161" s="21"/>
      <c r="E161" s="21"/>
      <c r="F161" s="21"/>
      <c r="G161" s="22"/>
      <c r="H161" s="7"/>
      <c r="J161" s="103" t="str">
        <f t="shared" si="30"/>
        <v/>
      </c>
    </row>
    <row r="162" spans="1:10" x14ac:dyDescent="0.25">
      <c r="A162" s="48" t="s">
        <v>133</v>
      </c>
      <c r="B162" s="70" t="s">
        <v>134</v>
      </c>
      <c r="C162" s="51"/>
      <c r="D162" s="51"/>
      <c r="E162" s="51"/>
      <c r="F162" s="51"/>
      <c r="G162" s="52"/>
      <c r="H162" s="53"/>
      <c r="J162" s="103" t="str">
        <f t="shared" si="30"/>
        <v/>
      </c>
    </row>
    <row r="163" spans="1:10" x14ac:dyDescent="0.25">
      <c r="A163" s="56" t="s">
        <v>7</v>
      </c>
      <c r="B163" s="82" t="s">
        <v>135</v>
      </c>
      <c r="C163" s="37"/>
      <c r="D163" s="37"/>
      <c r="E163" s="37"/>
      <c r="F163" s="37"/>
      <c r="G163" s="38"/>
      <c r="H163" s="55"/>
      <c r="J163" s="103" t="str">
        <f t="shared" si="30"/>
        <v/>
      </c>
    </row>
    <row r="164" spans="1:10" ht="15.75" thickBot="1" x14ac:dyDescent="0.3">
      <c r="A164" s="56" t="s">
        <v>53</v>
      </c>
      <c r="B164" s="82" t="s">
        <v>136</v>
      </c>
      <c r="C164" s="37"/>
      <c r="D164" s="37"/>
      <c r="E164" s="37"/>
      <c r="F164" s="37"/>
      <c r="G164" s="38"/>
      <c r="H164" s="55"/>
      <c r="J164" s="103" t="str">
        <f t="shared" si="30"/>
        <v/>
      </c>
    </row>
    <row r="165" spans="1:10" x14ac:dyDescent="0.25">
      <c r="A165" s="93" t="s">
        <v>207</v>
      </c>
      <c r="B165" s="40" t="s">
        <v>76</v>
      </c>
      <c r="C165" s="37" t="s">
        <v>10</v>
      </c>
      <c r="D165" s="37" t="s">
        <v>77</v>
      </c>
      <c r="E165" s="37">
        <v>700</v>
      </c>
      <c r="F165" s="114">
        <f t="shared" ref="F165:F171" si="34">E165-I165</f>
        <v>700</v>
      </c>
      <c r="G165" s="38">
        <v>27.281500000000001</v>
      </c>
      <c r="H165" s="118">
        <f>E165*G165</f>
        <v>19097.05</v>
      </c>
      <c r="I165" s="120">
        <f>COUNTIF('Travaux 2015'!$E$5:$E$156,'SOURCE INFO'!A102)</f>
        <v>0</v>
      </c>
      <c r="J165" s="125" t="str">
        <f t="shared" si="30"/>
        <v/>
      </c>
    </row>
    <row r="166" spans="1:10" x14ac:dyDescent="0.25">
      <c r="A166" s="93" t="s">
        <v>208</v>
      </c>
      <c r="B166" s="40" t="s">
        <v>78</v>
      </c>
      <c r="C166" s="37" t="s">
        <v>10</v>
      </c>
      <c r="D166" s="37" t="s">
        <v>77</v>
      </c>
      <c r="E166" s="37">
        <v>700</v>
      </c>
      <c r="F166" s="114">
        <f t="shared" si="34"/>
        <v>700</v>
      </c>
      <c r="G166" s="38">
        <v>27.888999999999999</v>
      </c>
      <c r="H166" s="118">
        <f t="shared" ref="H166:H191" si="35">E166*G166</f>
        <v>19522.3</v>
      </c>
      <c r="I166" s="85">
        <f>COUNTIF('Travaux 2015'!$E$5:$E$156,'SOURCE INFO'!A103)</f>
        <v>0</v>
      </c>
      <c r="J166" s="126" t="str">
        <f t="shared" si="30"/>
        <v/>
      </c>
    </row>
    <row r="167" spans="1:10" x14ac:dyDescent="0.25">
      <c r="A167" s="93" t="s">
        <v>250</v>
      </c>
      <c r="B167" s="40" t="s">
        <v>79</v>
      </c>
      <c r="C167" s="37" t="s">
        <v>10</v>
      </c>
      <c r="D167" s="37" t="s">
        <v>77</v>
      </c>
      <c r="E167" s="37">
        <v>400</v>
      </c>
      <c r="F167" s="114">
        <f t="shared" si="34"/>
        <v>400</v>
      </c>
      <c r="G167" s="38">
        <v>28.721499999999999</v>
      </c>
      <c r="H167" s="118">
        <f t="shared" si="35"/>
        <v>11488.6</v>
      </c>
      <c r="I167" s="85">
        <f>COUNTIF('Travaux 2015'!$E$5:$E$156,'SOURCE INFO'!A104)</f>
        <v>0</v>
      </c>
      <c r="J167" s="126" t="str">
        <f t="shared" si="30"/>
        <v/>
      </c>
    </row>
    <row r="168" spans="1:10" x14ac:dyDescent="0.25">
      <c r="A168" s="93" t="s">
        <v>251</v>
      </c>
      <c r="B168" s="40" t="s">
        <v>80</v>
      </c>
      <c r="C168" s="37" t="s">
        <v>10</v>
      </c>
      <c r="D168" s="37" t="s">
        <v>77</v>
      </c>
      <c r="E168" s="37">
        <v>300</v>
      </c>
      <c r="F168" s="114">
        <f t="shared" si="34"/>
        <v>300</v>
      </c>
      <c r="G168" s="38">
        <v>29.2075</v>
      </c>
      <c r="H168" s="118">
        <f t="shared" si="35"/>
        <v>8762.25</v>
      </c>
      <c r="I168" s="85">
        <f>COUNTIF('Travaux 2015'!$E$5:$E$156,'SOURCE INFO'!A105)</f>
        <v>0</v>
      </c>
      <c r="J168" s="126" t="str">
        <f t="shared" si="30"/>
        <v/>
      </c>
    </row>
    <row r="169" spans="1:10" x14ac:dyDescent="0.25">
      <c r="A169" s="93" t="s">
        <v>252</v>
      </c>
      <c r="B169" s="40" t="s">
        <v>81</v>
      </c>
      <c r="C169" s="37" t="s">
        <v>10</v>
      </c>
      <c r="D169" s="37" t="s">
        <v>77</v>
      </c>
      <c r="E169" s="37">
        <v>50</v>
      </c>
      <c r="F169" s="114">
        <f t="shared" si="34"/>
        <v>50</v>
      </c>
      <c r="G169" s="38">
        <v>29.855499999999999</v>
      </c>
      <c r="H169" s="118">
        <f t="shared" si="35"/>
        <v>1492.7749999999999</v>
      </c>
      <c r="I169" s="85">
        <f>COUNTIF('Travaux 2015'!$E$5:$E$156,'SOURCE INFO'!A106)</f>
        <v>0</v>
      </c>
      <c r="J169" s="126" t="str">
        <f t="shared" si="30"/>
        <v/>
      </c>
    </row>
    <row r="170" spans="1:10" x14ac:dyDescent="0.25">
      <c r="A170" s="93" t="s">
        <v>253</v>
      </c>
      <c r="B170" s="40" t="s">
        <v>82</v>
      </c>
      <c r="C170" s="37" t="s">
        <v>10</v>
      </c>
      <c r="D170" s="37" t="s">
        <v>77</v>
      </c>
      <c r="E170" s="37">
        <v>30</v>
      </c>
      <c r="F170" s="114">
        <f t="shared" si="34"/>
        <v>30</v>
      </c>
      <c r="G170" s="38">
        <v>31.412500000000001</v>
      </c>
      <c r="H170" s="118">
        <f t="shared" si="35"/>
        <v>942.375</v>
      </c>
      <c r="I170" s="85">
        <f>COUNTIF('Travaux 2015'!$E$5:$E$156,'SOURCE INFO'!A107)</f>
        <v>0</v>
      </c>
      <c r="J170" s="126" t="str">
        <f t="shared" si="30"/>
        <v/>
      </c>
    </row>
    <row r="171" spans="1:10" ht="15.75" thickBot="1" x14ac:dyDescent="0.3">
      <c r="A171" s="93" t="s">
        <v>254</v>
      </c>
      <c r="B171" s="40" t="s">
        <v>83</v>
      </c>
      <c r="C171" s="37" t="s">
        <v>10</v>
      </c>
      <c r="D171" s="37" t="s">
        <v>77</v>
      </c>
      <c r="E171" s="37">
        <v>30</v>
      </c>
      <c r="F171" s="114">
        <f t="shared" si="34"/>
        <v>30</v>
      </c>
      <c r="G171" s="38">
        <v>34.220500000000001</v>
      </c>
      <c r="H171" s="118">
        <f t="shared" si="35"/>
        <v>1026.615</v>
      </c>
      <c r="I171" s="121">
        <f>COUNTIF('Travaux 2015'!$E$5:$E$156,'SOURCE INFO'!A108)</f>
        <v>0</v>
      </c>
      <c r="J171" s="127" t="str">
        <f t="shared" si="30"/>
        <v/>
      </c>
    </row>
    <row r="172" spans="1:10" ht="15.75" thickBot="1" x14ac:dyDescent="0.3">
      <c r="A172" s="56" t="s">
        <v>58</v>
      </c>
      <c r="B172" s="82" t="s">
        <v>137</v>
      </c>
      <c r="C172" s="37"/>
      <c r="D172" s="37"/>
      <c r="E172" s="37"/>
      <c r="F172" s="37"/>
      <c r="G172" s="38"/>
      <c r="H172" s="55"/>
      <c r="J172" s="103" t="str">
        <f t="shared" si="30"/>
        <v/>
      </c>
    </row>
    <row r="173" spans="1:10" x14ac:dyDescent="0.25">
      <c r="A173" s="93" t="s">
        <v>213</v>
      </c>
      <c r="B173" s="40" t="s">
        <v>76</v>
      </c>
      <c r="C173" s="37" t="s">
        <v>10</v>
      </c>
      <c r="D173" s="37" t="s">
        <v>77</v>
      </c>
      <c r="E173" s="37">
        <v>50</v>
      </c>
      <c r="F173" s="114">
        <f t="shared" ref="F173:F176" si="36">E173-I173</f>
        <v>50</v>
      </c>
      <c r="G173" s="38">
        <v>28.195</v>
      </c>
      <c r="H173" s="118">
        <f t="shared" si="35"/>
        <v>1409.75</v>
      </c>
      <c r="I173" s="120">
        <f>COUNTIF('Travaux 2015'!$E$5:$E$156,'SOURCE INFO'!A109)</f>
        <v>0</v>
      </c>
      <c r="J173" s="125" t="str">
        <f t="shared" si="30"/>
        <v/>
      </c>
    </row>
    <row r="174" spans="1:10" x14ac:dyDescent="0.25">
      <c r="A174" s="93" t="s">
        <v>214</v>
      </c>
      <c r="B174" s="40" t="s">
        <v>78</v>
      </c>
      <c r="C174" s="37" t="s">
        <v>10</v>
      </c>
      <c r="D174" s="37" t="s">
        <v>77</v>
      </c>
      <c r="E174" s="37">
        <v>50</v>
      </c>
      <c r="F174" s="114">
        <f t="shared" si="36"/>
        <v>50</v>
      </c>
      <c r="G174" s="38">
        <v>28.375</v>
      </c>
      <c r="H174" s="118">
        <f t="shared" si="35"/>
        <v>1418.75</v>
      </c>
      <c r="I174" s="85">
        <f>COUNTIF('Travaux 2015'!$E$5:$E$156,'SOURCE INFO'!A110)</f>
        <v>0</v>
      </c>
      <c r="J174" s="126" t="str">
        <f t="shared" si="30"/>
        <v/>
      </c>
    </row>
    <row r="175" spans="1:10" x14ac:dyDescent="0.25">
      <c r="A175" s="93" t="s">
        <v>255</v>
      </c>
      <c r="B175" s="40" t="s">
        <v>79</v>
      </c>
      <c r="C175" s="37" t="s">
        <v>10</v>
      </c>
      <c r="D175" s="37" t="s">
        <v>77</v>
      </c>
      <c r="E175" s="37">
        <v>50</v>
      </c>
      <c r="F175" s="114">
        <f t="shared" si="36"/>
        <v>50</v>
      </c>
      <c r="G175" s="38">
        <v>28.645</v>
      </c>
      <c r="H175" s="118">
        <f t="shared" si="35"/>
        <v>1432.25</v>
      </c>
      <c r="I175" s="85">
        <f>COUNTIF('Travaux 2015'!$E$5:$E$156,'SOURCE INFO'!A111)</f>
        <v>0</v>
      </c>
      <c r="J175" s="126" t="str">
        <f t="shared" si="30"/>
        <v/>
      </c>
    </row>
    <row r="176" spans="1:10" ht="15.75" thickBot="1" x14ac:dyDescent="0.3">
      <c r="A176" s="93" t="s">
        <v>256</v>
      </c>
      <c r="B176" s="40" t="s">
        <v>80</v>
      </c>
      <c r="C176" s="37" t="s">
        <v>10</v>
      </c>
      <c r="D176" s="37" t="s">
        <v>77</v>
      </c>
      <c r="E176" s="37">
        <v>50</v>
      </c>
      <c r="F176" s="114">
        <f t="shared" si="36"/>
        <v>50</v>
      </c>
      <c r="G176" s="38">
        <v>29.23</v>
      </c>
      <c r="H176" s="118">
        <f t="shared" si="35"/>
        <v>1461.5</v>
      </c>
      <c r="I176" s="121">
        <f>COUNTIF('Travaux 2015'!$E$5:$E$156,'SOURCE INFO'!A112)</f>
        <v>0</v>
      </c>
      <c r="J176" s="127" t="str">
        <f t="shared" si="30"/>
        <v/>
      </c>
    </row>
    <row r="177" spans="1:10" x14ac:dyDescent="0.25">
      <c r="A177" s="56" t="s">
        <v>12</v>
      </c>
      <c r="B177" s="82" t="s">
        <v>138</v>
      </c>
      <c r="C177" s="37"/>
      <c r="D177" s="37"/>
      <c r="E177" s="37"/>
      <c r="F177" s="37"/>
      <c r="G177" s="38"/>
      <c r="H177" s="55"/>
      <c r="J177" s="103" t="str">
        <f t="shared" si="30"/>
        <v/>
      </c>
    </row>
    <row r="178" spans="1:10" ht="15.75" thickBot="1" x14ac:dyDescent="0.3">
      <c r="A178" s="56" t="s">
        <v>139</v>
      </c>
      <c r="B178" s="82" t="s">
        <v>136</v>
      </c>
      <c r="C178" s="37"/>
      <c r="D178" s="37"/>
      <c r="E178" s="37"/>
      <c r="F178" s="37"/>
      <c r="G178" s="38"/>
      <c r="H178" s="55"/>
      <c r="J178" s="103" t="str">
        <f t="shared" si="30"/>
        <v/>
      </c>
    </row>
    <row r="179" spans="1:10" x14ac:dyDescent="0.25">
      <c r="A179" s="93" t="s">
        <v>257</v>
      </c>
      <c r="B179" s="40" t="s">
        <v>76</v>
      </c>
      <c r="C179" s="37" t="s">
        <v>10</v>
      </c>
      <c r="D179" s="37" t="s">
        <v>77</v>
      </c>
      <c r="E179" s="37">
        <v>10</v>
      </c>
      <c r="F179" s="114">
        <f t="shared" ref="F179:F184" si="37">E179-I179</f>
        <v>10</v>
      </c>
      <c r="G179" s="38">
        <v>43</v>
      </c>
      <c r="H179" s="118">
        <f t="shared" si="35"/>
        <v>430</v>
      </c>
      <c r="I179" s="120">
        <f>COUNTIF('Travaux 2015'!$E$5:$E$156,'SOURCE INFO'!A113)</f>
        <v>0</v>
      </c>
      <c r="J179" s="125" t="str">
        <f t="shared" si="30"/>
        <v/>
      </c>
    </row>
    <row r="180" spans="1:10" x14ac:dyDescent="0.25">
      <c r="A180" s="93" t="s">
        <v>258</v>
      </c>
      <c r="B180" s="40" t="s">
        <v>78</v>
      </c>
      <c r="C180" s="37" t="s">
        <v>10</v>
      </c>
      <c r="D180" s="37" t="s">
        <v>77</v>
      </c>
      <c r="E180" s="37">
        <v>10</v>
      </c>
      <c r="F180" s="114">
        <f t="shared" si="37"/>
        <v>10</v>
      </c>
      <c r="G180" s="38">
        <v>43.134999999999998</v>
      </c>
      <c r="H180" s="118">
        <f t="shared" si="35"/>
        <v>431.34999999999997</v>
      </c>
      <c r="I180" s="85">
        <f>COUNTIF('Travaux 2015'!$E$5:$E$156,'SOURCE INFO'!A114)</f>
        <v>0</v>
      </c>
      <c r="J180" s="126" t="str">
        <f t="shared" si="30"/>
        <v/>
      </c>
    </row>
    <row r="181" spans="1:10" x14ac:dyDescent="0.25">
      <c r="A181" s="93" t="s">
        <v>259</v>
      </c>
      <c r="B181" s="40" t="s">
        <v>79</v>
      </c>
      <c r="C181" s="37" t="s">
        <v>10</v>
      </c>
      <c r="D181" s="37" t="s">
        <v>77</v>
      </c>
      <c r="E181" s="37">
        <v>10</v>
      </c>
      <c r="F181" s="114">
        <f t="shared" si="37"/>
        <v>10</v>
      </c>
      <c r="G181" s="38">
        <v>43.269999999999996</v>
      </c>
      <c r="H181" s="118">
        <f t="shared" si="35"/>
        <v>432.69999999999993</v>
      </c>
      <c r="I181" s="85">
        <f>COUNTIF('Travaux 2015'!$E$5:$E$156,'SOURCE INFO'!A115)</f>
        <v>0</v>
      </c>
      <c r="J181" s="126" t="str">
        <f t="shared" si="30"/>
        <v/>
      </c>
    </row>
    <row r="182" spans="1:10" x14ac:dyDescent="0.25">
      <c r="A182" s="93" t="s">
        <v>260</v>
      </c>
      <c r="B182" s="40" t="s">
        <v>80</v>
      </c>
      <c r="C182" s="37" t="s">
        <v>10</v>
      </c>
      <c r="D182" s="37" t="s">
        <v>77</v>
      </c>
      <c r="E182" s="37">
        <v>10</v>
      </c>
      <c r="F182" s="114">
        <f t="shared" si="37"/>
        <v>10</v>
      </c>
      <c r="G182" s="38">
        <v>43.405000000000001</v>
      </c>
      <c r="H182" s="118">
        <f t="shared" si="35"/>
        <v>434.05</v>
      </c>
      <c r="I182" s="85">
        <f>COUNTIF('Travaux 2015'!$E$5:$E$156,'SOURCE INFO'!A116)</f>
        <v>0</v>
      </c>
      <c r="J182" s="126" t="str">
        <f t="shared" si="30"/>
        <v/>
      </c>
    </row>
    <row r="183" spans="1:10" x14ac:dyDescent="0.25">
      <c r="A183" s="93" t="s">
        <v>261</v>
      </c>
      <c r="B183" s="40" t="s">
        <v>81</v>
      </c>
      <c r="C183" s="37" t="s">
        <v>10</v>
      </c>
      <c r="D183" s="37" t="s">
        <v>77</v>
      </c>
      <c r="E183" s="37">
        <v>10</v>
      </c>
      <c r="F183" s="114">
        <f t="shared" si="37"/>
        <v>10</v>
      </c>
      <c r="G183" s="38">
        <v>43.539999999999992</v>
      </c>
      <c r="H183" s="118">
        <f t="shared" si="35"/>
        <v>435.39999999999992</v>
      </c>
      <c r="I183" s="85">
        <f>COUNTIF('Travaux 2015'!$E$5:$E$156,'SOURCE INFO'!A117)</f>
        <v>0</v>
      </c>
      <c r="J183" s="126" t="str">
        <f t="shared" si="30"/>
        <v/>
      </c>
    </row>
    <row r="184" spans="1:10" ht="15.75" thickBot="1" x14ac:dyDescent="0.3">
      <c r="A184" s="93" t="s">
        <v>262</v>
      </c>
      <c r="B184" s="40" t="s">
        <v>82</v>
      </c>
      <c r="C184" s="37" t="s">
        <v>10</v>
      </c>
      <c r="D184" s="37" t="s">
        <v>77</v>
      </c>
      <c r="E184" s="37">
        <v>10</v>
      </c>
      <c r="F184" s="114">
        <f t="shared" si="37"/>
        <v>10</v>
      </c>
      <c r="G184" s="38">
        <v>43.674999999999997</v>
      </c>
      <c r="H184" s="118">
        <f t="shared" si="35"/>
        <v>436.75</v>
      </c>
      <c r="I184" s="121">
        <f>COUNTIF('Travaux 2015'!$E$5:$E$156,'SOURCE INFO'!A118)</f>
        <v>0</v>
      </c>
      <c r="J184" s="127" t="str">
        <f t="shared" si="30"/>
        <v/>
      </c>
    </row>
    <row r="185" spans="1:10" ht="15.75" thickBot="1" x14ac:dyDescent="0.3">
      <c r="A185" s="56" t="s">
        <v>140</v>
      </c>
      <c r="B185" s="82" t="s">
        <v>137</v>
      </c>
      <c r="C185" s="37"/>
      <c r="D185" s="37"/>
      <c r="E185" s="37"/>
      <c r="F185" s="37"/>
      <c r="G185" s="38"/>
      <c r="H185" s="55"/>
      <c r="J185" s="103" t="str">
        <f t="shared" si="30"/>
        <v/>
      </c>
    </row>
    <row r="186" spans="1:10" x14ac:dyDescent="0.25">
      <c r="A186" s="93" t="s">
        <v>263</v>
      </c>
      <c r="B186" s="40" t="s">
        <v>76</v>
      </c>
      <c r="C186" s="37" t="s">
        <v>10</v>
      </c>
      <c r="D186" s="37" t="s">
        <v>77</v>
      </c>
      <c r="E186" s="37">
        <v>10</v>
      </c>
      <c r="F186" s="114">
        <f t="shared" ref="F186:F191" si="38">E186-I186</f>
        <v>10</v>
      </c>
      <c r="G186" s="38">
        <v>48.400000000000006</v>
      </c>
      <c r="H186" s="118">
        <f t="shared" si="35"/>
        <v>484.00000000000006</v>
      </c>
      <c r="I186" s="120">
        <f>COUNTIF('Travaux 2015'!$E$5:$E$156,'SOURCE INFO'!A119)</f>
        <v>0</v>
      </c>
      <c r="J186" s="125" t="str">
        <f t="shared" si="30"/>
        <v/>
      </c>
    </row>
    <row r="187" spans="1:10" x14ac:dyDescent="0.25">
      <c r="A187" s="93" t="s">
        <v>264</v>
      </c>
      <c r="B187" s="40" t="s">
        <v>78</v>
      </c>
      <c r="C187" s="37" t="s">
        <v>10</v>
      </c>
      <c r="D187" s="37" t="s">
        <v>77</v>
      </c>
      <c r="E187" s="37">
        <v>10</v>
      </c>
      <c r="F187" s="114">
        <f t="shared" si="38"/>
        <v>10</v>
      </c>
      <c r="G187" s="38">
        <v>48.534999999999997</v>
      </c>
      <c r="H187" s="118">
        <f t="shared" si="35"/>
        <v>485.34999999999997</v>
      </c>
      <c r="I187" s="85">
        <f>COUNTIF('Travaux 2015'!$E$5:$E$156,'SOURCE INFO'!A120)</f>
        <v>0</v>
      </c>
      <c r="J187" s="126" t="str">
        <f t="shared" si="30"/>
        <v/>
      </c>
    </row>
    <row r="188" spans="1:10" x14ac:dyDescent="0.25">
      <c r="A188" s="93" t="s">
        <v>265</v>
      </c>
      <c r="B188" s="40" t="s">
        <v>79</v>
      </c>
      <c r="C188" s="37" t="s">
        <v>10</v>
      </c>
      <c r="D188" s="37" t="s">
        <v>77</v>
      </c>
      <c r="E188" s="37">
        <v>10</v>
      </c>
      <c r="F188" s="114">
        <f t="shared" si="38"/>
        <v>10</v>
      </c>
      <c r="G188" s="38">
        <v>48.67</v>
      </c>
      <c r="H188" s="118">
        <f t="shared" si="35"/>
        <v>486.70000000000005</v>
      </c>
      <c r="I188" s="85">
        <f>COUNTIF('Travaux 2015'!$E$5:$E$156,'SOURCE INFO'!A121)</f>
        <v>0</v>
      </c>
      <c r="J188" s="126" t="str">
        <f t="shared" si="30"/>
        <v/>
      </c>
    </row>
    <row r="189" spans="1:10" x14ac:dyDescent="0.25">
      <c r="A189" s="93" t="s">
        <v>266</v>
      </c>
      <c r="B189" s="40" t="s">
        <v>80</v>
      </c>
      <c r="C189" s="37" t="s">
        <v>10</v>
      </c>
      <c r="D189" s="37" t="s">
        <v>77</v>
      </c>
      <c r="E189" s="37">
        <v>10</v>
      </c>
      <c r="F189" s="114">
        <f t="shared" si="38"/>
        <v>10</v>
      </c>
      <c r="G189" s="38">
        <v>48.804999999999993</v>
      </c>
      <c r="H189" s="118">
        <f t="shared" si="35"/>
        <v>488.04999999999995</v>
      </c>
      <c r="I189" s="85">
        <f>COUNTIF('Travaux 2015'!$E$5:$E$156,'SOURCE INFO'!A122)</f>
        <v>0</v>
      </c>
      <c r="J189" s="126" t="str">
        <f t="shared" si="30"/>
        <v/>
      </c>
    </row>
    <row r="190" spans="1:10" x14ac:dyDescent="0.25">
      <c r="A190" s="93" t="s">
        <v>267</v>
      </c>
      <c r="B190" s="40" t="s">
        <v>81</v>
      </c>
      <c r="C190" s="37" t="s">
        <v>10</v>
      </c>
      <c r="D190" s="37" t="s">
        <v>77</v>
      </c>
      <c r="E190" s="37">
        <v>10</v>
      </c>
      <c r="F190" s="114">
        <f t="shared" si="38"/>
        <v>10</v>
      </c>
      <c r="G190" s="38">
        <v>48.94</v>
      </c>
      <c r="H190" s="118">
        <f t="shared" si="35"/>
        <v>489.4</v>
      </c>
      <c r="I190" s="85">
        <f>COUNTIF('Travaux 2015'!$E$5:$E$156,'SOURCE INFO'!A123)</f>
        <v>0</v>
      </c>
      <c r="J190" s="126" t="str">
        <f t="shared" si="30"/>
        <v/>
      </c>
    </row>
    <row r="191" spans="1:10" ht="15.75" thickBot="1" x14ac:dyDescent="0.3">
      <c r="A191" s="93" t="s">
        <v>268</v>
      </c>
      <c r="B191" s="40" t="s">
        <v>82</v>
      </c>
      <c r="C191" s="37" t="s">
        <v>10</v>
      </c>
      <c r="D191" s="37" t="s">
        <v>77</v>
      </c>
      <c r="E191" s="37">
        <v>10</v>
      </c>
      <c r="F191" s="114">
        <f t="shared" si="38"/>
        <v>10</v>
      </c>
      <c r="G191" s="38">
        <v>49.074999999999996</v>
      </c>
      <c r="H191" s="118">
        <f t="shared" si="35"/>
        <v>490.74999999999994</v>
      </c>
      <c r="I191" s="121">
        <f>COUNTIF('Travaux 2015'!$E$5:$E$156,'SOURCE INFO'!A124)</f>
        <v>0</v>
      </c>
      <c r="J191" s="127" t="str">
        <f t="shared" si="30"/>
        <v/>
      </c>
    </row>
    <row r="192" spans="1:10" ht="15.75" thickBot="1" x14ac:dyDescent="0.3">
      <c r="A192" s="57"/>
      <c r="B192" s="58"/>
      <c r="C192" s="59"/>
      <c r="D192" s="59"/>
      <c r="E192" s="59"/>
      <c r="F192" s="59"/>
      <c r="G192" s="60"/>
      <c r="H192" s="61">
        <f>SUM(H165:H191)</f>
        <v>73578.714999999997</v>
      </c>
      <c r="J192" s="103" t="str">
        <f t="shared" si="30"/>
        <v/>
      </c>
    </row>
    <row r="193" spans="1:10" ht="15.75" thickBot="1" x14ac:dyDescent="0.3">
      <c r="A193" s="32"/>
      <c r="B193" s="17"/>
      <c r="C193" s="18"/>
      <c r="D193" s="18"/>
      <c r="E193" s="18"/>
      <c r="F193" s="18"/>
      <c r="G193" s="19"/>
      <c r="H193" s="6"/>
      <c r="J193" s="103" t="str">
        <f t="shared" si="30"/>
        <v/>
      </c>
    </row>
    <row r="194" spans="1:10" ht="15.75" thickBot="1" x14ac:dyDescent="0.3">
      <c r="A194" s="48" t="s">
        <v>141</v>
      </c>
      <c r="B194" s="70" t="s">
        <v>142</v>
      </c>
      <c r="C194" s="51"/>
      <c r="D194" s="51"/>
      <c r="E194" s="51"/>
      <c r="F194" s="51"/>
      <c r="G194" s="52"/>
      <c r="H194" s="53"/>
      <c r="J194" s="103" t="str">
        <f t="shared" si="30"/>
        <v/>
      </c>
    </row>
    <row r="195" spans="1:10" ht="15.75" thickBot="1" x14ac:dyDescent="0.3">
      <c r="A195" s="93"/>
      <c r="B195" s="40" t="s">
        <v>142</v>
      </c>
      <c r="C195" s="37"/>
      <c r="D195" s="37" t="s">
        <v>38</v>
      </c>
      <c r="E195" s="37">
        <v>1</v>
      </c>
      <c r="F195" s="37"/>
      <c r="G195" s="38">
        <v>550</v>
      </c>
      <c r="H195" s="118">
        <f>E195*G195</f>
        <v>550</v>
      </c>
      <c r="I195" s="119">
        <f>COUNTIF('Travaux 2015'!$E$5:$E$156,'SOURCE INFO'!A125)</f>
        <v>0</v>
      </c>
      <c r="J195" s="128" t="str">
        <f t="shared" si="30"/>
        <v/>
      </c>
    </row>
    <row r="196" spans="1:10" ht="15.75" thickBot="1" x14ac:dyDescent="0.3">
      <c r="A196" s="57"/>
      <c r="B196" s="58"/>
      <c r="C196" s="59"/>
      <c r="D196" s="59"/>
      <c r="E196" s="59"/>
      <c r="F196" s="59"/>
      <c r="G196" s="60"/>
      <c r="H196" s="61">
        <f>SUM(H195)</f>
        <v>550</v>
      </c>
      <c r="J196" s="103" t="str">
        <f t="shared" si="30"/>
        <v/>
      </c>
    </row>
    <row r="197" spans="1:10" ht="15.75" thickBot="1" x14ac:dyDescent="0.3">
      <c r="A197" s="32"/>
      <c r="B197" s="17"/>
      <c r="C197" s="18"/>
      <c r="D197" s="18"/>
      <c r="E197" s="18"/>
      <c r="F197" s="18"/>
      <c r="G197" s="19"/>
      <c r="H197" s="6"/>
      <c r="J197" s="103" t="str">
        <f t="shared" si="30"/>
        <v/>
      </c>
    </row>
    <row r="198" spans="1:10" ht="15.75" thickBot="1" x14ac:dyDescent="0.3">
      <c r="A198" s="48" t="s">
        <v>143</v>
      </c>
      <c r="B198" s="70" t="s">
        <v>144</v>
      </c>
      <c r="C198" s="51"/>
      <c r="D198" s="51"/>
      <c r="E198" s="51"/>
      <c r="F198" s="51"/>
      <c r="G198" s="52"/>
      <c r="H198" s="53"/>
      <c r="J198" s="103" t="str">
        <f t="shared" si="30"/>
        <v/>
      </c>
    </row>
    <row r="199" spans="1:10" ht="15.75" thickBot="1" x14ac:dyDescent="0.3">
      <c r="A199" s="93"/>
      <c r="B199" s="45" t="s">
        <v>144</v>
      </c>
      <c r="C199" s="37"/>
      <c r="D199" s="37" t="s">
        <v>38</v>
      </c>
      <c r="E199" s="37">
        <v>30</v>
      </c>
      <c r="F199" s="114">
        <f>E199-I199</f>
        <v>30</v>
      </c>
      <c r="G199" s="38">
        <v>375</v>
      </c>
      <c r="H199" s="118">
        <f>E199*G199</f>
        <v>11250</v>
      </c>
      <c r="I199" s="119">
        <f>COUNTIF('Travaux 2015'!$E$5:$E$156,'SOURCE INFO'!A126)</f>
        <v>0</v>
      </c>
      <c r="J199" s="128" t="str">
        <f t="shared" ref="J199:J217" si="39">IF(I199=0,"",G199*I199)</f>
        <v/>
      </c>
    </row>
    <row r="200" spans="1:10" ht="15.75" thickBot="1" x14ac:dyDescent="0.3">
      <c r="A200" s="57"/>
      <c r="B200" s="58"/>
      <c r="C200" s="59"/>
      <c r="D200" s="59"/>
      <c r="E200" s="59"/>
      <c r="F200" s="59"/>
      <c r="G200" s="60"/>
      <c r="H200" s="61">
        <f>SUM(H199)</f>
        <v>11250</v>
      </c>
      <c r="J200" s="103" t="str">
        <f t="shared" si="39"/>
        <v/>
      </c>
    </row>
    <row r="201" spans="1:10" ht="15.75" thickBot="1" x14ac:dyDescent="0.3">
      <c r="A201" s="32"/>
      <c r="B201" s="17"/>
      <c r="C201" s="18"/>
      <c r="D201" s="18"/>
      <c r="E201" s="18"/>
      <c r="F201" s="18"/>
      <c r="G201" s="19"/>
      <c r="H201" s="6"/>
      <c r="J201" s="103" t="str">
        <f t="shared" si="39"/>
        <v/>
      </c>
    </row>
    <row r="202" spans="1:10" ht="15.75" thickBot="1" x14ac:dyDescent="0.3">
      <c r="A202" s="48" t="s">
        <v>145</v>
      </c>
      <c r="B202" s="49" t="s">
        <v>146</v>
      </c>
      <c r="C202" s="50"/>
      <c r="D202" s="51"/>
      <c r="E202" s="51"/>
      <c r="F202" s="51"/>
      <c r="G202" s="52"/>
      <c r="H202" s="53"/>
      <c r="J202" s="103" t="str">
        <f t="shared" si="39"/>
        <v/>
      </c>
    </row>
    <row r="203" spans="1:10" x14ac:dyDescent="0.25">
      <c r="A203" s="56" t="s">
        <v>7</v>
      </c>
      <c r="B203" s="40" t="s">
        <v>147</v>
      </c>
      <c r="C203" s="37"/>
      <c r="D203" s="37" t="s">
        <v>38</v>
      </c>
      <c r="E203" s="37">
        <v>25</v>
      </c>
      <c r="F203" s="114">
        <f t="shared" ref="F203:F206" si="40">E203-I203</f>
        <v>25</v>
      </c>
      <c r="G203" s="38">
        <v>274.60000000000002</v>
      </c>
      <c r="H203" s="118">
        <f>E203*G203</f>
        <v>6865.0000000000009</v>
      </c>
      <c r="I203" s="120">
        <f>COUNTIF('Travaux 2015'!$E$5:$E$156,'SOURCE INFO'!A127)</f>
        <v>0</v>
      </c>
      <c r="J203" s="125" t="str">
        <f t="shared" si="39"/>
        <v/>
      </c>
    </row>
    <row r="204" spans="1:10" x14ac:dyDescent="0.25">
      <c r="A204" s="56" t="s">
        <v>12</v>
      </c>
      <c r="B204" s="40" t="s">
        <v>148</v>
      </c>
      <c r="C204" s="37"/>
      <c r="D204" s="37" t="s">
        <v>38</v>
      </c>
      <c r="E204" s="37">
        <v>4</v>
      </c>
      <c r="F204" s="114">
        <f t="shared" si="40"/>
        <v>4</v>
      </c>
      <c r="G204" s="38">
        <v>384.07</v>
      </c>
      <c r="H204" s="118">
        <f t="shared" ref="H204:H217" si="41">E204*G204</f>
        <v>1536.28</v>
      </c>
      <c r="I204" s="85">
        <f>COUNTIF('Travaux 2015'!$E$5:$E$156,'SOURCE INFO'!A128)</f>
        <v>0</v>
      </c>
      <c r="J204" s="126" t="str">
        <f t="shared" si="39"/>
        <v/>
      </c>
    </row>
    <row r="205" spans="1:10" x14ac:dyDescent="0.25">
      <c r="A205" s="56" t="s">
        <v>15</v>
      </c>
      <c r="B205" s="40" t="s">
        <v>149</v>
      </c>
      <c r="C205" s="37"/>
      <c r="D205" s="37" t="s">
        <v>38</v>
      </c>
      <c r="E205" s="37">
        <v>25</v>
      </c>
      <c r="F205" s="114">
        <f t="shared" si="40"/>
        <v>25</v>
      </c>
      <c r="G205" s="38">
        <v>106.11</v>
      </c>
      <c r="H205" s="118">
        <f t="shared" si="41"/>
        <v>2652.75</v>
      </c>
      <c r="I205" s="85">
        <f>COUNTIF('Travaux 2015'!$E$5:$E$156,'SOURCE INFO'!A129)</f>
        <v>0</v>
      </c>
      <c r="J205" s="126" t="str">
        <f t="shared" si="39"/>
        <v/>
      </c>
    </row>
    <row r="206" spans="1:10" ht="15.75" thickBot="1" x14ac:dyDescent="0.3">
      <c r="A206" s="56" t="s">
        <v>19</v>
      </c>
      <c r="B206" s="40" t="s">
        <v>150</v>
      </c>
      <c r="C206" s="37"/>
      <c r="D206" s="37" t="s">
        <v>38</v>
      </c>
      <c r="E206" s="37">
        <v>29</v>
      </c>
      <c r="F206" s="114">
        <f t="shared" si="40"/>
        <v>29</v>
      </c>
      <c r="G206" s="38">
        <v>59.23</v>
      </c>
      <c r="H206" s="118">
        <f t="shared" si="41"/>
        <v>1717.6699999999998</v>
      </c>
      <c r="I206" s="121">
        <f>COUNTIF('Travaux 2015'!$E$5:$E$156,'SOURCE INFO'!A130)</f>
        <v>0</v>
      </c>
      <c r="J206" s="127" t="str">
        <f t="shared" si="39"/>
        <v/>
      </c>
    </row>
    <row r="207" spans="1:10" ht="15.75" thickBot="1" x14ac:dyDescent="0.3">
      <c r="A207" s="56" t="s">
        <v>21</v>
      </c>
      <c r="B207" s="40" t="s">
        <v>151</v>
      </c>
      <c r="C207" s="37"/>
      <c r="D207" s="37"/>
      <c r="E207" s="37"/>
      <c r="F207" s="37"/>
      <c r="G207" s="38"/>
      <c r="H207" s="55"/>
      <c r="J207" s="103" t="str">
        <f t="shared" si="39"/>
        <v/>
      </c>
    </row>
    <row r="208" spans="1:10" x14ac:dyDescent="0.25">
      <c r="A208" s="56" t="s">
        <v>152</v>
      </c>
      <c r="B208" s="40" t="s">
        <v>153</v>
      </c>
      <c r="C208" s="37"/>
      <c r="D208" s="37" t="s">
        <v>38</v>
      </c>
      <c r="E208" s="37">
        <v>10</v>
      </c>
      <c r="F208" s="114">
        <f t="shared" ref="F208:F209" si="42">E208-I208</f>
        <v>10</v>
      </c>
      <c r="G208" s="38">
        <v>37.08</v>
      </c>
      <c r="H208" s="118">
        <f t="shared" si="41"/>
        <v>370.79999999999995</v>
      </c>
      <c r="I208" s="120">
        <f>COUNTIF('Travaux 2015'!$E$5:$E$156,'SOURCE INFO'!A131)</f>
        <v>0</v>
      </c>
      <c r="J208" s="125" t="str">
        <f t="shared" si="39"/>
        <v/>
      </c>
    </row>
    <row r="209" spans="1:10" ht="15.75" thickBot="1" x14ac:dyDescent="0.3">
      <c r="A209" s="56" t="s">
        <v>154</v>
      </c>
      <c r="B209" s="40" t="s">
        <v>155</v>
      </c>
      <c r="C209" s="37"/>
      <c r="D209" s="37" t="s">
        <v>38</v>
      </c>
      <c r="E209" s="37">
        <v>20</v>
      </c>
      <c r="F209" s="114">
        <f t="shared" si="42"/>
        <v>20</v>
      </c>
      <c r="G209" s="38">
        <v>37.08</v>
      </c>
      <c r="H209" s="118">
        <f t="shared" si="41"/>
        <v>741.59999999999991</v>
      </c>
      <c r="I209" s="121">
        <f>COUNTIF('Travaux 2015'!$E$5:$E$156,'SOURCE INFO'!A132)</f>
        <v>0</v>
      </c>
      <c r="J209" s="127" t="str">
        <f t="shared" si="39"/>
        <v/>
      </c>
    </row>
    <row r="210" spans="1:10" ht="15.75" thickBot="1" x14ac:dyDescent="0.3">
      <c r="A210" s="56" t="s">
        <v>23</v>
      </c>
      <c r="B210" s="40" t="s">
        <v>156</v>
      </c>
      <c r="C210" s="37"/>
      <c r="D210" s="37"/>
      <c r="E210" s="37"/>
      <c r="F210" s="37"/>
      <c r="G210" s="38"/>
      <c r="H210" s="55"/>
      <c r="J210" s="103" t="str">
        <f t="shared" si="39"/>
        <v/>
      </c>
    </row>
    <row r="211" spans="1:10" x14ac:dyDescent="0.25">
      <c r="A211" s="56" t="s">
        <v>157</v>
      </c>
      <c r="B211" s="40" t="s">
        <v>158</v>
      </c>
      <c r="C211" s="37"/>
      <c r="D211" s="37" t="s">
        <v>38</v>
      </c>
      <c r="E211" s="37">
        <v>1</v>
      </c>
      <c r="F211" s="114">
        <f t="shared" ref="F211:F217" si="43">E211-I211</f>
        <v>1</v>
      </c>
      <c r="G211" s="38">
        <v>56.16</v>
      </c>
      <c r="H211" s="118">
        <f t="shared" si="41"/>
        <v>56.16</v>
      </c>
      <c r="I211" s="120">
        <f>COUNTIF('Travaux 2015'!$E$5:$E$156,'SOURCE INFO'!A133)</f>
        <v>0</v>
      </c>
      <c r="J211" s="125" t="str">
        <f t="shared" si="39"/>
        <v/>
      </c>
    </row>
    <row r="212" spans="1:10" x14ac:dyDescent="0.25">
      <c r="A212" s="56" t="s">
        <v>159</v>
      </c>
      <c r="B212" s="40" t="s">
        <v>160</v>
      </c>
      <c r="C212" s="37"/>
      <c r="D212" s="37" t="s">
        <v>38</v>
      </c>
      <c r="E212" s="37">
        <v>1</v>
      </c>
      <c r="F212" s="114">
        <f t="shared" si="43"/>
        <v>1</v>
      </c>
      <c r="G212" s="38">
        <v>67.2</v>
      </c>
      <c r="H212" s="118">
        <f t="shared" si="41"/>
        <v>67.2</v>
      </c>
      <c r="I212" s="85">
        <f>COUNTIF('Travaux 2015'!$E$5:$E$156,'SOURCE INFO'!A134)</f>
        <v>0</v>
      </c>
      <c r="J212" s="126" t="str">
        <f t="shared" si="39"/>
        <v/>
      </c>
    </row>
    <row r="213" spans="1:10" x14ac:dyDescent="0.25">
      <c r="A213" s="56" t="s">
        <v>161</v>
      </c>
      <c r="B213" s="40" t="s">
        <v>162</v>
      </c>
      <c r="C213" s="37"/>
      <c r="D213" s="37" t="s">
        <v>38</v>
      </c>
      <c r="E213" s="37">
        <v>1</v>
      </c>
      <c r="F213" s="114">
        <f t="shared" si="43"/>
        <v>1</v>
      </c>
      <c r="G213" s="38">
        <v>80.64</v>
      </c>
      <c r="H213" s="118">
        <f t="shared" si="41"/>
        <v>80.64</v>
      </c>
      <c r="I213" s="85">
        <f>COUNTIF('Travaux 2015'!$E$5:$E$156,'SOURCE INFO'!A135)</f>
        <v>0</v>
      </c>
      <c r="J213" s="126" t="str">
        <f t="shared" si="39"/>
        <v/>
      </c>
    </row>
    <row r="214" spans="1:10" x14ac:dyDescent="0.25">
      <c r="A214" s="56" t="s">
        <v>163</v>
      </c>
      <c r="B214" s="40" t="s">
        <v>164</v>
      </c>
      <c r="C214" s="37"/>
      <c r="D214" s="37" t="s">
        <v>38</v>
      </c>
      <c r="E214" s="37">
        <v>1</v>
      </c>
      <c r="F214" s="114">
        <f t="shared" si="43"/>
        <v>1</v>
      </c>
      <c r="G214" s="38">
        <v>87.64</v>
      </c>
      <c r="H214" s="118">
        <f t="shared" si="41"/>
        <v>87.64</v>
      </c>
      <c r="I214" s="85">
        <f>COUNTIF('Travaux 2015'!$E$5:$E$156,'SOURCE INFO'!A136)</f>
        <v>0</v>
      </c>
      <c r="J214" s="126" t="str">
        <f t="shared" si="39"/>
        <v/>
      </c>
    </row>
    <row r="215" spans="1:10" x14ac:dyDescent="0.25">
      <c r="A215" s="56" t="s">
        <v>25</v>
      </c>
      <c r="B215" s="40" t="s">
        <v>165</v>
      </c>
      <c r="C215" s="37"/>
      <c r="D215" s="37" t="s">
        <v>38</v>
      </c>
      <c r="E215" s="37">
        <v>1</v>
      </c>
      <c r="F215" s="114">
        <f t="shared" si="43"/>
        <v>1</v>
      </c>
      <c r="G215" s="38">
        <v>526.04999999999995</v>
      </c>
      <c r="H215" s="118">
        <f t="shared" si="41"/>
        <v>526.04999999999995</v>
      </c>
      <c r="I215" s="85">
        <f>COUNTIF('Travaux 2015'!$E$5:$E$156,'SOURCE INFO'!A137)</f>
        <v>0</v>
      </c>
      <c r="J215" s="126" t="str">
        <f t="shared" si="39"/>
        <v/>
      </c>
    </row>
    <row r="216" spans="1:10" x14ac:dyDescent="0.25">
      <c r="A216" s="56" t="s">
        <v>34</v>
      </c>
      <c r="B216" s="40" t="s">
        <v>166</v>
      </c>
      <c r="C216" s="37"/>
      <c r="D216" s="37" t="s">
        <v>38</v>
      </c>
      <c r="E216" s="37">
        <v>1</v>
      </c>
      <c r="F216" s="114">
        <f t="shared" si="43"/>
        <v>1</v>
      </c>
      <c r="G216" s="38">
        <v>50.49</v>
      </c>
      <c r="H216" s="118">
        <f t="shared" si="41"/>
        <v>50.49</v>
      </c>
      <c r="I216" s="85">
        <f>COUNTIF('Travaux 2015'!$E$5:$E$156,'SOURCE INFO'!A138)</f>
        <v>0</v>
      </c>
      <c r="J216" s="126" t="str">
        <f t="shared" si="39"/>
        <v/>
      </c>
    </row>
    <row r="217" spans="1:10" ht="15.75" thickBot="1" x14ac:dyDescent="0.3">
      <c r="A217" s="56" t="s">
        <v>41</v>
      </c>
      <c r="B217" s="40" t="s">
        <v>167</v>
      </c>
      <c r="C217" s="37"/>
      <c r="D217" s="37" t="s">
        <v>38</v>
      </c>
      <c r="E217" s="37">
        <v>1</v>
      </c>
      <c r="F217" s="114">
        <f t="shared" si="43"/>
        <v>1</v>
      </c>
      <c r="G217" s="38">
        <v>241.52</v>
      </c>
      <c r="H217" s="118">
        <f t="shared" si="41"/>
        <v>241.52</v>
      </c>
      <c r="I217" s="121">
        <f>COUNTIF('Travaux 2015'!$E$5:$E$156,'SOURCE INFO'!A139)</f>
        <v>0</v>
      </c>
      <c r="J217" s="127" t="str">
        <f t="shared" si="39"/>
        <v/>
      </c>
    </row>
    <row r="218" spans="1:10" ht="15.75" thickBot="1" x14ac:dyDescent="0.3">
      <c r="A218" s="57"/>
      <c r="B218" s="58"/>
      <c r="C218" s="59"/>
      <c r="D218" s="59"/>
      <c r="E218" s="59"/>
      <c r="F218" s="59"/>
      <c r="G218" s="60"/>
      <c r="H218" s="61">
        <f>SUM(H203:H217)</f>
        <v>14993.8</v>
      </c>
      <c r="J218" s="103"/>
    </row>
    <row r="219" spans="1:10" ht="15.75" thickBot="1" x14ac:dyDescent="0.3">
      <c r="A219" s="32"/>
      <c r="B219" s="17"/>
      <c r="C219" s="18"/>
      <c r="D219" s="18"/>
      <c r="E219" s="18"/>
      <c r="F219" s="18"/>
      <c r="G219" s="19"/>
      <c r="H219" s="6"/>
      <c r="J219" s="103"/>
    </row>
    <row r="220" spans="1:10" x14ac:dyDescent="0.25">
      <c r="A220" s="48" t="s">
        <v>168</v>
      </c>
      <c r="B220" s="49" t="s">
        <v>169</v>
      </c>
      <c r="C220" s="50"/>
      <c r="D220" s="51"/>
      <c r="E220" s="51"/>
      <c r="F220" s="51"/>
      <c r="G220" s="52"/>
      <c r="H220" s="53"/>
      <c r="J220" s="103"/>
    </row>
    <row r="221" spans="1:10" ht="15.75" thickBot="1" x14ac:dyDescent="0.3">
      <c r="A221" s="56" t="s">
        <v>7</v>
      </c>
      <c r="B221" s="40" t="s">
        <v>170</v>
      </c>
      <c r="C221" s="37"/>
      <c r="D221" s="37" t="s">
        <v>38</v>
      </c>
      <c r="E221" s="37">
        <v>1</v>
      </c>
      <c r="F221" s="37"/>
      <c r="G221" s="38">
        <v>2790.87</v>
      </c>
      <c r="H221" s="55">
        <f>G221*E221</f>
        <v>2790.87</v>
      </c>
      <c r="J221" s="103"/>
    </row>
    <row r="222" spans="1:10" ht="15.75" thickBot="1" x14ac:dyDescent="0.3">
      <c r="A222" s="57"/>
      <c r="B222" s="58"/>
      <c r="C222" s="59"/>
      <c r="D222" s="59"/>
      <c r="E222" s="59"/>
      <c r="F222" s="59"/>
      <c r="G222" s="97" t="s">
        <v>192</v>
      </c>
      <c r="H222" s="98">
        <f>H221-J222</f>
        <v>2331.87</v>
      </c>
      <c r="J222" s="109">
        <f>'Travaux 2015'!F2</f>
        <v>459</v>
      </c>
    </row>
    <row r="223" spans="1:10" ht="15.75" thickBot="1" x14ac:dyDescent="0.3">
      <c r="A223" s="32"/>
      <c r="B223" s="17"/>
      <c r="C223" s="18"/>
      <c r="D223" s="18"/>
      <c r="E223" s="18"/>
      <c r="F223" s="18"/>
      <c r="G223" s="19"/>
      <c r="H223" s="6"/>
      <c r="J223" s="103"/>
    </row>
    <row r="224" spans="1:10" ht="15.75" thickBot="1" x14ac:dyDescent="0.3">
      <c r="A224" s="48" t="s">
        <v>171</v>
      </c>
      <c r="B224" s="49" t="s">
        <v>172</v>
      </c>
      <c r="C224" s="50"/>
      <c r="D224" s="51"/>
      <c r="E224" s="51"/>
      <c r="F224" s="51"/>
      <c r="G224" s="52"/>
      <c r="H224" s="53"/>
      <c r="J224" s="103"/>
    </row>
    <row r="225" spans="1:10" ht="15.75" thickBot="1" x14ac:dyDescent="0.3">
      <c r="A225" s="54" t="s">
        <v>403</v>
      </c>
      <c r="B225" s="74" t="s">
        <v>173</v>
      </c>
      <c r="C225" s="36"/>
      <c r="D225" s="37"/>
      <c r="E225" s="37"/>
      <c r="F225" s="37"/>
      <c r="G225" s="38"/>
      <c r="H225" s="55"/>
      <c r="J225" s="103"/>
    </row>
    <row r="226" spans="1:10" x14ac:dyDescent="0.25">
      <c r="A226" s="56" t="s">
        <v>7</v>
      </c>
      <c r="B226" s="40" t="s">
        <v>174</v>
      </c>
      <c r="C226" s="37"/>
      <c r="D226" s="37" t="s">
        <v>38</v>
      </c>
      <c r="E226" s="37">
        <v>1</v>
      </c>
      <c r="F226" s="114">
        <f t="shared" ref="F226:F237" si="44">E226-I226</f>
        <v>1</v>
      </c>
      <c r="G226" s="38">
        <v>928.41</v>
      </c>
      <c r="H226" s="118">
        <f>E226*G226</f>
        <v>928.41</v>
      </c>
      <c r="I226" s="120">
        <f>COUNTIF('Travaux 2015'!$E$5:$E$156,'SOURCE INFO'!A140)</f>
        <v>0</v>
      </c>
      <c r="J226" s="125" t="str">
        <f>IF(I226=0,"",G226*I226)</f>
        <v/>
      </c>
    </row>
    <row r="227" spans="1:10" x14ac:dyDescent="0.25">
      <c r="A227" s="56" t="s">
        <v>12</v>
      </c>
      <c r="B227" s="40" t="s">
        <v>175</v>
      </c>
      <c r="C227" s="37"/>
      <c r="D227" s="37" t="s">
        <v>38</v>
      </c>
      <c r="E227" s="37">
        <v>1</v>
      </c>
      <c r="F227" s="114">
        <f t="shared" si="44"/>
        <v>1</v>
      </c>
      <c r="G227" s="38">
        <v>143.82</v>
      </c>
      <c r="H227" s="118">
        <f t="shared" ref="H227:H237" si="45">E227*G227</f>
        <v>143.82</v>
      </c>
      <c r="I227" s="85">
        <f>COUNTIF('Travaux 2015'!$E$5:$E$156,'SOURCE INFO'!A141)</f>
        <v>0</v>
      </c>
      <c r="J227" s="126" t="str">
        <f t="shared" ref="J227:J265" si="46">IF(I227=0,"",G227*I227)</f>
        <v/>
      </c>
    </row>
    <row r="228" spans="1:10" x14ac:dyDescent="0.25">
      <c r="A228" s="56" t="s">
        <v>15</v>
      </c>
      <c r="B228" s="40" t="s">
        <v>176</v>
      </c>
      <c r="C228" s="37"/>
      <c r="D228" s="37" t="s">
        <v>38</v>
      </c>
      <c r="E228" s="37">
        <v>1</v>
      </c>
      <c r="F228" s="114">
        <f t="shared" si="44"/>
        <v>1</v>
      </c>
      <c r="G228" s="38">
        <v>101.12</v>
      </c>
      <c r="H228" s="118">
        <f t="shared" si="45"/>
        <v>101.12</v>
      </c>
      <c r="I228" s="85">
        <f>COUNTIF('Travaux 2015'!$E$5:$E$156,'SOURCE INFO'!A142)</f>
        <v>0</v>
      </c>
      <c r="J228" s="126" t="str">
        <f t="shared" si="46"/>
        <v/>
      </c>
    </row>
    <row r="229" spans="1:10" x14ac:dyDescent="0.25">
      <c r="A229" s="56" t="s">
        <v>19</v>
      </c>
      <c r="B229" s="40" t="s">
        <v>177</v>
      </c>
      <c r="C229" s="37"/>
      <c r="D229" s="37" t="s">
        <v>38</v>
      </c>
      <c r="E229" s="37">
        <v>1</v>
      </c>
      <c r="F229" s="114">
        <f t="shared" si="44"/>
        <v>1</v>
      </c>
      <c r="G229" s="38">
        <v>610.08000000000004</v>
      </c>
      <c r="H229" s="118">
        <f t="shared" si="45"/>
        <v>610.08000000000004</v>
      </c>
      <c r="I229" s="85">
        <f>COUNTIF('Travaux 2015'!$E$5:$E$156,'SOURCE INFO'!A143)</f>
        <v>0</v>
      </c>
      <c r="J229" s="126" t="str">
        <f t="shared" si="46"/>
        <v/>
      </c>
    </row>
    <row r="230" spans="1:10" x14ac:dyDescent="0.25">
      <c r="A230" s="56" t="s">
        <v>21</v>
      </c>
      <c r="B230" s="40" t="s">
        <v>178</v>
      </c>
      <c r="C230" s="37"/>
      <c r="D230" s="37" t="s">
        <v>38</v>
      </c>
      <c r="E230" s="37">
        <v>1</v>
      </c>
      <c r="F230" s="114">
        <f t="shared" si="44"/>
        <v>1</v>
      </c>
      <c r="G230" s="38">
        <v>347.75</v>
      </c>
      <c r="H230" s="118">
        <f t="shared" si="45"/>
        <v>347.75</v>
      </c>
      <c r="I230" s="85">
        <f>COUNTIF('Travaux 2015'!$E$5:$E$156,'SOURCE INFO'!A144)</f>
        <v>0</v>
      </c>
      <c r="J230" s="126" t="str">
        <f t="shared" si="46"/>
        <v/>
      </c>
    </row>
    <row r="231" spans="1:10" x14ac:dyDescent="0.25">
      <c r="A231" s="56" t="s">
        <v>23</v>
      </c>
      <c r="B231" s="40" t="s">
        <v>130</v>
      </c>
      <c r="C231" s="37"/>
      <c r="D231" s="37" t="s">
        <v>38</v>
      </c>
      <c r="E231" s="37">
        <v>1</v>
      </c>
      <c r="F231" s="114">
        <f t="shared" si="44"/>
        <v>1</v>
      </c>
      <c r="G231" s="38">
        <v>1280.3</v>
      </c>
      <c r="H231" s="118">
        <f t="shared" si="45"/>
        <v>1280.3</v>
      </c>
      <c r="I231" s="85">
        <f>COUNTIF('Travaux 2015'!$E$5:$E$156,'SOURCE INFO'!A145)</f>
        <v>0</v>
      </c>
      <c r="J231" s="126" t="str">
        <f t="shared" si="46"/>
        <v/>
      </c>
    </row>
    <row r="232" spans="1:10" x14ac:dyDescent="0.25">
      <c r="A232" s="56" t="s">
        <v>25</v>
      </c>
      <c r="B232" s="40" t="s">
        <v>179</v>
      </c>
      <c r="C232" s="37"/>
      <c r="D232" s="37" t="s">
        <v>38</v>
      </c>
      <c r="E232" s="37">
        <v>1</v>
      </c>
      <c r="F232" s="114">
        <f t="shared" si="44"/>
        <v>1</v>
      </c>
      <c r="G232" s="38">
        <v>106.11</v>
      </c>
      <c r="H232" s="118">
        <f t="shared" si="45"/>
        <v>106.11</v>
      </c>
      <c r="I232" s="85">
        <f>COUNTIF('Travaux 2015'!$E$5:$E$156,'SOURCE INFO'!A146)</f>
        <v>0</v>
      </c>
      <c r="J232" s="126" t="str">
        <f t="shared" si="46"/>
        <v/>
      </c>
    </row>
    <row r="233" spans="1:10" x14ac:dyDescent="0.25">
      <c r="A233" s="56" t="s">
        <v>34</v>
      </c>
      <c r="B233" s="40" t="s">
        <v>180</v>
      </c>
      <c r="C233" s="37"/>
      <c r="D233" s="37" t="s">
        <v>38</v>
      </c>
      <c r="E233" s="37">
        <v>1</v>
      </c>
      <c r="F233" s="114">
        <f t="shared" si="44"/>
        <v>1</v>
      </c>
      <c r="G233" s="38">
        <v>8678.9699999999993</v>
      </c>
      <c r="H233" s="118">
        <f t="shared" si="45"/>
        <v>8678.9699999999993</v>
      </c>
      <c r="I233" s="85">
        <f>COUNTIF('Travaux 2015'!$E$5:$E$156,'SOURCE INFO'!A147)</f>
        <v>0</v>
      </c>
      <c r="J233" s="126" t="str">
        <f t="shared" si="46"/>
        <v/>
      </c>
    </row>
    <row r="234" spans="1:10" x14ac:dyDescent="0.25">
      <c r="A234" s="56" t="s">
        <v>41</v>
      </c>
      <c r="B234" s="40" t="s">
        <v>181</v>
      </c>
      <c r="C234" s="37"/>
      <c r="D234" s="37" t="s">
        <v>38</v>
      </c>
      <c r="E234" s="37">
        <v>1</v>
      </c>
      <c r="F234" s="114">
        <f t="shared" si="44"/>
        <v>1</v>
      </c>
      <c r="G234" s="38">
        <v>1010.29</v>
      </c>
      <c r="H234" s="118">
        <f t="shared" si="45"/>
        <v>1010.29</v>
      </c>
      <c r="I234" s="85">
        <f>COUNTIF('Travaux 2015'!$E$5:$E$156,'SOURCE INFO'!A148)</f>
        <v>0</v>
      </c>
      <c r="J234" s="126" t="str">
        <f t="shared" si="46"/>
        <v/>
      </c>
    </row>
    <row r="235" spans="1:10" x14ac:dyDescent="0.25">
      <c r="A235" s="56" t="s">
        <v>43</v>
      </c>
      <c r="B235" s="40" t="s">
        <v>182</v>
      </c>
      <c r="C235" s="37"/>
      <c r="D235" s="37" t="s">
        <v>38</v>
      </c>
      <c r="E235" s="37">
        <v>1</v>
      </c>
      <c r="F235" s="114">
        <f t="shared" si="44"/>
        <v>1</v>
      </c>
      <c r="G235" s="38">
        <v>84.27</v>
      </c>
      <c r="H235" s="118">
        <f t="shared" si="45"/>
        <v>84.27</v>
      </c>
      <c r="I235" s="85">
        <f>COUNTIF('Travaux 2015'!$E$5:$E$156,'SOURCE INFO'!A149)</f>
        <v>0</v>
      </c>
      <c r="J235" s="126" t="str">
        <f t="shared" si="46"/>
        <v/>
      </c>
    </row>
    <row r="236" spans="1:10" x14ac:dyDescent="0.25">
      <c r="A236" s="56" t="s">
        <v>105</v>
      </c>
      <c r="B236" s="40" t="s">
        <v>183</v>
      </c>
      <c r="C236" s="37"/>
      <c r="D236" s="37" t="s">
        <v>38</v>
      </c>
      <c r="E236" s="37">
        <v>1</v>
      </c>
      <c r="F236" s="114">
        <f t="shared" si="44"/>
        <v>1</v>
      </c>
      <c r="G236" s="38">
        <v>70.22</v>
      </c>
      <c r="H236" s="118">
        <f t="shared" si="45"/>
        <v>70.22</v>
      </c>
      <c r="I236" s="85">
        <f>COUNTIF('Travaux 2015'!$E$5:$E$156,'SOURCE INFO'!A150)</f>
        <v>0</v>
      </c>
      <c r="J236" s="126" t="str">
        <f t="shared" si="46"/>
        <v/>
      </c>
    </row>
    <row r="237" spans="1:10" ht="15.75" thickBot="1" x14ac:dyDescent="0.3">
      <c r="A237" s="57" t="s">
        <v>107</v>
      </c>
      <c r="B237" s="73" t="s">
        <v>184</v>
      </c>
      <c r="C237" s="63"/>
      <c r="D237" s="63" t="s">
        <v>38</v>
      </c>
      <c r="E237" s="63">
        <v>1</v>
      </c>
      <c r="F237" s="114">
        <f t="shared" si="44"/>
        <v>1</v>
      </c>
      <c r="G237" s="64">
        <v>150</v>
      </c>
      <c r="H237" s="122">
        <f t="shared" si="45"/>
        <v>150</v>
      </c>
      <c r="I237" s="121">
        <f>COUNTIF('Travaux 2015'!$E$5:$E$156,'SOURCE INFO'!A151)</f>
        <v>0</v>
      </c>
      <c r="J237" s="127" t="str">
        <f t="shared" si="46"/>
        <v/>
      </c>
    </row>
    <row r="238" spans="1:10" ht="15.75" thickBot="1" x14ac:dyDescent="0.3">
      <c r="A238" s="32"/>
      <c r="B238" s="16"/>
      <c r="C238" s="14"/>
      <c r="D238" s="14"/>
      <c r="E238" s="14"/>
      <c r="F238" s="14"/>
      <c r="G238" s="15"/>
      <c r="H238" s="31"/>
      <c r="J238" s="103" t="str">
        <f t="shared" si="46"/>
        <v/>
      </c>
    </row>
    <row r="239" spans="1:10" ht="15.75" thickBot="1" x14ac:dyDescent="0.3">
      <c r="A239" s="48" t="s">
        <v>404</v>
      </c>
      <c r="B239" s="74" t="s">
        <v>185</v>
      </c>
      <c r="C239" s="50"/>
      <c r="D239" s="51"/>
      <c r="E239" s="51"/>
      <c r="F239" s="51"/>
      <c r="G239" s="52"/>
      <c r="H239" s="53"/>
      <c r="J239" s="103" t="str">
        <f t="shared" si="46"/>
        <v/>
      </c>
    </row>
    <row r="240" spans="1:10" x14ac:dyDescent="0.25">
      <c r="A240" s="56" t="s">
        <v>7</v>
      </c>
      <c r="B240" s="40" t="s">
        <v>174</v>
      </c>
      <c r="C240" s="37"/>
      <c r="D240" s="37" t="s">
        <v>38</v>
      </c>
      <c r="E240" s="37">
        <v>1</v>
      </c>
      <c r="F240" s="114">
        <f t="shared" ref="F240:F251" si="47">E240-I240</f>
        <v>1</v>
      </c>
      <c r="G240" s="38">
        <v>1363.99</v>
      </c>
      <c r="H240" s="118">
        <f>E240*G240</f>
        <v>1363.99</v>
      </c>
      <c r="I240" s="120">
        <f>COUNTIF('Travaux 2015'!$E$5:$E$156,'SOURCE INFO'!A152)</f>
        <v>0</v>
      </c>
      <c r="J240" s="125" t="str">
        <f t="shared" si="46"/>
        <v/>
      </c>
    </row>
    <row r="241" spans="1:10" x14ac:dyDescent="0.25">
      <c r="A241" s="56" t="s">
        <v>12</v>
      </c>
      <c r="B241" s="40" t="s">
        <v>175</v>
      </c>
      <c r="C241" s="37"/>
      <c r="D241" s="37" t="s">
        <v>38</v>
      </c>
      <c r="E241" s="37">
        <v>1</v>
      </c>
      <c r="F241" s="114">
        <f t="shared" si="47"/>
        <v>1</v>
      </c>
      <c r="G241" s="38">
        <v>492.67</v>
      </c>
      <c r="H241" s="118">
        <f t="shared" ref="H241:H251" si="48">E241*G241</f>
        <v>492.67</v>
      </c>
      <c r="I241" s="85">
        <f>COUNTIF('Travaux 2015'!$E$5:$E$156,'SOURCE INFO'!A153)</f>
        <v>0</v>
      </c>
      <c r="J241" s="126" t="str">
        <f t="shared" si="46"/>
        <v/>
      </c>
    </row>
    <row r="242" spans="1:10" x14ac:dyDescent="0.25">
      <c r="A242" s="56" t="s">
        <v>15</v>
      </c>
      <c r="B242" s="40" t="s">
        <v>176</v>
      </c>
      <c r="C242" s="37"/>
      <c r="D242" s="37" t="s">
        <v>38</v>
      </c>
      <c r="E242" s="37">
        <v>1</v>
      </c>
      <c r="F242" s="114">
        <f t="shared" si="47"/>
        <v>1</v>
      </c>
      <c r="G242" s="38">
        <v>231.46</v>
      </c>
      <c r="H242" s="118">
        <f t="shared" si="48"/>
        <v>231.46</v>
      </c>
      <c r="I242" s="85">
        <f>COUNTIF('Travaux 2015'!$E$5:$E$156,'SOURCE INFO'!A154)</f>
        <v>0</v>
      </c>
      <c r="J242" s="126" t="str">
        <f t="shared" si="46"/>
        <v/>
      </c>
    </row>
    <row r="243" spans="1:10" x14ac:dyDescent="0.25">
      <c r="A243" s="56" t="s">
        <v>19</v>
      </c>
      <c r="B243" s="40" t="s">
        <v>177</v>
      </c>
      <c r="C243" s="37"/>
      <c r="D243" s="37" t="s">
        <v>38</v>
      </c>
      <c r="E243" s="37">
        <v>1</v>
      </c>
      <c r="F243" s="114">
        <f t="shared" si="47"/>
        <v>1</v>
      </c>
      <c r="G243" s="38">
        <v>326.97000000000003</v>
      </c>
      <c r="H243" s="118">
        <f t="shared" si="48"/>
        <v>326.97000000000003</v>
      </c>
      <c r="I243" s="85">
        <f>COUNTIF('Travaux 2015'!$E$5:$E$156,'SOURCE INFO'!A155)</f>
        <v>0</v>
      </c>
      <c r="J243" s="126" t="str">
        <f t="shared" si="46"/>
        <v/>
      </c>
    </row>
    <row r="244" spans="1:10" x14ac:dyDescent="0.25">
      <c r="A244" s="56" t="s">
        <v>21</v>
      </c>
      <c r="B244" s="40" t="s">
        <v>178</v>
      </c>
      <c r="C244" s="37"/>
      <c r="D244" s="37" t="s">
        <v>38</v>
      </c>
      <c r="E244" s="37">
        <v>1</v>
      </c>
      <c r="F244" s="114">
        <f t="shared" si="47"/>
        <v>1</v>
      </c>
      <c r="G244" s="38">
        <v>347.75</v>
      </c>
      <c r="H244" s="118">
        <f t="shared" si="48"/>
        <v>347.75</v>
      </c>
      <c r="I244" s="85">
        <f>COUNTIF('Travaux 2015'!$E$5:$E$156,'SOURCE INFO'!A156)</f>
        <v>0</v>
      </c>
      <c r="J244" s="126" t="str">
        <f t="shared" si="46"/>
        <v/>
      </c>
    </row>
    <row r="245" spans="1:10" x14ac:dyDescent="0.25">
      <c r="A245" s="56" t="s">
        <v>23</v>
      </c>
      <c r="B245" s="40" t="s">
        <v>130</v>
      </c>
      <c r="C245" s="37"/>
      <c r="D245" s="37" t="s">
        <v>38</v>
      </c>
      <c r="E245" s="37">
        <v>1</v>
      </c>
      <c r="F245" s="114">
        <f t="shared" si="47"/>
        <v>1</v>
      </c>
      <c r="G245" s="38">
        <v>1055.5899999999999</v>
      </c>
      <c r="H245" s="118">
        <f t="shared" si="48"/>
        <v>1055.5899999999999</v>
      </c>
      <c r="I245" s="85">
        <f>COUNTIF('Travaux 2015'!$E$5:$E$156,'SOURCE INFO'!A157)</f>
        <v>0</v>
      </c>
      <c r="J245" s="126" t="str">
        <f t="shared" si="46"/>
        <v/>
      </c>
    </row>
    <row r="246" spans="1:10" x14ac:dyDescent="0.25">
      <c r="A246" s="56" t="s">
        <v>25</v>
      </c>
      <c r="B246" s="40" t="s">
        <v>179</v>
      </c>
      <c r="C246" s="37"/>
      <c r="D246" s="37" t="s">
        <v>38</v>
      </c>
      <c r="E246" s="37">
        <v>1</v>
      </c>
      <c r="F246" s="114">
        <f t="shared" si="47"/>
        <v>1</v>
      </c>
      <c r="G246" s="38">
        <v>212.21</v>
      </c>
      <c r="H246" s="118">
        <f t="shared" si="48"/>
        <v>212.21</v>
      </c>
      <c r="I246" s="85">
        <f>COUNTIF('Travaux 2015'!$E$5:$E$156,'SOURCE INFO'!A158)</f>
        <v>0</v>
      </c>
      <c r="J246" s="126" t="str">
        <f t="shared" si="46"/>
        <v/>
      </c>
    </row>
    <row r="247" spans="1:10" x14ac:dyDescent="0.25">
      <c r="A247" s="56" t="s">
        <v>34</v>
      </c>
      <c r="B247" s="40" t="s">
        <v>180</v>
      </c>
      <c r="C247" s="37"/>
      <c r="D247" s="37" t="s">
        <v>38</v>
      </c>
      <c r="E247" s="37">
        <v>1</v>
      </c>
      <c r="F247" s="114">
        <f t="shared" si="47"/>
        <v>1</v>
      </c>
      <c r="G247" s="38">
        <v>1328.48</v>
      </c>
      <c r="H247" s="118">
        <f t="shared" si="48"/>
        <v>1328.48</v>
      </c>
      <c r="I247" s="85">
        <f>COUNTIF('Travaux 2015'!$E$5:$E$156,'SOURCE INFO'!A159)</f>
        <v>0</v>
      </c>
      <c r="J247" s="126" t="str">
        <f t="shared" si="46"/>
        <v/>
      </c>
    </row>
    <row r="248" spans="1:10" x14ac:dyDescent="0.25">
      <c r="A248" s="56" t="s">
        <v>41</v>
      </c>
      <c r="B248" s="40" t="s">
        <v>181</v>
      </c>
      <c r="C248" s="37"/>
      <c r="D248" s="37" t="s">
        <v>38</v>
      </c>
      <c r="E248" s="37">
        <v>1</v>
      </c>
      <c r="F248" s="114">
        <f t="shared" si="47"/>
        <v>1</v>
      </c>
      <c r="G248" s="38">
        <v>520.57000000000005</v>
      </c>
      <c r="H248" s="118">
        <f t="shared" si="48"/>
        <v>520.57000000000005</v>
      </c>
      <c r="I248" s="85">
        <f>COUNTIF('Travaux 2015'!$E$5:$E$156,'SOURCE INFO'!A160)</f>
        <v>0</v>
      </c>
      <c r="J248" s="126" t="str">
        <f t="shared" si="46"/>
        <v/>
      </c>
    </row>
    <row r="249" spans="1:10" x14ac:dyDescent="0.25">
      <c r="A249" s="56" t="s">
        <v>43</v>
      </c>
      <c r="B249" s="40" t="s">
        <v>182</v>
      </c>
      <c r="C249" s="37"/>
      <c r="D249" s="37" t="s">
        <v>38</v>
      </c>
      <c r="E249" s="37">
        <v>1</v>
      </c>
      <c r="F249" s="114">
        <f t="shared" si="47"/>
        <v>1</v>
      </c>
      <c r="G249" s="38">
        <v>0</v>
      </c>
      <c r="H249" s="118">
        <f t="shared" si="48"/>
        <v>0</v>
      </c>
      <c r="I249" s="85">
        <f>COUNTIF('Travaux 2015'!$E$5:$E$156,'SOURCE INFO'!A161)</f>
        <v>0</v>
      </c>
      <c r="J249" s="126" t="str">
        <f t="shared" si="46"/>
        <v/>
      </c>
    </row>
    <row r="250" spans="1:10" x14ac:dyDescent="0.25">
      <c r="A250" s="56" t="s">
        <v>105</v>
      </c>
      <c r="B250" s="40" t="s">
        <v>183</v>
      </c>
      <c r="C250" s="37"/>
      <c r="D250" s="37" t="s">
        <v>38</v>
      </c>
      <c r="E250" s="37">
        <v>1</v>
      </c>
      <c r="F250" s="114">
        <f t="shared" si="47"/>
        <v>1</v>
      </c>
      <c r="G250" s="38">
        <v>202.24</v>
      </c>
      <c r="H250" s="118">
        <f t="shared" si="48"/>
        <v>202.24</v>
      </c>
      <c r="I250" s="85">
        <f>COUNTIF('Travaux 2015'!$E$5:$E$156,'SOURCE INFO'!A162)</f>
        <v>0</v>
      </c>
      <c r="J250" s="126" t="str">
        <f t="shared" si="46"/>
        <v/>
      </c>
    </row>
    <row r="251" spans="1:10" ht="15.75" thickBot="1" x14ac:dyDescent="0.3">
      <c r="A251" s="57" t="s">
        <v>107</v>
      </c>
      <c r="B251" s="73" t="s">
        <v>184</v>
      </c>
      <c r="C251" s="63"/>
      <c r="D251" s="63" t="s">
        <v>38</v>
      </c>
      <c r="E251" s="63">
        <v>1</v>
      </c>
      <c r="F251" s="114">
        <f t="shared" si="47"/>
        <v>1</v>
      </c>
      <c r="G251" s="64">
        <v>150</v>
      </c>
      <c r="H251" s="122">
        <f t="shared" si="48"/>
        <v>150</v>
      </c>
      <c r="I251" s="121">
        <f>COUNTIF('Travaux 2015'!$E$5:$E$156,'SOURCE INFO'!A163)</f>
        <v>0</v>
      </c>
      <c r="J251" s="127" t="str">
        <f t="shared" si="46"/>
        <v/>
      </c>
    </row>
    <row r="252" spans="1:10" ht="15.75" thickBot="1" x14ac:dyDescent="0.3">
      <c r="A252" s="32"/>
      <c r="B252" s="17"/>
      <c r="C252" s="14"/>
      <c r="D252" s="14"/>
      <c r="E252" s="14"/>
      <c r="F252" s="77"/>
      <c r="G252" s="15"/>
      <c r="H252" s="31"/>
      <c r="J252" s="103" t="str">
        <f t="shared" si="46"/>
        <v/>
      </c>
    </row>
    <row r="253" spans="1:10" ht="15.75" thickBot="1" x14ac:dyDescent="0.3">
      <c r="A253" s="48" t="s">
        <v>405</v>
      </c>
      <c r="B253" s="74" t="s">
        <v>186</v>
      </c>
      <c r="C253" s="50"/>
      <c r="D253" s="51"/>
      <c r="E253" s="51"/>
      <c r="F253" s="51"/>
      <c r="G253" s="52"/>
      <c r="H253" s="53"/>
      <c r="J253" s="103" t="str">
        <f t="shared" si="46"/>
        <v/>
      </c>
    </row>
    <row r="254" spans="1:10" x14ac:dyDescent="0.25">
      <c r="A254" s="56" t="s">
        <v>7</v>
      </c>
      <c r="B254" s="40" t="s">
        <v>174</v>
      </c>
      <c r="C254" s="37"/>
      <c r="D254" s="37" t="s">
        <v>38</v>
      </c>
      <c r="E254" s="37">
        <v>1</v>
      </c>
      <c r="F254" s="114">
        <f t="shared" ref="F254:F265" si="49">E254-I254</f>
        <v>1</v>
      </c>
      <c r="G254" s="38">
        <v>6412.62</v>
      </c>
      <c r="H254" s="118">
        <f>E254*G254</f>
        <v>6412.62</v>
      </c>
      <c r="I254" s="120">
        <f>COUNTIF('Travaux 2015'!$E$5:$E$156,'SOURCE INFO'!A164)</f>
        <v>0</v>
      </c>
      <c r="J254" s="125" t="str">
        <f t="shared" si="46"/>
        <v/>
      </c>
    </row>
    <row r="255" spans="1:10" x14ac:dyDescent="0.25">
      <c r="A255" s="56" t="s">
        <v>12</v>
      </c>
      <c r="B255" s="40" t="s">
        <v>175</v>
      </c>
      <c r="C255" s="37"/>
      <c r="D255" s="37" t="s">
        <v>38</v>
      </c>
      <c r="E255" s="37">
        <v>1</v>
      </c>
      <c r="F255" s="114">
        <f t="shared" si="49"/>
        <v>1</v>
      </c>
      <c r="G255" s="38">
        <v>66.849999999999994</v>
      </c>
      <c r="H255" s="118">
        <f t="shared" ref="H255:H265" si="50">E255*G255</f>
        <v>66.849999999999994</v>
      </c>
      <c r="I255" s="85">
        <f>COUNTIF('Travaux 2015'!$E$5:$E$156,'SOURCE INFO'!A165)</f>
        <v>0</v>
      </c>
      <c r="J255" s="126" t="str">
        <f t="shared" si="46"/>
        <v/>
      </c>
    </row>
    <row r="256" spans="1:10" x14ac:dyDescent="0.25">
      <c r="A256" s="56" t="s">
        <v>15</v>
      </c>
      <c r="B256" s="40" t="s">
        <v>176</v>
      </c>
      <c r="C256" s="37"/>
      <c r="D256" s="37" t="s">
        <v>38</v>
      </c>
      <c r="E256" s="37">
        <v>1</v>
      </c>
      <c r="F256" s="114">
        <f t="shared" si="49"/>
        <v>1</v>
      </c>
      <c r="G256" s="38">
        <v>102.25</v>
      </c>
      <c r="H256" s="118">
        <f t="shared" si="50"/>
        <v>102.25</v>
      </c>
      <c r="I256" s="85">
        <f>COUNTIF('Travaux 2015'!$E$5:$E$156,'SOURCE INFO'!A166)</f>
        <v>0</v>
      </c>
      <c r="J256" s="126" t="str">
        <f t="shared" si="46"/>
        <v/>
      </c>
    </row>
    <row r="257" spans="1:10" x14ac:dyDescent="0.25">
      <c r="A257" s="56" t="s">
        <v>19</v>
      </c>
      <c r="B257" s="40" t="s">
        <v>177</v>
      </c>
      <c r="C257" s="37"/>
      <c r="D257" s="37" t="s">
        <v>38</v>
      </c>
      <c r="E257" s="37">
        <v>1</v>
      </c>
      <c r="F257" s="114">
        <f t="shared" si="49"/>
        <v>1</v>
      </c>
      <c r="G257" s="38">
        <v>74.16</v>
      </c>
      <c r="H257" s="118">
        <f t="shared" si="50"/>
        <v>74.16</v>
      </c>
      <c r="I257" s="85">
        <f>COUNTIF('Travaux 2015'!$E$5:$E$156,'SOURCE INFO'!A167)</f>
        <v>0</v>
      </c>
      <c r="J257" s="126" t="str">
        <f t="shared" si="46"/>
        <v/>
      </c>
    </row>
    <row r="258" spans="1:10" x14ac:dyDescent="0.25">
      <c r="A258" s="56" t="s">
        <v>21</v>
      </c>
      <c r="B258" s="40" t="s">
        <v>178</v>
      </c>
      <c r="C258" s="37"/>
      <c r="D258" s="37" t="s">
        <v>38</v>
      </c>
      <c r="E258" s="37">
        <v>1</v>
      </c>
      <c r="F258" s="114">
        <f t="shared" si="49"/>
        <v>1</v>
      </c>
      <c r="G258" s="38">
        <v>347.75</v>
      </c>
      <c r="H258" s="118">
        <f t="shared" si="50"/>
        <v>347.75</v>
      </c>
      <c r="I258" s="85">
        <f>COUNTIF('Travaux 2015'!$E$5:$E$156,'SOURCE INFO'!A168)</f>
        <v>0</v>
      </c>
      <c r="J258" s="126" t="str">
        <f t="shared" si="46"/>
        <v/>
      </c>
    </row>
    <row r="259" spans="1:10" x14ac:dyDescent="0.25">
      <c r="A259" s="56" t="s">
        <v>23</v>
      </c>
      <c r="B259" s="40" t="s">
        <v>130</v>
      </c>
      <c r="C259" s="37"/>
      <c r="D259" s="37" t="s">
        <v>38</v>
      </c>
      <c r="E259" s="37">
        <v>1</v>
      </c>
      <c r="F259" s="114">
        <f t="shared" si="49"/>
        <v>1</v>
      </c>
      <c r="G259" s="38">
        <v>1072.44</v>
      </c>
      <c r="H259" s="118">
        <f t="shared" si="50"/>
        <v>1072.44</v>
      </c>
      <c r="I259" s="85">
        <f>COUNTIF('Travaux 2015'!$E$5:$E$156,'SOURCE INFO'!A169)</f>
        <v>0</v>
      </c>
      <c r="J259" s="126" t="str">
        <f t="shared" si="46"/>
        <v/>
      </c>
    </row>
    <row r="260" spans="1:10" x14ac:dyDescent="0.25">
      <c r="A260" s="56" t="s">
        <v>25</v>
      </c>
      <c r="B260" s="40" t="s">
        <v>179</v>
      </c>
      <c r="C260" s="37"/>
      <c r="D260" s="37" t="s">
        <v>38</v>
      </c>
      <c r="E260" s="37">
        <v>1</v>
      </c>
      <c r="F260" s="114">
        <f t="shared" si="49"/>
        <v>1</v>
      </c>
      <c r="G260" s="38">
        <v>241.52</v>
      </c>
      <c r="H260" s="118">
        <f t="shared" si="50"/>
        <v>241.52</v>
      </c>
      <c r="I260" s="85">
        <f>COUNTIF('Travaux 2015'!$E$5:$E$156,'SOURCE INFO'!A170)</f>
        <v>0</v>
      </c>
      <c r="J260" s="126" t="str">
        <f t="shared" si="46"/>
        <v/>
      </c>
    </row>
    <row r="261" spans="1:10" x14ac:dyDescent="0.25">
      <c r="A261" s="56" t="s">
        <v>34</v>
      </c>
      <c r="B261" s="40" t="s">
        <v>180</v>
      </c>
      <c r="C261" s="37"/>
      <c r="D261" s="37" t="s">
        <v>38</v>
      </c>
      <c r="E261" s="37">
        <v>1</v>
      </c>
      <c r="F261" s="114">
        <f t="shared" si="49"/>
        <v>1</v>
      </c>
      <c r="G261" s="38">
        <v>0</v>
      </c>
      <c r="H261" s="118">
        <f t="shared" si="50"/>
        <v>0</v>
      </c>
      <c r="I261" s="85">
        <f>COUNTIF('Travaux 2015'!$E$5:$E$156,'SOURCE INFO'!A171)</f>
        <v>0</v>
      </c>
      <c r="J261" s="126" t="str">
        <f t="shared" si="46"/>
        <v/>
      </c>
    </row>
    <row r="262" spans="1:10" x14ac:dyDescent="0.25">
      <c r="A262" s="56" t="s">
        <v>41</v>
      </c>
      <c r="B262" s="40" t="s">
        <v>181</v>
      </c>
      <c r="C262" s="37"/>
      <c r="D262" s="37" t="s">
        <v>38</v>
      </c>
      <c r="E262" s="37">
        <v>1</v>
      </c>
      <c r="F262" s="114">
        <f t="shared" si="49"/>
        <v>1</v>
      </c>
      <c r="G262" s="38">
        <v>56.18</v>
      </c>
      <c r="H262" s="118">
        <f t="shared" si="50"/>
        <v>56.18</v>
      </c>
      <c r="I262" s="85">
        <f>COUNTIF('Travaux 2015'!$E$5:$E$156,'SOURCE INFO'!A172)</f>
        <v>0</v>
      </c>
      <c r="J262" s="126" t="str">
        <f t="shared" si="46"/>
        <v/>
      </c>
    </row>
    <row r="263" spans="1:10" x14ac:dyDescent="0.25">
      <c r="A263" s="56" t="s">
        <v>43</v>
      </c>
      <c r="B263" s="40" t="s">
        <v>182</v>
      </c>
      <c r="C263" s="37"/>
      <c r="D263" s="37" t="s">
        <v>38</v>
      </c>
      <c r="E263" s="37">
        <v>1</v>
      </c>
      <c r="F263" s="114">
        <f t="shared" si="49"/>
        <v>1</v>
      </c>
      <c r="G263" s="38">
        <v>0</v>
      </c>
      <c r="H263" s="118">
        <f t="shared" si="50"/>
        <v>0</v>
      </c>
      <c r="I263" s="85">
        <f>COUNTIF('Travaux 2015'!$E$5:$E$156,'SOURCE INFO'!A173)</f>
        <v>0</v>
      </c>
      <c r="J263" s="126" t="str">
        <f t="shared" si="46"/>
        <v/>
      </c>
    </row>
    <row r="264" spans="1:10" x14ac:dyDescent="0.25">
      <c r="A264" s="56" t="s">
        <v>105</v>
      </c>
      <c r="B264" s="40" t="s">
        <v>183</v>
      </c>
      <c r="C264" s="37"/>
      <c r="D264" s="37" t="s">
        <v>38</v>
      </c>
      <c r="E264" s="37">
        <v>1</v>
      </c>
      <c r="F264" s="114">
        <f t="shared" si="49"/>
        <v>1</v>
      </c>
      <c r="G264" s="38">
        <v>0</v>
      </c>
      <c r="H264" s="118">
        <f t="shared" si="50"/>
        <v>0</v>
      </c>
      <c r="I264" s="85">
        <f>COUNTIF('Travaux 2015'!$E$5:$E$156,'SOURCE INFO'!A174)</f>
        <v>0</v>
      </c>
      <c r="J264" s="126" t="str">
        <f t="shared" si="46"/>
        <v/>
      </c>
    </row>
    <row r="265" spans="1:10" ht="15.75" thickBot="1" x14ac:dyDescent="0.3">
      <c r="A265" s="56" t="s">
        <v>107</v>
      </c>
      <c r="B265" s="40" t="s">
        <v>184</v>
      </c>
      <c r="C265" s="37"/>
      <c r="D265" s="37" t="s">
        <v>38</v>
      </c>
      <c r="E265" s="37">
        <v>1</v>
      </c>
      <c r="F265" s="114">
        <f t="shared" si="49"/>
        <v>1</v>
      </c>
      <c r="G265" s="38">
        <v>150</v>
      </c>
      <c r="H265" s="118">
        <f t="shared" si="50"/>
        <v>150</v>
      </c>
      <c r="I265" s="121">
        <f>COUNTIF('Travaux 2015'!$E$5:$E$156,'SOURCE INFO'!A175)</f>
        <v>0</v>
      </c>
      <c r="J265" s="127" t="str">
        <f t="shared" si="46"/>
        <v/>
      </c>
    </row>
    <row r="266" spans="1:10" ht="15.75" thickBot="1" x14ac:dyDescent="0.3">
      <c r="A266" s="57"/>
      <c r="B266" s="58"/>
      <c r="C266" s="59"/>
      <c r="D266" s="59"/>
      <c r="E266" s="59"/>
      <c r="F266" s="59"/>
      <c r="G266" s="95" t="s">
        <v>211</v>
      </c>
      <c r="H266" s="96">
        <f>SUM(H226:H265)</f>
        <v>28267.039999999994</v>
      </c>
      <c r="I266" s="123" t="s">
        <v>210</v>
      </c>
      <c r="J266" s="124">
        <f>SUM(J5:J265)-J222+'Travaux 2015'!J2</f>
        <v>43248.207999999999</v>
      </c>
    </row>
    <row r="267" spans="1:10" x14ac:dyDescent="0.25">
      <c r="A267" s="32"/>
      <c r="B267" s="17"/>
      <c r="C267" s="18"/>
      <c r="D267" s="18"/>
      <c r="E267" s="18"/>
      <c r="F267" s="18"/>
      <c r="G267" s="19"/>
      <c r="H267" s="94"/>
    </row>
    <row r="268" spans="1:10" ht="15.75" thickBot="1" x14ac:dyDescent="0.3">
      <c r="A268" s="32"/>
      <c r="B268" s="17"/>
      <c r="C268" s="18"/>
      <c r="D268" s="18"/>
      <c r="E268" s="18"/>
      <c r="F268" s="18"/>
      <c r="G268" s="23"/>
      <c r="H268" s="105"/>
      <c r="I268" s="78"/>
      <c r="J268" s="103"/>
    </row>
    <row r="269" spans="1:10" x14ac:dyDescent="0.25">
      <c r="A269" s="48" t="s">
        <v>187</v>
      </c>
      <c r="B269" s="49" t="s">
        <v>188</v>
      </c>
      <c r="C269" s="50"/>
      <c r="D269" s="51"/>
      <c r="E269" s="51"/>
      <c r="F269" s="51"/>
      <c r="G269" s="75"/>
      <c r="H269" s="76"/>
      <c r="J269" s="103"/>
    </row>
    <row r="270" spans="1:10" ht="15.75" thickBot="1" x14ac:dyDescent="0.3">
      <c r="A270" s="56" t="s">
        <v>7</v>
      </c>
      <c r="B270" s="40" t="s">
        <v>189</v>
      </c>
      <c r="C270" s="37"/>
      <c r="D270" s="37" t="s">
        <v>190</v>
      </c>
      <c r="E270" s="37">
        <v>1</v>
      </c>
      <c r="F270" s="37"/>
      <c r="G270" s="104" t="s">
        <v>212</v>
      </c>
      <c r="H270" s="89">
        <v>30000</v>
      </c>
      <c r="J270" s="103"/>
    </row>
    <row r="271" spans="1:10" ht="15.75" thickBot="1" x14ac:dyDescent="0.3">
      <c r="A271" s="57"/>
      <c r="B271" s="58"/>
      <c r="C271" s="59"/>
      <c r="D271" s="59"/>
      <c r="E271" s="59"/>
      <c r="F271" s="88"/>
      <c r="G271" s="110" t="s">
        <v>192</v>
      </c>
      <c r="H271" s="111">
        <f>H270-J271</f>
        <v>24928.58</v>
      </c>
      <c r="I271" s="112" t="s">
        <v>191</v>
      </c>
      <c r="J271" s="113">
        <f>'Travaux 2015'!G2</f>
        <v>5071.42</v>
      </c>
    </row>
    <row r="272" spans="1:10" ht="15.75" thickBot="1" x14ac:dyDescent="0.3">
      <c r="A272" s="35"/>
      <c r="B272" s="99" t="s">
        <v>201</v>
      </c>
      <c r="C272" s="100"/>
      <c r="D272" s="101"/>
      <c r="E272" s="101"/>
      <c r="F272" s="101"/>
      <c r="G272" s="102"/>
      <c r="H272" s="218">
        <v>607142.81000000006</v>
      </c>
    </row>
    <row r="273" spans="1:8" ht="30" thickBot="1" x14ac:dyDescent="0.3">
      <c r="A273" s="35"/>
      <c r="C273" s="86"/>
      <c r="D273" s="87"/>
      <c r="E273" s="87"/>
      <c r="F273" s="87"/>
      <c r="G273" s="92" t="s">
        <v>200</v>
      </c>
      <c r="H273" s="91">
        <f>H272-(J266+J271)</f>
        <v>558823.18200000003</v>
      </c>
    </row>
    <row r="274" spans="1:8" x14ac:dyDescent="0.25">
      <c r="A274" s="35"/>
      <c r="B274" s="25"/>
      <c r="C274" s="26"/>
      <c r="D274" s="14"/>
      <c r="E274" s="14"/>
      <c r="F274" s="14"/>
      <c r="G274" s="24"/>
      <c r="H274" s="90"/>
    </row>
  </sheetData>
  <mergeCells count="1">
    <mergeCell ref="I1:J1"/>
  </mergeCells>
  <conditionalFormatting sqref="H1:H2">
    <cfRule type="containsBlanks" priority="141">
      <formula>LEN(TRIM(H1))=0</formula>
    </cfRule>
  </conditionalFormatting>
  <conditionalFormatting sqref="F6">
    <cfRule type="cellIs" dxfId="4" priority="113" operator="lessThan">
      <formula>(E6*30)/100</formula>
    </cfRule>
    <cfRule type="cellIs" dxfId="3" priority="117" operator="between">
      <formula>(E6*50)/100</formula>
      <formula>(E6*30)/100</formula>
    </cfRule>
  </conditionalFormatting>
  <conditionalFormatting sqref="F254:F265 F240:F251 F226:F237 F211:F217 F208:F209 F203:F206 F199 F186:F191 F179:F184 F173:F176 F165:F171 F158:F159 F152:F153 F148 F139:F144 F132:F137 F124:F129 F120:F122 F115:F118 F111:F113 F104:F109 F98:F102 F86:F93 F80:F84 F74:F77 F71:F72 F63:F69 F60:F61 F56 F48:F52 F43:F44 F40:F41 F32:F34 F25:F28 F23 F20:F21 F16:F17 F11:F14 F8:F9">
    <cfRule type="cellIs" dxfId="2" priority="3" operator="lessThan">
      <formula>(E8*30)/100</formula>
    </cfRule>
    <cfRule type="cellIs" dxfId="1" priority="4" operator="between">
      <formula>(E8*50)/100</formula>
      <formula>(E8*30)/100</formula>
    </cfRule>
  </conditionalFormatting>
  <pageMargins left="0.7" right="0.7" top="0.75" bottom="0.75" header="0.3" footer="0.3"/>
  <pageSetup paperSize="9" scale="60" orientation="landscape" r:id="rId1"/>
  <rowBreaks count="5" manualBreakCount="5">
    <brk id="46" max="16383" man="1"/>
    <brk id="95" max="16383" man="1"/>
    <brk id="146" max="16383" man="1"/>
    <brk id="197" max="16383" man="1"/>
    <brk id="238" max="16383" man="1"/>
  </rowBreaks>
  <ignoredErrors>
    <ignoredError sqref="H22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177"/>
  <sheetViews>
    <sheetView zoomScaleNormal="100" workbookViewId="0">
      <selection activeCell="E1" sqref="E1"/>
    </sheetView>
  </sheetViews>
  <sheetFormatPr baseColWidth="10" defaultRowHeight="15" x14ac:dyDescent="0.25"/>
  <cols>
    <col min="1" max="1" width="12" style="168" bestFit="1" customWidth="1"/>
    <col min="2" max="2" width="13.28515625" style="172" customWidth="1"/>
  </cols>
  <sheetData>
    <row r="1" spans="1:3" x14ac:dyDescent="0.25">
      <c r="A1" s="115" t="s">
        <v>484</v>
      </c>
      <c r="B1" s="169">
        <v>2316.5</v>
      </c>
      <c r="C1" s="213" t="s">
        <v>489</v>
      </c>
    </row>
    <row r="2" spans="1:3" x14ac:dyDescent="0.25">
      <c r="A2" s="115" t="s">
        <v>269</v>
      </c>
      <c r="B2" s="169">
        <v>3234.5</v>
      </c>
      <c r="C2" s="213" t="s">
        <v>490</v>
      </c>
    </row>
    <row r="3" spans="1:3" x14ac:dyDescent="0.25">
      <c r="A3" s="115" t="s">
        <v>270</v>
      </c>
      <c r="B3" s="169">
        <v>4179.5</v>
      </c>
      <c r="C3" s="213" t="s">
        <v>491</v>
      </c>
    </row>
    <row r="4" spans="1:3" x14ac:dyDescent="0.25">
      <c r="A4" s="115" t="s">
        <v>271</v>
      </c>
      <c r="B4" s="169">
        <v>4223.5</v>
      </c>
      <c r="C4" s="213" t="s">
        <v>492</v>
      </c>
    </row>
    <row r="5" spans="1:3" x14ac:dyDescent="0.25">
      <c r="A5" s="115" t="s">
        <v>272</v>
      </c>
      <c r="B5" s="169">
        <v>5649.1</v>
      </c>
      <c r="C5" s="213" t="s">
        <v>193</v>
      </c>
    </row>
    <row r="6" spans="1:3" x14ac:dyDescent="0.25">
      <c r="A6" s="115" t="s">
        <v>273</v>
      </c>
      <c r="B6" s="169">
        <v>4807.1000000000004</v>
      </c>
      <c r="C6" s="213" t="s">
        <v>493</v>
      </c>
    </row>
    <row r="7" spans="1:3" x14ac:dyDescent="0.25">
      <c r="A7" s="115" t="s">
        <v>274</v>
      </c>
      <c r="B7" s="169">
        <v>889.4</v>
      </c>
      <c r="C7" s="213" t="s">
        <v>494</v>
      </c>
    </row>
    <row r="8" spans="1:3" x14ac:dyDescent="0.25">
      <c r="A8" s="115" t="s">
        <v>275</v>
      </c>
      <c r="B8" s="169">
        <v>4085.8</v>
      </c>
      <c r="C8" s="213" t="s">
        <v>495</v>
      </c>
    </row>
    <row r="9" spans="1:3" x14ac:dyDescent="0.25">
      <c r="A9" s="115" t="s">
        <v>280</v>
      </c>
      <c r="B9" s="169">
        <v>6594.1</v>
      </c>
      <c r="C9" s="213" t="s">
        <v>496</v>
      </c>
    </row>
    <row r="10" spans="1:3" x14ac:dyDescent="0.25">
      <c r="A10" s="115" t="s">
        <v>276</v>
      </c>
      <c r="B10" s="169">
        <v>300.8</v>
      </c>
      <c r="C10" s="213" t="s">
        <v>497</v>
      </c>
    </row>
    <row r="11" spans="1:3" x14ac:dyDescent="0.25">
      <c r="A11" s="115" t="s">
        <v>277</v>
      </c>
      <c r="B11" s="169">
        <v>2211.6999999999998</v>
      </c>
      <c r="C11" s="213" t="s">
        <v>498</v>
      </c>
    </row>
    <row r="12" spans="1:3" x14ac:dyDescent="0.25">
      <c r="A12" s="115" t="s">
        <v>281</v>
      </c>
      <c r="B12" s="169">
        <v>1255</v>
      </c>
      <c r="C12" s="213" t="s">
        <v>499</v>
      </c>
    </row>
    <row r="13" spans="1:3" x14ac:dyDescent="0.25">
      <c r="A13" s="115" t="s">
        <v>278</v>
      </c>
      <c r="B13" s="169">
        <v>778</v>
      </c>
      <c r="C13" s="213" t="s">
        <v>500</v>
      </c>
    </row>
    <row r="14" spans="1:3" x14ac:dyDescent="0.25">
      <c r="A14" s="115" t="s">
        <v>279</v>
      </c>
      <c r="B14" s="169">
        <v>715</v>
      </c>
      <c r="C14" s="213" t="s">
        <v>501</v>
      </c>
    </row>
    <row r="15" spans="1:3" x14ac:dyDescent="0.25">
      <c r="A15" s="115" t="s">
        <v>282</v>
      </c>
      <c r="B15" s="169">
        <v>416</v>
      </c>
      <c r="C15" s="213" t="s">
        <v>502</v>
      </c>
    </row>
    <row r="16" spans="1:3" x14ac:dyDescent="0.25">
      <c r="A16" s="115" t="s">
        <v>283</v>
      </c>
      <c r="B16" s="169">
        <v>118</v>
      </c>
      <c r="C16" s="213" t="s">
        <v>503</v>
      </c>
    </row>
    <row r="17" spans="1:3" x14ac:dyDescent="0.25">
      <c r="A17" s="115" t="s">
        <v>284</v>
      </c>
      <c r="B17" s="169">
        <v>1087.5</v>
      </c>
      <c r="C17" s="213" t="s">
        <v>504</v>
      </c>
    </row>
    <row r="18" spans="1:3" x14ac:dyDescent="0.25">
      <c r="A18" s="115" t="s">
        <v>285</v>
      </c>
      <c r="B18" s="169">
        <v>1087.5</v>
      </c>
      <c r="C18" s="213" t="s">
        <v>505</v>
      </c>
    </row>
    <row r="19" spans="1:3" x14ac:dyDescent="0.25">
      <c r="A19" s="115" t="s">
        <v>286</v>
      </c>
      <c r="B19" s="169">
        <v>279.10000000000002</v>
      </c>
      <c r="C19" s="213" t="s">
        <v>506</v>
      </c>
    </row>
    <row r="20" spans="1:3" x14ac:dyDescent="0.25">
      <c r="A20" s="115" t="s">
        <v>287</v>
      </c>
      <c r="B20" s="169">
        <v>235.88899999999998</v>
      </c>
      <c r="C20" s="213" t="s">
        <v>507</v>
      </c>
    </row>
    <row r="21" spans="1:3" x14ac:dyDescent="0.25">
      <c r="A21" s="115" t="s">
        <v>288</v>
      </c>
      <c r="B21" s="169">
        <v>282.36125000000004</v>
      </c>
      <c r="C21" s="213" t="s">
        <v>508</v>
      </c>
    </row>
    <row r="22" spans="1:3" x14ac:dyDescent="0.25">
      <c r="A22" s="115" t="s">
        <v>289</v>
      </c>
      <c r="B22" s="169">
        <v>296.584</v>
      </c>
      <c r="C22" s="213" t="s">
        <v>509</v>
      </c>
    </row>
    <row r="23" spans="1:3" x14ac:dyDescent="0.25">
      <c r="A23" s="115" t="s">
        <v>290</v>
      </c>
      <c r="B23" s="169">
        <v>300.976</v>
      </c>
      <c r="C23" s="213" t="s">
        <v>510</v>
      </c>
    </row>
    <row r="24" spans="1:3" x14ac:dyDescent="0.25">
      <c r="A24" s="115" t="s">
        <v>291</v>
      </c>
      <c r="B24" s="169">
        <v>99.5</v>
      </c>
      <c r="C24" s="213" t="s">
        <v>511</v>
      </c>
    </row>
    <row r="25" spans="1:3" x14ac:dyDescent="0.25">
      <c r="A25" s="115" t="s">
        <v>292</v>
      </c>
      <c r="B25" s="169">
        <v>99.5</v>
      </c>
      <c r="C25" s="213" t="s">
        <v>512</v>
      </c>
    </row>
    <row r="26" spans="1:3" x14ac:dyDescent="0.25">
      <c r="A26" s="115" t="s">
        <v>293</v>
      </c>
      <c r="B26" s="169">
        <v>905.5</v>
      </c>
      <c r="C26" s="213" t="s">
        <v>513</v>
      </c>
    </row>
    <row r="27" spans="1:3" x14ac:dyDescent="0.25">
      <c r="A27" s="115" t="s">
        <v>294</v>
      </c>
      <c r="B27" s="169">
        <v>560</v>
      </c>
      <c r="C27" s="213" t="s">
        <v>514</v>
      </c>
    </row>
    <row r="28" spans="1:3" x14ac:dyDescent="0.25">
      <c r="A28" s="115" t="s">
        <v>295</v>
      </c>
      <c r="B28" s="169">
        <v>280</v>
      </c>
      <c r="C28" s="213" t="s">
        <v>515</v>
      </c>
    </row>
    <row r="29" spans="1:3" x14ac:dyDescent="0.25">
      <c r="A29" s="115" t="s">
        <v>69</v>
      </c>
      <c r="B29" s="169">
        <v>262.5</v>
      </c>
      <c r="C29" s="213" t="s">
        <v>516</v>
      </c>
    </row>
    <row r="30" spans="1:3" x14ac:dyDescent="0.25">
      <c r="A30" s="115" t="s">
        <v>296</v>
      </c>
      <c r="B30" s="169">
        <v>1673</v>
      </c>
      <c r="C30" s="213" t="s">
        <v>517</v>
      </c>
    </row>
    <row r="31" spans="1:3" x14ac:dyDescent="0.25">
      <c r="A31" s="115" t="s">
        <v>297</v>
      </c>
      <c r="B31" s="169">
        <v>141.66800000000001</v>
      </c>
      <c r="C31" s="213" t="s">
        <v>518</v>
      </c>
    </row>
    <row r="32" spans="1:3" x14ac:dyDescent="0.25">
      <c r="A32" s="115" t="s">
        <v>298</v>
      </c>
      <c r="B32" s="169">
        <v>53.447000000000003</v>
      </c>
      <c r="C32" s="213" t="s">
        <v>519</v>
      </c>
    </row>
    <row r="33" spans="1:3" x14ac:dyDescent="0.25">
      <c r="A33" s="115" t="s">
        <v>299</v>
      </c>
      <c r="B33" s="169">
        <v>54.238999999999997</v>
      </c>
      <c r="C33" s="213" t="s">
        <v>520</v>
      </c>
    </row>
    <row r="34" spans="1:3" x14ac:dyDescent="0.25">
      <c r="A34" s="115" t="s">
        <v>300</v>
      </c>
      <c r="B34" s="169">
        <v>56.426000000000002</v>
      </c>
      <c r="C34" s="213" t="s">
        <v>521</v>
      </c>
    </row>
    <row r="35" spans="1:3" x14ac:dyDescent="0.25">
      <c r="A35" s="115" t="s">
        <v>301</v>
      </c>
      <c r="B35" s="169">
        <v>58.28</v>
      </c>
      <c r="C35" s="213" t="s">
        <v>522</v>
      </c>
    </row>
    <row r="36" spans="1:3" x14ac:dyDescent="0.25">
      <c r="A36" s="115" t="s">
        <v>302</v>
      </c>
      <c r="B36" s="169">
        <v>59.504000000000005</v>
      </c>
      <c r="C36" s="213" t="s">
        <v>523</v>
      </c>
    </row>
    <row r="37" spans="1:3" x14ac:dyDescent="0.25">
      <c r="A37" s="115" t="s">
        <v>303</v>
      </c>
      <c r="B37" s="169">
        <v>63.41</v>
      </c>
      <c r="C37" s="213" t="s">
        <v>524</v>
      </c>
    </row>
    <row r="38" spans="1:3" x14ac:dyDescent="0.25">
      <c r="A38" s="115" t="s">
        <v>304</v>
      </c>
      <c r="B38" s="169">
        <v>67.352000000000004</v>
      </c>
      <c r="C38" s="213" t="s">
        <v>525</v>
      </c>
    </row>
    <row r="39" spans="1:3" x14ac:dyDescent="0.25">
      <c r="A39" s="115" t="s">
        <v>305</v>
      </c>
      <c r="B39" s="169">
        <v>55.436</v>
      </c>
      <c r="C39" s="213" t="s">
        <v>526</v>
      </c>
    </row>
    <row r="40" spans="1:3" x14ac:dyDescent="0.25">
      <c r="A40" s="115" t="s">
        <v>306</v>
      </c>
      <c r="B40" s="169">
        <v>56.831000000000003</v>
      </c>
      <c r="C40" s="213" t="s">
        <v>527</v>
      </c>
    </row>
    <row r="41" spans="1:3" x14ac:dyDescent="0.25">
      <c r="A41" s="115" t="s">
        <v>307</v>
      </c>
      <c r="B41" s="169">
        <v>51.448999999999998</v>
      </c>
      <c r="C41" s="213" t="s">
        <v>528</v>
      </c>
    </row>
    <row r="42" spans="1:3" x14ac:dyDescent="0.25">
      <c r="A42" s="115" t="s">
        <v>308</v>
      </c>
      <c r="B42" s="169">
        <v>52.25</v>
      </c>
      <c r="C42" s="213" t="s">
        <v>529</v>
      </c>
    </row>
    <row r="43" spans="1:3" x14ac:dyDescent="0.25">
      <c r="A43" s="115" t="s">
        <v>309</v>
      </c>
      <c r="B43" s="169">
        <v>54.536000000000001</v>
      </c>
      <c r="C43" s="213" t="s">
        <v>530</v>
      </c>
    </row>
    <row r="44" spans="1:3" x14ac:dyDescent="0.25">
      <c r="A44" s="115" t="s">
        <v>310</v>
      </c>
      <c r="B44" s="169">
        <v>50.765000000000001</v>
      </c>
      <c r="C44" s="213" t="s">
        <v>531</v>
      </c>
    </row>
    <row r="45" spans="1:3" x14ac:dyDescent="0.25">
      <c r="A45" s="115" t="s">
        <v>311</v>
      </c>
      <c r="B45" s="169">
        <v>58.28</v>
      </c>
      <c r="C45" s="213" t="s">
        <v>532</v>
      </c>
    </row>
    <row r="46" spans="1:3" x14ac:dyDescent="0.25">
      <c r="A46" s="115" t="s">
        <v>312</v>
      </c>
      <c r="B46" s="169">
        <v>61.988</v>
      </c>
      <c r="C46" s="213" t="s">
        <v>533</v>
      </c>
    </row>
    <row r="47" spans="1:3" x14ac:dyDescent="0.25">
      <c r="A47" s="115" t="s">
        <v>313</v>
      </c>
      <c r="B47" s="169">
        <v>64.075999999999993</v>
      </c>
      <c r="C47" s="213" t="s">
        <v>534</v>
      </c>
    </row>
    <row r="48" spans="1:3" x14ac:dyDescent="0.25">
      <c r="A48" s="115" t="s">
        <v>314</v>
      </c>
      <c r="B48" s="169">
        <v>65.569999999999993</v>
      </c>
      <c r="C48" s="213" t="s">
        <v>535</v>
      </c>
    </row>
    <row r="49" spans="1:3" x14ac:dyDescent="0.25">
      <c r="A49" s="115" t="s">
        <v>315</v>
      </c>
      <c r="B49" s="169">
        <v>69.8</v>
      </c>
      <c r="C49" s="213" t="s">
        <v>536</v>
      </c>
    </row>
    <row r="50" spans="1:3" x14ac:dyDescent="0.25">
      <c r="A50" s="115" t="s">
        <v>316</v>
      </c>
      <c r="B50" s="169">
        <v>54.238999999999997</v>
      </c>
      <c r="C50" s="213" t="s">
        <v>537</v>
      </c>
    </row>
    <row r="51" spans="1:3" x14ac:dyDescent="0.25">
      <c r="A51" s="115" t="s">
        <v>317</v>
      </c>
      <c r="B51" s="169">
        <v>56.426000000000002</v>
      </c>
      <c r="C51" s="213" t="s">
        <v>538</v>
      </c>
    </row>
    <row r="52" spans="1:3" x14ac:dyDescent="0.25">
      <c r="A52" s="115" t="s">
        <v>318</v>
      </c>
      <c r="B52" s="169">
        <v>58.28</v>
      </c>
      <c r="C52" s="213" t="s">
        <v>539</v>
      </c>
    </row>
    <row r="53" spans="1:3" x14ac:dyDescent="0.25">
      <c r="A53" s="115" t="s">
        <v>319</v>
      </c>
      <c r="B53" s="169">
        <v>59.504000000000005</v>
      </c>
      <c r="C53" s="213" t="s">
        <v>540</v>
      </c>
    </row>
    <row r="54" spans="1:3" x14ac:dyDescent="0.25">
      <c r="A54" s="115" t="s">
        <v>320</v>
      </c>
      <c r="B54" s="169">
        <v>63.41</v>
      </c>
      <c r="C54" s="213" t="s">
        <v>541</v>
      </c>
    </row>
    <row r="55" spans="1:3" x14ac:dyDescent="0.25">
      <c r="A55" s="115" t="s">
        <v>321</v>
      </c>
      <c r="B55" s="169">
        <v>67.352000000000004</v>
      </c>
      <c r="C55" s="213" t="s">
        <v>542</v>
      </c>
    </row>
    <row r="56" spans="1:3" x14ac:dyDescent="0.25">
      <c r="A56" s="115" t="s">
        <v>322</v>
      </c>
      <c r="B56" s="169">
        <v>69.926000000000002</v>
      </c>
      <c r="C56" s="213" t="s">
        <v>543</v>
      </c>
    </row>
    <row r="57" spans="1:3" x14ac:dyDescent="0.25">
      <c r="A57" s="115" t="s">
        <v>323</v>
      </c>
      <c r="B57" s="169">
        <v>241.5</v>
      </c>
      <c r="C57" s="213" t="s">
        <v>544</v>
      </c>
    </row>
    <row r="58" spans="1:3" x14ac:dyDescent="0.25">
      <c r="A58" s="115" t="s">
        <v>324</v>
      </c>
      <c r="B58" s="169">
        <v>54.68</v>
      </c>
      <c r="C58" s="213" t="s">
        <v>545</v>
      </c>
    </row>
    <row r="59" spans="1:3" x14ac:dyDescent="0.25">
      <c r="A59" s="115" t="s">
        <v>325</v>
      </c>
      <c r="B59" s="169">
        <v>56.471000000000004</v>
      </c>
      <c r="C59" s="213" t="s">
        <v>546</v>
      </c>
    </row>
    <row r="60" spans="1:3" x14ac:dyDescent="0.25">
      <c r="A60" s="115" t="s">
        <v>326</v>
      </c>
      <c r="B60" s="169">
        <v>57.893000000000001</v>
      </c>
      <c r="C60" s="213" t="s">
        <v>547</v>
      </c>
    </row>
    <row r="61" spans="1:3" x14ac:dyDescent="0.25">
      <c r="A61" s="115" t="s">
        <v>327</v>
      </c>
      <c r="B61" s="169">
        <v>62.087000000000003</v>
      </c>
      <c r="C61" s="213" t="s">
        <v>548</v>
      </c>
    </row>
    <row r="62" spans="1:3" x14ac:dyDescent="0.25">
      <c r="A62" s="115" t="s">
        <v>328</v>
      </c>
      <c r="B62" s="169">
        <v>65.471000000000004</v>
      </c>
      <c r="C62" s="213" t="s">
        <v>549</v>
      </c>
    </row>
    <row r="63" spans="1:3" x14ac:dyDescent="0.25">
      <c r="A63" s="115" t="s">
        <v>329</v>
      </c>
      <c r="B63" s="169">
        <v>109.4</v>
      </c>
      <c r="C63" s="213" t="s">
        <v>550</v>
      </c>
    </row>
    <row r="64" spans="1:3" x14ac:dyDescent="0.25">
      <c r="A64" s="115" t="s">
        <v>330</v>
      </c>
      <c r="B64" s="169">
        <v>114.8</v>
      </c>
      <c r="C64" s="213" t="s">
        <v>551</v>
      </c>
    </row>
    <row r="65" spans="1:3" x14ac:dyDescent="0.25">
      <c r="A65" s="115" t="s">
        <v>331</v>
      </c>
      <c r="B65" s="169">
        <v>120.2</v>
      </c>
      <c r="C65" s="213" t="s">
        <v>552</v>
      </c>
    </row>
    <row r="66" spans="1:3" x14ac:dyDescent="0.25">
      <c r="A66" s="115" t="s">
        <v>332</v>
      </c>
      <c r="B66" s="169">
        <v>135.5</v>
      </c>
      <c r="C66" s="213" t="s">
        <v>553</v>
      </c>
    </row>
    <row r="67" spans="1:3" x14ac:dyDescent="0.25">
      <c r="A67" s="115" t="s">
        <v>333</v>
      </c>
      <c r="B67" s="169">
        <v>157.10000000000002</v>
      </c>
      <c r="C67" s="213" t="s">
        <v>554</v>
      </c>
    </row>
    <row r="68" spans="1:3" x14ac:dyDescent="0.25">
      <c r="A68" s="115" t="s">
        <v>334</v>
      </c>
      <c r="B68" s="169">
        <v>184.1</v>
      </c>
      <c r="C68" s="213" t="s">
        <v>555</v>
      </c>
    </row>
    <row r="69" spans="1:3" x14ac:dyDescent="0.25">
      <c r="A69" s="115" t="s">
        <v>335</v>
      </c>
      <c r="B69" s="169">
        <v>94.1</v>
      </c>
      <c r="C69" s="213" t="s">
        <v>556</v>
      </c>
    </row>
    <row r="70" spans="1:3" x14ac:dyDescent="0.25">
      <c r="A70" s="115" t="s">
        <v>336</v>
      </c>
      <c r="B70" s="169">
        <v>99.5</v>
      </c>
      <c r="C70" s="213" t="s">
        <v>557</v>
      </c>
    </row>
    <row r="71" spans="1:3" x14ac:dyDescent="0.25">
      <c r="A71" s="115" t="s">
        <v>337</v>
      </c>
      <c r="B71" s="169">
        <v>108.5</v>
      </c>
      <c r="C71" s="213" t="s">
        <v>558</v>
      </c>
    </row>
    <row r="72" spans="1:3" x14ac:dyDescent="0.25">
      <c r="A72" s="115" t="s">
        <v>338</v>
      </c>
      <c r="B72" s="169">
        <v>70.871000000000009</v>
      </c>
      <c r="C72" s="213" t="s">
        <v>559</v>
      </c>
    </row>
    <row r="73" spans="1:3" x14ac:dyDescent="0.25">
      <c r="A73" s="115" t="s">
        <v>339</v>
      </c>
      <c r="B73" s="169">
        <v>79.736000000000004</v>
      </c>
      <c r="C73" s="213" t="s">
        <v>560</v>
      </c>
    </row>
    <row r="74" spans="1:3" x14ac:dyDescent="0.25">
      <c r="A74" s="115" t="s">
        <v>340</v>
      </c>
      <c r="B74" s="169">
        <v>87.781999999999996</v>
      </c>
      <c r="C74" s="213" t="s">
        <v>561</v>
      </c>
    </row>
    <row r="75" spans="1:3" x14ac:dyDescent="0.25">
      <c r="A75" s="115" t="s">
        <v>341</v>
      </c>
      <c r="B75" s="169">
        <v>73.480999999999995</v>
      </c>
      <c r="C75" s="213" t="s">
        <v>562</v>
      </c>
    </row>
    <row r="76" spans="1:3" x14ac:dyDescent="0.25">
      <c r="A76" s="115" t="s">
        <v>342</v>
      </c>
      <c r="B76" s="169">
        <v>53.6</v>
      </c>
      <c r="C76" s="213" t="s">
        <v>563</v>
      </c>
    </row>
    <row r="77" spans="1:3" x14ac:dyDescent="0.25">
      <c r="A77" s="115" t="s">
        <v>343</v>
      </c>
      <c r="B77" s="169">
        <v>56.3</v>
      </c>
      <c r="C77" s="213" t="s">
        <v>564</v>
      </c>
    </row>
    <row r="78" spans="1:3" x14ac:dyDescent="0.25">
      <c r="A78" s="115" t="s">
        <v>344</v>
      </c>
      <c r="B78" s="169">
        <v>59</v>
      </c>
      <c r="C78" s="213" t="s">
        <v>565</v>
      </c>
    </row>
    <row r="79" spans="1:3" x14ac:dyDescent="0.25">
      <c r="A79" s="115" t="s">
        <v>345</v>
      </c>
      <c r="B79" s="169">
        <v>54.32</v>
      </c>
      <c r="C79" s="213" t="s">
        <v>566</v>
      </c>
    </row>
    <row r="80" spans="1:3" x14ac:dyDescent="0.25">
      <c r="A80" s="115" t="s">
        <v>346</v>
      </c>
      <c r="B80" s="169">
        <v>55.921999999999997</v>
      </c>
      <c r="C80" s="213" t="s">
        <v>567</v>
      </c>
    </row>
    <row r="81" spans="1:3" x14ac:dyDescent="0.25">
      <c r="A81" s="115" t="s">
        <v>347</v>
      </c>
      <c r="B81" s="169">
        <v>175.45</v>
      </c>
      <c r="C81" s="213" t="s">
        <v>568</v>
      </c>
    </row>
    <row r="82" spans="1:3" x14ac:dyDescent="0.25">
      <c r="A82" s="115" t="s">
        <v>348</v>
      </c>
      <c r="B82" s="169">
        <v>38.04</v>
      </c>
      <c r="C82" s="213" t="s">
        <v>569</v>
      </c>
    </row>
    <row r="83" spans="1:3" x14ac:dyDescent="0.25">
      <c r="A83" s="115" t="s">
        <v>349</v>
      </c>
      <c r="B83" s="169">
        <v>56.642000000000003</v>
      </c>
      <c r="C83" s="213" t="s">
        <v>570</v>
      </c>
    </row>
    <row r="84" spans="1:3" x14ac:dyDescent="0.25">
      <c r="A84" s="115" t="s">
        <v>350</v>
      </c>
      <c r="B84" s="169">
        <v>70.7</v>
      </c>
      <c r="C84" s="213" t="s">
        <v>571</v>
      </c>
    </row>
    <row r="85" spans="1:3" x14ac:dyDescent="0.25">
      <c r="A85" s="115" t="s">
        <v>351</v>
      </c>
      <c r="B85" s="169">
        <v>352.31500000000005</v>
      </c>
      <c r="C85" s="213" t="s">
        <v>572</v>
      </c>
    </row>
    <row r="86" spans="1:3" x14ac:dyDescent="0.25">
      <c r="A86" s="115" t="s">
        <v>352</v>
      </c>
      <c r="B86" s="169">
        <v>363.65499999999997</v>
      </c>
      <c r="C86" s="213" t="s">
        <v>573</v>
      </c>
    </row>
    <row r="87" spans="1:3" x14ac:dyDescent="0.25">
      <c r="A87" s="115" t="s">
        <v>353</v>
      </c>
      <c r="B87" s="169">
        <v>458.15499999999997</v>
      </c>
      <c r="C87" s="213" t="s">
        <v>574</v>
      </c>
    </row>
    <row r="88" spans="1:3" x14ac:dyDescent="0.25">
      <c r="A88" s="115" t="s">
        <v>354</v>
      </c>
      <c r="B88" s="169">
        <v>465.36399999999998</v>
      </c>
      <c r="C88" s="213" t="s">
        <v>575</v>
      </c>
    </row>
    <row r="89" spans="1:3" x14ac:dyDescent="0.25">
      <c r="A89" s="115" t="s">
        <v>355</v>
      </c>
      <c r="B89" s="169">
        <v>591.4</v>
      </c>
      <c r="C89" s="213" t="s">
        <v>576</v>
      </c>
    </row>
    <row r="90" spans="1:3" x14ac:dyDescent="0.25">
      <c r="A90" s="115" t="s">
        <v>356</v>
      </c>
      <c r="B90" s="169">
        <v>891.1</v>
      </c>
      <c r="C90" s="213" t="s">
        <v>577</v>
      </c>
    </row>
    <row r="91" spans="1:3" x14ac:dyDescent="0.25">
      <c r="A91" s="115" t="s">
        <v>357</v>
      </c>
      <c r="B91" s="169">
        <v>110.215</v>
      </c>
      <c r="C91" s="213" t="s">
        <v>578</v>
      </c>
    </row>
    <row r="92" spans="1:3" x14ac:dyDescent="0.25">
      <c r="A92" s="115" t="s">
        <v>358</v>
      </c>
      <c r="B92" s="169">
        <v>112.91499999999999</v>
      </c>
      <c r="C92" s="213" t="s">
        <v>579</v>
      </c>
    </row>
    <row r="93" spans="1:3" x14ac:dyDescent="0.25">
      <c r="A93" s="115" t="s">
        <v>359</v>
      </c>
      <c r="B93" s="169">
        <v>118.13499999999999</v>
      </c>
      <c r="C93" s="213" t="s">
        <v>580</v>
      </c>
    </row>
    <row r="94" spans="1:3" x14ac:dyDescent="0.25">
      <c r="A94" s="115" t="s">
        <v>360</v>
      </c>
      <c r="B94" s="169">
        <v>129.92500000000001</v>
      </c>
      <c r="C94" s="213" t="s">
        <v>581</v>
      </c>
    </row>
    <row r="95" spans="1:3" x14ac:dyDescent="0.25">
      <c r="A95" s="115" t="s">
        <v>361</v>
      </c>
      <c r="B95" s="169">
        <v>142.38999999999999</v>
      </c>
      <c r="C95" s="213" t="s">
        <v>582</v>
      </c>
    </row>
    <row r="96" spans="1:3" x14ac:dyDescent="0.25">
      <c r="A96" s="115" t="s">
        <v>362</v>
      </c>
      <c r="B96" s="169">
        <v>154.09</v>
      </c>
      <c r="C96" s="213" t="s">
        <v>583</v>
      </c>
    </row>
    <row r="97" spans="1:3" x14ac:dyDescent="0.25">
      <c r="A97" s="115" t="s">
        <v>363</v>
      </c>
      <c r="B97" s="169">
        <v>337.37599999999998</v>
      </c>
      <c r="C97" s="213" t="s">
        <v>584</v>
      </c>
    </row>
    <row r="98" spans="1:3" x14ac:dyDescent="0.25">
      <c r="A98" s="115" t="s">
        <v>364</v>
      </c>
      <c r="B98" s="169">
        <v>148.10000000000002</v>
      </c>
      <c r="C98" s="213" t="s">
        <v>585</v>
      </c>
    </row>
    <row r="99" spans="1:3" x14ac:dyDescent="0.25">
      <c r="A99" s="115" t="s">
        <v>365</v>
      </c>
      <c r="B99" s="169">
        <v>80.132000000000005</v>
      </c>
      <c r="C99" s="213" t="s">
        <v>586</v>
      </c>
    </row>
    <row r="100" spans="1:3" x14ac:dyDescent="0.25">
      <c r="A100" s="115" t="s">
        <v>480</v>
      </c>
      <c r="B100" s="169">
        <v>3926</v>
      </c>
      <c r="C100" s="213" t="s">
        <v>587</v>
      </c>
    </row>
    <row r="101" spans="1:3" x14ac:dyDescent="0.25">
      <c r="A101" s="115" t="s">
        <v>366</v>
      </c>
      <c r="B101" s="169">
        <v>1018</v>
      </c>
      <c r="C101" s="213" t="s">
        <v>588</v>
      </c>
    </row>
    <row r="102" spans="1:3" x14ac:dyDescent="0.25">
      <c r="A102" s="115" t="s">
        <v>367</v>
      </c>
      <c r="B102" s="169">
        <v>27.281500000000001</v>
      </c>
      <c r="C102" s="213" t="s">
        <v>589</v>
      </c>
    </row>
    <row r="103" spans="1:3" x14ac:dyDescent="0.25">
      <c r="A103" s="115" t="s">
        <v>368</v>
      </c>
      <c r="B103" s="169">
        <v>27.888999999999999</v>
      </c>
      <c r="C103" s="213" t="s">
        <v>590</v>
      </c>
    </row>
    <row r="104" spans="1:3" x14ac:dyDescent="0.25">
      <c r="A104" s="115" t="s">
        <v>369</v>
      </c>
      <c r="B104" s="169">
        <v>28.721499999999999</v>
      </c>
      <c r="C104" s="213" t="s">
        <v>591</v>
      </c>
    </row>
    <row r="105" spans="1:3" x14ac:dyDescent="0.25">
      <c r="A105" s="115" t="s">
        <v>370</v>
      </c>
      <c r="B105" s="169">
        <v>29.2075</v>
      </c>
      <c r="C105" s="213" t="s">
        <v>592</v>
      </c>
    </row>
    <row r="106" spans="1:3" x14ac:dyDescent="0.25">
      <c r="A106" s="115" t="s">
        <v>371</v>
      </c>
      <c r="B106" s="169">
        <v>29.855499999999999</v>
      </c>
      <c r="C106" s="213" t="s">
        <v>593</v>
      </c>
    </row>
    <row r="107" spans="1:3" x14ac:dyDescent="0.25">
      <c r="A107" s="115" t="s">
        <v>372</v>
      </c>
      <c r="B107" s="169">
        <v>31.412500000000001</v>
      </c>
      <c r="C107" s="213" t="s">
        <v>594</v>
      </c>
    </row>
    <row r="108" spans="1:3" x14ac:dyDescent="0.25">
      <c r="A108" s="115" t="s">
        <v>373</v>
      </c>
      <c r="B108" s="169">
        <v>34.220500000000001</v>
      </c>
      <c r="C108" s="213" t="s">
        <v>595</v>
      </c>
    </row>
    <row r="109" spans="1:3" x14ac:dyDescent="0.25">
      <c r="A109" s="115" t="s">
        <v>374</v>
      </c>
      <c r="B109" s="169">
        <v>28.195</v>
      </c>
      <c r="C109" s="213" t="s">
        <v>596</v>
      </c>
    </row>
    <row r="110" spans="1:3" x14ac:dyDescent="0.25">
      <c r="A110" s="115" t="s">
        <v>375</v>
      </c>
      <c r="B110" s="169">
        <v>28.375</v>
      </c>
      <c r="C110" s="213" t="s">
        <v>597</v>
      </c>
    </row>
    <row r="111" spans="1:3" x14ac:dyDescent="0.25">
      <c r="A111" s="115" t="s">
        <v>376</v>
      </c>
      <c r="B111" s="169">
        <v>28.645</v>
      </c>
      <c r="C111" s="213" t="s">
        <v>598</v>
      </c>
    </row>
    <row r="112" spans="1:3" x14ac:dyDescent="0.25">
      <c r="A112" s="115" t="s">
        <v>377</v>
      </c>
      <c r="B112" s="169">
        <v>29.23</v>
      </c>
      <c r="C112" s="213" t="s">
        <v>599</v>
      </c>
    </row>
    <row r="113" spans="1:3" x14ac:dyDescent="0.25">
      <c r="A113" s="115" t="s">
        <v>378</v>
      </c>
      <c r="B113" s="169">
        <v>43</v>
      </c>
      <c r="C113" s="213" t="s">
        <v>600</v>
      </c>
    </row>
    <row r="114" spans="1:3" x14ac:dyDescent="0.25">
      <c r="A114" s="115" t="s">
        <v>379</v>
      </c>
      <c r="B114" s="169">
        <v>43.134999999999998</v>
      </c>
      <c r="C114" s="213" t="s">
        <v>601</v>
      </c>
    </row>
    <row r="115" spans="1:3" x14ac:dyDescent="0.25">
      <c r="A115" s="115" t="s">
        <v>380</v>
      </c>
      <c r="B115" s="169">
        <v>43.269999999999996</v>
      </c>
      <c r="C115" s="213" t="s">
        <v>602</v>
      </c>
    </row>
    <row r="116" spans="1:3" x14ac:dyDescent="0.25">
      <c r="A116" s="115" t="s">
        <v>381</v>
      </c>
      <c r="B116" s="169">
        <v>43.405000000000001</v>
      </c>
      <c r="C116" s="213" t="s">
        <v>603</v>
      </c>
    </row>
    <row r="117" spans="1:3" x14ac:dyDescent="0.25">
      <c r="A117" s="115" t="s">
        <v>382</v>
      </c>
      <c r="B117" s="169">
        <v>43.539999999999992</v>
      </c>
      <c r="C117" s="213" t="s">
        <v>604</v>
      </c>
    </row>
    <row r="118" spans="1:3" x14ac:dyDescent="0.25">
      <c r="A118" s="115" t="s">
        <v>383</v>
      </c>
      <c r="B118" s="169">
        <v>43.674999999999997</v>
      </c>
      <c r="C118" s="213" t="s">
        <v>605</v>
      </c>
    </row>
    <row r="119" spans="1:3" x14ac:dyDescent="0.25">
      <c r="A119" s="115" t="s">
        <v>384</v>
      </c>
      <c r="B119" s="169">
        <v>48.400000000000006</v>
      </c>
      <c r="C119" s="213" t="s">
        <v>606</v>
      </c>
    </row>
    <row r="120" spans="1:3" x14ac:dyDescent="0.25">
      <c r="A120" s="115" t="s">
        <v>385</v>
      </c>
      <c r="B120" s="169">
        <v>48.534999999999997</v>
      </c>
      <c r="C120" s="213" t="s">
        <v>607</v>
      </c>
    </row>
    <row r="121" spans="1:3" x14ac:dyDescent="0.25">
      <c r="A121" s="115" t="s">
        <v>386</v>
      </c>
      <c r="B121" s="169">
        <v>48.67</v>
      </c>
      <c r="C121" s="213" t="s">
        <v>608</v>
      </c>
    </row>
    <row r="122" spans="1:3" x14ac:dyDescent="0.25">
      <c r="A122" s="115" t="s">
        <v>387</v>
      </c>
      <c r="B122" s="169">
        <v>48.804999999999993</v>
      </c>
      <c r="C122" s="213" t="s">
        <v>609</v>
      </c>
    </row>
    <row r="123" spans="1:3" x14ac:dyDescent="0.25">
      <c r="A123" s="115" t="s">
        <v>388</v>
      </c>
      <c r="B123" s="169">
        <v>48.94</v>
      </c>
      <c r="C123" s="213" t="s">
        <v>610</v>
      </c>
    </row>
    <row r="124" spans="1:3" x14ac:dyDescent="0.25">
      <c r="A124" s="115" t="s">
        <v>389</v>
      </c>
      <c r="B124" s="169">
        <v>49.074999999999996</v>
      </c>
      <c r="C124" s="213" t="s">
        <v>611</v>
      </c>
    </row>
    <row r="125" spans="1:3" x14ac:dyDescent="0.25">
      <c r="A125" s="115" t="s">
        <v>141</v>
      </c>
      <c r="B125" s="169">
        <v>550</v>
      </c>
      <c r="C125" s="213" t="s">
        <v>612</v>
      </c>
    </row>
    <row r="126" spans="1:3" x14ac:dyDescent="0.25">
      <c r="A126" s="115" t="s">
        <v>143</v>
      </c>
      <c r="B126" s="169">
        <v>375</v>
      </c>
      <c r="C126" s="213" t="s">
        <v>613</v>
      </c>
    </row>
    <row r="127" spans="1:3" x14ac:dyDescent="0.25">
      <c r="A127" s="115" t="s">
        <v>390</v>
      </c>
      <c r="B127" s="169">
        <v>274.60000000000002</v>
      </c>
      <c r="C127" s="213" t="s">
        <v>614</v>
      </c>
    </row>
    <row r="128" spans="1:3" x14ac:dyDescent="0.25">
      <c r="A128" s="115" t="s">
        <v>391</v>
      </c>
      <c r="B128" s="169">
        <v>384.07</v>
      </c>
      <c r="C128" s="213" t="s">
        <v>615</v>
      </c>
    </row>
    <row r="129" spans="1:3" x14ac:dyDescent="0.25">
      <c r="A129" s="115" t="s">
        <v>392</v>
      </c>
      <c r="B129" s="169">
        <v>106.11</v>
      </c>
      <c r="C129" s="213" t="s">
        <v>616</v>
      </c>
    </row>
    <row r="130" spans="1:3" x14ac:dyDescent="0.25">
      <c r="A130" s="115" t="s">
        <v>393</v>
      </c>
      <c r="B130" s="169">
        <v>59.23</v>
      </c>
      <c r="C130" s="213" t="s">
        <v>617</v>
      </c>
    </row>
    <row r="131" spans="1:3" x14ac:dyDescent="0.25">
      <c r="A131" s="115" t="s">
        <v>394</v>
      </c>
      <c r="B131" s="169">
        <v>37.08</v>
      </c>
      <c r="C131" s="213" t="s">
        <v>618</v>
      </c>
    </row>
    <row r="132" spans="1:3" x14ac:dyDescent="0.25">
      <c r="A132" s="115" t="s">
        <v>395</v>
      </c>
      <c r="B132" s="169">
        <v>37.08</v>
      </c>
      <c r="C132" s="213" t="s">
        <v>619</v>
      </c>
    </row>
    <row r="133" spans="1:3" x14ac:dyDescent="0.25">
      <c r="A133" s="115" t="s">
        <v>396</v>
      </c>
      <c r="B133" s="169">
        <v>56.16</v>
      </c>
      <c r="C133" s="213" t="s">
        <v>620</v>
      </c>
    </row>
    <row r="134" spans="1:3" x14ac:dyDescent="0.25">
      <c r="A134" s="115" t="s">
        <v>397</v>
      </c>
      <c r="B134" s="169">
        <v>67.2</v>
      </c>
      <c r="C134" s="213" t="s">
        <v>621</v>
      </c>
    </row>
    <row r="135" spans="1:3" x14ac:dyDescent="0.25">
      <c r="A135" s="115" t="s">
        <v>398</v>
      </c>
      <c r="B135" s="169">
        <v>80.64</v>
      </c>
      <c r="C135" s="213" t="s">
        <v>622</v>
      </c>
    </row>
    <row r="136" spans="1:3" x14ac:dyDescent="0.25">
      <c r="A136" s="115" t="s">
        <v>399</v>
      </c>
      <c r="B136" s="169">
        <v>87.64</v>
      </c>
      <c r="C136" s="213" t="s">
        <v>623</v>
      </c>
    </row>
    <row r="137" spans="1:3" x14ac:dyDescent="0.25">
      <c r="A137" s="115" t="s">
        <v>400</v>
      </c>
      <c r="B137" s="169">
        <v>526.04999999999995</v>
      </c>
      <c r="C137" s="213" t="s">
        <v>624</v>
      </c>
    </row>
    <row r="138" spans="1:3" x14ac:dyDescent="0.25">
      <c r="A138" s="115" t="s">
        <v>401</v>
      </c>
      <c r="B138" s="169">
        <v>50.49</v>
      </c>
      <c r="C138" s="213" t="s">
        <v>625</v>
      </c>
    </row>
    <row r="139" spans="1:3" x14ac:dyDescent="0.25">
      <c r="A139" s="115" t="s">
        <v>402</v>
      </c>
      <c r="B139" s="169">
        <v>241.52</v>
      </c>
      <c r="C139" s="213" t="s">
        <v>626</v>
      </c>
    </row>
    <row r="140" spans="1:3" x14ac:dyDescent="0.25">
      <c r="A140" s="115" t="s">
        <v>663</v>
      </c>
      <c r="B140" s="169">
        <v>928.41</v>
      </c>
      <c r="C140" s="213" t="s">
        <v>627</v>
      </c>
    </row>
    <row r="141" spans="1:3" x14ac:dyDescent="0.25">
      <c r="A141" s="115" t="s">
        <v>664</v>
      </c>
      <c r="B141" s="169">
        <v>143.82</v>
      </c>
      <c r="C141" s="213" t="s">
        <v>628</v>
      </c>
    </row>
    <row r="142" spans="1:3" x14ac:dyDescent="0.25">
      <c r="A142" s="115" t="s">
        <v>665</v>
      </c>
      <c r="B142" s="169">
        <v>101.12</v>
      </c>
      <c r="C142" s="213" t="s">
        <v>629</v>
      </c>
    </row>
    <row r="143" spans="1:3" x14ac:dyDescent="0.25">
      <c r="A143" s="115" t="s">
        <v>666</v>
      </c>
      <c r="B143" s="169">
        <v>610.08000000000004</v>
      </c>
      <c r="C143" s="213" t="s">
        <v>630</v>
      </c>
    </row>
    <row r="144" spans="1:3" x14ac:dyDescent="0.25">
      <c r="A144" s="115" t="s">
        <v>667</v>
      </c>
      <c r="B144" s="169">
        <v>347.75</v>
      </c>
      <c r="C144" s="213" t="s">
        <v>631</v>
      </c>
    </row>
    <row r="145" spans="1:3" x14ac:dyDescent="0.25">
      <c r="A145" s="115" t="s">
        <v>668</v>
      </c>
      <c r="B145" s="169">
        <v>1280.3</v>
      </c>
      <c r="C145" s="213" t="s">
        <v>632</v>
      </c>
    </row>
    <row r="146" spans="1:3" x14ac:dyDescent="0.25">
      <c r="A146" s="115" t="s">
        <v>669</v>
      </c>
      <c r="B146" s="169">
        <v>106.11</v>
      </c>
      <c r="C146" s="213" t="s">
        <v>633</v>
      </c>
    </row>
    <row r="147" spans="1:3" x14ac:dyDescent="0.25">
      <c r="A147" s="115" t="s">
        <v>670</v>
      </c>
      <c r="B147" s="169">
        <v>8678.9699999999993</v>
      </c>
      <c r="C147" s="213" t="s">
        <v>634</v>
      </c>
    </row>
    <row r="148" spans="1:3" x14ac:dyDescent="0.25">
      <c r="A148" s="115" t="s">
        <v>671</v>
      </c>
      <c r="B148" s="169">
        <v>1010.29</v>
      </c>
      <c r="C148" s="213" t="s">
        <v>635</v>
      </c>
    </row>
    <row r="149" spans="1:3" x14ac:dyDescent="0.25">
      <c r="A149" s="115" t="s">
        <v>672</v>
      </c>
      <c r="B149" s="169">
        <v>84.27</v>
      </c>
      <c r="C149" s="213" t="s">
        <v>636</v>
      </c>
    </row>
    <row r="150" spans="1:3" x14ac:dyDescent="0.25">
      <c r="A150" s="115" t="s">
        <v>673</v>
      </c>
      <c r="B150" s="169">
        <v>70.22</v>
      </c>
      <c r="C150" s="213" t="s">
        <v>637</v>
      </c>
    </row>
    <row r="151" spans="1:3" x14ac:dyDescent="0.25">
      <c r="A151" s="115" t="s">
        <v>674</v>
      </c>
      <c r="B151" s="169">
        <v>150</v>
      </c>
      <c r="C151" s="213" t="s">
        <v>638</v>
      </c>
    </row>
    <row r="152" spans="1:3" x14ac:dyDescent="0.25">
      <c r="A152" s="115" t="s">
        <v>459</v>
      </c>
      <c r="B152" s="169">
        <v>1363.99</v>
      </c>
      <c r="C152" s="213" t="s">
        <v>639</v>
      </c>
    </row>
    <row r="153" spans="1:3" x14ac:dyDescent="0.25">
      <c r="A153" s="115" t="s">
        <v>460</v>
      </c>
      <c r="B153" s="169">
        <v>492.67</v>
      </c>
      <c r="C153" s="213" t="s">
        <v>640</v>
      </c>
    </row>
    <row r="154" spans="1:3" x14ac:dyDescent="0.25">
      <c r="A154" s="115" t="s">
        <v>461</v>
      </c>
      <c r="B154" s="169">
        <v>231.46</v>
      </c>
      <c r="C154" s="213" t="s">
        <v>641</v>
      </c>
    </row>
    <row r="155" spans="1:3" x14ac:dyDescent="0.25">
      <c r="A155" s="115" t="s">
        <v>462</v>
      </c>
      <c r="B155" s="169">
        <v>326.97000000000003</v>
      </c>
      <c r="C155" s="213" t="s">
        <v>642</v>
      </c>
    </row>
    <row r="156" spans="1:3" x14ac:dyDescent="0.25">
      <c r="A156" s="115" t="s">
        <v>463</v>
      </c>
      <c r="B156" s="169">
        <v>347.75</v>
      </c>
      <c r="C156" s="213" t="s">
        <v>643</v>
      </c>
    </row>
    <row r="157" spans="1:3" x14ac:dyDescent="0.25">
      <c r="A157" s="115" t="s">
        <v>464</v>
      </c>
      <c r="B157" s="169">
        <v>1055.5899999999999</v>
      </c>
      <c r="C157" s="213" t="s">
        <v>644</v>
      </c>
    </row>
    <row r="158" spans="1:3" x14ac:dyDescent="0.25">
      <c r="A158" s="115" t="s">
        <v>465</v>
      </c>
      <c r="B158" s="169">
        <v>212.21</v>
      </c>
      <c r="C158" s="213" t="s">
        <v>645</v>
      </c>
    </row>
    <row r="159" spans="1:3" x14ac:dyDescent="0.25">
      <c r="A159" s="115" t="s">
        <v>466</v>
      </c>
      <c r="B159" s="169">
        <v>1328.48</v>
      </c>
      <c r="C159" s="213" t="s">
        <v>646</v>
      </c>
    </row>
    <row r="160" spans="1:3" x14ac:dyDescent="0.25">
      <c r="A160" s="115" t="s">
        <v>467</v>
      </c>
      <c r="B160" s="169">
        <v>520.57000000000005</v>
      </c>
      <c r="C160" s="213" t="s">
        <v>647</v>
      </c>
    </row>
    <row r="161" spans="1:3" x14ac:dyDescent="0.25">
      <c r="A161" s="115" t="s">
        <v>468</v>
      </c>
      <c r="B161" s="169">
        <v>0</v>
      </c>
      <c r="C161" s="213" t="s">
        <v>648</v>
      </c>
    </row>
    <row r="162" spans="1:3" x14ac:dyDescent="0.25">
      <c r="A162" s="115" t="s">
        <v>469</v>
      </c>
      <c r="B162" s="169">
        <v>202.24</v>
      </c>
      <c r="C162" s="213" t="s">
        <v>649</v>
      </c>
    </row>
    <row r="163" spans="1:3" x14ac:dyDescent="0.25">
      <c r="A163" s="115" t="s">
        <v>470</v>
      </c>
      <c r="B163" s="169">
        <v>150</v>
      </c>
      <c r="C163" s="213" t="s">
        <v>650</v>
      </c>
    </row>
    <row r="164" spans="1:3" x14ac:dyDescent="0.25">
      <c r="A164" s="115" t="s">
        <v>447</v>
      </c>
      <c r="B164" s="169">
        <v>6412.62</v>
      </c>
      <c r="C164" s="213" t="s">
        <v>651</v>
      </c>
    </row>
    <row r="165" spans="1:3" x14ac:dyDescent="0.25">
      <c r="A165" s="115" t="s">
        <v>448</v>
      </c>
      <c r="B165" s="169">
        <v>66.849999999999994</v>
      </c>
      <c r="C165" s="213" t="s">
        <v>652</v>
      </c>
    </row>
    <row r="166" spans="1:3" x14ac:dyDescent="0.25">
      <c r="A166" s="115" t="s">
        <v>449</v>
      </c>
      <c r="B166" s="169">
        <v>102.25</v>
      </c>
      <c r="C166" s="213" t="s">
        <v>653</v>
      </c>
    </row>
    <row r="167" spans="1:3" x14ac:dyDescent="0.25">
      <c r="A167" s="115" t="s">
        <v>450</v>
      </c>
      <c r="B167" s="169">
        <v>74.16</v>
      </c>
      <c r="C167" s="213" t="s">
        <v>654</v>
      </c>
    </row>
    <row r="168" spans="1:3" x14ac:dyDescent="0.25">
      <c r="A168" s="115" t="s">
        <v>451</v>
      </c>
      <c r="B168" s="169">
        <v>347.75</v>
      </c>
      <c r="C168" s="213" t="s">
        <v>655</v>
      </c>
    </row>
    <row r="169" spans="1:3" x14ac:dyDescent="0.25">
      <c r="A169" s="115" t="s">
        <v>452</v>
      </c>
      <c r="B169" s="169">
        <v>1072.44</v>
      </c>
      <c r="C169" s="213" t="s">
        <v>656</v>
      </c>
    </row>
    <row r="170" spans="1:3" x14ac:dyDescent="0.25">
      <c r="A170" s="115" t="s">
        <v>453</v>
      </c>
      <c r="B170" s="169">
        <v>241.52</v>
      </c>
      <c r="C170" s="213" t="s">
        <v>657</v>
      </c>
    </row>
    <row r="171" spans="1:3" x14ac:dyDescent="0.25">
      <c r="A171" s="115" t="s">
        <v>454</v>
      </c>
      <c r="B171" s="169">
        <v>0</v>
      </c>
      <c r="C171" s="213" t="s">
        <v>658</v>
      </c>
    </row>
    <row r="172" spans="1:3" x14ac:dyDescent="0.25">
      <c r="A172" s="115" t="s">
        <v>455</v>
      </c>
      <c r="B172" s="169">
        <v>56.18</v>
      </c>
      <c r="C172" s="213" t="s">
        <v>659</v>
      </c>
    </row>
    <row r="173" spans="1:3" x14ac:dyDescent="0.25">
      <c r="A173" s="115" t="s">
        <v>456</v>
      </c>
      <c r="B173" s="169">
        <v>0</v>
      </c>
      <c r="C173" s="213" t="s">
        <v>660</v>
      </c>
    </row>
    <row r="174" spans="1:3" x14ac:dyDescent="0.25">
      <c r="A174" s="115" t="s">
        <v>457</v>
      </c>
      <c r="B174" s="169">
        <v>0</v>
      </c>
      <c r="C174" s="213" t="s">
        <v>661</v>
      </c>
    </row>
    <row r="175" spans="1:3" x14ac:dyDescent="0.25">
      <c r="A175" s="115" t="s">
        <v>458</v>
      </c>
      <c r="B175" s="169">
        <v>150</v>
      </c>
      <c r="C175" s="213" t="s">
        <v>662</v>
      </c>
    </row>
    <row r="176" spans="1:3" x14ac:dyDescent="0.25">
      <c r="A176" s="166"/>
      <c r="B176" s="170"/>
    </row>
    <row r="177" spans="1:2" x14ac:dyDescent="0.25">
      <c r="A177" s="167"/>
      <c r="B177" s="171"/>
    </row>
  </sheetData>
  <pageMargins left="0.7" right="0.7" top="0.75" bottom="0.75" header="0.3" footer="0.3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L157"/>
  <sheetViews>
    <sheetView tabSelected="1" topLeftCell="B1" zoomScale="80" zoomScaleNormal="80" workbookViewId="0">
      <pane ySplit="4" topLeftCell="A5" activePane="bottomLeft" state="frozen"/>
      <selection pane="bottomLeft" activeCell="I6" sqref="I6"/>
    </sheetView>
  </sheetViews>
  <sheetFormatPr baseColWidth="10" defaultRowHeight="14.25" x14ac:dyDescent="0.25"/>
  <cols>
    <col min="1" max="1" width="48.7109375" style="131" bestFit="1" customWidth="1"/>
    <col min="2" max="2" width="20.28515625" style="132" bestFit="1" customWidth="1"/>
    <col min="3" max="3" width="48" style="131" bestFit="1" customWidth="1"/>
    <col min="4" max="4" width="7.42578125" style="132" customWidth="1"/>
    <col min="5" max="5" width="12.85546875" style="131" bestFit="1" customWidth="1"/>
    <col min="6" max="6" width="19.85546875" style="131" bestFit="1" customWidth="1"/>
    <col min="7" max="7" width="23.85546875" style="131" customWidth="1"/>
    <col min="8" max="8" width="20" style="132" bestFit="1" customWidth="1"/>
    <col min="9" max="10" width="13.85546875" style="131" bestFit="1" customWidth="1"/>
    <col min="11" max="11" width="20.7109375" style="131" bestFit="1" customWidth="1"/>
    <col min="12" max="12" width="16.5703125" style="131" bestFit="1" customWidth="1"/>
    <col min="13" max="16384" width="11.42578125" style="131"/>
  </cols>
  <sheetData>
    <row r="1" spans="1:12" ht="15" x14ac:dyDescent="0.25">
      <c r="F1" s="183" t="s">
        <v>475</v>
      </c>
      <c r="G1" s="185" t="s">
        <v>420</v>
      </c>
      <c r="I1" s="191" t="s">
        <v>488</v>
      </c>
      <c r="J1" s="181" t="s">
        <v>476</v>
      </c>
    </row>
    <row r="2" spans="1:12" ht="15" x14ac:dyDescent="0.25">
      <c r="F2" s="184">
        <f>SUM(F11:F156)</f>
        <v>459</v>
      </c>
      <c r="G2" s="186">
        <f>SUM(G11:G156)</f>
        <v>5071.42</v>
      </c>
      <c r="I2" s="212">
        <f>SUM(I5:I37)</f>
        <v>43248.207999999999</v>
      </c>
      <c r="J2" s="182">
        <f>SUM(J11:J156)</f>
        <v>0</v>
      </c>
    </row>
    <row r="3" spans="1:12" ht="15" thickBot="1" x14ac:dyDescent="0.3"/>
    <row r="4" spans="1:12" ht="15" thickBot="1" x14ac:dyDescent="0.3">
      <c r="A4" s="133" t="s">
        <v>194</v>
      </c>
      <c r="B4" s="134" t="s">
        <v>195</v>
      </c>
      <c r="C4" s="135" t="s">
        <v>196</v>
      </c>
      <c r="D4" s="135" t="s">
        <v>431</v>
      </c>
      <c r="E4" s="135" t="s">
        <v>197</v>
      </c>
      <c r="F4" s="175" t="s">
        <v>477</v>
      </c>
      <c r="G4" s="136" t="s">
        <v>416</v>
      </c>
      <c r="H4" s="135" t="s">
        <v>198</v>
      </c>
      <c r="I4" s="190" t="s">
        <v>199</v>
      </c>
      <c r="J4" s="137" t="s">
        <v>212</v>
      </c>
      <c r="K4" s="134" t="s">
        <v>417</v>
      </c>
      <c r="L4" s="138" t="s">
        <v>419</v>
      </c>
    </row>
    <row r="5" spans="1:12" x14ac:dyDescent="0.25">
      <c r="A5" s="165" t="s">
        <v>424</v>
      </c>
      <c r="B5" s="147" t="s">
        <v>421</v>
      </c>
      <c r="C5" s="164" t="s">
        <v>428</v>
      </c>
      <c r="D5" s="145"/>
      <c r="E5" s="146" t="s">
        <v>422</v>
      </c>
      <c r="F5" s="178"/>
      <c r="G5" s="160">
        <v>4526</v>
      </c>
      <c r="H5" s="148"/>
      <c r="I5" s="155"/>
      <c r="J5" s="165"/>
      <c r="K5" s="165" t="s">
        <v>423</v>
      </c>
      <c r="L5" s="188"/>
    </row>
    <row r="6" spans="1:12" x14ac:dyDescent="0.25">
      <c r="A6" s="197" t="s">
        <v>425</v>
      </c>
      <c r="B6" s="201" t="s">
        <v>421</v>
      </c>
      <c r="C6" s="208" t="s">
        <v>426</v>
      </c>
      <c r="D6" s="149"/>
      <c r="E6" s="150" t="s">
        <v>422</v>
      </c>
      <c r="F6" s="177"/>
      <c r="G6" s="161">
        <v>912</v>
      </c>
      <c r="H6" s="151"/>
      <c r="I6" s="156"/>
      <c r="J6" s="163"/>
      <c r="K6" s="209" t="s">
        <v>427</v>
      </c>
      <c r="L6" s="188"/>
    </row>
    <row r="7" spans="1:12" x14ac:dyDescent="0.25">
      <c r="A7" s="196"/>
      <c r="B7" s="196"/>
      <c r="C7" s="208"/>
      <c r="D7" s="149">
        <v>1</v>
      </c>
      <c r="E7" s="150" t="s">
        <v>282</v>
      </c>
      <c r="F7" s="177"/>
      <c r="G7" s="157"/>
      <c r="H7" s="151"/>
      <c r="I7" s="156">
        <f>IF(E7&lt;&gt;"",VLOOKUP(E7,'SOURCE INFO'!$A:$B,2,FALSE),"")*D7</f>
        <v>416</v>
      </c>
      <c r="J7" s="163"/>
      <c r="K7" s="209"/>
      <c r="L7" s="188"/>
    </row>
    <row r="8" spans="1:12" x14ac:dyDescent="0.25">
      <c r="A8" s="194" t="s">
        <v>430</v>
      </c>
      <c r="B8" s="203" t="s">
        <v>421</v>
      </c>
      <c r="C8" s="194" t="s">
        <v>411</v>
      </c>
      <c r="D8" s="145">
        <v>1</v>
      </c>
      <c r="E8" s="146" t="s">
        <v>269</v>
      </c>
      <c r="F8" s="178"/>
      <c r="G8" s="159"/>
      <c r="H8" s="211">
        <v>42052</v>
      </c>
      <c r="I8" s="155">
        <f>IF(E8&lt;&gt;"",VLOOKUP(E8,'SOURCE INFO'!$A:$B,2,FALSE),"")*D8</f>
        <v>3234.5</v>
      </c>
      <c r="J8" s="165"/>
      <c r="K8" s="210" t="s">
        <v>429</v>
      </c>
      <c r="L8" s="204"/>
    </row>
    <row r="9" spans="1:12" x14ac:dyDescent="0.25">
      <c r="A9" s="196"/>
      <c r="B9" s="196"/>
      <c r="C9" s="196"/>
      <c r="D9" s="145">
        <v>7</v>
      </c>
      <c r="E9" s="146" t="s">
        <v>341</v>
      </c>
      <c r="F9" s="178"/>
      <c r="G9" s="159"/>
      <c r="H9" s="211"/>
      <c r="I9" s="155">
        <f>IF(E9&lt;&gt;"",VLOOKUP(E9,'SOURCE INFO'!$A:$B,2,FALSE),"")*D9</f>
        <v>514.36699999999996</v>
      </c>
      <c r="J9" s="165"/>
      <c r="K9" s="210"/>
      <c r="L9" s="204"/>
    </row>
    <row r="10" spans="1:12" x14ac:dyDescent="0.2">
      <c r="A10" s="163" t="s">
        <v>432</v>
      </c>
      <c r="B10" s="152" t="s">
        <v>421</v>
      </c>
      <c r="C10" s="163" t="s">
        <v>433</v>
      </c>
      <c r="D10" s="149">
        <v>1</v>
      </c>
      <c r="E10" s="150" t="s">
        <v>484</v>
      </c>
      <c r="F10" s="177"/>
      <c r="G10" s="157"/>
      <c r="H10" s="151"/>
      <c r="I10" s="156">
        <f>IF(E10&lt;&gt;"",VLOOKUP(E10,'SOURCE INFO'!$A:$B,2,FALSE),"")*D10</f>
        <v>2316.5</v>
      </c>
      <c r="J10" s="163"/>
      <c r="K10" s="163" t="s">
        <v>434</v>
      </c>
      <c r="L10" s="142"/>
    </row>
    <row r="11" spans="1:12" x14ac:dyDescent="0.25">
      <c r="A11" s="165" t="s">
        <v>408</v>
      </c>
      <c r="B11" s="148"/>
      <c r="C11" s="165" t="s">
        <v>435</v>
      </c>
      <c r="D11" s="145"/>
      <c r="E11" s="146"/>
      <c r="F11" s="178"/>
      <c r="G11" s="189">
        <v>500</v>
      </c>
      <c r="H11" s="174">
        <v>42104</v>
      </c>
      <c r="I11" s="155" t="str">
        <f>IF(E11=0,"",VLOOKUP(E11,'SOURCE INFO'!A$1:B$175,2))</f>
        <v/>
      </c>
      <c r="J11" s="155"/>
      <c r="K11" s="165" t="s">
        <v>414</v>
      </c>
      <c r="L11" s="142"/>
    </row>
    <row r="12" spans="1:12" x14ac:dyDescent="0.2">
      <c r="A12" s="163" t="s">
        <v>407</v>
      </c>
      <c r="B12" s="152" t="s">
        <v>438</v>
      </c>
      <c r="C12" s="163" t="s">
        <v>411</v>
      </c>
      <c r="D12" s="149">
        <v>1</v>
      </c>
      <c r="E12" s="150" t="s">
        <v>484</v>
      </c>
      <c r="F12" s="177"/>
      <c r="G12" s="158"/>
      <c r="H12" s="153">
        <v>42107</v>
      </c>
      <c r="I12" s="156">
        <f>IF(E12&lt;&gt;"",VLOOKUP(E12,'SOURCE INFO'!$A:$B,2,FALSE),"")*D12</f>
        <v>2316.5</v>
      </c>
      <c r="J12" s="156"/>
      <c r="K12" s="163" t="s">
        <v>415</v>
      </c>
      <c r="L12" s="142"/>
    </row>
    <row r="13" spans="1:12" x14ac:dyDescent="0.25">
      <c r="A13" s="194" t="s">
        <v>406</v>
      </c>
      <c r="B13" s="199" t="s">
        <v>439</v>
      </c>
      <c r="C13" s="194" t="s">
        <v>436</v>
      </c>
      <c r="D13" s="145">
        <v>1</v>
      </c>
      <c r="E13" s="146" t="s">
        <v>282</v>
      </c>
      <c r="F13" s="178"/>
      <c r="G13" s="189"/>
      <c r="H13" s="174">
        <v>42130</v>
      </c>
      <c r="I13" s="155">
        <f>IF(E13&lt;&gt;"",VLOOKUP(E13,'SOURCE INFO'!$A:$B,2,FALSE),"")*D13</f>
        <v>416</v>
      </c>
      <c r="J13" s="155"/>
      <c r="K13" s="194" t="s">
        <v>418</v>
      </c>
      <c r="L13" s="204"/>
    </row>
    <row r="14" spans="1:12" ht="14.25" customHeight="1" x14ac:dyDescent="0.25">
      <c r="A14" s="195"/>
      <c r="B14" s="195"/>
      <c r="C14" s="195"/>
      <c r="D14" s="145">
        <v>1</v>
      </c>
      <c r="E14" s="146" t="s">
        <v>349</v>
      </c>
      <c r="F14" s="178"/>
      <c r="G14" s="189"/>
      <c r="H14" s="174"/>
      <c r="I14" s="155">
        <f>IF(E14&lt;&gt;"",VLOOKUP(E14,'SOURCE INFO'!$A:$B,2,FALSE),"")*D14</f>
        <v>56.642000000000003</v>
      </c>
      <c r="J14" s="155"/>
      <c r="K14" s="194"/>
      <c r="L14" s="204"/>
    </row>
    <row r="15" spans="1:12" ht="14.25" customHeight="1" x14ac:dyDescent="0.25">
      <c r="A15" s="198" t="s">
        <v>409</v>
      </c>
      <c r="B15" s="202" t="s">
        <v>440</v>
      </c>
      <c r="C15" s="198" t="s">
        <v>437</v>
      </c>
      <c r="D15" s="149">
        <v>1</v>
      </c>
      <c r="E15" s="163" t="s">
        <v>285</v>
      </c>
      <c r="F15" s="179"/>
      <c r="G15" s="157"/>
      <c r="H15" s="207">
        <v>42158</v>
      </c>
      <c r="I15" s="156">
        <f>IF(E15&lt;&gt;"",VLOOKUP(E15,'SOURCE INFO'!$A:$B,2,FALSE),"")*D15</f>
        <v>1087.5</v>
      </c>
      <c r="J15" s="156"/>
      <c r="K15" s="206" t="s">
        <v>412</v>
      </c>
      <c r="L15" s="187"/>
    </row>
    <row r="16" spans="1:12" ht="14.25" customHeight="1" x14ac:dyDescent="0.25">
      <c r="A16" s="196"/>
      <c r="B16" s="196"/>
      <c r="C16" s="196"/>
      <c r="D16" s="149">
        <v>3</v>
      </c>
      <c r="E16" s="154" t="s">
        <v>289</v>
      </c>
      <c r="F16" s="180"/>
      <c r="G16" s="157"/>
      <c r="H16" s="207"/>
      <c r="I16" s="156">
        <f>IF(E16&lt;&gt;"",VLOOKUP(E16,'SOURCE INFO'!$A:$B,2,FALSE),"")*D16</f>
        <v>889.75199999999995</v>
      </c>
      <c r="J16" s="156"/>
      <c r="K16" s="206"/>
      <c r="L16" s="187"/>
    </row>
    <row r="17" spans="1:12" x14ac:dyDescent="0.25">
      <c r="A17" s="194" t="s">
        <v>410</v>
      </c>
      <c r="B17" s="199" t="s">
        <v>441</v>
      </c>
      <c r="C17" s="194" t="s">
        <v>442</v>
      </c>
      <c r="D17" s="145">
        <v>1</v>
      </c>
      <c r="E17" s="146" t="s">
        <v>285</v>
      </c>
      <c r="F17" s="178"/>
      <c r="G17" s="159"/>
      <c r="H17" s="211">
        <v>42157</v>
      </c>
      <c r="I17" s="155">
        <f>IF(E17&lt;&gt;"",VLOOKUP(E17,'SOURCE INFO'!$A:$B,2,FALSE),"")*D17</f>
        <v>1087.5</v>
      </c>
      <c r="J17" s="155"/>
      <c r="K17" s="205" t="s">
        <v>413</v>
      </c>
      <c r="L17" s="204"/>
    </row>
    <row r="18" spans="1:12" ht="14.25" customHeight="1" x14ac:dyDescent="0.25">
      <c r="A18" s="196"/>
      <c r="B18" s="200"/>
      <c r="C18" s="196"/>
      <c r="D18" s="145">
        <v>2</v>
      </c>
      <c r="E18" s="146" t="s">
        <v>289</v>
      </c>
      <c r="F18" s="178"/>
      <c r="G18" s="159"/>
      <c r="H18" s="211"/>
      <c r="I18" s="155">
        <f>IF(E18&lt;&gt;"",VLOOKUP(E18,'SOURCE INFO'!$A:$B,2,FALSE),"")*D18</f>
        <v>593.16800000000001</v>
      </c>
      <c r="J18" s="155"/>
      <c r="K18" s="205"/>
      <c r="L18" s="204"/>
    </row>
    <row r="19" spans="1:12" ht="14.25" customHeight="1" x14ac:dyDescent="0.25">
      <c r="A19" s="196"/>
      <c r="B19" s="200"/>
      <c r="C19" s="196"/>
      <c r="D19" s="145">
        <v>4</v>
      </c>
      <c r="E19" s="146" t="s">
        <v>357</v>
      </c>
      <c r="F19" s="178"/>
      <c r="G19" s="159"/>
      <c r="H19" s="211"/>
      <c r="I19" s="155">
        <f>IF(E19&lt;&gt;"",VLOOKUP(E19,'SOURCE INFO'!$A:$B,2,FALSE),"")*D19</f>
        <v>440.86</v>
      </c>
      <c r="J19" s="155"/>
      <c r="K19" s="205"/>
      <c r="L19" s="204"/>
    </row>
    <row r="20" spans="1:12" ht="14.25" customHeight="1" x14ac:dyDescent="0.25">
      <c r="A20" s="196"/>
      <c r="B20" s="200"/>
      <c r="C20" s="196"/>
      <c r="D20" s="145">
        <v>1</v>
      </c>
      <c r="E20" s="146" t="s">
        <v>359</v>
      </c>
      <c r="F20" s="178"/>
      <c r="G20" s="159"/>
      <c r="H20" s="211"/>
      <c r="I20" s="155">
        <f>IF(E20&lt;&gt;"",VLOOKUP(E20,'SOURCE INFO'!$A:$B,2,FALSE),"")*D20</f>
        <v>118.13499999999999</v>
      </c>
      <c r="J20" s="155"/>
      <c r="K20" s="205"/>
      <c r="L20" s="204"/>
    </row>
    <row r="21" spans="1:12" ht="14.25" customHeight="1" x14ac:dyDescent="0.25">
      <c r="A21" s="196"/>
      <c r="B21" s="200"/>
      <c r="C21" s="196"/>
      <c r="D21" s="145">
        <v>1</v>
      </c>
      <c r="E21" s="146" t="s">
        <v>361</v>
      </c>
      <c r="F21" s="178"/>
      <c r="G21" s="159"/>
      <c r="H21" s="211"/>
      <c r="I21" s="155">
        <f>IF(E21&lt;&gt;"",VLOOKUP(E21,'SOURCE INFO'!$A:$B,2,FALSE),"")*D21</f>
        <v>142.38999999999999</v>
      </c>
      <c r="J21" s="155"/>
      <c r="K21" s="205"/>
      <c r="L21" s="204"/>
    </row>
    <row r="22" spans="1:12" ht="14.25" customHeight="1" x14ac:dyDescent="0.25">
      <c r="A22" s="196"/>
      <c r="B22" s="200"/>
      <c r="C22" s="196"/>
      <c r="D22" s="145"/>
      <c r="E22" s="146" t="s">
        <v>422</v>
      </c>
      <c r="F22" s="178"/>
      <c r="G22" s="162">
        <v>61.17</v>
      </c>
      <c r="H22" s="211"/>
      <c r="I22" s="155"/>
      <c r="J22" s="155"/>
      <c r="K22" s="205"/>
      <c r="L22" s="204"/>
    </row>
    <row r="23" spans="1:12" ht="14.25" customHeight="1" x14ac:dyDescent="0.25">
      <c r="A23" s="163" t="s">
        <v>444</v>
      </c>
      <c r="B23" s="151" t="s">
        <v>443</v>
      </c>
      <c r="C23" s="163" t="s">
        <v>436</v>
      </c>
      <c r="D23" s="149"/>
      <c r="E23" s="150" t="s">
        <v>422</v>
      </c>
      <c r="F23" s="177"/>
      <c r="G23" s="173">
        <v>214</v>
      </c>
      <c r="H23" s="153"/>
      <c r="I23" s="156"/>
      <c r="J23" s="156"/>
      <c r="K23" s="163" t="s">
        <v>445</v>
      </c>
      <c r="L23" s="142"/>
    </row>
    <row r="24" spans="1:12" ht="14.25" customHeight="1" x14ac:dyDescent="0.25">
      <c r="A24" s="165" t="s">
        <v>410</v>
      </c>
      <c r="B24" s="148" t="s">
        <v>471</v>
      </c>
      <c r="C24" s="165" t="s">
        <v>487</v>
      </c>
      <c r="D24" s="145">
        <v>2</v>
      </c>
      <c r="E24" s="146" t="s">
        <v>361</v>
      </c>
      <c r="F24" s="178"/>
      <c r="G24" s="162"/>
      <c r="H24" s="174"/>
      <c r="I24" s="155">
        <f>IF(E24&lt;&gt;"",VLOOKUP(E24,'SOURCE INFO'!$A:$B,2,FALSE),"")*D24</f>
        <v>284.77999999999997</v>
      </c>
      <c r="J24" s="155"/>
      <c r="K24" s="165" t="s">
        <v>472</v>
      </c>
    </row>
    <row r="25" spans="1:12" ht="14.25" customHeight="1" x14ac:dyDescent="0.25">
      <c r="A25" s="163" t="s">
        <v>430</v>
      </c>
      <c r="B25" s="151" t="s">
        <v>473</v>
      </c>
      <c r="C25" s="163" t="s">
        <v>474</v>
      </c>
      <c r="D25" s="149"/>
      <c r="E25" s="150" t="s">
        <v>446</v>
      </c>
      <c r="F25" s="177">
        <v>459</v>
      </c>
      <c r="G25" s="173"/>
      <c r="H25" s="153"/>
      <c r="I25" s="156"/>
      <c r="J25" s="156"/>
      <c r="K25" s="163" t="s">
        <v>486</v>
      </c>
    </row>
    <row r="26" spans="1:12" x14ac:dyDescent="0.25">
      <c r="A26" s="194" t="s">
        <v>424</v>
      </c>
      <c r="B26" s="199" t="s">
        <v>478</v>
      </c>
      <c r="C26" s="194" t="s">
        <v>479</v>
      </c>
      <c r="D26" s="145">
        <v>10</v>
      </c>
      <c r="E26" s="146" t="s">
        <v>69</v>
      </c>
      <c r="F26" s="178"/>
      <c r="G26" s="165"/>
      <c r="H26" s="148"/>
      <c r="I26" s="155">
        <f>IF(E26&lt;&gt;"",VLOOKUP(E26,'SOURCE INFO'!$A:$B,2,FALSE),"")*D26</f>
        <v>2625</v>
      </c>
      <c r="J26" s="165"/>
      <c r="K26" s="194" t="s">
        <v>481</v>
      </c>
      <c r="L26" s="204"/>
    </row>
    <row r="27" spans="1:12" ht="14.25" customHeight="1" x14ac:dyDescent="0.25">
      <c r="A27" s="194"/>
      <c r="B27" s="199"/>
      <c r="C27" s="194"/>
      <c r="D27" s="145">
        <v>50</v>
      </c>
      <c r="E27" s="146" t="s">
        <v>341</v>
      </c>
      <c r="F27" s="178"/>
      <c r="G27" s="165"/>
      <c r="H27" s="148"/>
      <c r="I27" s="155">
        <f>IF(E27&lt;&gt;"",VLOOKUP(E27,'SOURCE INFO'!$A:$B,2,FALSE),"")*D27</f>
        <v>3674.0499999999997</v>
      </c>
      <c r="J27" s="165"/>
      <c r="K27" s="194"/>
      <c r="L27" s="204"/>
    </row>
    <row r="28" spans="1:12" ht="14.25" customHeight="1" x14ac:dyDescent="0.25">
      <c r="A28" s="194"/>
      <c r="B28" s="199"/>
      <c r="C28" s="194"/>
      <c r="D28" s="145">
        <v>5</v>
      </c>
      <c r="E28" s="146" t="s">
        <v>364</v>
      </c>
      <c r="F28" s="178"/>
      <c r="G28" s="165"/>
      <c r="H28" s="148"/>
      <c r="I28" s="155">
        <f>IF(E28&lt;&gt;"",VLOOKUP(E28,'SOURCE INFO'!$A:$B,2,FALSE),"")*D28</f>
        <v>740.50000000000011</v>
      </c>
      <c r="J28" s="165"/>
      <c r="K28" s="194"/>
      <c r="L28" s="204"/>
    </row>
    <row r="29" spans="1:12" ht="14.25" customHeight="1" x14ac:dyDescent="0.25">
      <c r="A29" s="194"/>
      <c r="B29" s="199"/>
      <c r="C29" s="194"/>
      <c r="D29" s="145">
        <v>3</v>
      </c>
      <c r="E29" s="146" t="s">
        <v>365</v>
      </c>
      <c r="F29" s="178"/>
      <c r="G29" s="165"/>
      <c r="H29" s="148"/>
      <c r="I29" s="155">
        <f>IF(E29&lt;&gt;"",VLOOKUP(E29,'SOURCE INFO'!$A:$B,2,FALSE),"")*D29</f>
        <v>240.39600000000002</v>
      </c>
      <c r="J29" s="165"/>
      <c r="K29" s="194"/>
      <c r="L29" s="204"/>
    </row>
    <row r="30" spans="1:12" ht="14.25" customHeight="1" x14ac:dyDescent="0.25">
      <c r="A30" s="194"/>
      <c r="B30" s="199"/>
      <c r="C30" s="194"/>
      <c r="D30" s="145">
        <v>2</v>
      </c>
      <c r="E30" s="146" t="s">
        <v>480</v>
      </c>
      <c r="F30" s="178"/>
      <c r="G30" s="165"/>
      <c r="H30" s="148"/>
      <c r="I30" s="155">
        <f>IF(E30&lt;&gt;"",VLOOKUP(E30,'SOURCE INFO'!$A:$B,2,FALSE),"")*D30</f>
        <v>7852</v>
      </c>
      <c r="J30" s="165"/>
      <c r="K30" s="194"/>
      <c r="L30" s="204"/>
    </row>
    <row r="31" spans="1:12" ht="14.25" customHeight="1" x14ac:dyDescent="0.25">
      <c r="A31" s="194"/>
      <c r="B31" s="199"/>
      <c r="C31" s="194"/>
      <c r="D31" s="145">
        <v>8</v>
      </c>
      <c r="E31" s="146" t="s">
        <v>366</v>
      </c>
      <c r="F31" s="178"/>
      <c r="G31" s="165"/>
      <c r="H31" s="148"/>
      <c r="I31" s="155">
        <f>IF(E31&lt;&gt;"",VLOOKUP(E31,'SOURCE INFO'!$A:$B,2,FALSE),"")*D31</f>
        <v>8144</v>
      </c>
      <c r="J31" s="165"/>
      <c r="K31" s="194"/>
      <c r="L31" s="204"/>
    </row>
    <row r="32" spans="1:12" ht="14.25" customHeight="1" x14ac:dyDescent="0.25">
      <c r="A32" s="194"/>
      <c r="B32" s="199"/>
      <c r="C32" s="194"/>
      <c r="D32" s="145"/>
      <c r="E32" s="146" t="s">
        <v>422</v>
      </c>
      <c r="F32" s="178"/>
      <c r="G32" s="165">
        <v>4296.25</v>
      </c>
      <c r="H32" s="148"/>
      <c r="I32" s="155"/>
      <c r="J32" s="165"/>
      <c r="K32" s="194"/>
      <c r="L32" s="204"/>
    </row>
    <row r="33" spans="1:12" ht="14.25" customHeight="1" x14ac:dyDescent="0.25">
      <c r="A33" s="198" t="s">
        <v>424</v>
      </c>
      <c r="B33" s="202" t="s">
        <v>482</v>
      </c>
      <c r="C33" s="198" t="s">
        <v>483</v>
      </c>
      <c r="D33" s="149">
        <v>1</v>
      </c>
      <c r="E33" s="150" t="s">
        <v>270</v>
      </c>
      <c r="F33" s="177"/>
      <c r="G33" s="163"/>
      <c r="H33" s="151"/>
      <c r="I33" s="156">
        <f>IF(E33&lt;&gt;"",VLOOKUP(E33,'SOURCE INFO'!$A:$B,2,FALSE),"")*D33</f>
        <v>4179.5</v>
      </c>
      <c r="J33" s="163"/>
      <c r="K33" s="198" t="s">
        <v>485</v>
      </c>
      <c r="L33" s="204"/>
    </row>
    <row r="34" spans="1:12" ht="14.25" customHeight="1" x14ac:dyDescent="0.25">
      <c r="A34" s="198"/>
      <c r="B34" s="202"/>
      <c r="C34" s="198"/>
      <c r="D34" s="149">
        <v>2</v>
      </c>
      <c r="E34" s="150" t="s">
        <v>289</v>
      </c>
      <c r="F34" s="177"/>
      <c r="G34" s="163"/>
      <c r="H34" s="151"/>
      <c r="I34" s="156">
        <f>IF(E34&lt;&gt;"",VLOOKUP(E34,'SOURCE INFO'!$A:$B,2,FALSE),"")*D34</f>
        <v>593.16800000000001</v>
      </c>
      <c r="J34" s="163"/>
      <c r="K34" s="198"/>
      <c r="L34" s="204"/>
    </row>
    <row r="35" spans="1:12" ht="14.25" customHeight="1" x14ac:dyDescent="0.25">
      <c r="A35" s="198"/>
      <c r="B35" s="202"/>
      <c r="C35" s="198"/>
      <c r="D35" s="149">
        <v>1</v>
      </c>
      <c r="E35" s="150" t="s">
        <v>293</v>
      </c>
      <c r="F35" s="177"/>
      <c r="G35" s="163"/>
      <c r="H35" s="151"/>
      <c r="I35" s="156">
        <f>IF(E35&lt;&gt;"",VLOOKUP(E35,'SOURCE INFO'!$A:$B,2,FALSE),"")*D35</f>
        <v>905.5</v>
      </c>
      <c r="J35" s="163"/>
      <c r="K35" s="198"/>
      <c r="L35" s="204"/>
    </row>
    <row r="36" spans="1:12" ht="14.25" customHeight="1" x14ac:dyDescent="0.25">
      <c r="A36" s="198"/>
      <c r="B36" s="202"/>
      <c r="C36" s="198"/>
      <c r="D36" s="149">
        <v>1</v>
      </c>
      <c r="E36" s="150" t="s">
        <v>291</v>
      </c>
      <c r="F36" s="177"/>
      <c r="G36" s="163"/>
      <c r="H36" s="151"/>
      <c r="I36" s="156">
        <f>IF(E36&lt;&gt;"",VLOOKUP(E36,'SOURCE INFO'!$A:$B,2,FALSE),"")*D36</f>
        <v>99.5</v>
      </c>
      <c r="J36" s="163"/>
      <c r="K36" s="198"/>
      <c r="L36" s="204"/>
    </row>
    <row r="37" spans="1:12" ht="14.25" customHeight="1" x14ac:dyDescent="0.25">
      <c r="A37" s="198"/>
      <c r="B37" s="202"/>
      <c r="C37" s="198"/>
      <c r="D37" s="149">
        <v>1</v>
      </c>
      <c r="E37" s="150" t="s">
        <v>295</v>
      </c>
      <c r="F37" s="177"/>
      <c r="G37" s="163"/>
      <c r="H37" s="151"/>
      <c r="I37" s="156">
        <f>IF(E37&lt;&gt;"",VLOOKUP(E37,'SOURCE INFO'!$A:$B,2,FALSE),"")*D37</f>
        <v>280</v>
      </c>
      <c r="J37" s="163"/>
      <c r="K37" s="198"/>
      <c r="L37" s="204"/>
    </row>
    <row r="38" spans="1:12" ht="14.25" customHeight="1" x14ac:dyDescent="0.25">
      <c r="A38" s="140"/>
      <c r="B38" s="141"/>
      <c r="C38" s="140"/>
      <c r="D38" s="130"/>
      <c r="E38" s="129"/>
      <c r="F38" s="176"/>
      <c r="G38" s="140"/>
      <c r="H38" s="141"/>
      <c r="I38" s="139" t="e">
        <f>IF(E38&lt;&gt;"",VLOOKUP(E38,'SOURCE INFO'!$A:$B,2,FALSE),"")*D38</f>
        <v>#VALUE!</v>
      </c>
      <c r="J38" s="140"/>
      <c r="K38" s="140"/>
    </row>
    <row r="39" spans="1:12" x14ac:dyDescent="0.25">
      <c r="A39" s="140"/>
      <c r="B39" s="141"/>
      <c r="C39" s="140"/>
      <c r="D39" s="130"/>
      <c r="E39" s="129"/>
      <c r="F39" s="176"/>
      <c r="G39" s="140"/>
      <c r="H39" s="141"/>
      <c r="I39" s="139" t="e">
        <f>IF(E39&lt;&gt;"",VLOOKUP(E39,'SOURCE INFO'!$A:$B,2,FALSE),"")*D39</f>
        <v>#VALUE!</v>
      </c>
      <c r="J39" s="140"/>
      <c r="K39" s="140"/>
    </row>
    <row r="40" spans="1:12" ht="14.25" customHeight="1" x14ac:dyDescent="0.25">
      <c r="A40" s="140"/>
      <c r="B40" s="141"/>
      <c r="C40" s="140"/>
      <c r="D40" s="130"/>
      <c r="E40" s="129"/>
      <c r="F40" s="176"/>
      <c r="G40" s="140"/>
      <c r="H40" s="141"/>
      <c r="I40" s="139" t="e">
        <f>IF(E40&lt;&gt;"",VLOOKUP(E40,'SOURCE INFO'!$A:$B,2,FALSE),"")*D40</f>
        <v>#VALUE!</v>
      </c>
      <c r="J40" s="140"/>
      <c r="K40" s="140"/>
    </row>
    <row r="41" spans="1:12" ht="14.25" customHeight="1" x14ac:dyDescent="0.25">
      <c r="A41" s="140"/>
      <c r="B41" s="141"/>
      <c r="C41" s="140"/>
      <c r="D41" s="130"/>
      <c r="E41" s="129"/>
      <c r="F41" s="176"/>
      <c r="G41" s="140"/>
      <c r="H41" s="141"/>
      <c r="I41" s="139" t="e">
        <f>IF(E41&lt;&gt;"",VLOOKUP(E41,'SOURCE INFO'!$A:$B,2,FALSE),"")*D41</f>
        <v>#VALUE!</v>
      </c>
      <c r="J41" s="140"/>
      <c r="K41" s="140"/>
    </row>
    <row r="42" spans="1:12" ht="14.25" customHeight="1" x14ac:dyDescent="0.25">
      <c r="A42" s="140"/>
      <c r="B42" s="141"/>
      <c r="C42" s="140"/>
      <c r="D42" s="130"/>
      <c r="E42" s="129"/>
      <c r="F42" s="176"/>
      <c r="G42" s="140"/>
      <c r="H42" s="141"/>
      <c r="I42" s="139" t="e">
        <f>IF(E42&lt;&gt;"",VLOOKUP(E42,'SOURCE INFO'!$A:$B,2,FALSE),"")*D42</f>
        <v>#VALUE!</v>
      </c>
      <c r="J42" s="140"/>
      <c r="K42" s="140"/>
    </row>
    <row r="43" spans="1:12" ht="14.25" customHeight="1" x14ac:dyDescent="0.25">
      <c r="A43" s="140"/>
      <c r="B43" s="141"/>
      <c r="C43" s="140"/>
      <c r="D43" s="130"/>
      <c r="E43" s="129"/>
      <c r="F43" s="176"/>
      <c r="G43" s="140"/>
      <c r="H43" s="141"/>
      <c r="I43" s="139" t="e">
        <f>IF(E43&lt;&gt;"",VLOOKUP(E43,'SOURCE INFO'!$A:$B,2,FALSE),"")*D43</f>
        <v>#VALUE!</v>
      </c>
      <c r="J43" s="140"/>
      <c r="K43" s="140"/>
    </row>
    <row r="44" spans="1:12" x14ac:dyDescent="0.25">
      <c r="A44" s="140"/>
      <c r="B44" s="141"/>
      <c r="C44" s="140"/>
      <c r="D44" s="130"/>
      <c r="E44" s="129"/>
      <c r="F44" s="176"/>
      <c r="G44" s="140"/>
      <c r="H44" s="141"/>
      <c r="I44" s="139" t="e">
        <f>IF(E44&lt;&gt;"",VLOOKUP(E44,'SOURCE INFO'!$A:$B,2,FALSE),"")*D44</f>
        <v>#VALUE!</v>
      </c>
      <c r="J44" s="140"/>
      <c r="K44" s="140"/>
    </row>
    <row r="45" spans="1:12" x14ac:dyDescent="0.25">
      <c r="A45" s="140"/>
      <c r="B45" s="141"/>
      <c r="C45" s="140"/>
      <c r="D45" s="130"/>
      <c r="E45" s="129"/>
      <c r="F45" s="176"/>
      <c r="G45" s="140"/>
      <c r="H45" s="141"/>
      <c r="I45" s="139" t="e">
        <f>IF(E45&lt;&gt;"",VLOOKUP(E45,'SOURCE INFO'!$A:$B,2,FALSE),"")*D45</f>
        <v>#VALUE!</v>
      </c>
      <c r="J45" s="140"/>
      <c r="K45" s="140"/>
    </row>
    <row r="46" spans="1:12" x14ac:dyDescent="0.25">
      <c r="A46" s="140"/>
      <c r="B46" s="141"/>
      <c r="C46" s="140"/>
      <c r="D46" s="130"/>
      <c r="E46" s="129"/>
      <c r="F46" s="176"/>
      <c r="G46" s="140"/>
      <c r="H46" s="141"/>
      <c r="I46" s="139" t="e">
        <f>IF(E46&lt;&gt;"",VLOOKUP(E46,'SOURCE INFO'!$A:$B,2,FALSE),"")*D46</f>
        <v>#VALUE!</v>
      </c>
      <c r="J46" s="140"/>
      <c r="K46" s="140"/>
    </row>
    <row r="47" spans="1:12" x14ac:dyDescent="0.25">
      <c r="A47" s="140"/>
      <c r="B47" s="141"/>
      <c r="C47" s="140"/>
      <c r="D47" s="130"/>
      <c r="E47" s="129"/>
      <c r="F47" s="176"/>
      <c r="G47" s="140"/>
      <c r="H47" s="141"/>
      <c r="I47" s="139" t="e">
        <f>IF(E47&lt;&gt;"",VLOOKUP(E47,'SOURCE INFO'!$A:$B,2,FALSE),"")*D47</f>
        <v>#VALUE!</v>
      </c>
      <c r="J47" s="140"/>
      <c r="K47" s="140"/>
    </row>
    <row r="48" spans="1:12" x14ac:dyDescent="0.25">
      <c r="A48" s="140"/>
      <c r="B48" s="141"/>
      <c r="C48" s="140"/>
      <c r="D48" s="130"/>
      <c r="E48" s="129"/>
      <c r="F48" s="176"/>
      <c r="G48" s="140"/>
      <c r="H48" s="141"/>
      <c r="I48" s="139" t="e">
        <f>IF(E48&lt;&gt;"",VLOOKUP(E48,'SOURCE INFO'!$A:$B,2,FALSE),"")*D48</f>
        <v>#VALUE!</v>
      </c>
      <c r="J48" s="140"/>
      <c r="K48" s="140"/>
    </row>
    <row r="49" spans="1:11" x14ac:dyDescent="0.25">
      <c r="A49" s="140"/>
      <c r="B49" s="141"/>
      <c r="C49" s="140"/>
      <c r="D49" s="130"/>
      <c r="E49" s="129"/>
      <c r="F49" s="176"/>
      <c r="G49" s="140"/>
      <c r="H49" s="141"/>
      <c r="I49" s="139" t="e">
        <f>IF(E49&lt;&gt;"",VLOOKUP(E49,'SOURCE INFO'!$A:$B,2,FALSE),"")*D49</f>
        <v>#VALUE!</v>
      </c>
      <c r="J49" s="140"/>
      <c r="K49" s="140"/>
    </row>
    <row r="50" spans="1:11" x14ac:dyDescent="0.25">
      <c r="A50" s="140"/>
      <c r="B50" s="141"/>
      <c r="C50" s="140"/>
      <c r="D50" s="130"/>
      <c r="E50" s="129"/>
      <c r="F50" s="176"/>
      <c r="G50" s="140"/>
      <c r="H50" s="141"/>
      <c r="I50" s="139" t="e">
        <f>IF(E50&lt;&gt;"",VLOOKUP(E50,'SOURCE INFO'!$A:$B,2,FALSE),"")*D50</f>
        <v>#VALUE!</v>
      </c>
      <c r="J50" s="140"/>
      <c r="K50" s="140"/>
    </row>
    <row r="51" spans="1:11" x14ac:dyDescent="0.25">
      <c r="A51" s="140"/>
      <c r="B51" s="141"/>
      <c r="C51" s="140"/>
      <c r="D51" s="130"/>
      <c r="E51" s="129"/>
      <c r="F51" s="176"/>
      <c r="G51" s="140"/>
      <c r="H51" s="141"/>
      <c r="I51" s="139" t="e">
        <f>IF(E51&lt;&gt;"",VLOOKUP(E51,'SOURCE INFO'!$A:$B,2,FALSE),"")*D51</f>
        <v>#VALUE!</v>
      </c>
      <c r="J51" s="140"/>
      <c r="K51" s="140"/>
    </row>
    <row r="52" spans="1:11" x14ac:dyDescent="0.25">
      <c r="A52" s="140"/>
      <c r="B52" s="141"/>
      <c r="C52" s="140"/>
      <c r="D52" s="130"/>
      <c r="E52" s="129"/>
      <c r="F52" s="176"/>
      <c r="G52" s="140"/>
      <c r="H52" s="141"/>
      <c r="I52" s="139" t="e">
        <f>IF(E52&lt;&gt;"",VLOOKUP(E52,'SOURCE INFO'!$A:$B,2,FALSE),"")*D52</f>
        <v>#VALUE!</v>
      </c>
      <c r="J52" s="140"/>
      <c r="K52" s="140"/>
    </row>
    <row r="53" spans="1:11" x14ac:dyDescent="0.25">
      <c r="A53" s="140"/>
      <c r="B53" s="141"/>
      <c r="C53" s="140"/>
      <c r="D53" s="130"/>
      <c r="E53" s="129"/>
      <c r="F53" s="176"/>
      <c r="G53" s="140"/>
      <c r="H53" s="141"/>
      <c r="I53" s="139" t="e">
        <f>IF(E53&lt;&gt;"",VLOOKUP(E53,'SOURCE INFO'!$A:$B,2,FALSE),"")*D53</f>
        <v>#VALUE!</v>
      </c>
      <c r="J53" s="140"/>
      <c r="K53" s="140"/>
    </row>
    <row r="54" spans="1:11" x14ac:dyDescent="0.25">
      <c r="A54" s="140"/>
      <c r="B54" s="141"/>
      <c r="C54" s="140"/>
      <c r="D54" s="130"/>
      <c r="E54" s="129"/>
      <c r="F54" s="176"/>
      <c r="G54" s="140"/>
      <c r="H54" s="141"/>
      <c r="I54" s="139" t="e">
        <f>IF(E54&lt;&gt;"",VLOOKUP(E54,'SOURCE INFO'!$A:$B,2,FALSE),"")*D54</f>
        <v>#VALUE!</v>
      </c>
      <c r="J54" s="140"/>
      <c r="K54" s="140"/>
    </row>
    <row r="55" spans="1:11" x14ac:dyDescent="0.25">
      <c r="A55" s="140"/>
      <c r="B55" s="141"/>
      <c r="C55" s="140"/>
      <c r="D55" s="130"/>
      <c r="E55" s="129"/>
      <c r="F55" s="176"/>
      <c r="G55" s="140"/>
      <c r="H55" s="141"/>
      <c r="I55" s="139" t="e">
        <f>IF(E55&lt;&gt;"",VLOOKUP(E55,'SOURCE INFO'!$A:$B,2,FALSE),"")*D55</f>
        <v>#VALUE!</v>
      </c>
      <c r="J55" s="140"/>
      <c r="K55" s="140"/>
    </row>
    <row r="56" spans="1:11" x14ac:dyDescent="0.25">
      <c r="A56" s="140"/>
      <c r="B56" s="141"/>
      <c r="C56" s="140"/>
      <c r="D56" s="130"/>
      <c r="E56" s="129"/>
      <c r="F56" s="176"/>
      <c r="G56" s="140"/>
      <c r="H56" s="141"/>
      <c r="I56" s="139" t="e">
        <f>IF(E56&lt;&gt;"",VLOOKUP(E56,'SOURCE INFO'!$A:$B,2,FALSE),"")*D56</f>
        <v>#VALUE!</v>
      </c>
      <c r="J56" s="140"/>
      <c r="K56" s="140"/>
    </row>
    <row r="57" spans="1:11" x14ac:dyDescent="0.25">
      <c r="A57" s="140"/>
      <c r="B57" s="141"/>
      <c r="C57" s="140"/>
      <c r="D57" s="130"/>
      <c r="E57" s="129"/>
      <c r="F57" s="176"/>
      <c r="G57" s="140"/>
      <c r="H57" s="141"/>
      <c r="I57" s="139" t="e">
        <f>IF(E57&lt;&gt;"",VLOOKUP(E57,'SOURCE INFO'!$A:$B,2,FALSE),"")*D57</f>
        <v>#VALUE!</v>
      </c>
      <c r="J57" s="140"/>
      <c r="K57" s="140"/>
    </row>
    <row r="58" spans="1:11" x14ac:dyDescent="0.25">
      <c r="A58" s="140"/>
      <c r="B58" s="141"/>
      <c r="C58" s="140"/>
      <c r="D58" s="130"/>
      <c r="E58" s="129"/>
      <c r="F58" s="176"/>
      <c r="G58" s="140"/>
      <c r="H58" s="141"/>
      <c r="I58" s="139" t="e">
        <f>IF(E58&lt;&gt;"",VLOOKUP(E58,'SOURCE INFO'!$A:$B,2,FALSE),"")*D58</f>
        <v>#VALUE!</v>
      </c>
      <c r="J58" s="140"/>
      <c r="K58" s="140"/>
    </row>
    <row r="59" spans="1:11" x14ac:dyDescent="0.25">
      <c r="A59" s="140"/>
      <c r="B59" s="141"/>
      <c r="C59" s="140"/>
      <c r="D59" s="130"/>
      <c r="E59" s="129"/>
      <c r="F59" s="176"/>
      <c r="G59" s="140"/>
      <c r="H59" s="141"/>
      <c r="I59" s="139" t="e">
        <f>IF(E59&lt;&gt;"",VLOOKUP(E59,'SOURCE INFO'!$A:$B,2,FALSE),"")*D59</f>
        <v>#VALUE!</v>
      </c>
      <c r="J59" s="140"/>
      <c r="K59" s="140"/>
    </row>
    <row r="60" spans="1:11" x14ac:dyDescent="0.25">
      <c r="A60" s="140"/>
      <c r="B60" s="141"/>
      <c r="C60" s="140"/>
      <c r="D60" s="130"/>
      <c r="E60" s="129"/>
      <c r="F60" s="176"/>
      <c r="G60" s="140"/>
      <c r="H60" s="141"/>
      <c r="I60" s="139" t="e">
        <f>IF(E60&lt;&gt;"",VLOOKUP(E60,'SOURCE INFO'!$A:$B,2,FALSE),"")*D60</f>
        <v>#VALUE!</v>
      </c>
      <c r="J60" s="140"/>
      <c r="K60" s="140"/>
    </row>
    <row r="61" spans="1:11" x14ac:dyDescent="0.25">
      <c r="A61" s="140"/>
      <c r="B61" s="141"/>
      <c r="C61" s="140"/>
      <c r="D61" s="130"/>
      <c r="E61" s="129"/>
      <c r="F61" s="176"/>
      <c r="G61" s="140"/>
      <c r="H61" s="141"/>
      <c r="I61" s="139" t="e">
        <f>IF(E61&lt;&gt;"",VLOOKUP(E61,'SOURCE INFO'!$A:$B,2,FALSE),"")*D61</f>
        <v>#VALUE!</v>
      </c>
      <c r="J61" s="140"/>
      <c r="K61" s="140"/>
    </row>
    <row r="62" spans="1:11" x14ac:dyDescent="0.25">
      <c r="A62" s="140"/>
      <c r="B62" s="141"/>
      <c r="C62" s="140"/>
      <c r="D62" s="130"/>
      <c r="E62" s="129"/>
      <c r="F62" s="176"/>
      <c r="G62" s="140"/>
      <c r="H62" s="141"/>
      <c r="I62" s="139" t="e">
        <f>IF(E62&lt;&gt;"",VLOOKUP(E62,'SOURCE INFO'!$A:$B,2,FALSE),"")*D62</f>
        <v>#VALUE!</v>
      </c>
      <c r="J62" s="140"/>
      <c r="K62" s="140"/>
    </row>
    <row r="63" spans="1:11" x14ac:dyDescent="0.25">
      <c r="A63" s="140"/>
      <c r="B63" s="141"/>
      <c r="C63" s="140"/>
      <c r="D63" s="130"/>
      <c r="E63" s="129"/>
      <c r="F63" s="176"/>
      <c r="G63" s="140"/>
      <c r="H63" s="141"/>
      <c r="I63" s="139" t="e">
        <f>IF(E63&lt;&gt;"",VLOOKUP(E63,'SOURCE INFO'!$A:$B,2,FALSE),"")*D63</f>
        <v>#VALUE!</v>
      </c>
      <c r="J63" s="140"/>
      <c r="K63" s="140"/>
    </row>
    <row r="64" spans="1:11" x14ac:dyDescent="0.25">
      <c r="A64" s="140"/>
      <c r="B64" s="141"/>
      <c r="C64" s="140"/>
      <c r="D64" s="130"/>
      <c r="E64" s="129"/>
      <c r="F64" s="176"/>
      <c r="G64" s="140"/>
      <c r="H64" s="141"/>
      <c r="I64" s="139" t="e">
        <f>IF(E64&lt;&gt;"",VLOOKUP(E64,'SOURCE INFO'!$A:$B,2,FALSE),"")*D64</f>
        <v>#VALUE!</v>
      </c>
      <c r="J64" s="140"/>
      <c r="K64" s="140"/>
    </row>
    <row r="65" spans="1:11" x14ac:dyDescent="0.25">
      <c r="A65" s="140"/>
      <c r="B65" s="141"/>
      <c r="C65" s="140"/>
      <c r="D65" s="130"/>
      <c r="E65" s="129"/>
      <c r="F65" s="176"/>
      <c r="G65" s="140"/>
      <c r="H65" s="141"/>
      <c r="I65" s="139" t="e">
        <f>IF(E65&lt;&gt;"",VLOOKUP(E65,'SOURCE INFO'!$A:$B,2,FALSE),"")*D65</f>
        <v>#VALUE!</v>
      </c>
      <c r="J65" s="140"/>
      <c r="K65" s="140"/>
    </row>
    <row r="66" spans="1:11" x14ac:dyDescent="0.25">
      <c r="A66" s="140"/>
      <c r="B66" s="141"/>
      <c r="C66" s="140"/>
      <c r="D66" s="130"/>
      <c r="E66" s="129"/>
      <c r="F66" s="176"/>
      <c r="G66" s="140"/>
      <c r="H66" s="141"/>
      <c r="I66" s="139" t="e">
        <f>IF(E66&lt;&gt;"",VLOOKUP(E66,'SOURCE INFO'!$A:$B,2,FALSE),"")*D66</f>
        <v>#VALUE!</v>
      </c>
      <c r="J66" s="140"/>
      <c r="K66" s="140"/>
    </row>
    <row r="67" spans="1:11" x14ac:dyDescent="0.25">
      <c r="A67" s="140"/>
      <c r="B67" s="141"/>
      <c r="C67" s="140"/>
      <c r="D67" s="130"/>
      <c r="E67" s="129"/>
      <c r="F67" s="176"/>
      <c r="G67" s="140"/>
      <c r="H67" s="141"/>
      <c r="I67" s="139" t="e">
        <f>IF(E67&lt;&gt;"",VLOOKUP(E67,'SOURCE INFO'!$A:$B,2,FALSE),"")*D67</f>
        <v>#VALUE!</v>
      </c>
      <c r="J67" s="140"/>
      <c r="K67" s="140"/>
    </row>
    <row r="68" spans="1:11" x14ac:dyDescent="0.25">
      <c r="A68" s="140"/>
      <c r="B68" s="141"/>
      <c r="C68" s="140"/>
      <c r="D68" s="130"/>
      <c r="E68" s="129"/>
      <c r="F68" s="176"/>
      <c r="G68" s="140"/>
      <c r="H68" s="141"/>
      <c r="I68" s="139" t="e">
        <f>IF(E68&lt;&gt;"",VLOOKUP(E68,'SOURCE INFO'!$A:$B,2,FALSE),"")*D68</f>
        <v>#VALUE!</v>
      </c>
      <c r="J68" s="140"/>
      <c r="K68" s="140"/>
    </row>
    <row r="69" spans="1:11" x14ac:dyDescent="0.25">
      <c r="A69" s="140"/>
      <c r="B69" s="141"/>
      <c r="C69" s="140"/>
      <c r="D69" s="130"/>
      <c r="E69" s="129"/>
      <c r="F69" s="176"/>
      <c r="G69" s="140"/>
      <c r="H69" s="141"/>
      <c r="I69" s="139" t="e">
        <f>IF(E69&lt;&gt;"",VLOOKUP(E69,'SOURCE INFO'!$A:$B,2,FALSE),"")*D69</f>
        <v>#VALUE!</v>
      </c>
      <c r="J69" s="140"/>
      <c r="K69" s="140"/>
    </row>
    <row r="70" spans="1:11" x14ac:dyDescent="0.25">
      <c r="A70" s="140"/>
      <c r="B70" s="141"/>
      <c r="C70" s="140"/>
      <c r="D70" s="130"/>
      <c r="E70" s="129"/>
      <c r="F70" s="176"/>
      <c r="G70" s="140"/>
      <c r="H70" s="141"/>
      <c r="I70" s="139" t="e">
        <f>IF(E70&lt;&gt;"",VLOOKUP(E70,'SOURCE INFO'!$A:$B,2,FALSE),"")*D70</f>
        <v>#VALUE!</v>
      </c>
      <c r="J70" s="140"/>
      <c r="K70" s="140"/>
    </row>
    <row r="71" spans="1:11" x14ac:dyDescent="0.25">
      <c r="A71" s="140"/>
      <c r="B71" s="141"/>
      <c r="C71" s="140"/>
      <c r="D71" s="130"/>
      <c r="E71" s="129"/>
      <c r="F71" s="176"/>
      <c r="G71" s="140"/>
      <c r="H71" s="141"/>
      <c r="I71" s="139" t="e">
        <f>IF(E71&lt;&gt;"",VLOOKUP(E71,'SOURCE INFO'!$A:$B,2,FALSE),"")*D71</f>
        <v>#VALUE!</v>
      </c>
      <c r="J71" s="140"/>
      <c r="K71" s="140"/>
    </row>
    <row r="72" spans="1:11" x14ac:dyDescent="0.25">
      <c r="A72" s="140"/>
      <c r="B72" s="141"/>
      <c r="C72" s="140"/>
      <c r="D72" s="130"/>
      <c r="E72" s="129"/>
      <c r="F72" s="176"/>
      <c r="G72" s="140"/>
      <c r="H72" s="141"/>
      <c r="I72" s="139" t="e">
        <f>IF(E72&lt;&gt;"",VLOOKUP(E72,'SOURCE INFO'!$A:$B,2,FALSE),"")*D72</f>
        <v>#VALUE!</v>
      </c>
      <c r="J72" s="140"/>
      <c r="K72" s="140"/>
    </row>
    <row r="73" spans="1:11" x14ac:dyDescent="0.25">
      <c r="A73" s="140"/>
      <c r="B73" s="141"/>
      <c r="C73" s="140"/>
      <c r="D73" s="130"/>
      <c r="E73" s="129"/>
      <c r="F73" s="176"/>
      <c r="G73" s="140"/>
      <c r="H73" s="141"/>
      <c r="I73" s="139" t="e">
        <f>IF(E73&lt;&gt;"",VLOOKUP(E73,'SOURCE INFO'!$A:$B,2,FALSE),"")*D73</f>
        <v>#VALUE!</v>
      </c>
      <c r="J73" s="140"/>
      <c r="K73" s="140"/>
    </row>
    <row r="74" spans="1:11" x14ac:dyDescent="0.25">
      <c r="A74" s="140"/>
      <c r="B74" s="141"/>
      <c r="C74" s="140"/>
      <c r="D74" s="130"/>
      <c r="E74" s="129"/>
      <c r="F74" s="176"/>
      <c r="G74" s="140"/>
      <c r="H74" s="141"/>
      <c r="I74" s="139" t="e">
        <f>IF(E74&lt;&gt;"",VLOOKUP(E74,'SOURCE INFO'!$A:$B,2,FALSE),"")*D74</f>
        <v>#VALUE!</v>
      </c>
      <c r="J74" s="140"/>
      <c r="K74" s="140"/>
    </row>
    <row r="75" spans="1:11" x14ac:dyDescent="0.25">
      <c r="A75" s="140"/>
      <c r="B75" s="141"/>
      <c r="C75" s="140"/>
      <c r="D75" s="130"/>
      <c r="E75" s="129"/>
      <c r="F75" s="176"/>
      <c r="G75" s="140"/>
      <c r="H75" s="141"/>
      <c r="I75" s="139" t="e">
        <f>IF(E75&lt;&gt;"",VLOOKUP(E75,'SOURCE INFO'!$A:$B,2,FALSE),"")*D75</f>
        <v>#VALUE!</v>
      </c>
      <c r="J75" s="140"/>
      <c r="K75" s="140"/>
    </row>
    <row r="76" spans="1:11" x14ac:dyDescent="0.25">
      <c r="A76" s="140"/>
      <c r="B76" s="141"/>
      <c r="C76" s="140"/>
      <c r="D76" s="130"/>
      <c r="E76" s="129"/>
      <c r="F76" s="176"/>
      <c r="G76" s="140"/>
      <c r="H76" s="141"/>
      <c r="I76" s="139" t="e">
        <f>IF(E76&lt;&gt;"",VLOOKUP(E76,'SOURCE INFO'!$A:$B,2,FALSE),"")*D76</f>
        <v>#VALUE!</v>
      </c>
      <c r="J76" s="140"/>
      <c r="K76" s="140"/>
    </row>
    <row r="77" spans="1:11" x14ac:dyDescent="0.25">
      <c r="A77" s="140"/>
      <c r="B77" s="141"/>
      <c r="C77" s="140"/>
      <c r="D77" s="130"/>
      <c r="E77" s="129"/>
      <c r="F77" s="176"/>
      <c r="G77" s="140"/>
      <c r="H77" s="141"/>
      <c r="I77" s="139" t="e">
        <f>IF(E77&lt;&gt;"",VLOOKUP(E77,'SOURCE INFO'!$A:$B,2,FALSE),"")*D77</f>
        <v>#VALUE!</v>
      </c>
      <c r="J77" s="140"/>
      <c r="K77" s="140"/>
    </row>
    <row r="78" spans="1:11" x14ac:dyDescent="0.25">
      <c r="A78" s="140"/>
      <c r="B78" s="141"/>
      <c r="C78" s="140"/>
      <c r="D78" s="130"/>
      <c r="E78" s="129"/>
      <c r="F78" s="176"/>
      <c r="G78" s="140"/>
      <c r="H78" s="141"/>
      <c r="I78" s="139" t="e">
        <f>IF(E78&lt;&gt;"",VLOOKUP(E78,'SOURCE INFO'!$A:$B,2,FALSE),"")*D78</f>
        <v>#VALUE!</v>
      </c>
      <c r="J78" s="140"/>
      <c r="K78" s="140"/>
    </row>
    <row r="79" spans="1:11" x14ac:dyDescent="0.25">
      <c r="A79" s="140"/>
      <c r="B79" s="141"/>
      <c r="C79" s="140"/>
      <c r="D79" s="130"/>
      <c r="E79" s="129"/>
      <c r="F79" s="176"/>
      <c r="G79" s="140"/>
      <c r="H79" s="141"/>
      <c r="I79" s="139" t="e">
        <f>IF(E79&lt;&gt;"",VLOOKUP(E79,'SOURCE INFO'!$A:$B,2,FALSE),"")*D79</f>
        <v>#VALUE!</v>
      </c>
      <c r="J79" s="140"/>
      <c r="K79" s="140"/>
    </row>
    <row r="80" spans="1:11" x14ac:dyDescent="0.25">
      <c r="A80" s="140"/>
      <c r="B80" s="141"/>
      <c r="C80" s="140"/>
      <c r="D80" s="130"/>
      <c r="E80" s="129"/>
      <c r="F80" s="176"/>
      <c r="G80" s="140"/>
      <c r="H80" s="141"/>
      <c r="I80" s="139" t="e">
        <f>IF(E80&lt;&gt;"",VLOOKUP(E80,'SOURCE INFO'!$A:$B,2,FALSE),"")*D80</f>
        <v>#VALUE!</v>
      </c>
      <c r="J80" s="140"/>
      <c r="K80" s="140"/>
    </row>
    <row r="81" spans="1:11" x14ac:dyDescent="0.25">
      <c r="A81" s="140"/>
      <c r="B81" s="141"/>
      <c r="C81" s="140"/>
      <c r="D81" s="130"/>
      <c r="E81" s="129"/>
      <c r="F81" s="176"/>
      <c r="G81" s="140"/>
      <c r="H81" s="141"/>
      <c r="I81" s="139" t="e">
        <f>IF(E81&lt;&gt;"",VLOOKUP(E81,'SOURCE INFO'!$A:$B,2,FALSE),"")*D81</f>
        <v>#VALUE!</v>
      </c>
      <c r="J81" s="140"/>
      <c r="K81" s="140"/>
    </row>
    <row r="82" spans="1:11" x14ac:dyDescent="0.25">
      <c r="A82" s="140"/>
      <c r="B82" s="141"/>
      <c r="C82" s="140"/>
      <c r="D82" s="130"/>
      <c r="E82" s="129"/>
      <c r="F82" s="176"/>
      <c r="G82" s="140"/>
      <c r="H82" s="141"/>
      <c r="I82" s="139" t="e">
        <f>IF(E82&lt;&gt;"",VLOOKUP(E82,'SOURCE INFO'!$A:$B,2,FALSE),"")*D82</f>
        <v>#VALUE!</v>
      </c>
      <c r="J82" s="140"/>
      <c r="K82" s="140"/>
    </row>
    <row r="83" spans="1:11" x14ac:dyDescent="0.25">
      <c r="A83" s="140"/>
      <c r="B83" s="141"/>
      <c r="C83" s="140"/>
      <c r="D83" s="130"/>
      <c r="E83" s="129"/>
      <c r="F83" s="176"/>
      <c r="G83" s="140"/>
      <c r="H83" s="141"/>
      <c r="I83" s="139" t="e">
        <f>IF(E83&lt;&gt;"",VLOOKUP(E83,'SOURCE INFO'!$A:$B,2,FALSE),"")*D83</f>
        <v>#VALUE!</v>
      </c>
      <c r="J83" s="140"/>
      <c r="K83" s="140"/>
    </row>
    <row r="84" spans="1:11" x14ac:dyDescent="0.25">
      <c r="A84" s="140"/>
      <c r="B84" s="141"/>
      <c r="C84" s="140"/>
      <c r="D84" s="130"/>
      <c r="E84" s="129"/>
      <c r="F84" s="176"/>
      <c r="G84" s="140"/>
      <c r="H84" s="141"/>
      <c r="I84" s="139" t="e">
        <f>IF(E84&lt;&gt;"",VLOOKUP(E84,'SOURCE INFO'!$A:$B,2,FALSE),"")*D84</f>
        <v>#VALUE!</v>
      </c>
      <c r="J84" s="140"/>
      <c r="K84" s="140"/>
    </row>
    <row r="85" spans="1:11" x14ac:dyDescent="0.25">
      <c r="A85" s="140"/>
      <c r="B85" s="141"/>
      <c r="C85" s="140"/>
      <c r="D85" s="130"/>
      <c r="E85" s="129"/>
      <c r="F85" s="176"/>
      <c r="G85" s="140"/>
      <c r="H85" s="141"/>
      <c r="I85" s="139" t="e">
        <f>IF(E85&lt;&gt;"",VLOOKUP(E85,'SOURCE INFO'!$A:$B,2,FALSE),"")*D85</f>
        <v>#VALUE!</v>
      </c>
      <c r="J85" s="140"/>
      <c r="K85" s="140"/>
    </row>
    <row r="86" spans="1:11" x14ac:dyDescent="0.25">
      <c r="A86" s="140"/>
      <c r="B86" s="141"/>
      <c r="C86" s="140"/>
      <c r="D86" s="130"/>
      <c r="E86" s="129"/>
      <c r="F86" s="176"/>
      <c r="G86" s="140"/>
      <c r="H86" s="141"/>
      <c r="I86" s="139" t="e">
        <f>IF(E86&lt;&gt;"",VLOOKUP(E86,'SOURCE INFO'!$A:$B,2,FALSE),"")*D86</f>
        <v>#VALUE!</v>
      </c>
      <c r="J86" s="140"/>
      <c r="K86" s="140"/>
    </row>
    <row r="87" spans="1:11" x14ac:dyDescent="0.25">
      <c r="A87" s="140"/>
      <c r="B87" s="141"/>
      <c r="C87" s="140"/>
      <c r="D87" s="130"/>
      <c r="E87" s="129"/>
      <c r="F87" s="176"/>
      <c r="G87" s="140"/>
      <c r="H87" s="141"/>
      <c r="I87" s="139" t="e">
        <f>IF(E87&lt;&gt;"",VLOOKUP(E87,'SOURCE INFO'!$A:$B,2,FALSE),"")*D87</f>
        <v>#VALUE!</v>
      </c>
      <c r="J87" s="140"/>
      <c r="K87" s="140"/>
    </row>
    <row r="88" spans="1:11" x14ac:dyDescent="0.25">
      <c r="A88" s="140"/>
      <c r="B88" s="141"/>
      <c r="C88" s="140"/>
      <c r="D88" s="130"/>
      <c r="E88" s="129"/>
      <c r="F88" s="176"/>
      <c r="G88" s="140"/>
      <c r="H88" s="141"/>
      <c r="I88" s="139" t="e">
        <f>IF(E88&lt;&gt;"",VLOOKUP(E88,'SOURCE INFO'!$A:$B,2,FALSE),"")*D88</f>
        <v>#VALUE!</v>
      </c>
      <c r="J88" s="140"/>
      <c r="K88" s="140"/>
    </row>
    <row r="89" spans="1:11" x14ac:dyDescent="0.25">
      <c r="A89" s="140"/>
      <c r="B89" s="141"/>
      <c r="C89" s="140"/>
      <c r="D89" s="130"/>
      <c r="E89" s="129"/>
      <c r="F89" s="176"/>
      <c r="G89" s="140"/>
      <c r="H89" s="141"/>
      <c r="I89" s="139" t="e">
        <f>IF(E89&lt;&gt;"",VLOOKUP(E89,'SOURCE INFO'!$A:$B,2,FALSE),"")*D89</f>
        <v>#VALUE!</v>
      </c>
      <c r="J89" s="140"/>
      <c r="K89" s="140"/>
    </row>
    <row r="90" spans="1:11" x14ac:dyDescent="0.25">
      <c r="A90" s="140"/>
      <c r="B90" s="141"/>
      <c r="C90" s="140"/>
      <c r="D90" s="130"/>
      <c r="E90" s="129"/>
      <c r="F90" s="176"/>
      <c r="G90" s="140"/>
      <c r="H90" s="141"/>
      <c r="I90" s="139" t="e">
        <f>IF(E90&lt;&gt;"",VLOOKUP(E90,'SOURCE INFO'!$A:$B,2,FALSE),"")*D90</f>
        <v>#VALUE!</v>
      </c>
      <c r="J90" s="140"/>
      <c r="K90" s="140"/>
    </row>
    <row r="91" spans="1:11" x14ac:dyDescent="0.25">
      <c r="A91" s="140"/>
      <c r="B91" s="141"/>
      <c r="C91" s="140"/>
      <c r="D91" s="130"/>
      <c r="E91" s="129"/>
      <c r="F91" s="176"/>
      <c r="G91" s="140"/>
      <c r="H91" s="141"/>
      <c r="I91" s="139" t="e">
        <f>IF(E91&lt;&gt;"",VLOOKUP(E91,'SOURCE INFO'!$A:$B,2,FALSE),"")*D91</f>
        <v>#VALUE!</v>
      </c>
      <c r="J91" s="140"/>
      <c r="K91" s="140"/>
    </row>
    <row r="92" spans="1:11" x14ac:dyDescent="0.25">
      <c r="A92" s="140"/>
      <c r="B92" s="141"/>
      <c r="C92" s="140"/>
      <c r="D92" s="130"/>
      <c r="E92" s="129"/>
      <c r="F92" s="176"/>
      <c r="G92" s="140"/>
      <c r="H92" s="141"/>
      <c r="I92" s="139" t="e">
        <f>IF(E92&lt;&gt;"",VLOOKUP(E92,'SOURCE INFO'!$A:$B,2,FALSE),"")*D92</f>
        <v>#VALUE!</v>
      </c>
      <c r="J92" s="140"/>
      <c r="K92" s="140"/>
    </row>
    <row r="93" spans="1:11" x14ac:dyDescent="0.25">
      <c r="A93" s="140"/>
      <c r="B93" s="141"/>
      <c r="C93" s="140"/>
      <c r="D93" s="130"/>
      <c r="E93" s="129"/>
      <c r="F93" s="176"/>
      <c r="G93" s="140"/>
      <c r="H93" s="141"/>
      <c r="I93" s="139" t="e">
        <f>IF(E93&lt;&gt;"",VLOOKUP(E93,'SOURCE INFO'!$A:$B,2,FALSE),"")*D93</f>
        <v>#VALUE!</v>
      </c>
      <c r="J93" s="140"/>
      <c r="K93" s="140"/>
    </row>
    <row r="94" spans="1:11" x14ac:dyDescent="0.25">
      <c r="A94" s="140"/>
      <c r="B94" s="141"/>
      <c r="C94" s="140"/>
      <c r="D94" s="130"/>
      <c r="E94" s="129"/>
      <c r="F94" s="176"/>
      <c r="G94" s="140"/>
      <c r="H94" s="141"/>
      <c r="I94" s="139" t="e">
        <f>IF(E94&lt;&gt;"",VLOOKUP(E94,'SOURCE INFO'!$A:$B,2,FALSE),"")*D94</f>
        <v>#VALUE!</v>
      </c>
      <c r="J94" s="140"/>
      <c r="K94" s="140"/>
    </row>
    <row r="95" spans="1:11" x14ac:dyDescent="0.25">
      <c r="A95" s="140"/>
      <c r="B95" s="141"/>
      <c r="C95" s="140"/>
      <c r="D95" s="130"/>
      <c r="E95" s="129"/>
      <c r="F95" s="176"/>
      <c r="G95" s="140"/>
      <c r="H95" s="141"/>
      <c r="I95" s="139" t="e">
        <f>IF(E95&lt;&gt;"",VLOOKUP(E95,'SOURCE INFO'!$A:$B,2,FALSE),"")*D95</f>
        <v>#VALUE!</v>
      </c>
      <c r="J95" s="140"/>
      <c r="K95" s="140"/>
    </row>
    <row r="96" spans="1:11" x14ac:dyDescent="0.25">
      <c r="A96" s="140"/>
      <c r="B96" s="141"/>
      <c r="C96" s="140"/>
      <c r="D96" s="130"/>
      <c r="E96" s="129"/>
      <c r="F96" s="176"/>
      <c r="G96" s="140"/>
      <c r="H96" s="141"/>
      <c r="I96" s="139" t="e">
        <f>IF(E96&lt;&gt;"",VLOOKUP(E96,'SOURCE INFO'!$A:$B,2,FALSE),"")*D96</f>
        <v>#VALUE!</v>
      </c>
      <c r="J96" s="140"/>
      <c r="K96" s="140"/>
    </row>
    <row r="97" spans="1:11" x14ac:dyDescent="0.25">
      <c r="A97" s="140"/>
      <c r="B97" s="141"/>
      <c r="C97" s="140"/>
      <c r="D97" s="130"/>
      <c r="E97" s="129"/>
      <c r="F97" s="176"/>
      <c r="G97" s="140"/>
      <c r="H97" s="141"/>
      <c r="I97" s="139" t="e">
        <f>IF(E97&lt;&gt;"",VLOOKUP(E97,'SOURCE INFO'!$A:$B,2,FALSE),"")*D97</f>
        <v>#VALUE!</v>
      </c>
      <c r="J97" s="140"/>
      <c r="K97" s="140"/>
    </row>
    <row r="98" spans="1:11" x14ac:dyDescent="0.25">
      <c r="A98" s="140"/>
      <c r="B98" s="141"/>
      <c r="C98" s="140"/>
      <c r="D98" s="130"/>
      <c r="E98" s="129"/>
      <c r="F98" s="176"/>
      <c r="G98" s="140"/>
      <c r="H98" s="141"/>
      <c r="I98" s="139" t="e">
        <f>IF(E98&lt;&gt;"",VLOOKUP(E98,'SOURCE INFO'!$A:$B,2,FALSE),"")*D98</f>
        <v>#VALUE!</v>
      </c>
      <c r="J98" s="140"/>
      <c r="K98" s="140"/>
    </row>
    <row r="99" spans="1:11" x14ac:dyDescent="0.25">
      <c r="A99" s="140"/>
      <c r="B99" s="141"/>
      <c r="C99" s="140"/>
      <c r="D99" s="130"/>
      <c r="E99" s="129"/>
      <c r="F99" s="176"/>
      <c r="G99" s="140"/>
      <c r="H99" s="141"/>
      <c r="I99" s="139" t="e">
        <f>IF(E99&lt;&gt;"",VLOOKUP(E99,'SOURCE INFO'!$A:$B,2,FALSE),"")*D99</f>
        <v>#VALUE!</v>
      </c>
      <c r="J99" s="140"/>
      <c r="K99" s="140"/>
    </row>
    <row r="100" spans="1:11" x14ac:dyDescent="0.25">
      <c r="A100" s="140"/>
      <c r="B100" s="141"/>
      <c r="C100" s="140"/>
      <c r="D100" s="130"/>
      <c r="E100" s="129"/>
      <c r="F100" s="176"/>
      <c r="G100" s="140"/>
      <c r="H100" s="141"/>
      <c r="I100" s="139" t="e">
        <f>IF(E100&lt;&gt;"",VLOOKUP(E100,'SOURCE INFO'!$A:$B,2,FALSE),"")*D100</f>
        <v>#VALUE!</v>
      </c>
      <c r="J100" s="140"/>
      <c r="K100" s="140"/>
    </row>
    <row r="101" spans="1:11" x14ac:dyDescent="0.25">
      <c r="A101" s="140"/>
      <c r="B101" s="141"/>
      <c r="C101" s="140"/>
      <c r="D101" s="130"/>
      <c r="E101" s="129"/>
      <c r="F101" s="176"/>
      <c r="G101" s="140"/>
      <c r="H101" s="141"/>
      <c r="I101" s="139" t="e">
        <f>IF(E101&lt;&gt;"",VLOOKUP(E101,'SOURCE INFO'!$A:$B,2,FALSE),"")*D101</f>
        <v>#VALUE!</v>
      </c>
      <c r="J101" s="140"/>
      <c r="K101" s="140"/>
    </row>
    <row r="102" spans="1:11" x14ac:dyDescent="0.25">
      <c r="A102" s="140"/>
      <c r="B102" s="141"/>
      <c r="C102" s="140"/>
      <c r="D102" s="130"/>
      <c r="E102" s="129"/>
      <c r="F102" s="176"/>
      <c r="G102" s="140"/>
      <c r="H102" s="141"/>
      <c r="I102" s="139" t="e">
        <f>IF(E102&lt;&gt;"",VLOOKUP(E102,'SOURCE INFO'!$A:$B,2,FALSE),"")*D102</f>
        <v>#VALUE!</v>
      </c>
      <c r="J102" s="140"/>
      <c r="K102" s="140"/>
    </row>
    <row r="103" spans="1:11" x14ac:dyDescent="0.25">
      <c r="A103" s="140"/>
      <c r="B103" s="141"/>
      <c r="C103" s="140"/>
      <c r="D103" s="130"/>
      <c r="E103" s="129"/>
      <c r="F103" s="176"/>
      <c r="G103" s="140"/>
      <c r="H103" s="141"/>
      <c r="I103" s="139" t="e">
        <f>IF(E103&lt;&gt;"",VLOOKUP(E103,'SOURCE INFO'!$A:$B,2,FALSE),"")*D103</f>
        <v>#VALUE!</v>
      </c>
      <c r="J103" s="140"/>
      <c r="K103" s="140"/>
    </row>
    <row r="104" spans="1:11" x14ac:dyDescent="0.25">
      <c r="A104" s="140"/>
      <c r="B104" s="141"/>
      <c r="C104" s="140"/>
      <c r="D104" s="130"/>
      <c r="E104" s="129"/>
      <c r="F104" s="176"/>
      <c r="G104" s="140"/>
      <c r="H104" s="141"/>
      <c r="I104" s="139" t="e">
        <f>IF(E104&lt;&gt;"",VLOOKUP(E104,'SOURCE INFO'!$A:$B,2,FALSE),"")*D104</f>
        <v>#VALUE!</v>
      </c>
      <c r="J104" s="140"/>
      <c r="K104" s="140"/>
    </row>
    <row r="105" spans="1:11" x14ac:dyDescent="0.25">
      <c r="A105" s="140"/>
      <c r="B105" s="141"/>
      <c r="C105" s="140"/>
      <c r="D105" s="130"/>
      <c r="E105" s="129"/>
      <c r="F105" s="176"/>
      <c r="G105" s="140"/>
      <c r="H105" s="141"/>
      <c r="I105" s="139" t="e">
        <f>IF(E105&lt;&gt;"",VLOOKUP(E105,'SOURCE INFO'!$A:$B,2,FALSE),"")*D105</f>
        <v>#VALUE!</v>
      </c>
      <c r="J105" s="140"/>
      <c r="K105" s="140"/>
    </row>
    <row r="106" spans="1:11" x14ac:dyDescent="0.25">
      <c r="A106" s="140"/>
      <c r="B106" s="141"/>
      <c r="C106" s="140"/>
      <c r="D106" s="130"/>
      <c r="E106" s="129"/>
      <c r="F106" s="176"/>
      <c r="G106" s="140"/>
      <c r="H106" s="141"/>
      <c r="I106" s="139" t="e">
        <f>IF(E106&lt;&gt;"",VLOOKUP(E106,'SOURCE INFO'!$A:$B,2,FALSE),"")*D106</f>
        <v>#VALUE!</v>
      </c>
      <c r="J106" s="140"/>
      <c r="K106" s="140"/>
    </row>
    <row r="107" spans="1:11" x14ac:dyDescent="0.25">
      <c r="A107" s="140"/>
      <c r="B107" s="141"/>
      <c r="C107" s="140"/>
      <c r="D107" s="130"/>
      <c r="E107" s="129"/>
      <c r="F107" s="176"/>
      <c r="G107" s="140"/>
      <c r="H107" s="141"/>
      <c r="I107" s="139" t="e">
        <f>IF(E107&lt;&gt;"",VLOOKUP(E107,'SOURCE INFO'!$A:$B,2,FALSE),"")*D107</f>
        <v>#VALUE!</v>
      </c>
      <c r="J107" s="140"/>
      <c r="K107" s="140"/>
    </row>
    <row r="108" spans="1:11" x14ac:dyDescent="0.25">
      <c r="A108" s="140"/>
      <c r="B108" s="141"/>
      <c r="C108" s="140"/>
      <c r="D108" s="130"/>
      <c r="E108" s="129"/>
      <c r="F108" s="176"/>
      <c r="G108" s="140"/>
      <c r="H108" s="141"/>
      <c r="I108" s="139" t="e">
        <f>IF(E108&lt;&gt;"",VLOOKUP(E108,'SOURCE INFO'!$A:$B,2,FALSE),"")*D108</f>
        <v>#VALUE!</v>
      </c>
      <c r="J108" s="140"/>
      <c r="K108" s="140"/>
    </row>
    <row r="109" spans="1:11" x14ac:dyDescent="0.25">
      <c r="A109" s="140"/>
      <c r="B109" s="141"/>
      <c r="C109" s="140"/>
      <c r="D109" s="130"/>
      <c r="E109" s="129"/>
      <c r="F109" s="176"/>
      <c r="G109" s="140"/>
      <c r="H109" s="141"/>
      <c r="I109" s="139" t="e">
        <f>IF(E109&lt;&gt;"",VLOOKUP(E109,'SOURCE INFO'!$A:$B,2,FALSE),"")*D109</f>
        <v>#VALUE!</v>
      </c>
      <c r="J109" s="140"/>
      <c r="K109" s="140"/>
    </row>
    <row r="110" spans="1:11" x14ac:dyDescent="0.25">
      <c r="A110" s="140"/>
      <c r="B110" s="141"/>
      <c r="C110" s="140"/>
      <c r="D110" s="130"/>
      <c r="E110" s="129"/>
      <c r="F110" s="176"/>
      <c r="G110" s="140"/>
      <c r="H110" s="141"/>
      <c r="I110" s="139" t="e">
        <f>IF(E110&lt;&gt;"",VLOOKUP(E110,'SOURCE INFO'!$A:$B,2,FALSE),"")*D110</f>
        <v>#VALUE!</v>
      </c>
      <c r="J110" s="140"/>
      <c r="K110" s="140"/>
    </row>
    <row r="111" spans="1:11" x14ac:dyDescent="0.25">
      <c r="A111" s="140"/>
      <c r="B111" s="141"/>
      <c r="C111" s="140"/>
      <c r="D111" s="130"/>
      <c r="E111" s="129"/>
      <c r="F111" s="176"/>
      <c r="G111" s="140"/>
      <c r="H111" s="141"/>
      <c r="I111" s="139" t="e">
        <f>IF(E111&lt;&gt;"",VLOOKUP(E111,'SOURCE INFO'!$A:$B,2,FALSE),"")*D111</f>
        <v>#VALUE!</v>
      </c>
      <c r="J111" s="140"/>
      <c r="K111" s="140"/>
    </row>
    <row r="112" spans="1:11" x14ac:dyDescent="0.25">
      <c r="A112" s="140"/>
      <c r="B112" s="141"/>
      <c r="C112" s="140"/>
      <c r="D112" s="130"/>
      <c r="E112" s="129"/>
      <c r="F112" s="176"/>
      <c r="G112" s="140"/>
      <c r="H112" s="141"/>
      <c r="I112" s="139" t="e">
        <f>IF(E112&lt;&gt;"",VLOOKUP(E112,'SOURCE INFO'!$A:$B,2,FALSE),"")*D112</f>
        <v>#VALUE!</v>
      </c>
      <c r="J112" s="140"/>
      <c r="K112" s="140"/>
    </row>
    <row r="113" spans="1:11" x14ac:dyDescent="0.25">
      <c r="A113" s="140"/>
      <c r="B113" s="141"/>
      <c r="C113" s="140"/>
      <c r="D113" s="130"/>
      <c r="E113" s="129"/>
      <c r="F113" s="176"/>
      <c r="G113" s="140"/>
      <c r="H113" s="141"/>
      <c r="I113" s="139" t="e">
        <f>IF(E113&lt;&gt;"",VLOOKUP(E113,'SOURCE INFO'!$A:$B,2,FALSE),"")*D113</f>
        <v>#VALUE!</v>
      </c>
      <c r="J113" s="140"/>
      <c r="K113" s="140"/>
    </row>
    <row r="114" spans="1:11" x14ac:dyDescent="0.25">
      <c r="A114" s="140"/>
      <c r="B114" s="141"/>
      <c r="C114" s="140"/>
      <c r="D114" s="130"/>
      <c r="E114" s="129"/>
      <c r="F114" s="176"/>
      <c r="G114" s="140"/>
      <c r="H114" s="141"/>
      <c r="I114" s="139" t="e">
        <f>IF(E114&lt;&gt;"",VLOOKUP(E114,'SOURCE INFO'!$A:$B,2,FALSE),"")*D114</f>
        <v>#VALUE!</v>
      </c>
      <c r="J114" s="140"/>
      <c r="K114" s="140"/>
    </row>
    <row r="115" spans="1:11" x14ac:dyDescent="0.25">
      <c r="A115" s="140"/>
      <c r="B115" s="141"/>
      <c r="C115" s="140"/>
      <c r="D115" s="130"/>
      <c r="E115" s="129"/>
      <c r="F115" s="176"/>
      <c r="G115" s="140"/>
      <c r="H115" s="141"/>
      <c r="I115" s="139" t="e">
        <f>IF(E115&lt;&gt;"",VLOOKUP(E115,'SOURCE INFO'!$A:$B,2,FALSE),"")*D115</f>
        <v>#VALUE!</v>
      </c>
      <c r="J115" s="140"/>
      <c r="K115" s="140"/>
    </row>
    <row r="116" spans="1:11" x14ac:dyDescent="0.25">
      <c r="A116" s="140"/>
      <c r="B116" s="141"/>
      <c r="C116" s="140"/>
      <c r="D116" s="130"/>
      <c r="E116" s="129"/>
      <c r="F116" s="176"/>
      <c r="G116" s="140"/>
      <c r="H116" s="141"/>
      <c r="I116" s="139" t="e">
        <f>IF(E116&lt;&gt;"",VLOOKUP(E116,'SOURCE INFO'!$A:$B,2,FALSE),"")*D116</f>
        <v>#VALUE!</v>
      </c>
      <c r="J116" s="140"/>
      <c r="K116" s="140"/>
    </row>
    <row r="117" spans="1:11" x14ac:dyDescent="0.25">
      <c r="A117" s="140"/>
      <c r="B117" s="141"/>
      <c r="C117" s="140"/>
      <c r="D117" s="130"/>
      <c r="E117" s="129"/>
      <c r="F117" s="176"/>
      <c r="G117" s="140"/>
      <c r="H117" s="141"/>
      <c r="I117" s="139" t="e">
        <f>IF(E117&lt;&gt;"",VLOOKUP(E117,'SOURCE INFO'!$A:$B,2,FALSE),"")*D117</f>
        <v>#VALUE!</v>
      </c>
      <c r="J117" s="140"/>
      <c r="K117" s="140"/>
    </row>
    <row r="118" spans="1:11" x14ac:dyDescent="0.25">
      <c r="A118" s="140"/>
      <c r="B118" s="141"/>
      <c r="C118" s="140"/>
      <c r="D118" s="130"/>
      <c r="E118" s="129"/>
      <c r="F118" s="176"/>
      <c r="G118" s="140"/>
      <c r="H118" s="141"/>
      <c r="I118" s="139" t="e">
        <f>IF(E118&lt;&gt;"",VLOOKUP(E118,'SOURCE INFO'!$A:$B,2,FALSE),"")*D118</f>
        <v>#VALUE!</v>
      </c>
      <c r="J118" s="140"/>
      <c r="K118" s="140"/>
    </row>
    <row r="119" spans="1:11" x14ac:dyDescent="0.25">
      <c r="A119" s="140"/>
      <c r="B119" s="141"/>
      <c r="C119" s="140"/>
      <c r="D119" s="130"/>
      <c r="E119" s="129"/>
      <c r="F119" s="176"/>
      <c r="G119" s="140"/>
      <c r="H119" s="141"/>
      <c r="I119" s="139" t="e">
        <f>IF(E119&lt;&gt;"",VLOOKUP(E119,'SOURCE INFO'!$A:$B,2,FALSE),"")*D119</f>
        <v>#VALUE!</v>
      </c>
      <c r="J119" s="140"/>
      <c r="K119" s="140"/>
    </row>
    <row r="120" spans="1:11" x14ac:dyDescent="0.25">
      <c r="A120" s="140"/>
      <c r="B120" s="141"/>
      <c r="C120" s="140"/>
      <c r="D120" s="130"/>
      <c r="E120" s="129"/>
      <c r="F120" s="176"/>
      <c r="G120" s="140"/>
      <c r="H120" s="141"/>
      <c r="I120" s="139" t="e">
        <f>IF(E120&lt;&gt;"",VLOOKUP(E120,'SOURCE INFO'!$A:$B,2,FALSE),"")*D120</f>
        <v>#VALUE!</v>
      </c>
      <c r="J120" s="140"/>
      <c r="K120" s="140"/>
    </row>
    <row r="121" spans="1:11" x14ac:dyDescent="0.25">
      <c r="A121" s="140"/>
      <c r="B121" s="141"/>
      <c r="C121" s="140"/>
      <c r="D121" s="130"/>
      <c r="E121" s="129"/>
      <c r="F121" s="176"/>
      <c r="G121" s="140"/>
      <c r="H121" s="141"/>
      <c r="I121" s="139" t="e">
        <f>IF(E121&lt;&gt;"",VLOOKUP(E121,'SOURCE INFO'!$A:$B,2,FALSE),"")*D121</f>
        <v>#VALUE!</v>
      </c>
      <c r="J121" s="140"/>
      <c r="K121" s="140"/>
    </row>
    <row r="122" spans="1:11" x14ac:dyDescent="0.25">
      <c r="A122" s="140"/>
      <c r="B122" s="141"/>
      <c r="C122" s="140"/>
      <c r="D122" s="130"/>
      <c r="E122" s="129"/>
      <c r="F122" s="176"/>
      <c r="G122" s="140"/>
      <c r="H122" s="141"/>
      <c r="I122" s="139" t="e">
        <f>IF(E122&lt;&gt;"",VLOOKUP(E122,'SOURCE INFO'!$A:$B,2,FALSE),"")*D122</f>
        <v>#VALUE!</v>
      </c>
      <c r="J122" s="140"/>
      <c r="K122" s="140"/>
    </row>
    <row r="123" spans="1:11" x14ac:dyDescent="0.25">
      <c r="A123" s="140"/>
      <c r="B123" s="141"/>
      <c r="C123" s="140"/>
      <c r="D123" s="130"/>
      <c r="E123" s="129"/>
      <c r="F123" s="176"/>
      <c r="G123" s="140"/>
      <c r="H123" s="141"/>
      <c r="I123" s="139" t="e">
        <f>IF(E123&lt;&gt;"",VLOOKUP(E123,'SOURCE INFO'!$A:$B,2,FALSE),"")*D123</f>
        <v>#VALUE!</v>
      </c>
      <c r="J123" s="140"/>
      <c r="K123" s="140"/>
    </row>
    <row r="124" spans="1:11" x14ac:dyDescent="0.25">
      <c r="A124" s="140"/>
      <c r="B124" s="141"/>
      <c r="C124" s="140"/>
      <c r="D124" s="130"/>
      <c r="E124" s="129"/>
      <c r="F124" s="176"/>
      <c r="G124" s="140"/>
      <c r="H124" s="141"/>
      <c r="I124" s="139" t="e">
        <f>IF(E124&lt;&gt;"",VLOOKUP(E124,'SOURCE INFO'!$A:$B,2,FALSE),"")*D124</f>
        <v>#VALUE!</v>
      </c>
      <c r="J124" s="140"/>
      <c r="K124" s="140"/>
    </row>
    <row r="125" spans="1:11" x14ac:dyDescent="0.25">
      <c r="A125" s="140"/>
      <c r="B125" s="141"/>
      <c r="C125" s="140"/>
      <c r="D125" s="130"/>
      <c r="E125" s="129"/>
      <c r="F125" s="176"/>
      <c r="G125" s="140"/>
      <c r="H125" s="141"/>
      <c r="I125" s="139" t="e">
        <f>IF(E125&lt;&gt;"",VLOOKUP(E125,'SOURCE INFO'!$A:$B,2,FALSE),"")*D125</f>
        <v>#VALUE!</v>
      </c>
      <c r="J125" s="140"/>
      <c r="K125" s="140"/>
    </row>
    <row r="126" spans="1:11" x14ac:dyDescent="0.25">
      <c r="A126" s="140"/>
      <c r="B126" s="141"/>
      <c r="C126" s="140"/>
      <c r="D126" s="130"/>
      <c r="E126" s="129"/>
      <c r="F126" s="176"/>
      <c r="G126" s="140"/>
      <c r="H126" s="141"/>
      <c r="I126" s="139" t="e">
        <f>IF(E126&lt;&gt;"",VLOOKUP(E126,'SOURCE INFO'!$A:$B,2,FALSE),"")*D126</f>
        <v>#VALUE!</v>
      </c>
      <c r="J126" s="140"/>
      <c r="K126" s="140"/>
    </row>
    <row r="127" spans="1:11" x14ac:dyDescent="0.25">
      <c r="A127" s="140"/>
      <c r="B127" s="141"/>
      <c r="C127" s="140"/>
      <c r="D127" s="130"/>
      <c r="E127" s="129"/>
      <c r="F127" s="176"/>
      <c r="G127" s="140"/>
      <c r="H127" s="141"/>
      <c r="I127" s="139" t="e">
        <f>IF(E127&lt;&gt;"",VLOOKUP(E127,'SOURCE INFO'!$A:$B,2,FALSE),"")*D127</f>
        <v>#VALUE!</v>
      </c>
      <c r="J127" s="140"/>
      <c r="K127" s="140"/>
    </row>
    <row r="128" spans="1:11" x14ac:dyDescent="0.25">
      <c r="A128" s="140"/>
      <c r="B128" s="141"/>
      <c r="C128" s="140"/>
      <c r="D128" s="130"/>
      <c r="E128" s="129"/>
      <c r="F128" s="176"/>
      <c r="G128" s="140"/>
      <c r="H128" s="141"/>
      <c r="I128" s="139" t="e">
        <f>IF(E128&lt;&gt;"",VLOOKUP(E128,'SOURCE INFO'!$A:$B,2,FALSE),"")*D128</f>
        <v>#VALUE!</v>
      </c>
      <c r="J128" s="140"/>
      <c r="K128" s="140"/>
    </row>
    <row r="129" spans="1:11" x14ac:dyDescent="0.25">
      <c r="A129" s="140"/>
      <c r="B129" s="141"/>
      <c r="C129" s="140"/>
      <c r="D129" s="130"/>
      <c r="E129" s="129"/>
      <c r="F129" s="176"/>
      <c r="G129" s="140"/>
      <c r="H129" s="141"/>
      <c r="I129" s="139" t="e">
        <f>IF(E129&lt;&gt;"",VLOOKUP(E129,'SOURCE INFO'!$A:$B,2,FALSE),"")*D129</f>
        <v>#VALUE!</v>
      </c>
      <c r="J129" s="140"/>
      <c r="K129" s="140"/>
    </row>
    <row r="130" spans="1:11" x14ac:dyDescent="0.25">
      <c r="A130" s="140"/>
      <c r="B130" s="141"/>
      <c r="C130" s="140"/>
      <c r="D130" s="130"/>
      <c r="E130" s="129"/>
      <c r="F130" s="176"/>
      <c r="G130" s="140"/>
      <c r="H130" s="141"/>
      <c r="I130" s="139" t="e">
        <f>IF(E130&lt;&gt;"",VLOOKUP(E130,'SOURCE INFO'!$A:$B,2,FALSE),"")*D130</f>
        <v>#VALUE!</v>
      </c>
      <c r="J130" s="140"/>
      <c r="K130" s="140"/>
    </row>
    <row r="131" spans="1:11" x14ac:dyDescent="0.25">
      <c r="A131" s="140"/>
      <c r="B131" s="141"/>
      <c r="C131" s="140"/>
      <c r="D131" s="130"/>
      <c r="E131" s="129"/>
      <c r="F131" s="176"/>
      <c r="G131" s="140"/>
      <c r="H131" s="141"/>
      <c r="I131" s="139" t="e">
        <f>IF(E131&lt;&gt;"",VLOOKUP(E131,'SOURCE INFO'!$A:$B,2,FALSE),"")*D131</f>
        <v>#VALUE!</v>
      </c>
      <c r="J131" s="140"/>
      <c r="K131" s="140"/>
    </row>
    <row r="132" spans="1:11" x14ac:dyDescent="0.25">
      <c r="A132" s="140"/>
      <c r="B132" s="141"/>
      <c r="C132" s="140"/>
      <c r="D132" s="130"/>
      <c r="E132" s="129"/>
      <c r="F132" s="176"/>
      <c r="G132" s="140"/>
      <c r="H132" s="141"/>
      <c r="I132" s="139" t="e">
        <f>IF(E132&lt;&gt;"",VLOOKUP(E132,'SOURCE INFO'!$A:$B,2,FALSE),"")*D132</f>
        <v>#VALUE!</v>
      </c>
      <c r="J132" s="140"/>
      <c r="K132" s="140"/>
    </row>
    <row r="133" spans="1:11" x14ac:dyDescent="0.25">
      <c r="A133" s="140"/>
      <c r="B133" s="141"/>
      <c r="C133" s="140"/>
      <c r="D133" s="130"/>
      <c r="E133" s="129"/>
      <c r="F133" s="176"/>
      <c r="G133" s="140"/>
      <c r="H133" s="141"/>
      <c r="I133" s="139" t="e">
        <f>IF(E133&lt;&gt;"",VLOOKUP(E133,'SOURCE INFO'!$A:$B,2,FALSE),"")*D133</f>
        <v>#VALUE!</v>
      </c>
      <c r="J133" s="140"/>
      <c r="K133" s="140"/>
    </row>
    <row r="134" spans="1:11" x14ac:dyDescent="0.25">
      <c r="A134" s="140"/>
      <c r="B134" s="141"/>
      <c r="C134" s="140"/>
      <c r="D134" s="130"/>
      <c r="E134" s="129"/>
      <c r="F134" s="176"/>
      <c r="G134" s="140"/>
      <c r="H134" s="141"/>
      <c r="I134" s="139" t="e">
        <f>IF(E134&lt;&gt;"",VLOOKUP(E134,'SOURCE INFO'!$A:$B,2,FALSE),"")*D134</f>
        <v>#VALUE!</v>
      </c>
      <c r="J134" s="140"/>
      <c r="K134" s="140"/>
    </row>
    <row r="135" spans="1:11" x14ac:dyDescent="0.25">
      <c r="A135" s="140"/>
      <c r="B135" s="141"/>
      <c r="C135" s="140"/>
      <c r="D135" s="130"/>
      <c r="E135" s="129"/>
      <c r="F135" s="176"/>
      <c r="G135" s="140"/>
      <c r="H135" s="141"/>
      <c r="I135" s="139" t="e">
        <f>IF(E135&lt;&gt;"",VLOOKUP(E135,'SOURCE INFO'!$A:$B,2,FALSE),"")*D135</f>
        <v>#VALUE!</v>
      </c>
      <c r="J135" s="140"/>
      <c r="K135" s="140"/>
    </row>
    <row r="136" spans="1:11" x14ac:dyDescent="0.25">
      <c r="A136" s="140"/>
      <c r="B136" s="141"/>
      <c r="C136" s="140"/>
      <c r="D136" s="130"/>
      <c r="E136" s="129"/>
      <c r="F136" s="176"/>
      <c r="G136" s="140"/>
      <c r="H136" s="141"/>
      <c r="I136" s="139" t="e">
        <f>IF(E136&lt;&gt;"",VLOOKUP(E136,'SOURCE INFO'!$A:$B,2,FALSE),"")*D136</f>
        <v>#VALUE!</v>
      </c>
      <c r="J136" s="140"/>
      <c r="K136" s="140"/>
    </row>
    <row r="137" spans="1:11" x14ac:dyDescent="0.25">
      <c r="A137" s="140"/>
      <c r="B137" s="141"/>
      <c r="C137" s="140"/>
      <c r="D137" s="130"/>
      <c r="E137" s="129"/>
      <c r="F137" s="176"/>
      <c r="G137" s="140"/>
      <c r="H137" s="141"/>
      <c r="I137" s="139" t="e">
        <f>IF(E137&lt;&gt;"",VLOOKUP(E137,'SOURCE INFO'!$A:$B,2,FALSE),"")*D137</f>
        <v>#VALUE!</v>
      </c>
      <c r="J137" s="140"/>
      <c r="K137" s="140"/>
    </row>
    <row r="138" spans="1:11" x14ac:dyDescent="0.25">
      <c r="A138" s="140"/>
      <c r="B138" s="141"/>
      <c r="C138" s="140"/>
      <c r="D138" s="130"/>
      <c r="E138" s="129"/>
      <c r="F138" s="176"/>
      <c r="G138" s="140"/>
      <c r="H138" s="141"/>
      <c r="I138" s="139" t="e">
        <f>IF(E138&lt;&gt;"",VLOOKUP(E138,'SOURCE INFO'!$A:$B,2,FALSE),"")*D138</f>
        <v>#VALUE!</v>
      </c>
      <c r="J138" s="140"/>
      <c r="K138" s="140"/>
    </row>
    <row r="139" spans="1:11" x14ac:dyDescent="0.25">
      <c r="A139" s="140"/>
      <c r="B139" s="141"/>
      <c r="C139" s="140"/>
      <c r="D139" s="130"/>
      <c r="E139" s="129"/>
      <c r="F139" s="176"/>
      <c r="G139" s="140"/>
      <c r="H139" s="141"/>
      <c r="I139" s="139" t="e">
        <f>IF(E139&lt;&gt;"",VLOOKUP(E139,'SOURCE INFO'!$A:$B,2,FALSE),"")*D139</f>
        <v>#VALUE!</v>
      </c>
      <c r="J139" s="140"/>
      <c r="K139" s="140"/>
    </row>
    <row r="140" spans="1:11" x14ac:dyDescent="0.25">
      <c r="A140" s="140"/>
      <c r="B140" s="141"/>
      <c r="C140" s="140"/>
      <c r="D140" s="130"/>
      <c r="E140" s="129"/>
      <c r="F140" s="176"/>
      <c r="G140" s="140"/>
      <c r="H140" s="141"/>
      <c r="I140" s="139" t="e">
        <f>IF(E140&lt;&gt;"",VLOOKUP(E140,'SOURCE INFO'!$A:$B,2,FALSE),"")*D140</f>
        <v>#VALUE!</v>
      </c>
      <c r="J140" s="140"/>
      <c r="K140" s="140"/>
    </row>
    <row r="141" spans="1:11" x14ac:dyDescent="0.25">
      <c r="A141" s="140"/>
      <c r="B141" s="141"/>
      <c r="C141" s="140"/>
      <c r="D141" s="130"/>
      <c r="E141" s="129"/>
      <c r="F141" s="176"/>
      <c r="G141" s="140"/>
      <c r="H141" s="141"/>
      <c r="I141" s="139" t="e">
        <f>IF(E141&lt;&gt;"",VLOOKUP(E141,'SOURCE INFO'!$A:$B,2,FALSE),"")*D141</f>
        <v>#VALUE!</v>
      </c>
      <c r="J141" s="140"/>
      <c r="K141" s="140"/>
    </row>
    <row r="142" spans="1:11" x14ac:dyDescent="0.25">
      <c r="A142" s="140"/>
      <c r="B142" s="141"/>
      <c r="C142" s="140"/>
      <c r="D142" s="130"/>
      <c r="E142" s="129"/>
      <c r="F142" s="176"/>
      <c r="G142" s="140"/>
      <c r="H142" s="141"/>
      <c r="I142" s="139" t="e">
        <f>IF(E142&lt;&gt;"",VLOOKUP(E142,'SOURCE INFO'!$A:$B,2,FALSE),"")*D142</f>
        <v>#VALUE!</v>
      </c>
      <c r="J142" s="140"/>
      <c r="K142" s="140"/>
    </row>
    <row r="143" spans="1:11" x14ac:dyDescent="0.25">
      <c r="A143" s="140"/>
      <c r="B143" s="141"/>
      <c r="C143" s="140"/>
      <c r="D143" s="130"/>
      <c r="E143" s="129"/>
      <c r="F143" s="176"/>
      <c r="G143" s="140"/>
      <c r="H143" s="141"/>
      <c r="I143" s="139" t="e">
        <f>IF(E143&lt;&gt;"",VLOOKUP(E143,'SOURCE INFO'!$A:$B,2,FALSE),"")*D143</f>
        <v>#VALUE!</v>
      </c>
      <c r="J143" s="140"/>
      <c r="K143" s="140"/>
    </row>
    <row r="144" spans="1:11" x14ac:dyDescent="0.25">
      <c r="A144" s="140"/>
      <c r="B144" s="141"/>
      <c r="C144" s="140"/>
      <c r="D144" s="130"/>
      <c r="E144" s="129"/>
      <c r="F144" s="176"/>
      <c r="G144" s="140"/>
      <c r="H144" s="141"/>
      <c r="I144" s="139" t="e">
        <f>IF(E144&lt;&gt;"",VLOOKUP(E144,'SOURCE INFO'!$A:$B,2,FALSE),"")*D144</f>
        <v>#VALUE!</v>
      </c>
      <c r="J144" s="140"/>
      <c r="K144" s="140"/>
    </row>
    <row r="145" spans="1:11" x14ac:dyDescent="0.25">
      <c r="A145" s="140"/>
      <c r="B145" s="141"/>
      <c r="C145" s="140"/>
      <c r="D145" s="130"/>
      <c r="E145" s="129"/>
      <c r="F145" s="176"/>
      <c r="G145" s="140"/>
      <c r="H145" s="141"/>
      <c r="I145" s="139" t="e">
        <f>IF(E145&lt;&gt;"",VLOOKUP(E145,'SOURCE INFO'!$A:$B,2,FALSE),"")*D145</f>
        <v>#VALUE!</v>
      </c>
      <c r="J145" s="140"/>
      <c r="K145" s="140"/>
    </row>
    <row r="146" spans="1:11" x14ac:dyDescent="0.25">
      <c r="A146" s="140"/>
      <c r="B146" s="141"/>
      <c r="C146" s="140"/>
      <c r="D146" s="130"/>
      <c r="E146" s="129"/>
      <c r="F146" s="176"/>
      <c r="G146" s="140"/>
      <c r="H146" s="141"/>
      <c r="I146" s="139" t="e">
        <f>IF(E146&lt;&gt;"",VLOOKUP(E146,'SOURCE INFO'!$A:$B,2,FALSE),"")*D146</f>
        <v>#VALUE!</v>
      </c>
      <c r="J146" s="140"/>
      <c r="K146" s="140"/>
    </row>
    <row r="147" spans="1:11" x14ac:dyDescent="0.25">
      <c r="A147" s="140"/>
      <c r="B147" s="141"/>
      <c r="C147" s="140"/>
      <c r="D147" s="130"/>
      <c r="E147" s="129"/>
      <c r="F147" s="176"/>
      <c r="G147" s="140"/>
      <c r="H147" s="141"/>
      <c r="I147" s="139" t="e">
        <f>IF(E147&lt;&gt;"",VLOOKUP(E147,'SOURCE INFO'!$A:$B,2,FALSE),"")*D147</f>
        <v>#VALUE!</v>
      </c>
      <c r="J147" s="140"/>
      <c r="K147" s="140"/>
    </row>
    <row r="148" spans="1:11" x14ac:dyDescent="0.25">
      <c r="A148" s="140"/>
      <c r="B148" s="141"/>
      <c r="C148" s="140"/>
      <c r="D148" s="130"/>
      <c r="E148" s="129"/>
      <c r="F148" s="176"/>
      <c r="G148" s="140"/>
      <c r="H148" s="141"/>
      <c r="I148" s="139" t="e">
        <f>IF(E148&lt;&gt;"",VLOOKUP(E148,'SOURCE INFO'!$A:$B,2,FALSE),"")*D148</f>
        <v>#VALUE!</v>
      </c>
      <c r="J148" s="140"/>
      <c r="K148" s="140"/>
    </row>
    <row r="149" spans="1:11" x14ac:dyDescent="0.25">
      <c r="A149" s="140"/>
      <c r="B149" s="141"/>
      <c r="C149" s="140"/>
      <c r="D149" s="130"/>
      <c r="E149" s="129"/>
      <c r="F149" s="176"/>
      <c r="G149" s="140"/>
      <c r="H149" s="141"/>
      <c r="I149" s="139" t="e">
        <f>IF(E149&lt;&gt;"",VLOOKUP(E149,'SOURCE INFO'!$A:$B,2,FALSE),"")*D149</f>
        <v>#VALUE!</v>
      </c>
      <c r="J149" s="140"/>
      <c r="K149" s="140"/>
    </row>
    <row r="150" spans="1:11" x14ac:dyDescent="0.25">
      <c r="A150" s="140"/>
      <c r="B150" s="141"/>
      <c r="C150" s="140"/>
      <c r="D150" s="130"/>
      <c r="E150" s="129"/>
      <c r="F150" s="176"/>
      <c r="G150" s="140"/>
      <c r="H150" s="141"/>
      <c r="I150" s="139" t="e">
        <f>IF(E150&lt;&gt;"",VLOOKUP(E150,'SOURCE INFO'!$A:$B,2,FALSE),"")*D150</f>
        <v>#VALUE!</v>
      </c>
      <c r="J150" s="140"/>
      <c r="K150" s="140"/>
    </row>
    <row r="151" spans="1:11" x14ac:dyDescent="0.25">
      <c r="A151" s="140"/>
      <c r="B151" s="141"/>
      <c r="C151" s="140"/>
      <c r="D151" s="130"/>
      <c r="E151" s="129"/>
      <c r="F151" s="176"/>
      <c r="G151" s="140"/>
      <c r="H151" s="141"/>
      <c r="I151" s="139" t="e">
        <f>IF(E151&lt;&gt;"",VLOOKUP(E151,'SOURCE INFO'!$A:$B,2,FALSE),"")*D151</f>
        <v>#VALUE!</v>
      </c>
      <c r="J151" s="140"/>
      <c r="K151" s="140"/>
    </row>
    <row r="152" spans="1:11" x14ac:dyDescent="0.25">
      <c r="A152" s="140"/>
      <c r="B152" s="141"/>
      <c r="C152" s="140"/>
      <c r="D152" s="130"/>
      <c r="E152" s="129"/>
      <c r="F152" s="176"/>
      <c r="G152" s="140"/>
      <c r="H152" s="141"/>
      <c r="I152" s="139" t="e">
        <f>IF(E152&lt;&gt;"",VLOOKUP(E152,'SOURCE INFO'!$A:$B,2,FALSE),"")*D152</f>
        <v>#VALUE!</v>
      </c>
      <c r="J152" s="140"/>
      <c r="K152" s="140"/>
    </row>
    <row r="153" spans="1:11" x14ac:dyDescent="0.25">
      <c r="A153" s="140"/>
      <c r="B153" s="141"/>
      <c r="C153" s="140"/>
      <c r="D153" s="130"/>
      <c r="E153" s="129"/>
      <c r="F153" s="176"/>
      <c r="G153" s="140"/>
      <c r="H153" s="141"/>
      <c r="I153" s="139" t="e">
        <f>IF(E153&lt;&gt;"",VLOOKUP(E153,'SOURCE INFO'!$A:$B,2,FALSE),"")*D153</f>
        <v>#VALUE!</v>
      </c>
      <c r="J153" s="140"/>
      <c r="K153" s="140"/>
    </row>
    <row r="154" spans="1:11" x14ac:dyDescent="0.25">
      <c r="A154" s="140"/>
      <c r="B154" s="141"/>
      <c r="C154" s="140"/>
      <c r="D154" s="130"/>
      <c r="E154" s="129"/>
      <c r="F154" s="176"/>
      <c r="G154" s="140"/>
      <c r="H154" s="141"/>
      <c r="I154" s="139" t="e">
        <f>IF(E154&lt;&gt;"",VLOOKUP(E154,'SOURCE INFO'!$A:$B,2,FALSE),"")*D154</f>
        <v>#VALUE!</v>
      </c>
      <c r="J154" s="140"/>
      <c r="K154" s="140"/>
    </row>
    <row r="155" spans="1:11" x14ac:dyDescent="0.25">
      <c r="A155" s="140"/>
      <c r="B155" s="141"/>
      <c r="C155" s="140"/>
      <c r="D155" s="130"/>
      <c r="E155" s="129"/>
      <c r="F155" s="176"/>
      <c r="G155" s="140"/>
      <c r="H155" s="141"/>
      <c r="I155" s="139" t="e">
        <f>IF(E155&lt;&gt;"",VLOOKUP(E155,'SOURCE INFO'!$A:$B,2,FALSE),"")*D155</f>
        <v>#VALUE!</v>
      </c>
      <c r="J155" s="140"/>
      <c r="K155" s="140"/>
    </row>
    <row r="156" spans="1:11" x14ac:dyDescent="0.25">
      <c r="A156" s="140"/>
      <c r="B156" s="141"/>
      <c r="C156" s="140"/>
      <c r="D156" s="130"/>
      <c r="E156" s="129"/>
      <c r="F156" s="176"/>
      <c r="G156" s="140"/>
      <c r="H156" s="141"/>
      <c r="I156" s="139" t="e">
        <f>IF(E156&lt;&gt;"",VLOOKUP(E156,'SOURCE INFO'!$A:$B,2,FALSE),"")*D156</f>
        <v>#VALUE!</v>
      </c>
      <c r="J156" s="140"/>
      <c r="K156" s="140"/>
    </row>
    <row r="157" spans="1:11" x14ac:dyDescent="0.25">
      <c r="A157" s="142"/>
      <c r="B157" s="143"/>
      <c r="C157" s="142"/>
      <c r="D157" s="143"/>
      <c r="I157" s="143"/>
      <c r="J157" s="144"/>
    </row>
  </sheetData>
  <sortState ref="A5:L156">
    <sortCondition ref="H2:H6"/>
  </sortState>
  <mergeCells count="36">
    <mergeCell ref="K17:K22"/>
    <mergeCell ref="K13:K14"/>
    <mergeCell ref="K15:K16"/>
    <mergeCell ref="H15:H16"/>
    <mergeCell ref="C6:C7"/>
    <mergeCell ref="K6:K7"/>
    <mergeCell ref="K8:K9"/>
    <mergeCell ref="H17:H22"/>
    <mergeCell ref="H8:H9"/>
    <mergeCell ref="A26:A32"/>
    <mergeCell ref="B26:B32"/>
    <mergeCell ref="C26:C32"/>
    <mergeCell ref="K26:K32"/>
    <mergeCell ref="A33:A37"/>
    <mergeCell ref="C33:C37"/>
    <mergeCell ref="B33:B37"/>
    <mergeCell ref="K33:K37"/>
    <mergeCell ref="L26:L32"/>
    <mergeCell ref="L33:L37"/>
    <mergeCell ref="L8:L9"/>
    <mergeCell ref="L13:L14"/>
    <mergeCell ref="L17:L22"/>
    <mergeCell ref="C17:C22"/>
    <mergeCell ref="B17:B22"/>
    <mergeCell ref="B13:B14"/>
    <mergeCell ref="C13:C14"/>
    <mergeCell ref="B6:B7"/>
    <mergeCell ref="B15:B16"/>
    <mergeCell ref="C15:C16"/>
    <mergeCell ref="B8:B9"/>
    <mergeCell ref="C8:C9"/>
    <mergeCell ref="A13:A14"/>
    <mergeCell ref="A17:A22"/>
    <mergeCell ref="A8:A9"/>
    <mergeCell ref="A6:A7"/>
    <mergeCell ref="A15:A16"/>
  </mergeCells>
  <conditionalFormatting sqref="J11:J25">
    <cfRule type="containsErrors" dxfId="0" priority="1">
      <formula>ISERROR(J11)</formula>
    </cfRule>
  </conditionalFormatting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Décompte</vt:lpstr>
      <vt:lpstr>SOURCE INFO</vt:lpstr>
      <vt:lpstr>Travaux 2015</vt:lpstr>
      <vt:lpstr>Décompte!Zone_d_impression</vt:lpstr>
    </vt:vector>
  </TitlesOfParts>
  <Company>GDF Suez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Wathelet</dc:creator>
  <cp:lastModifiedBy>Philippe Wathelet</cp:lastModifiedBy>
  <cp:lastPrinted>2015-06-23T12:39:34Z</cp:lastPrinted>
  <dcterms:created xsi:type="dcterms:W3CDTF">2015-01-22T10:36:28Z</dcterms:created>
  <dcterms:modified xsi:type="dcterms:W3CDTF">2015-06-23T13:31:03Z</dcterms:modified>
</cp:coreProperties>
</file>