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0" windowWidth="14400" windowHeight="12225" tabRatio="876" activeTab="1"/>
  </bookViews>
  <sheets>
    <sheet name="Tableau de bord" sheetId="16" r:id="rId1"/>
    <sheet name="Nouvel facture" sheetId="17" r:id="rId2"/>
    <sheet name="Remarque facture" sheetId="18" r:id="rId3"/>
  </sheets>
  <externalReferences>
    <externalReference r:id="rId4"/>
    <externalReference r:id="rId5"/>
    <externalReference r:id="rId6"/>
  </externalReferences>
  <definedNames>
    <definedName name="Client__Échéance">'[1]Remarque client'!$B$10:$F$10</definedName>
    <definedName name="Client_Famille">'[1]Remarque client'!$C$4:$G$4</definedName>
    <definedName name="Facture_Échéance">'Remarque facture'!$B$17:$F$17</definedName>
    <definedName name="Facture_Mode_de_règlement">'Remarque facture'!$B$23:$D$23</definedName>
    <definedName name="Facture_Nom_L">'[1]Liste des Clients'!$A$2:$A$1000</definedName>
    <definedName name="Facture_Remise">'Remarque facture'!$B$28:$D$28</definedName>
    <definedName name="Facture_Type_de_Facture">'Remarque facture'!$B$4:$G$4</definedName>
  </definedNames>
  <calcPr calcId="145621" iterate="1" iterateDelta="1"/>
</workbook>
</file>

<file path=xl/calcChain.xml><?xml version="1.0" encoding="utf-8"?>
<calcChain xmlns="http://schemas.openxmlformats.org/spreadsheetml/2006/main">
  <c r="E9" i="17" l="1"/>
  <c r="B33" i="18" l="1"/>
  <c r="L45" i="17"/>
  <c r="Q45" i="17" s="1"/>
  <c r="K45" i="17"/>
  <c r="B45" i="17"/>
  <c r="L44" i="17"/>
  <c r="Q44" i="17" s="1"/>
  <c r="K44" i="17"/>
  <c r="B44" i="17"/>
  <c r="L43" i="17"/>
  <c r="Q43" i="17" s="1"/>
  <c r="K43" i="17"/>
  <c r="B43" i="17"/>
  <c r="L42" i="17"/>
  <c r="Q42" i="17" s="1"/>
  <c r="K42" i="17"/>
  <c r="B42" i="17"/>
  <c r="L41" i="17"/>
  <c r="Q41" i="17" s="1"/>
  <c r="K41" i="17"/>
  <c r="B41" i="17"/>
  <c r="L40" i="17"/>
  <c r="Q40" i="17" s="1"/>
  <c r="K40" i="17"/>
  <c r="B40" i="17"/>
  <c r="L39" i="17"/>
  <c r="Q39" i="17" s="1"/>
  <c r="K39" i="17"/>
  <c r="B39" i="17"/>
  <c r="L38" i="17"/>
  <c r="Q38" i="17" s="1"/>
  <c r="K38" i="17"/>
  <c r="B38" i="17"/>
  <c r="L37" i="17"/>
  <c r="Q37" i="17" s="1"/>
  <c r="K37" i="17"/>
  <c r="B37" i="17"/>
  <c r="L36" i="17"/>
  <c r="Q36" i="17" s="1"/>
  <c r="K36" i="17"/>
  <c r="B36" i="17"/>
  <c r="L35" i="17"/>
  <c r="Q35" i="17" s="1"/>
  <c r="K35" i="17"/>
  <c r="B35" i="17"/>
  <c r="L34" i="17"/>
  <c r="Q34" i="17" s="1"/>
  <c r="K34" i="17"/>
  <c r="B34" i="17"/>
  <c r="L33" i="17"/>
  <c r="Q33" i="17" s="1"/>
  <c r="K33" i="17"/>
  <c r="B33" i="17"/>
  <c r="L32" i="17"/>
  <c r="Q32" i="17" s="1"/>
  <c r="K32" i="17"/>
  <c r="B32" i="17"/>
  <c r="L31" i="17"/>
  <c r="Q31" i="17" s="1"/>
  <c r="K31" i="17"/>
  <c r="B31" i="17"/>
  <c r="L30" i="17"/>
  <c r="Q30" i="17" s="1"/>
  <c r="K30" i="17"/>
  <c r="B30" i="17"/>
  <c r="L29" i="17"/>
  <c r="Q29" i="17" s="1"/>
  <c r="K29" i="17"/>
  <c r="B29" i="17"/>
  <c r="L28" i="17"/>
  <c r="Q28" i="17" s="1"/>
  <c r="K28" i="17"/>
  <c r="B28" i="17"/>
  <c r="L27" i="17"/>
  <c r="Q27" i="17" s="1"/>
  <c r="K27" i="17"/>
  <c r="B27" i="17"/>
  <c r="L26" i="17"/>
  <c r="Q26" i="17" s="1"/>
  <c r="K26" i="17"/>
  <c r="B26" i="17"/>
  <c r="L25" i="17"/>
  <c r="Q25" i="17" s="1"/>
  <c r="B25" i="17"/>
  <c r="L24" i="17"/>
  <c r="Q24" i="17" s="1"/>
  <c r="B24" i="17"/>
  <c r="L23" i="17"/>
  <c r="Q23" i="17" s="1"/>
  <c r="B23" i="17"/>
  <c r="L22" i="17"/>
  <c r="Q22" i="17" s="1"/>
  <c r="B22" i="17"/>
  <c r="C19" i="17"/>
  <c r="C33" i="18" s="1"/>
  <c r="O13" i="17"/>
  <c r="G13" i="17"/>
  <c r="I11" i="17"/>
  <c r="E11" i="17"/>
  <c r="C18" i="17" l="1"/>
  <c r="P47" i="17"/>
  <c r="P49" i="17" l="1"/>
  <c r="P50" i="17" s="1"/>
</calcChain>
</file>

<file path=xl/sharedStrings.xml><?xml version="1.0" encoding="utf-8"?>
<sst xmlns="http://schemas.openxmlformats.org/spreadsheetml/2006/main" count="67" uniqueCount="64">
  <si>
    <t>Client</t>
  </si>
  <si>
    <t>Désignation</t>
  </si>
  <si>
    <t>Espèces</t>
  </si>
  <si>
    <t>Ref. Article</t>
  </si>
  <si>
    <t>Total TVA</t>
  </si>
  <si>
    <t>Rue Robesse 13H</t>
  </si>
  <si>
    <t>6041 Gosselies</t>
  </si>
  <si>
    <t>Tel°:</t>
  </si>
  <si>
    <t>Fax°:</t>
  </si>
  <si>
    <t>VLR</t>
  </si>
  <si>
    <t>Téléphone : +32 (0)71 851 640</t>
  </si>
  <si>
    <t>Télécopie : +32 (0)71 851 640</t>
  </si>
  <si>
    <t>TVA : BE0000.000.000</t>
  </si>
  <si>
    <t>IBAN : BE00 0000 0000 0000</t>
  </si>
  <si>
    <t>BIC : 00000000</t>
  </si>
  <si>
    <t>E-mail : VLR@gmail.com</t>
  </si>
  <si>
    <t>Votre commande :</t>
  </si>
  <si>
    <t>Notre référence :</t>
  </si>
  <si>
    <t>Date de l'envoi :</t>
  </si>
  <si>
    <t>Mode de règlement :</t>
  </si>
  <si>
    <t>Date de livraison :</t>
  </si>
  <si>
    <t>Lieux de livraison :</t>
  </si>
  <si>
    <t>Prix tot.
HTVA</t>
  </si>
  <si>
    <t>Qté
cmd.</t>
  </si>
  <si>
    <t>Qté
liv.</t>
  </si>
  <si>
    <t>Prix unit.
HTVA</t>
  </si>
  <si>
    <t>Qté
BO.</t>
  </si>
  <si>
    <t>Total HTVA</t>
  </si>
  <si>
    <t>Taux TVA</t>
  </si>
  <si>
    <t>Total TVAC</t>
  </si>
  <si>
    <t>Échéance :</t>
  </si>
  <si>
    <t>Date</t>
  </si>
  <si>
    <t>Promo</t>
  </si>
  <si>
    <t>Remise</t>
  </si>
  <si>
    <t xml:space="preserve">Virement bancaire </t>
  </si>
  <si>
    <t>Bancontact</t>
  </si>
  <si>
    <t>Mode de règlement</t>
  </si>
  <si>
    <t>90 Jours fin de mois le 1er</t>
  </si>
  <si>
    <t>60 Jours fin de mois le 1er</t>
  </si>
  <si>
    <t>30 Jours fin de mois le 1er</t>
  </si>
  <si>
    <t>30 jours nets</t>
  </si>
  <si>
    <t>Comptant (sans échéance)</t>
  </si>
  <si>
    <t>Échéance</t>
  </si>
  <si>
    <t>Nbr</t>
  </si>
  <si>
    <t>Type</t>
  </si>
  <si>
    <t>DEV_</t>
  </si>
  <si>
    <t>NDC_</t>
  </si>
  <si>
    <t>FAC_</t>
  </si>
  <si>
    <t>CMD_</t>
  </si>
  <si>
    <t>CL_</t>
  </si>
  <si>
    <t>LIV_</t>
  </si>
  <si>
    <t>Nbr de Facture</t>
  </si>
  <si>
    <t>DEV</t>
  </si>
  <si>
    <t>NDC
(Réparation)</t>
  </si>
  <si>
    <t>FAC</t>
  </si>
  <si>
    <t>CMD</t>
  </si>
  <si>
    <t>CL
(Comptoir)</t>
  </si>
  <si>
    <t>LIV</t>
  </si>
  <si>
    <t>Offre de prix</t>
  </si>
  <si>
    <t>Note de crédit</t>
  </si>
  <si>
    <t>Facture</t>
  </si>
  <si>
    <t>Confirmation de commande</t>
  </si>
  <si>
    <t>Bon de livraison</t>
  </si>
  <si>
    <t>Type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</si>
</sst>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VLR-&quot;###,###,000,000"/>
    <numFmt numFmtId="165" formatCode="#,##0.00\ &quot;€&quot;"/>
    <numFmt numFmtId="166" formatCode="[$-F800]dddd\,\ mmmm\ dd\,\ yyyy"/>
    <numFmt numFmtId="167" formatCode="&quot;LIV_&quot;###000&quot;_aaaa_mm&quot;"/>
    <numFmt numFmtId="168" formatCode="mm"/>
    <numFmt numFmtId="169" formatCode="yyyy"/>
    <numFmt numFmtId="170" formatCode="####0000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26"/>
      <color rgb="FF000000"/>
      <name val="Copperplate Gothic Bold"/>
      <family val="2"/>
    </font>
    <font>
      <sz val="14"/>
      <color theme="1"/>
      <name val="Arial"/>
      <family val="2"/>
    </font>
    <font>
      <b/>
      <sz val="11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1"/>
      <color theme="1"/>
      <name val="Arial"/>
      <family val="2"/>
    </font>
    <font>
      <b/>
      <sz val="20"/>
      <color rgb="FF000000"/>
      <name val="Arial Narrow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Tahoma"/>
      <family val="2"/>
    </font>
    <font>
      <b/>
      <sz val="11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gray125">
        <fgColor theme="1" tint="0.499984740745262"/>
        <bgColor theme="8" tint="0.59996337778862885"/>
      </patternFill>
    </fill>
    <fill>
      <patternFill patternType="gray125">
        <fgColor theme="1" tint="0.499984740745262"/>
        <bgColor theme="9" tint="0.59996337778862885"/>
      </patternFill>
    </fill>
    <fill>
      <patternFill patternType="solid">
        <fgColor theme="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ck">
        <color indexed="64"/>
      </top>
      <bottom/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164" fontId="1" fillId="0" borderId="12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9" fontId="1" fillId="0" borderId="12" xfId="1" applyFont="1" applyBorder="1" applyAlignment="1">
      <alignment horizontal="center" vertical="center"/>
    </xf>
    <xf numFmtId="9" fontId="1" fillId="0" borderId="13" xfId="1" applyFont="1" applyBorder="1" applyAlignment="1">
      <alignment horizontal="center" vertical="center"/>
    </xf>
    <xf numFmtId="9" fontId="1" fillId="0" borderId="15" xfId="1" applyFont="1" applyBorder="1" applyAlignment="1">
      <alignment horizontal="center" vertical="center"/>
    </xf>
    <xf numFmtId="0" fontId="0" fillId="0" borderId="7" xfId="0" applyBorder="1" applyAlignment="1"/>
    <xf numFmtId="0" fontId="1" fillId="0" borderId="0" xfId="0" applyFont="1" applyBorder="1" applyAlignment="1">
      <alignment horizontal="center" vertical="center"/>
    </xf>
    <xf numFmtId="0" fontId="0" fillId="0" borderId="8" xfId="0" applyBorder="1"/>
    <xf numFmtId="0" fontId="0" fillId="0" borderId="6" xfId="0" applyBorder="1"/>
    <xf numFmtId="168" fontId="4" fillId="0" borderId="28" xfId="0" applyNumberFormat="1" applyFont="1" applyBorder="1" applyAlignment="1">
      <alignment horizontal="center" vertical="center"/>
    </xf>
    <xf numFmtId="169" fontId="0" fillId="0" borderId="29" xfId="0" applyNumberFormat="1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0" fillId="0" borderId="3" xfId="0" applyBorder="1"/>
    <xf numFmtId="0" fontId="12" fillId="4" borderId="1" xfId="0" applyFont="1" applyFill="1" applyBorder="1"/>
    <xf numFmtId="169" fontId="0" fillId="0" borderId="0" xfId="0" applyNumberFormat="1"/>
    <xf numFmtId="0" fontId="0" fillId="0" borderId="7" xfId="0" applyBorder="1"/>
    <xf numFmtId="0" fontId="0" fillId="0" borderId="0" xfId="0" applyNumberFormat="1"/>
    <xf numFmtId="0" fontId="4" fillId="0" borderId="28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29" xfId="0" applyBorder="1"/>
    <xf numFmtId="0" fontId="0" fillId="0" borderId="2" xfId="0" applyBorder="1"/>
    <xf numFmtId="0" fontId="13" fillId="0" borderId="0" xfId="0" applyFont="1" applyFill="1" applyBorder="1" applyAlignment="1">
      <alignment vertical="center"/>
    </xf>
    <xf numFmtId="0" fontId="13" fillId="0" borderId="8" xfId="0" applyFont="1" applyFill="1" applyBorder="1" applyAlignment="1">
      <alignment vertical="center"/>
    </xf>
    <xf numFmtId="0" fontId="13" fillId="0" borderId="7" xfId="0" applyFont="1" applyFill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4" fillId="0" borderId="0" xfId="0" applyFont="1" applyFill="1" applyBorder="1"/>
    <xf numFmtId="0" fontId="14" fillId="0" borderId="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5" fillId="0" borderId="0" xfId="0" applyFont="1" applyFill="1" applyBorder="1"/>
    <xf numFmtId="0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top"/>
    </xf>
    <xf numFmtId="9" fontId="16" fillId="0" borderId="0" xfId="0" applyNumberFormat="1" applyFont="1" applyFill="1" applyBorder="1" applyAlignment="1">
      <alignment horizontal="left" vertical="top"/>
    </xf>
    <xf numFmtId="0" fontId="17" fillId="0" borderId="0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vertical="center"/>
    </xf>
    <xf numFmtId="0" fontId="13" fillId="0" borderId="4" xfId="0" applyFont="1" applyFill="1" applyBorder="1" applyAlignment="1">
      <alignment vertical="center"/>
    </xf>
    <xf numFmtId="0" fontId="16" fillId="0" borderId="0" xfId="0" quotePrefix="1" applyFont="1" applyFill="1" applyBorder="1" applyAlignment="1">
      <alignment horizontal="left" vertical="top"/>
    </xf>
    <xf numFmtId="0" fontId="13" fillId="0" borderId="3" xfId="0" applyFont="1" applyFill="1" applyBorder="1" applyAlignment="1">
      <alignment vertical="center"/>
    </xf>
    <xf numFmtId="0" fontId="13" fillId="0" borderId="2" xfId="0" applyFont="1" applyFill="1" applyBorder="1" applyAlignment="1">
      <alignment vertical="center"/>
    </xf>
    <xf numFmtId="0" fontId="18" fillId="4" borderId="1" xfId="0" applyFont="1" applyFill="1" applyBorder="1" applyAlignment="1">
      <alignment vertical="center"/>
    </xf>
    <xf numFmtId="0" fontId="18" fillId="0" borderId="6" xfId="0" applyFont="1" applyFill="1" applyBorder="1" applyAlignment="1">
      <alignment vertical="center"/>
    </xf>
    <xf numFmtId="0" fontId="0" fillId="0" borderId="28" xfId="0" applyBorder="1" applyAlignment="1">
      <alignment horizontal="center" vertical="center"/>
    </xf>
    <xf numFmtId="170" fontId="13" fillId="0" borderId="30" xfId="0" applyNumberFormat="1" applyFont="1" applyFill="1" applyBorder="1" applyAlignment="1">
      <alignment horizontal="center" vertical="center"/>
    </xf>
    <xf numFmtId="170" fontId="13" fillId="0" borderId="29" xfId="0" applyNumberFormat="1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top"/>
    </xf>
    <xf numFmtId="0" fontId="13" fillId="0" borderId="0" xfId="0" applyFont="1" applyFill="1" applyBorder="1" applyAlignment="1">
      <alignment horizontal="center" vertical="top" wrapText="1"/>
    </xf>
    <xf numFmtId="0" fontId="13" fillId="0" borderId="4" xfId="0" applyFont="1" applyFill="1" applyBorder="1" applyAlignment="1">
      <alignment horizontal="center" vertical="top"/>
    </xf>
    <xf numFmtId="0" fontId="0" fillId="0" borderId="31" xfId="0" applyBorder="1"/>
    <xf numFmtId="0" fontId="14" fillId="0" borderId="2" xfId="0" applyFont="1" applyFill="1" applyBorder="1"/>
    <xf numFmtId="0" fontId="1" fillId="0" borderId="0" xfId="0" applyFont="1" applyBorder="1"/>
    <xf numFmtId="166" fontId="1" fillId="0" borderId="7" xfId="0" applyNumberFormat="1" applyFont="1" applyBorder="1" applyAlignment="1">
      <alignment horizontal="left"/>
    </xf>
    <xf numFmtId="0" fontId="7" fillId="0" borderId="11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5" fontId="1" fillId="0" borderId="23" xfId="0" applyNumberFormat="1" applyFont="1" applyBorder="1" applyAlignment="1">
      <alignment horizontal="center" vertical="center"/>
    </xf>
    <xf numFmtId="165" fontId="1" fillId="0" borderId="24" xfId="0" applyNumberFormat="1" applyFont="1" applyBorder="1" applyAlignment="1">
      <alignment horizontal="center" vertical="center"/>
    </xf>
    <xf numFmtId="165" fontId="1" fillId="0" borderId="21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4" fillId="0" borderId="2" xfId="0" applyFont="1" applyBorder="1" applyAlignment="1">
      <alignment horizontal="left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165" fontId="8" fillId="0" borderId="2" xfId="0" applyNumberFormat="1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9" fontId="8" fillId="0" borderId="0" xfId="1" applyFont="1" applyBorder="1" applyAlignment="1">
      <alignment horizontal="center"/>
    </xf>
    <xf numFmtId="9" fontId="8" fillId="0" borderId="5" xfId="1" applyFont="1" applyBorder="1" applyAlignment="1">
      <alignment horizontal="center"/>
    </xf>
    <xf numFmtId="165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65" fontId="9" fillId="0" borderId="7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1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6" fontId="1" fillId="0" borderId="0" xfId="0" applyNumberFormat="1" applyFont="1" applyBorder="1" applyAlignment="1">
      <alignment horizontal="left"/>
    </xf>
    <xf numFmtId="166" fontId="1" fillId="0" borderId="5" xfId="0" applyNumberFormat="1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167" fontId="1" fillId="0" borderId="0" xfId="0" applyNumberFormat="1" applyFont="1" applyBorder="1" applyAlignment="1">
      <alignment horizontal="left"/>
    </xf>
    <xf numFmtId="165" fontId="1" fillId="0" borderId="22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FF66"/>
      <color rgb="FFFFFF00"/>
      <color rgb="FF00C800"/>
      <color rgb="FF0000C8"/>
      <color rgb="FF00AD00"/>
      <color rgb="FF00FF00"/>
      <color rgb="FF0000AD"/>
      <color rgb="FF000078"/>
      <color rgb="FF007800"/>
      <color rgb="FF00005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marque facture'!A1"/><Relationship Id="rId2" Type="http://schemas.openxmlformats.org/officeDocument/2006/relationships/hyperlink" Target="#'Liste des Factures'!A1"/><Relationship Id="rId1" Type="http://schemas.openxmlformats.org/officeDocument/2006/relationships/hyperlink" Target="#'Nouvel facture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1</xdr:row>
      <xdr:rowOff>19050</xdr:rowOff>
    </xdr:from>
    <xdr:to>
      <xdr:col>24</xdr:col>
      <xdr:colOff>38100</xdr:colOff>
      <xdr:row>4</xdr:row>
      <xdr:rowOff>171450</xdr:rowOff>
    </xdr:to>
    <xdr:sp macro="" textlink="">
      <xdr:nvSpPr>
        <xdr:cNvPr id="37" name="Plaque 36"/>
        <xdr:cNvSpPr/>
      </xdr:nvSpPr>
      <xdr:spPr>
        <a:xfrm>
          <a:off x="238125" y="209550"/>
          <a:ext cx="4143375" cy="723900"/>
        </a:xfrm>
        <a:prstGeom prst="bevel">
          <a:avLst/>
        </a:prstGeom>
        <a:solidFill>
          <a:schemeClr val="accent2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Facturation</a:t>
          </a:r>
        </a:p>
      </xdr:txBody>
    </xdr:sp>
    <xdr:clientData/>
  </xdr:twoCellAnchor>
  <xdr:twoCellAnchor>
    <xdr:from>
      <xdr:col>25</xdr:col>
      <xdr:colOff>142875</xdr:colOff>
      <xdr:row>1</xdr:row>
      <xdr:rowOff>19050</xdr:rowOff>
    </xdr:from>
    <xdr:to>
      <xdr:col>48</xdr:col>
      <xdr:colOff>123825</xdr:colOff>
      <xdr:row>4</xdr:row>
      <xdr:rowOff>171450</xdr:rowOff>
    </xdr:to>
    <xdr:sp macro="" textlink="">
      <xdr:nvSpPr>
        <xdr:cNvPr id="44" name="Plaque 43"/>
        <xdr:cNvSpPr/>
      </xdr:nvSpPr>
      <xdr:spPr>
        <a:xfrm>
          <a:off x="4667250" y="209550"/>
          <a:ext cx="4143375" cy="723900"/>
        </a:xfrm>
        <a:prstGeom prst="bevel">
          <a:avLst/>
        </a:prstGeom>
        <a:solidFill>
          <a:schemeClr val="tx2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Clientèle</a:t>
          </a:r>
        </a:p>
      </xdr:txBody>
    </xdr:sp>
    <xdr:clientData/>
  </xdr:twoCellAnchor>
  <xdr:twoCellAnchor>
    <xdr:from>
      <xdr:col>50</xdr:col>
      <xdr:colOff>28575</xdr:colOff>
      <xdr:row>1</xdr:row>
      <xdr:rowOff>19050</xdr:rowOff>
    </xdr:from>
    <xdr:to>
      <xdr:col>73</xdr:col>
      <xdr:colOff>9525</xdr:colOff>
      <xdr:row>4</xdr:row>
      <xdr:rowOff>180975</xdr:rowOff>
    </xdr:to>
    <xdr:sp macro="" textlink="">
      <xdr:nvSpPr>
        <xdr:cNvPr id="45" name="Plaque 44"/>
        <xdr:cNvSpPr/>
      </xdr:nvSpPr>
      <xdr:spPr>
        <a:xfrm>
          <a:off x="9077325" y="209550"/>
          <a:ext cx="4143375" cy="733425"/>
        </a:xfrm>
        <a:prstGeom prst="bevel">
          <a:avLst/>
        </a:prstGeom>
        <a:solidFill>
          <a:schemeClr val="accent3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Fournisseur</a:t>
          </a:r>
        </a:p>
      </xdr:txBody>
    </xdr:sp>
    <xdr:clientData/>
  </xdr:twoCellAnchor>
  <xdr:twoCellAnchor>
    <xdr:from>
      <xdr:col>74</xdr:col>
      <xdr:colOff>95250</xdr:colOff>
      <xdr:row>1</xdr:row>
      <xdr:rowOff>19050</xdr:rowOff>
    </xdr:from>
    <xdr:to>
      <xdr:col>97</xdr:col>
      <xdr:colOff>76200</xdr:colOff>
      <xdr:row>4</xdr:row>
      <xdr:rowOff>171450</xdr:rowOff>
    </xdr:to>
    <xdr:sp macro="" textlink="">
      <xdr:nvSpPr>
        <xdr:cNvPr id="46" name="Plaque 45"/>
        <xdr:cNvSpPr/>
      </xdr:nvSpPr>
      <xdr:spPr>
        <a:xfrm>
          <a:off x="13487400" y="209550"/>
          <a:ext cx="4143375" cy="723900"/>
        </a:xfrm>
        <a:prstGeom prst="bevel">
          <a:avLst/>
        </a:prstGeom>
        <a:solidFill>
          <a:schemeClr val="accent4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Article</a:t>
          </a:r>
        </a:p>
      </xdr:txBody>
    </xdr:sp>
    <xdr:clientData/>
  </xdr:twoCellAnchor>
  <xdr:twoCellAnchor>
    <xdr:from>
      <xdr:col>6</xdr:col>
      <xdr:colOff>57150</xdr:colOff>
      <xdr:row>6</xdr:row>
      <xdr:rowOff>38100</xdr:rowOff>
    </xdr:from>
    <xdr:to>
      <xdr:col>18</xdr:col>
      <xdr:colOff>133349</xdr:colOff>
      <xdr:row>8</xdr:row>
      <xdr:rowOff>180975</xdr:rowOff>
    </xdr:to>
    <xdr:sp macro="" textlink="">
      <xdr:nvSpPr>
        <xdr:cNvPr id="47" name="Plaque 46">
          <a:hlinkClick xmlns:r="http://schemas.openxmlformats.org/officeDocument/2006/relationships" r:id="rId1"/>
        </xdr:cNvPr>
        <xdr:cNvSpPr/>
      </xdr:nvSpPr>
      <xdr:spPr>
        <a:xfrm>
          <a:off x="1143000" y="1181100"/>
          <a:ext cx="2247899" cy="52387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 Facture</a:t>
          </a:r>
        </a:p>
      </xdr:txBody>
    </xdr:sp>
    <xdr:clientData/>
  </xdr:twoCellAnchor>
  <xdr:twoCellAnchor>
    <xdr:from>
      <xdr:col>6</xdr:col>
      <xdr:colOff>63720</xdr:colOff>
      <xdr:row>10</xdr:row>
      <xdr:rowOff>34487</xdr:rowOff>
    </xdr:from>
    <xdr:to>
      <xdr:col>18</xdr:col>
      <xdr:colOff>139919</xdr:colOff>
      <xdr:row>12</xdr:row>
      <xdr:rowOff>177362</xdr:rowOff>
    </xdr:to>
    <xdr:sp macro="" textlink="">
      <xdr:nvSpPr>
        <xdr:cNvPr id="55" name="Plaque 54">
          <a:hlinkClick xmlns:r="http://schemas.openxmlformats.org/officeDocument/2006/relationships" r:id="rId2"/>
        </xdr:cNvPr>
        <xdr:cNvSpPr/>
      </xdr:nvSpPr>
      <xdr:spPr>
        <a:xfrm>
          <a:off x="1167306" y="1939487"/>
          <a:ext cx="2283372" cy="52387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Factures</a:t>
          </a:r>
        </a:p>
      </xdr:txBody>
    </xdr:sp>
    <xdr:clientData/>
  </xdr:twoCellAnchor>
  <xdr:twoCellAnchor>
    <xdr:from>
      <xdr:col>6</xdr:col>
      <xdr:colOff>63720</xdr:colOff>
      <xdr:row>14</xdr:row>
      <xdr:rowOff>44012</xdr:rowOff>
    </xdr:from>
    <xdr:to>
      <xdr:col>18</xdr:col>
      <xdr:colOff>139919</xdr:colOff>
      <xdr:row>16</xdr:row>
      <xdr:rowOff>186887</xdr:rowOff>
    </xdr:to>
    <xdr:sp macro="" textlink="">
      <xdr:nvSpPr>
        <xdr:cNvPr id="56" name="Plaque 55">
          <a:hlinkClick xmlns:r="http://schemas.openxmlformats.org/officeDocument/2006/relationships" r:id="rId3"/>
        </xdr:cNvPr>
        <xdr:cNvSpPr/>
      </xdr:nvSpPr>
      <xdr:spPr>
        <a:xfrm>
          <a:off x="1167306" y="2711012"/>
          <a:ext cx="2283372" cy="52387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</a:t>
          </a:r>
          <a:r>
            <a:rPr lang="fr-BE" sz="1300" b="1" baseline="0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Facture</a:t>
          </a:r>
          <a:endParaRPr lang="fr-BE" sz="1300" b="1">
            <a:solidFill>
              <a:sysClr val="windowText" lastClr="000000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  <xdr:twoCellAnchor>
    <xdr:from>
      <xdr:col>31</xdr:col>
      <xdr:colOff>19051</xdr:colOff>
      <xdr:row>6</xdr:row>
      <xdr:rowOff>38100</xdr:rowOff>
    </xdr:from>
    <xdr:to>
      <xdr:col>43</xdr:col>
      <xdr:colOff>95250</xdr:colOff>
      <xdr:row>8</xdr:row>
      <xdr:rowOff>180975</xdr:rowOff>
    </xdr:to>
    <xdr:sp macro="" textlink="">
      <xdr:nvSpPr>
        <xdr:cNvPr id="57" name="Plaque 56"/>
        <xdr:cNvSpPr/>
      </xdr:nvSpPr>
      <xdr:spPr>
        <a:xfrm>
          <a:off x="5629276" y="1181100"/>
          <a:ext cx="2247899" cy="52387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Nouveau Client</a:t>
          </a:r>
        </a:p>
      </xdr:txBody>
    </xdr:sp>
    <xdr:clientData/>
  </xdr:twoCellAnchor>
  <xdr:twoCellAnchor>
    <xdr:from>
      <xdr:col>31</xdr:col>
      <xdr:colOff>12483</xdr:colOff>
      <xdr:row>10</xdr:row>
      <xdr:rowOff>41056</xdr:rowOff>
    </xdr:from>
    <xdr:to>
      <xdr:col>43</xdr:col>
      <xdr:colOff>88682</xdr:colOff>
      <xdr:row>12</xdr:row>
      <xdr:rowOff>183931</xdr:rowOff>
    </xdr:to>
    <xdr:sp macro="" textlink="">
      <xdr:nvSpPr>
        <xdr:cNvPr id="59" name="Plaque 58"/>
        <xdr:cNvSpPr/>
      </xdr:nvSpPr>
      <xdr:spPr>
        <a:xfrm>
          <a:off x="5714345" y="1946056"/>
          <a:ext cx="2283371" cy="52387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Clients</a:t>
          </a:r>
        </a:p>
      </xdr:txBody>
    </xdr:sp>
    <xdr:clientData/>
  </xdr:twoCellAnchor>
  <xdr:twoCellAnchor>
    <xdr:from>
      <xdr:col>31</xdr:col>
      <xdr:colOff>12483</xdr:colOff>
      <xdr:row>14</xdr:row>
      <xdr:rowOff>50581</xdr:rowOff>
    </xdr:from>
    <xdr:to>
      <xdr:col>43</xdr:col>
      <xdr:colOff>88682</xdr:colOff>
      <xdr:row>17</xdr:row>
      <xdr:rowOff>2956</xdr:rowOff>
    </xdr:to>
    <xdr:sp macro="" textlink="">
      <xdr:nvSpPr>
        <xdr:cNvPr id="60" name="Plaque 59"/>
        <xdr:cNvSpPr/>
      </xdr:nvSpPr>
      <xdr:spPr>
        <a:xfrm>
          <a:off x="5714345" y="2717581"/>
          <a:ext cx="2283371" cy="52387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 Client</a:t>
          </a:r>
        </a:p>
      </xdr:txBody>
    </xdr:sp>
    <xdr:clientData/>
  </xdr:twoCellAnchor>
  <xdr:twoCellAnchor>
    <xdr:from>
      <xdr:col>55</xdr:col>
      <xdr:colOff>104776</xdr:colOff>
      <xdr:row>6</xdr:row>
      <xdr:rowOff>28575</xdr:rowOff>
    </xdr:from>
    <xdr:to>
      <xdr:col>68</xdr:col>
      <xdr:colOff>0</xdr:colOff>
      <xdr:row>8</xdr:row>
      <xdr:rowOff>171450</xdr:rowOff>
    </xdr:to>
    <xdr:sp macro="" textlink="">
      <xdr:nvSpPr>
        <xdr:cNvPr id="64" name="Plaque 63"/>
        <xdr:cNvSpPr/>
      </xdr:nvSpPr>
      <xdr:spPr>
        <a:xfrm>
          <a:off x="10058401" y="1171575"/>
          <a:ext cx="2247899" cy="52387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Nouveau Fournisseur</a:t>
          </a:r>
        </a:p>
      </xdr:txBody>
    </xdr:sp>
    <xdr:clientData/>
  </xdr:twoCellAnchor>
  <xdr:twoCellAnchor>
    <xdr:from>
      <xdr:col>55</xdr:col>
      <xdr:colOff>98208</xdr:colOff>
      <xdr:row>10</xdr:row>
      <xdr:rowOff>31531</xdr:rowOff>
    </xdr:from>
    <xdr:to>
      <xdr:col>67</xdr:col>
      <xdr:colOff>177363</xdr:colOff>
      <xdr:row>12</xdr:row>
      <xdr:rowOff>174406</xdr:rowOff>
    </xdr:to>
    <xdr:sp macro="" textlink="">
      <xdr:nvSpPr>
        <xdr:cNvPr id="66" name="Plaque 65"/>
        <xdr:cNvSpPr/>
      </xdr:nvSpPr>
      <xdr:spPr>
        <a:xfrm>
          <a:off x="10214415" y="1936531"/>
          <a:ext cx="2286327" cy="52387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Fournisseurs</a:t>
          </a:r>
        </a:p>
      </xdr:txBody>
    </xdr:sp>
    <xdr:clientData/>
  </xdr:twoCellAnchor>
  <xdr:twoCellAnchor>
    <xdr:from>
      <xdr:col>55</xdr:col>
      <xdr:colOff>98208</xdr:colOff>
      <xdr:row>14</xdr:row>
      <xdr:rowOff>41056</xdr:rowOff>
    </xdr:from>
    <xdr:to>
      <xdr:col>67</xdr:col>
      <xdr:colOff>177363</xdr:colOff>
      <xdr:row>16</xdr:row>
      <xdr:rowOff>183931</xdr:rowOff>
    </xdr:to>
    <xdr:sp macro="" textlink="">
      <xdr:nvSpPr>
        <xdr:cNvPr id="67" name="Plaque 66"/>
        <xdr:cNvSpPr/>
      </xdr:nvSpPr>
      <xdr:spPr>
        <a:xfrm>
          <a:off x="10214415" y="2708056"/>
          <a:ext cx="2286327" cy="52387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 Fournisseur</a:t>
          </a:r>
        </a:p>
      </xdr:txBody>
    </xdr:sp>
    <xdr:clientData/>
  </xdr:twoCellAnchor>
  <xdr:twoCellAnchor>
    <xdr:from>
      <xdr:col>79</xdr:col>
      <xdr:colOff>152401</xdr:colOff>
      <xdr:row>6</xdr:row>
      <xdr:rowOff>38100</xdr:rowOff>
    </xdr:from>
    <xdr:to>
      <xdr:col>92</xdr:col>
      <xdr:colOff>47625</xdr:colOff>
      <xdr:row>8</xdr:row>
      <xdr:rowOff>180975</xdr:rowOff>
    </xdr:to>
    <xdr:sp macro="" textlink="">
      <xdr:nvSpPr>
        <xdr:cNvPr id="68" name="Plaque 67"/>
        <xdr:cNvSpPr/>
      </xdr:nvSpPr>
      <xdr:spPr>
        <a:xfrm>
          <a:off x="14449426" y="1181100"/>
          <a:ext cx="2247899" cy="523875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 Article</a:t>
          </a:r>
        </a:p>
      </xdr:txBody>
    </xdr:sp>
    <xdr:clientData/>
  </xdr:twoCellAnchor>
  <xdr:twoCellAnchor>
    <xdr:from>
      <xdr:col>79</xdr:col>
      <xdr:colOff>145833</xdr:colOff>
      <xdr:row>10</xdr:row>
      <xdr:rowOff>41056</xdr:rowOff>
    </xdr:from>
    <xdr:to>
      <xdr:col>92</xdr:col>
      <xdr:colOff>41057</xdr:colOff>
      <xdr:row>12</xdr:row>
      <xdr:rowOff>183931</xdr:rowOff>
    </xdr:to>
    <xdr:sp macro="" textlink="">
      <xdr:nvSpPr>
        <xdr:cNvPr id="70" name="Plaque 69"/>
        <xdr:cNvSpPr/>
      </xdr:nvSpPr>
      <xdr:spPr>
        <a:xfrm>
          <a:off x="14676385" y="1946056"/>
          <a:ext cx="2286327" cy="523875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Articles</a:t>
          </a:r>
        </a:p>
      </xdr:txBody>
    </xdr:sp>
    <xdr:clientData/>
  </xdr:twoCellAnchor>
  <xdr:twoCellAnchor>
    <xdr:from>
      <xdr:col>79</xdr:col>
      <xdr:colOff>145833</xdr:colOff>
      <xdr:row>14</xdr:row>
      <xdr:rowOff>50581</xdr:rowOff>
    </xdr:from>
    <xdr:to>
      <xdr:col>92</xdr:col>
      <xdr:colOff>41057</xdr:colOff>
      <xdr:row>17</xdr:row>
      <xdr:rowOff>2956</xdr:rowOff>
    </xdr:to>
    <xdr:sp macro="" textlink="">
      <xdr:nvSpPr>
        <xdr:cNvPr id="71" name="Plaque 70"/>
        <xdr:cNvSpPr/>
      </xdr:nvSpPr>
      <xdr:spPr>
        <a:xfrm>
          <a:off x="14676385" y="2717581"/>
          <a:ext cx="2286327" cy="523875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</a:t>
          </a:r>
          <a:r>
            <a:rPr lang="fr-BE" sz="1300" b="1" baseline="0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Article</a:t>
          </a:r>
          <a:endParaRPr lang="fr-BE" sz="1300" b="1">
            <a:solidFill>
              <a:sysClr val="windowText" lastClr="000000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28</xdr:row>
          <xdr:rowOff>171450</xdr:rowOff>
        </xdr:from>
        <xdr:to>
          <xdr:col>18</xdr:col>
          <xdr:colOff>3981450</xdr:colOff>
          <xdr:row>30</xdr:row>
          <xdr:rowOff>171450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Enregistrement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31</xdr:row>
          <xdr:rowOff>161925</xdr:rowOff>
        </xdr:from>
        <xdr:to>
          <xdr:col>18</xdr:col>
          <xdr:colOff>3981450</xdr:colOff>
          <xdr:row>33</xdr:row>
          <xdr:rowOff>161925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Impression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34</xdr:row>
          <xdr:rowOff>161925</xdr:rowOff>
        </xdr:from>
        <xdr:to>
          <xdr:col>18</xdr:col>
          <xdr:colOff>3981450</xdr:colOff>
          <xdr:row>36</xdr:row>
          <xdr:rowOff>152400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Enregistrement et impression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42</xdr:row>
          <xdr:rowOff>142875</xdr:rowOff>
        </xdr:from>
        <xdr:to>
          <xdr:col>18</xdr:col>
          <xdr:colOff>3981450</xdr:colOff>
          <xdr:row>44</xdr:row>
          <xdr:rowOff>152400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Raz du Facturier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17</xdr:col>
          <xdr:colOff>0</xdr:colOff>
          <xdr:row>9</xdr:row>
          <xdr:rowOff>19050</xdr:rowOff>
        </xdr:to>
        <xdr:sp macro="" textlink="">
          <xdr:nvSpPr>
            <xdr:cNvPr id="6155" name="ComboBox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38</xdr:row>
          <xdr:rowOff>152400</xdr:rowOff>
        </xdr:from>
        <xdr:to>
          <xdr:col>18</xdr:col>
          <xdr:colOff>3981450</xdr:colOff>
          <xdr:row>40</xdr:row>
          <xdr:rowOff>142875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Validation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ient&#232;les/Client&#232;l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ticles/Articl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s/Tous%20utilisateurs%20confondus/V.L.R/V.L.R%20D&#233;fintif/Gestion%20V.L.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 client"/>
      <sheetName val="Liste des Clients"/>
      <sheetName val="Remarque client"/>
      <sheetName val="Recherche client"/>
    </sheetNames>
    <sheetDataSet>
      <sheetData sheetId="0"/>
      <sheetData sheetId="1">
        <row r="2">
          <cell r="A2" t="str">
            <v>2 CALL CHASSIS S.P.R.L</v>
          </cell>
        </row>
        <row r="3">
          <cell r="A3" t="str">
            <v>Buysse &amp; CO</v>
          </cell>
        </row>
        <row r="4">
          <cell r="A4" t="str">
            <v>CARO Maintenance S.A</v>
          </cell>
        </row>
      </sheetData>
      <sheetData sheetId="2">
        <row r="4">
          <cell r="C4" t="str">
            <v>Jardin</v>
          </cell>
          <cell r="D4" t="str">
            <v>Déco</v>
          </cell>
          <cell r="E4" t="str">
            <v>Technique</v>
          </cell>
          <cell r="F4" t="str">
            <v>Générale</v>
          </cell>
          <cell r="G4" t="str">
            <v>Service</v>
          </cell>
        </row>
        <row r="10">
          <cell r="B10" t="str">
            <v>Comptant (sans échéance)</v>
          </cell>
          <cell r="C10" t="str">
            <v>30 jours nets</v>
          </cell>
          <cell r="D10" t="str">
            <v>30 Jours fin de mois le 1er</v>
          </cell>
          <cell r="E10" t="str">
            <v>60 Jours fin de mois le 1er</v>
          </cell>
          <cell r="F10" t="str">
            <v>90 Jours fin de mois le 1er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l article"/>
      <sheetName val="Liste des articles"/>
      <sheetName val="Remarque article"/>
      <sheetName val="Recherche article"/>
      <sheetName val="Articles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Nouvel facture"/>
      <sheetName val="Liste des Factures"/>
      <sheetName val="Remarque facture"/>
      <sheetName val="Nouveau client"/>
      <sheetName val="Liste des Clients"/>
      <sheetName val="Remarque client"/>
      <sheetName val="Nouveau fournisseurs"/>
      <sheetName val="Liste des fournisseurs"/>
      <sheetName val="Remarque fournisseur"/>
      <sheetName val="Nouvel article"/>
      <sheetName val="Liste des articles"/>
      <sheetName val="Remarque article"/>
      <sheetName val="Feuil1"/>
    </sheetNames>
    <sheetDataSet>
      <sheetData sheetId="0"/>
      <sheetData sheetId="1">
        <row r="19">
          <cell r="C19">
            <v>42332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</sheetPr>
  <dimension ref="A1:A67"/>
  <sheetViews>
    <sheetView showGridLines="0" zoomScaleNormal="100" workbookViewId="0"/>
  </sheetViews>
  <sheetFormatPr baseColWidth="10" defaultColWidth="11.28515625" defaultRowHeight="15" x14ac:dyDescent="0.25"/>
  <cols>
    <col min="1" max="206" width="2.7109375" customWidth="1"/>
  </cols>
  <sheetData>
    <row r="1" ht="15" customHeight="1" x14ac:dyDescent="0.25"/>
    <row r="2" ht="15" customHeight="1" x14ac:dyDescent="0.25"/>
    <row r="3" ht="15" customHeight="1" x14ac:dyDescent="0.25"/>
    <row r="4" ht="15" customHeight="1" x14ac:dyDescent="0.25"/>
    <row r="5" ht="15" customHeight="1" x14ac:dyDescent="0.25"/>
    <row r="6" ht="15" customHeight="1" x14ac:dyDescent="0.25"/>
    <row r="7" ht="15" customHeight="1" x14ac:dyDescent="0.25"/>
    <row r="8" ht="15" customHeight="1" x14ac:dyDescent="0.25"/>
    <row r="9" ht="15" customHeight="1" x14ac:dyDescent="0.25"/>
    <row r="10" ht="15" customHeight="1" x14ac:dyDescent="0.25"/>
    <row r="11" ht="15" customHeight="1" x14ac:dyDescent="0.25"/>
    <row r="12" ht="15" customHeight="1" x14ac:dyDescent="0.25"/>
    <row r="13" ht="15" customHeight="1" x14ac:dyDescent="0.25"/>
    <row r="14" ht="15" customHeight="1" x14ac:dyDescent="0.25"/>
    <row r="15" ht="15" customHeight="1" x14ac:dyDescent="0.25"/>
    <row r="16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</sheetData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DB212"/>
  <sheetViews>
    <sheetView tabSelected="1" view="pageLayout" zoomScaleNormal="100" zoomScaleSheetLayoutView="100" workbookViewId="0">
      <selection activeCell="E7" sqref="E7:Q8"/>
    </sheetView>
  </sheetViews>
  <sheetFormatPr baseColWidth="10" defaultColWidth="11.28515625" defaultRowHeight="15" x14ac:dyDescent="0.25"/>
  <cols>
    <col min="1" max="1" width="11.7109375" customWidth="1"/>
    <col min="2" max="2" width="8.42578125" customWidth="1"/>
    <col min="3" max="3" width="20" customWidth="1"/>
    <col min="4" max="4" width="5" customWidth="1"/>
    <col min="5" max="5" width="3" customWidth="1"/>
    <col min="6" max="6" width="2" customWidth="1"/>
    <col min="7" max="7" width="0.5703125" customWidth="1"/>
    <col min="8" max="8" width="0.140625" customWidth="1"/>
    <col min="9" max="11" width="5.5703125" customWidth="1"/>
    <col min="12" max="12" width="1.140625" customWidth="1"/>
    <col min="13" max="13" width="2.28515625" customWidth="1"/>
    <col min="14" max="14" width="3.28515625" customWidth="1"/>
    <col min="15" max="15" width="4" customWidth="1"/>
    <col min="16" max="16" width="7.42578125" customWidth="1"/>
    <col min="17" max="17" width="6.7109375" customWidth="1"/>
    <col min="18" max="18" width="3.85546875" customWidth="1"/>
    <col min="19" max="19" width="79.7109375" customWidth="1"/>
    <col min="20" max="102" width="11.28515625" customWidth="1"/>
    <col min="103" max="105" width="11.28515625" style="1" customWidth="1"/>
  </cols>
  <sheetData>
    <row r="1" spans="1:22" ht="33.75" thickBot="1" x14ac:dyDescent="0.3">
      <c r="A1" s="124" t="s">
        <v>9</v>
      </c>
      <c r="B1" s="125"/>
      <c r="C1" s="126"/>
      <c r="E1" s="112" t="s">
        <v>58</v>
      </c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4"/>
    </row>
    <row r="2" spans="1:22" ht="15" customHeight="1" x14ac:dyDescent="0.25">
      <c r="S2" s="1"/>
      <c r="T2" s="1"/>
      <c r="U2" s="1"/>
      <c r="V2" s="1"/>
    </row>
    <row r="3" spans="1:22" ht="15" customHeight="1" x14ac:dyDescent="0.25">
      <c r="A3" s="115" t="s">
        <v>5</v>
      </c>
      <c r="B3" s="115"/>
      <c r="C3" s="115"/>
      <c r="S3" s="1"/>
      <c r="T3" s="1"/>
      <c r="U3" s="1"/>
      <c r="V3" s="1"/>
    </row>
    <row r="4" spans="1:22" ht="15" customHeight="1" x14ac:dyDescent="0.25">
      <c r="A4" s="115" t="s">
        <v>6</v>
      </c>
      <c r="B4" s="115"/>
      <c r="C4" s="115"/>
      <c r="S4" s="1"/>
      <c r="T4" s="1"/>
      <c r="U4" s="1"/>
      <c r="V4" s="1"/>
    </row>
    <row r="5" spans="1:22" ht="15" customHeight="1" x14ac:dyDescent="0.25">
      <c r="A5" s="2"/>
      <c r="B5" s="2"/>
      <c r="C5" s="2"/>
      <c r="S5" s="1"/>
      <c r="T5" s="1"/>
      <c r="U5" s="1"/>
      <c r="V5" s="1"/>
    </row>
    <row r="6" spans="1:22" ht="12" customHeight="1" thickBot="1" x14ac:dyDescent="0.3">
      <c r="A6" s="115" t="s">
        <v>10</v>
      </c>
      <c r="B6" s="115"/>
      <c r="C6" s="115"/>
      <c r="S6" s="1"/>
      <c r="T6" s="1"/>
      <c r="U6" s="1"/>
      <c r="V6" s="1"/>
    </row>
    <row r="7" spans="1:22" ht="3" customHeight="1" x14ac:dyDescent="0.25">
      <c r="A7" s="115"/>
      <c r="B7" s="115"/>
      <c r="C7" s="115"/>
      <c r="E7" s="116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8"/>
      <c r="S7" s="1"/>
      <c r="T7" s="1"/>
      <c r="U7" s="1"/>
      <c r="V7" s="1"/>
    </row>
    <row r="8" spans="1:22" ht="13.5" customHeight="1" x14ac:dyDescent="0.25">
      <c r="A8" s="115" t="s">
        <v>11</v>
      </c>
      <c r="B8" s="115"/>
      <c r="C8" s="115"/>
      <c r="E8" s="82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110"/>
      <c r="S8" s="1"/>
      <c r="T8" s="1"/>
      <c r="U8" s="1"/>
      <c r="V8" s="1"/>
    </row>
    <row r="9" spans="1:22" ht="1.5" customHeight="1" x14ac:dyDescent="0.25">
      <c r="A9" s="115"/>
      <c r="B9" s="115"/>
      <c r="C9" s="115"/>
      <c r="E9" s="82" t="str">
        <f>IF(E7="","",IF(ISNA(VLOOKUP(E7,Facture_Nom_L,3,FALSE)),"Inconnu",VLOOKUP(E7,Facture_Nom_L,3,FALSE)))</f>
        <v/>
      </c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110"/>
      <c r="S9" s="1"/>
      <c r="T9" s="1"/>
      <c r="U9" s="1"/>
      <c r="V9" s="1"/>
    </row>
    <row r="10" spans="1:22" ht="15" customHeight="1" x14ac:dyDescent="0.25">
      <c r="A10" s="115" t="s">
        <v>15</v>
      </c>
      <c r="B10" s="115"/>
      <c r="C10" s="115"/>
      <c r="E10" s="82"/>
      <c r="F10" s="83"/>
      <c r="G10" s="83"/>
      <c r="H10" s="83"/>
      <c r="I10" s="83"/>
      <c r="J10" s="83"/>
      <c r="K10" s="83"/>
      <c r="L10" s="83"/>
      <c r="M10" s="83"/>
      <c r="N10" s="83"/>
      <c r="O10" s="83"/>
      <c r="P10" s="83"/>
      <c r="Q10" s="110"/>
      <c r="S10" s="1"/>
      <c r="T10" s="1"/>
      <c r="U10" s="1"/>
      <c r="V10" s="1"/>
    </row>
    <row r="11" spans="1:22" ht="15" customHeight="1" x14ac:dyDescent="0.25">
      <c r="A11" s="115" t="s">
        <v>12</v>
      </c>
      <c r="B11" s="115"/>
      <c r="C11" s="115"/>
      <c r="E11" s="82" t="str">
        <f>IF(E7="","",IF(ISNA(VLOOKUP(E7,[1]!Liste_des_clients[#Data],5,FALSE)),"Inconnu",VLOOKUP(E7,[1]!Liste_des_clients[#Data],5,FALSE)))</f>
        <v/>
      </c>
      <c r="F11" s="83"/>
      <c r="G11" s="83"/>
      <c r="H11" s="83"/>
      <c r="I11" s="83" t="str">
        <f>IF(E7="","",IF(ISNA(VLOOKUP(E7,[1]!Liste_des_clients[#Data],4,FALSE)),"Inconnu",VLOOKUP(E7,[1]!Liste_des_clients[#Data],4,FALSE)))</f>
        <v/>
      </c>
      <c r="J11" s="83"/>
      <c r="K11" s="83"/>
      <c r="L11" s="83"/>
      <c r="M11" s="83"/>
      <c r="N11" s="83"/>
      <c r="O11" s="83"/>
      <c r="P11" s="83"/>
      <c r="Q11" s="110"/>
      <c r="S11" s="1"/>
      <c r="T11" s="1"/>
      <c r="U11" s="1"/>
      <c r="V11" s="1"/>
    </row>
    <row r="12" spans="1:22" ht="1.35" customHeight="1" x14ac:dyDescent="0.25">
      <c r="A12" s="115"/>
      <c r="B12" s="115"/>
      <c r="C12" s="115"/>
      <c r="E12" s="82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110"/>
      <c r="S12" s="1"/>
      <c r="T12" s="1"/>
      <c r="U12" s="1"/>
      <c r="V12" s="1"/>
    </row>
    <row r="13" spans="1:22" ht="13.5" customHeight="1" x14ac:dyDescent="0.25">
      <c r="A13" s="115" t="s">
        <v>13</v>
      </c>
      <c r="B13" s="115"/>
      <c r="C13" s="115"/>
      <c r="E13" s="82" t="s">
        <v>7</v>
      </c>
      <c r="F13" s="83"/>
      <c r="G13" s="83" t="str">
        <f>IF(E7="","",IF(ISNA(VLOOKUP(E7,[1]!Liste_des_clients[#Data],7,FALSE)),"Inconnu",VLOOKUP(E7,[1]!Liste_des_clients[#Data],7,FALSE)))</f>
        <v/>
      </c>
      <c r="H13" s="83"/>
      <c r="I13" s="83"/>
      <c r="J13" s="83"/>
      <c r="K13" s="83"/>
      <c r="L13" s="83"/>
      <c r="M13" s="83" t="s">
        <v>8</v>
      </c>
      <c r="N13" s="83"/>
      <c r="O13" s="83" t="str">
        <f>IF(E7="","",IF(ISNA(VLOOKUP(E7,[1]!Liste_des_clients[#Data],9,FALSE)),"Inconnu",VLOOKUP(E7,[1]!Liste_des_clients[#Data],9,FALSE)))</f>
        <v/>
      </c>
      <c r="P13" s="83"/>
      <c r="Q13" s="110"/>
      <c r="S13" s="1"/>
      <c r="T13" s="1"/>
      <c r="U13" s="1"/>
      <c r="V13" s="1"/>
    </row>
    <row r="14" spans="1:22" ht="3" customHeight="1" thickBot="1" x14ac:dyDescent="0.3">
      <c r="A14" s="115" t="s">
        <v>14</v>
      </c>
      <c r="B14" s="115"/>
      <c r="C14" s="115"/>
      <c r="E14" s="84"/>
      <c r="F14" s="85"/>
      <c r="G14" s="85"/>
      <c r="H14" s="85"/>
      <c r="I14" s="85"/>
      <c r="J14" s="85"/>
      <c r="K14" s="85"/>
      <c r="L14" s="85"/>
      <c r="M14" s="85"/>
      <c r="N14" s="85"/>
      <c r="O14" s="85"/>
      <c r="P14" s="85"/>
      <c r="Q14" s="111"/>
      <c r="S14" s="1"/>
      <c r="T14" s="1"/>
      <c r="U14" s="1"/>
      <c r="V14" s="1"/>
    </row>
    <row r="15" spans="1:22" ht="12" customHeight="1" x14ac:dyDescent="0.25">
      <c r="A15" s="115"/>
      <c r="B15" s="115"/>
      <c r="C15" s="115"/>
      <c r="S15" s="1"/>
      <c r="T15" s="1"/>
      <c r="U15" s="1"/>
      <c r="V15" s="1"/>
    </row>
    <row r="16" spans="1:22" ht="15" customHeight="1" thickBot="1" x14ac:dyDescent="0.3">
      <c r="E16" s="14"/>
      <c r="F16" s="14"/>
      <c r="S16" s="1"/>
      <c r="T16" s="1"/>
      <c r="U16" s="1"/>
      <c r="V16" s="1"/>
    </row>
    <row r="17" spans="1:22" ht="15.75" customHeight="1" x14ac:dyDescent="0.25">
      <c r="A17" s="123" t="s">
        <v>16</v>
      </c>
      <c r="B17" s="86"/>
      <c r="C17" s="127"/>
      <c r="D17" s="127"/>
      <c r="E17" s="127"/>
      <c r="F17" s="86" t="s">
        <v>30</v>
      </c>
      <c r="G17" s="86"/>
      <c r="H17" s="86"/>
      <c r="I17" s="86"/>
      <c r="J17" s="86"/>
      <c r="K17" s="86"/>
      <c r="L17" s="86"/>
      <c r="M17" s="86"/>
      <c r="N17" s="104"/>
      <c r="O17" s="104"/>
      <c r="P17" s="104"/>
      <c r="Q17" s="104"/>
      <c r="R17" s="105"/>
      <c r="S17" s="1"/>
      <c r="T17" s="1"/>
      <c r="U17" s="1"/>
      <c r="V17" s="1"/>
    </row>
    <row r="18" spans="1:22" ht="15.75" customHeight="1" x14ac:dyDescent="0.25">
      <c r="A18" s="121" t="s">
        <v>17</v>
      </c>
      <c r="B18" s="122"/>
      <c r="C18" s="128" t="str">
        <f ca="1">IF(E1='Remarque facture'!B4,CONCATENATE('Remarque facture'!B10,TEXT('Remarque facture'!B33,"aaaa"),"_",TEXT('Remarque facture'!C33,"mm"),"_",TEXT('Remarque facture'!B11,"####0000")),IF(E1='Remarque facture'!C4,CONCATENATE('Remarque facture'!C10,TEXT('Remarque facture'!B33,"aaaa"),"_",TEXT('Remarque facture'!C33,"mm"),"_",TEXT('Remarque facture'!C11,"####0000")),IF(E1='Remarque facture'!D4,CONCATENATE('Remarque facture'!D10,TEXT('Remarque facture'!B33,"aaaa"),"_",TEXT('Remarque facture'!C33,"mm"),"_",TEXT('Remarque facture'!D11,"####0000")),IF(E1='Remarque facture'!E4,CONCATENATE('Remarque facture'!E10,TEXT('Remarque facture'!B33,"aaaa"),"_",TEXT('Remarque facture'!C33,"mm"),"_",TEXT('Remarque facture'!E11,"####0000")),IF(E1='Remarque facture'!F4,CONCATENATE('Remarque facture'!F10,TEXT('Remarque facture'!B33,"aaaa"),"_",TEXT('Remarque facture'!C33,"mm"),"_",TEXT('Remarque facture'!F11,"####0000")),IF(E1='Remarque facture'!G4,CONCATENATE('Remarque facture'!G10,TEXT('Remarque facture'!B33,"aaaa"),"_",TEXT('Remarque facture'!C33,"mm"),"_",TEXT('Remarque facture'!G11,"####0000")),"N"))))))</f>
        <v>DEV_2015_12_0001</v>
      </c>
      <c r="D18" s="128"/>
      <c r="E18" s="128"/>
      <c r="F18" s="122" t="s">
        <v>20</v>
      </c>
      <c r="G18" s="122"/>
      <c r="H18" s="122"/>
      <c r="I18" s="122"/>
      <c r="J18" s="122"/>
      <c r="K18" s="122"/>
      <c r="L18" s="122"/>
      <c r="M18" s="122"/>
      <c r="N18" s="106"/>
      <c r="O18" s="106"/>
      <c r="P18" s="106"/>
      <c r="Q18" s="106"/>
      <c r="R18" s="107"/>
      <c r="S18" s="1"/>
      <c r="T18" s="1"/>
      <c r="U18" s="1"/>
      <c r="V18" s="1"/>
    </row>
    <row r="19" spans="1:22" ht="15.75" customHeight="1" thickBot="1" x14ac:dyDescent="0.3">
      <c r="A19" s="119" t="s">
        <v>18</v>
      </c>
      <c r="B19" s="120"/>
      <c r="C19" s="68">
        <f ca="1">TODAY()</f>
        <v>42345</v>
      </c>
      <c r="D19" s="68"/>
      <c r="E19" s="68"/>
      <c r="F19" s="120" t="s">
        <v>21</v>
      </c>
      <c r="G19" s="120"/>
      <c r="H19" s="120"/>
      <c r="I19" s="120"/>
      <c r="J19" s="120"/>
      <c r="K19" s="120"/>
      <c r="L19" s="120"/>
      <c r="M19" s="120"/>
      <c r="N19" s="108"/>
      <c r="O19" s="108"/>
      <c r="P19" s="108"/>
      <c r="Q19" s="108"/>
      <c r="R19" s="109"/>
      <c r="S19" s="1"/>
      <c r="T19" s="1"/>
      <c r="U19" s="1"/>
      <c r="V19" s="1"/>
    </row>
    <row r="20" spans="1:22" ht="34.700000000000003" customHeight="1" thickBot="1" x14ac:dyDescent="0.3">
      <c r="S20" s="1"/>
      <c r="T20" s="1"/>
      <c r="U20" s="1"/>
      <c r="V20" s="1"/>
    </row>
    <row r="21" spans="1:22" ht="38.25" customHeight="1" thickTop="1" thickBot="1" x14ac:dyDescent="0.3">
      <c r="A21" s="4" t="s">
        <v>3</v>
      </c>
      <c r="B21" s="70" t="s">
        <v>1</v>
      </c>
      <c r="C21" s="70"/>
      <c r="D21" s="70"/>
      <c r="E21" s="70"/>
      <c r="F21" s="70"/>
      <c r="G21" s="70"/>
      <c r="H21" s="70"/>
      <c r="I21" s="5" t="s">
        <v>23</v>
      </c>
      <c r="J21" s="5" t="s">
        <v>24</v>
      </c>
      <c r="K21" s="5" t="s">
        <v>26</v>
      </c>
      <c r="L21" s="71" t="s">
        <v>25</v>
      </c>
      <c r="M21" s="72"/>
      <c r="N21" s="72"/>
      <c r="O21" s="72"/>
      <c r="P21" s="4"/>
      <c r="Q21" s="69" t="s">
        <v>22</v>
      </c>
      <c r="R21" s="70"/>
    </row>
    <row r="22" spans="1:22" ht="15.75" customHeight="1" thickTop="1" x14ac:dyDescent="0.25">
      <c r="A22" s="6"/>
      <c r="B22" s="132" t="str">
        <f>IF(A22="","",IF(ISNA(VLOOKUP(A22,[2]!Liste_des_articles[#Data],2,FALSE)),"Inconnu",VLOOKUP(A22,[2]!Liste_des_articles[#Data],2,FALSE)))</f>
        <v/>
      </c>
      <c r="C22" s="133"/>
      <c r="D22" s="133"/>
      <c r="E22" s="133"/>
      <c r="F22" s="133"/>
      <c r="G22" s="133"/>
      <c r="H22" s="134"/>
      <c r="I22" s="7"/>
      <c r="J22" s="7"/>
      <c r="K22" s="7"/>
      <c r="L22" s="129" t="str">
        <f>IF(A22="","",IF(ISNA(VLOOKUP(A22,[2]!Liste_des_articles[#Data],17,FALSE)),"Inconnu",VLOOKUP(A22,[2]!Liste_des_articles[#Data],17,FALSE)))</f>
        <v/>
      </c>
      <c r="M22" s="130"/>
      <c r="N22" s="130"/>
      <c r="O22" s="131"/>
      <c r="P22" s="11"/>
      <c r="Q22" s="73" t="str">
        <f>IF(L22="","",(L22-(L22*P22))*I22)</f>
        <v/>
      </c>
      <c r="R22" s="74"/>
    </row>
    <row r="23" spans="1:22" ht="15.75" customHeight="1" x14ac:dyDescent="0.25">
      <c r="A23" s="8"/>
      <c r="B23" s="79" t="str">
        <f>IF(A23="","",IF(ISNA(VLOOKUP(A23,[2]!Liste_des_articles[#Data],2,FALSE)),"Inconnu",VLOOKUP(A23,[2]!Liste_des_articles[#Data],2,FALSE)))</f>
        <v/>
      </c>
      <c r="C23" s="80"/>
      <c r="D23" s="80"/>
      <c r="E23" s="80"/>
      <c r="F23" s="80"/>
      <c r="G23" s="80"/>
      <c r="H23" s="81"/>
      <c r="I23" s="3"/>
      <c r="J23" s="3"/>
      <c r="K23" s="3"/>
      <c r="L23" s="73" t="str">
        <f>IF(A23="","",IF(ISNA(VLOOKUP(A23,[2]!Liste_des_articles[#Data],17,FALSE)),"Inconnu",VLOOKUP(A23,[2]!Liste_des_articles[#Data],17,FALSE)))</f>
        <v/>
      </c>
      <c r="M23" s="75"/>
      <c r="N23" s="75"/>
      <c r="O23" s="74"/>
      <c r="P23" s="12"/>
      <c r="Q23" s="73" t="str">
        <f t="shared" ref="Q23:Q45" si="0">IF(L23="","",(L23-(L23*P23))*I23)</f>
        <v/>
      </c>
      <c r="R23" s="74"/>
    </row>
    <row r="24" spans="1:22" ht="15.75" customHeight="1" x14ac:dyDescent="0.25">
      <c r="A24" s="8"/>
      <c r="B24" s="79" t="str">
        <f>IF(A24="","",IF(ISNA(VLOOKUP(A24,[2]!Liste_des_articles[#Data],2,FALSE)),"Inconnu",VLOOKUP(A24,[2]!Liste_des_articles[#Data],2,FALSE)))</f>
        <v/>
      </c>
      <c r="C24" s="80"/>
      <c r="D24" s="80"/>
      <c r="E24" s="80"/>
      <c r="F24" s="80"/>
      <c r="G24" s="80"/>
      <c r="H24" s="81"/>
      <c r="I24" s="3"/>
      <c r="J24" s="3"/>
      <c r="K24" s="3"/>
      <c r="L24" s="73" t="str">
        <f>IF(A24="","",IF(ISNA(VLOOKUP(A24,[2]!Liste_des_articles[#Data],17,FALSE)),"Inconnu",VLOOKUP(A24,[2]!Liste_des_articles[#Data],17,FALSE)))</f>
        <v/>
      </c>
      <c r="M24" s="75"/>
      <c r="N24" s="75"/>
      <c r="O24" s="74"/>
      <c r="P24" s="12"/>
      <c r="Q24" s="73" t="str">
        <f t="shared" si="0"/>
        <v/>
      </c>
      <c r="R24" s="74"/>
    </row>
    <row r="25" spans="1:22" ht="15.75" customHeight="1" x14ac:dyDescent="0.25">
      <c r="A25" s="8"/>
      <c r="B25" s="79" t="str">
        <f>IF(A25="","",IF(ISNA(VLOOKUP(A25,[2]!Liste_des_articles[#Data],2,FALSE)),"Inconnu",VLOOKUP(A25,[2]!Liste_des_articles[#Data],2,FALSE)))</f>
        <v/>
      </c>
      <c r="C25" s="80"/>
      <c r="D25" s="80"/>
      <c r="E25" s="80"/>
      <c r="F25" s="80"/>
      <c r="G25" s="80"/>
      <c r="H25" s="81"/>
      <c r="I25" s="3"/>
      <c r="J25" s="3"/>
      <c r="K25" s="3"/>
      <c r="L25" s="73" t="str">
        <f>IF(A25="","",IF(ISNA(VLOOKUP(A25,[2]!Liste_des_articles[#Data],17,FALSE)),"Inconnu",VLOOKUP(A25,[2]!Liste_des_articles[#Data],17,FALSE)))</f>
        <v/>
      </c>
      <c r="M25" s="75"/>
      <c r="N25" s="75"/>
      <c r="O25" s="74"/>
      <c r="P25" s="12"/>
      <c r="Q25" s="73" t="str">
        <f t="shared" si="0"/>
        <v/>
      </c>
      <c r="R25" s="74"/>
    </row>
    <row r="26" spans="1:22" ht="15.75" customHeight="1" x14ac:dyDescent="0.25">
      <c r="A26" s="8"/>
      <c r="B26" s="79" t="str">
        <f>IF(A26="","",IF(ISNA(VLOOKUP(A26,[2]!Liste_des_articles[#Data],2,FALSE)),"Inconnu",VLOOKUP(A26,[2]!Liste_des_articles[#Data],2,FALSE)))</f>
        <v/>
      </c>
      <c r="C26" s="80"/>
      <c r="D26" s="80"/>
      <c r="E26" s="80"/>
      <c r="F26" s="80"/>
      <c r="G26" s="80"/>
      <c r="H26" s="81"/>
      <c r="I26" s="3"/>
      <c r="J26" s="3"/>
      <c r="K26" s="3" t="str">
        <f t="shared" ref="K26:K45" si="1">IF(I26="","",IF(I26=J26,"",I26-J26))</f>
        <v/>
      </c>
      <c r="L26" s="73" t="str">
        <f>IF(A26="","",IF(ISNA(VLOOKUP(A26,[2]!Liste_des_articles[#Data],17,FALSE)),"Inconnu",VLOOKUP(A26,[2]!Liste_des_articles[#Data],17,FALSE)))</f>
        <v/>
      </c>
      <c r="M26" s="75"/>
      <c r="N26" s="75"/>
      <c r="O26" s="74"/>
      <c r="P26" s="12"/>
      <c r="Q26" s="73" t="str">
        <f t="shared" si="0"/>
        <v/>
      </c>
      <c r="R26" s="74"/>
    </row>
    <row r="27" spans="1:22" ht="15.75" customHeight="1" x14ac:dyDescent="0.25">
      <c r="A27" s="8"/>
      <c r="B27" s="79" t="str">
        <f>IF(A27="","",IF(ISNA(VLOOKUP(A27,[2]!Liste_des_articles[#Data],2,FALSE)),"Inconnu",VLOOKUP(A27,[2]!Liste_des_articles[#Data],2,FALSE)))</f>
        <v/>
      </c>
      <c r="C27" s="80"/>
      <c r="D27" s="80"/>
      <c r="E27" s="80"/>
      <c r="F27" s="80"/>
      <c r="G27" s="80"/>
      <c r="H27" s="81"/>
      <c r="I27" s="3"/>
      <c r="J27" s="3"/>
      <c r="K27" s="3" t="str">
        <f t="shared" si="1"/>
        <v/>
      </c>
      <c r="L27" s="73" t="str">
        <f>IF(A27="","",IF(ISNA(VLOOKUP(A27,[2]!Liste_des_articles[#Data],17,FALSE)),"Inconnu",VLOOKUP(A27,[2]!Liste_des_articles[#Data],17,FALSE)))</f>
        <v/>
      </c>
      <c r="M27" s="75"/>
      <c r="N27" s="75"/>
      <c r="O27" s="74"/>
      <c r="P27" s="12"/>
      <c r="Q27" s="73" t="str">
        <f t="shared" si="0"/>
        <v/>
      </c>
      <c r="R27" s="74"/>
    </row>
    <row r="28" spans="1:22" ht="15.75" customHeight="1" x14ac:dyDescent="0.25">
      <c r="A28" s="8"/>
      <c r="B28" s="79" t="str">
        <f>IF(A28="","",IF(ISNA(VLOOKUP(A28,[2]!Liste_des_articles[#Data],2,FALSE)),"Inconnu",VLOOKUP(A28,[2]!Liste_des_articles[#Data],2,FALSE)))</f>
        <v/>
      </c>
      <c r="C28" s="80"/>
      <c r="D28" s="80"/>
      <c r="E28" s="80"/>
      <c r="F28" s="80"/>
      <c r="G28" s="80"/>
      <c r="H28" s="81"/>
      <c r="I28" s="3"/>
      <c r="J28" s="3"/>
      <c r="K28" s="3" t="str">
        <f t="shared" si="1"/>
        <v/>
      </c>
      <c r="L28" s="73" t="str">
        <f>IF(A28="","",IF(ISNA(VLOOKUP(A28,[2]!Liste_des_articles[#Data],17,FALSE)),"Inconnu",VLOOKUP(A28,[2]!Liste_des_articles[#Data],17,FALSE)))</f>
        <v/>
      </c>
      <c r="M28" s="75"/>
      <c r="N28" s="75"/>
      <c r="O28" s="74"/>
      <c r="P28" s="12"/>
      <c r="Q28" s="73" t="str">
        <f t="shared" si="0"/>
        <v/>
      </c>
      <c r="R28" s="74"/>
    </row>
    <row r="29" spans="1:22" ht="15.75" customHeight="1" x14ac:dyDescent="0.25">
      <c r="A29" s="8"/>
      <c r="B29" s="79" t="str">
        <f>IF(A29="","",IF(ISNA(VLOOKUP(A29,[2]!Liste_des_articles[#Data],2,FALSE)),"Inconnu",VLOOKUP(A29,[2]!Liste_des_articles[#Data],2,FALSE)))</f>
        <v/>
      </c>
      <c r="C29" s="80"/>
      <c r="D29" s="80"/>
      <c r="E29" s="80"/>
      <c r="F29" s="80"/>
      <c r="G29" s="80"/>
      <c r="H29" s="81"/>
      <c r="I29" s="3"/>
      <c r="J29" s="3"/>
      <c r="K29" s="3" t="str">
        <f t="shared" si="1"/>
        <v/>
      </c>
      <c r="L29" s="73" t="str">
        <f>IF(A29="","",IF(ISNA(VLOOKUP(A29,[2]!Liste_des_articles[#Data],17,FALSE)),"Inconnu",VLOOKUP(A29,[2]!Liste_des_articles[#Data],17,FALSE)))</f>
        <v/>
      </c>
      <c r="M29" s="75"/>
      <c r="N29" s="75"/>
      <c r="O29" s="74"/>
      <c r="P29" s="12"/>
      <c r="Q29" s="73" t="str">
        <f t="shared" si="0"/>
        <v/>
      </c>
      <c r="R29" s="74"/>
    </row>
    <row r="30" spans="1:22" ht="15.75" customHeight="1" x14ac:dyDescent="0.25">
      <c r="A30" s="8"/>
      <c r="B30" s="79" t="str">
        <f>IF(A30="","",IF(ISNA(VLOOKUP(A30,[2]!Liste_des_articles[#Data],2,FALSE)),"Inconnu",VLOOKUP(A30,[2]!Liste_des_articles[#Data],2,FALSE)))</f>
        <v/>
      </c>
      <c r="C30" s="80"/>
      <c r="D30" s="80"/>
      <c r="E30" s="80"/>
      <c r="F30" s="80"/>
      <c r="G30" s="80"/>
      <c r="H30" s="81"/>
      <c r="I30" s="3"/>
      <c r="J30" s="3"/>
      <c r="K30" s="3" t="str">
        <f t="shared" si="1"/>
        <v/>
      </c>
      <c r="L30" s="73" t="str">
        <f>IF(A30="","",IF(ISNA(VLOOKUP(A30,[2]!Liste_des_articles[#Data],17,FALSE)),"Inconnu",VLOOKUP(A30,[2]!Liste_des_articles[#Data],17,FALSE)))</f>
        <v/>
      </c>
      <c r="M30" s="75"/>
      <c r="N30" s="75"/>
      <c r="O30" s="74"/>
      <c r="P30" s="12"/>
      <c r="Q30" s="73" t="str">
        <f t="shared" si="0"/>
        <v/>
      </c>
      <c r="R30" s="74"/>
    </row>
    <row r="31" spans="1:22" ht="15.75" customHeight="1" x14ac:dyDescent="0.25">
      <c r="A31" s="8"/>
      <c r="B31" s="79" t="str">
        <f>IF(A31="","",IF(ISNA(VLOOKUP(A31,[2]!Liste_des_articles[#Data],2,FALSE)),"Inconnu",VLOOKUP(A31,[2]!Liste_des_articles[#Data],2,FALSE)))</f>
        <v/>
      </c>
      <c r="C31" s="80"/>
      <c r="D31" s="80"/>
      <c r="E31" s="80"/>
      <c r="F31" s="80"/>
      <c r="G31" s="80"/>
      <c r="H31" s="81"/>
      <c r="I31" s="3"/>
      <c r="J31" s="3"/>
      <c r="K31" s="3" t="str">
        <f t="shared" si="1"/>
        <v/>
      </c>
      <c r="L31" s="73" t="str">
        <f>IF(A31="","",IF(ISNA(VLOOKUP(A31,[2]!Liste_des_articles[#Data],17,FALSE)),"Inconnu",VLOOKUP(A31,[2]!Liste_des_articles[#Data],17,FALSE)))</f>
        <v/>
      </c>
      <c r="M31" s="75"/>
      <c r="N31" s="75"/>
      <c r="O31" s="74"/>
      <c r="P31" s="12"/>
      <c r="Q31" s="73" t="str">
        <f t="shared" si="0"/>
        <v/>
      </c>
      <c r="R31" s="74"/>
    </row>
    <row r="32" spans="1:22" ht="15.75" customHeight="1" x14ac:dyDescent="0.25">
      <c r="A32" s="8"/>
      <c r="B32" s="79" t="str">
        <f>IF(A32="","",IF(ISNA(VLOOKUP(A32,[2]!Liste_des_articles[#Data],2,FALSE)),"Inconnu",VLOOKUP(A32,[2]!Liste_des_articles[#Data],2,FALSE)))</f>
        <v/>
      </c>
      <c r="C32" s="80"/>
      <c r="D32" s="80"/>
      <c r="E32" s="80"/>
      <c r="F32" s="80"/>
      <c r="G32" s="80"/>
      <c r="H32" s="81"/>
      <c r="I32" s="3"/>
      <c r="J32" s="3"/>
      <c r="K32" s="3" t="str">
        <f t="shared" si="1"/>
        <v/>
      </c>
      <c r="L32" s="73" t="str">
        <f>IF(A32="","",IF(ISNA(VLOOKUP(A32,[2]!Liste_des_articles[#Data],17,FALSE)),"Inconnu",VLOOKUP(A32,[2]!Liste_des_articles[#Data],17,FALSE)))</f>
        <v/>
      </c>
      <c r="M32" s="75"/>
      <c r="N32" s="75"/>
      <c r="O32" s="74"/>
      <c r="P32" s="12"/>
      <c r="Q32" s="73" t="str">
        <f t="shared" si="0"/>
        <v/>
      </c>
      <c r="R32" s="74"/>
    </row>
    <row r="33" spans="1:18" ht="15.75" customHeight="1" x14ac:dyDescent="0.25">
      <c r="A33" s="8"/>
      <c r="B33" s="79" t="str">
        <f>IF(A33="","",IF(ISNA(VLOOKUP(A33,[2]!Liste_des_articles[#Data],2,FALSE)),"Inconnu",VLOOKUP(A33,[2]!Liste_des_articles[#Data],2,FALSE)))</f>
        <v/>
      </c>
      <c r="C33" s="80"/>
      <c r="D33" s="80"/>
      <c r="E33" s="80"/>
      <c r="F33" s="80"/>
      <c r="G33" s="80"/>
      <c r="H33" s="81"/>
      <c r="I33" s="3"/>
      <c r="J33" s="3"/>
      <c r="K33" s="3" t="str">
        <f t="shared" si="1"/>
        <v/>
      </c>
      <c r="L33" s="73" t="str">
        <f>IF(A33="","",IF(ISNA(VLOOKUP(A33,[2]!Liste_des_articles[#Data],17,FALSE)),"Inconnu",VLOOKUP(A33,[2]!Liste_des_articles[#Data],17,FALSE)))</f>
        <v/>
      </c>
      <c r="M33" s="75"/>
      <c r="N33" s="75"/>
      <c r="O33" s="74"/>
      <c r="P33" s="12"/>
      <c r="Q33" s="73" t="str">
        <f t="shared" si="0"/>
        <v/>
      </c>
      <c r="R33" s="74"/>
    </row>
    <row r="34" spans="1:18" ht="15.75" customHeight="1" x14ac:dyDescent="0.25">
      <c r="A34" s="8"/>
      <c r="B34" s="79" t="str">
        <f>IF(A34="","",IF(ISNA(VLOOKUP(A34,[2]!Liste_des_articles[#Data],2,FALSE)),"Inconnu",VLOOKUP(A34,[2]!Liste_des_articles[#Data],2,FALSE)))</f>
        <v/>
      </c>
      <c r="C34" s="80"/>
      <c r="D34" s="80"/>
      <c r="E34" s="80"/>
      <c r="F34" s="80"/>
      <c r="G34" s="80"/>
      <c r="H34" s="81"/>
      <c r="I34" s="3"/>
      <c r="J34" s="3"/>
      <c r="K34" s="3" t="str">
        <f t="shared" si="1"/>
        <v/>
      </c>
      <c r="L34" s="73" t="str">
        <f>IF(A34="","",IF(ISNA(VLOOKUP(A34,[2]!Liste_des_articles[#Data],17,FALSE)),"Inconnu",VLOOKUP(A34,[2]!Liste_des_articles[#Data],17,FALSE)))</f>
        <v/>
      </c>
      <c r="M34" s="75"/>
      <c r="N34" s="75"/>
      <c r="O34" s="74"/>
      <c r="P34" s="12"/>
      <c r="Q34" s="73" t="str">
        <f t="shared" si="0"/>
        <v/>
      </c>
      <c r="R34" s="74"/>
    </row>
    <row r="35" spans="1:18" ht="15.75" customHeight="1" x14ac:dyDescent="0.25">
      <c r="A35" s="8"/>
      <c r="B35" s="79" t="str">
        <f>IF(A35="","",IF(ISNA(VLOOKUP(A35,[2]!Liste_des_articles[#Data],2,FALSE)),"Inconnu",VLOOKUP(A35,[2]!Liste_des_articles[#Data],2,FALSE)))</f>
        <v/>
      </c>
      <c r="C35" s="80"/>
      <c r="D35" s="80"/>
      <c r="E35" s="80"/>
      <c r="F35" s="80"/>
      <c r="G35" s="80"/>
      <c r="H35" s="81"/>
      <c r="I35" s="3"/>
      <c r="J35" s="3"/>
      <c r="K35" s="3" t="str">
        <f t="shared" si="1"/>
        <v/>
      </c>
      <c r="L35" s="73" t="str">
        <f>IF(A35="","",IF(ISNA(VLOOKUP(A35,[2]!Liste_des_articles[#Data],17,FALSE)),"Inconnu",VLOOKUP(A35,[2]!Liste_des_articles[#Data],17,FALSE)))</f>
        <v/>
      </c>
      <c r="M35" s="75"/>
      <c r="N35" s="75"/>
      <c r="O35" s="74"/>
      <c r="P35" s="12"/>
      <c r="Q35" s="73" t="str">
        <f t="shared" si="0"/>
        <v/>
      </c>
      <c r="R35" s="74"/>
    </row>
    <row r="36" spans="1:18" ht="15.75" customHeight="1" x14ac:dyDescent="0.25">
      <c r="A36" s="8"/>
      <c r="B36" s="79" t="str">
        <f>IF(A36="","",IF(ISNA(VLOOKUP(A36,[2]!Liste_des_articles[#Data],2,FALSE)),"Inconnu",VLOOKUP(A36,[2]!Liste_des_articles[#Data],2,FALSE)))</f>
        <v/>
      </c>
      <c r="C36" s="80"/>
      <c r="D36" s="80"/>
      <c r="E36" s="80"/>
      <c r="F36" s="80"/>
      <c r="G36" s="80"/>
      <c r="H36" s="81"/>
      <c r="I36" s="3"/>
      <c r="J36" s="3"/>
      <c r="K36" s="3" t="str">
        <f t="shared" si="1"/>
        <v/>
      </c>
      <c r="L36" s="73" t="str">
        <f>IF(A36="","",IF(ISNA(VLOOKUP(A36,[2]!Liste_des_articles[#Data],17,FALSE)),"Inconnu",VLOOKUP(A36,[2]!Liste_des_articles[#Data],17,FALSE)))</f>
        <v/>
      </c>
      <c r="M36" s="75"/>
      <c r="N36" s="75"/>
      <c r="O36" s="74"/>
      <c r="P36" s="12"/>
      <c r="Q36" s="73" t="str">
        <f t="shared" si="0"/>
        <v/>
      </c>
      <c r="R36" s="74"/>
    </row>
    <row r="37" spans="1:18" ht="15.75" customHeight="1" x14ac:dyDescent="0.25">
      <c r="A37" s="8"/>
      <c r="B37" s="79" t="str">
        <f>IF(A37="","",IF(ISNA(VLOOKUP(A37,[2]!Liste_des_articles[#Data],2,FALSE)),"Inconnu",VLOOKUP(A37,[2]!Liste_des_articles[#Data],2,FALSE)))</f>
        <v/>
      </c>
      <c r="C37" s="80"/>
      <c r="D37" s="80"/>
      <c r="E37" s="80"/>
      <c r="F37" s="80"/>
      <c r="G37" s="80"/>
      <c r="H37" s="81"/>
      <c r="I37" s="3"/>
      <c r="J37" s="3"/>
      <c r="K37" s="3" t="str">
        <f t="shared" si="1"/>
        <v/>
      </c>
      <c r="L37" s="73" t="str">
        <f>IF(A37="","",IF(ISNA(VLOOKUP(A37,[2]!Liste_des_articles[#Data],17,FALSE)),"Inconnu",VLOOKUP(A37,[2]!Liste_des_articles[#Data],17,FALSE)))</f>
        <v/>
      </c>
      <c r="M37" s="75"/>
      <c r="N37" s="75"/>
      <c r="O37" s="74"/>
      <c r="P37" s="12"/>
      <c r="Q37" s="73" t="str">
        <f t="shared" si="0"/>
        <v/>
      </c>
      <c r="R37" s="74"/>
    </row>
    <row r="38" spans="1:18" ht="15.75" customHeight="1" x14ac:dyDescent="0.25">
      <c r="A38" s="8"/>
      <c r="B38" s="79" t="str">
        <f>IF(A38="","",IF(ISNA(VLOOKUP(A38,[2]!Liste_des_articles[#Data],2,FALSE)),"Inconnu",VLOOKUP(A38,[2]!Liste_des_articles[#Data],2,FALSE)))</f>
        <v/>
      </c>
      <c r="C38" s="80"/>
      <c r="D38" s="80"/>
      <c r="E38" s="80"/>
      <c r="F38" s="80"/>
      <c r="G38" s="80"/>
      <c r="H38" s="81"/>
      <c r="I38" s="3"/>
      <c r="J38" s="3"/>
      <c r="K38" s="3" t="str">
        <f t="shared" si="1"/>
        <v/>
      </c>
      <c r="L38" s="73" t="str">
        <f>IF(A38="","",IF(ISNA(VLOOKUP(A38,[2]!Liste_des_articles[#Data],17,FALSE)),"Inconnu",VLOOKUP(A38,[2]!Liste_des_articles[#Data],17,FALSE)))</f>
        <v/>
      </c>
      <c r="M38" s="75"/>
      <c r="N38" s="75"/>
      <c r="O38" s="74"/>
      <c r="P38" s="12"/>
      <c r="Q38" s="73" t="str">
        <f t="shared" si="0"/>
        <v/>
      </c>
      <c r="R38" s="74"/>
    </row>
    <row r="39" spans="1:18" ht="15.75" customHeight="1" x14ac:dyDescent="0.25">
      <c r="A39" s="8"/>
      <c r="B39" s="79" t="str">
        <f>IF(A39="","",IF(ISNA(VLOOKUP(A39,[2]!Liste_des_articles[#Data],2,FALSE)),"Inconnu",VLOOKUP(A39,[2]!Liste_des_articles[#Data],2,FALSE)))</f>
        <v/>
      </c>
      <c r="C39" s="80"/>
      <c r="D39" s="80"/>
      <c r="E39" s="80"/>
      <c r="F39" s="80"/>
      <c r="G39" s="80"/>
      <c r="H39" s="81"/>
      <c r="I39" s="3"/>
      <c r="J39" s="3"/>
      <c r="K39" s="3" t="str">
        <f t="shared" si="1"/>
        <v/>
      </c>
      <c r="L39" s="73" t="str">
        <f>IF(A39="","",IF(ISNA(VLOOKUP(A39,[2]!Liste_des_articles[#Data],17,FALSE)),"Inconnu",VLOOKUP(A39,[2]!Liste_des_articles[#Data],17,FALSE)))</f>
        <v/>
      </c>
      <c r="M39" s="75"/>
      <c r="N39" s="75"/>
      <c r="O39" s="74"/>
      <c r="P39" s="12"/>
      <c r="Q39" s="73" t="str">
        <f t="shared" si="0"/>
        <v/>
      </c>
      <c r="R39" s="74"/>
    </row>
    <row r="40" spans="1:18" ht="15.75" customHeight="1" x14ac:dyDescent="0.25">
      <c r="A40" s="8"/>
      <c r="B40" s="79" t="str">
        <f>IF(A40="","",IF(ISNA(VLOOKUP(A40,[2]!Liste_des_articles[#Data],2,FALSE)),"Inconnu",VLOOKUP(A40,[2]!Liste_des_articles[#Data],2,FALSE)))</f>
        <v/>
      </c>
      <c r="C40" s="80"/>
      <c r="D40" s="80"/>
      <c r="E40" s="80"/>
      <c r="F40" s="80"/>
      <c r="G40" s="80"/>
      <c r="H40" s="81"/>
      <c r="I40" s="3"/>
      <c r="J40" s="3"/>
      <c r="K40" s="3" t="str">
        <f t="shared" si="1"/>
        <v/>
      </c>
      <c r="L40" s="73" t="str">
        <f>IF(A40="","",IF(ISNA(VLOOKUP(A40,[2]!Liste_des_articles[#Data],17,FALSE)),"Inconnu",VLOOKUP(A40,[2]!Liste_des_articles[#Data],17,FALSE)))</f>
        <v/>
      </c>
      <c r="M40" s="75"/>
      <c r="N40" s="75"/>
      <c r="O40" s="74"/>
      <c r="P40" s="12"/>
      <c r="Q40" s="73" t="str">
        <f t="shared" si="0"/>
        <v/>
      </c>
      <c r="R40" s="74"/>
    </row>
    <row r="41" spans="1:18" ht="15.75" customHeight="1" x14ac:dyDescent="0.25">
      <c r="A41" s="8"/>
      <c r="B41" s="79" t="str">
        <f>IF(A41="","",IF(ISNA(VLOOKUP(A41,[2]!Liste_des_articles[#Data],2,FALSE)),"Inconnu",VLOOKUP(A41,[2]!Liste_des_articles[#Data],2,FALSE)))</f>
        <v/>
      </c>
      <c r="C41" s="80"/>
      <c r="D41" s="80"/>
      <c r="E41" s="80"/>
      <c r="F41" s="80"/>
      <c r="G41" s="80"/>
      <c r="H41" s="81"/>
      <c r="I41" s="3"/>
      <c r="J41" s="3"/>
      <c r="K41" s="3" t="str">
        <f t="shared" si="1"/>
        <v/>
      </c>
      <c r="L41" s="73" t="str">
        <f>IF(A41="","",IF(ISNA(VLOOKUP(A41,[2]!Liste_des_articles[#Data],17,FALSE)),"Inconnu",VLOOKUP(A41,[2]!Liste_des_articles[#Data],17,FALSE)))</f>
        <v/>
      </c>
      <c r="M41" s="75"/>
      <c r="N41" s="75"/>
      <c r="O41" s="74"/>
      <c r="P41" s="12"/>
      <c r="Q41" s="73" t="str">
        <f t="shared" si="0"/>
        <v/>
      </c>
      <c r="R41" s="74"/>
    </row>
    <row r="42" spans="1:18" ht="15.75" customHeight="1" x14ac:dyDescent="0.25">
      <c r="A42" s="8"/>
      <c r="B42" s="79" t="str">
        <f>IF(A42="","",IF(ISNA(VLOOKUP(A42,[2]!Liste_des_articles[#Data],2,FALSE)),"Inconnu",VLOOKUP(A42,[2]!Liste_des_articles[#Data],2,FALSE)))</f>
        <v/>
      </c>
      <c r="C42" s="80"/>
      <c r="D42" s="80"/>
      <c r="E42" s="80"/>
      <c r="F42" s="80"/>
      <c r="G42" s="80"/>
      <c r="H42" s="81"/>
      <c r="I42" s="3"/>
      <c r="J42" s="3"/>
      <c r="K42" s="3" t="str">
        <f t="shared" si="1"/>
        <v/>
      </c>
      <c r="L42" s="73" t="str">
        <f>IF(A42="","",IF(ISNA(VLOOKUP(A42,[2]!Liste_des_articles[#Data],17,FALSE)),"Inconnu",VLOOKUP(A42,[2]!Liste_des_articles[#Data],17,FALSE)))</f>
        <v/>
      </c>
      <c r="M42" s="75"/>
      <c r="N42" s="75"/>
      <c r="O42" s="74"/>
      <c r="P42" s="12"/>
      <c r="Q42" s="73" t="str">
        <f t="shared" si="0"/>
        <v/>
      </c>
      <c r="R42" s="74"/>
    </row>
    <row r="43" spans="1:18" ht="15.75" customHeight="1" x14ac:dyDescent="0.25">
      <c r="A43" s="8"/>
      <c r="B43" s="79" t="str">
        <f>IF(A43="","",IF(ISNA(VLOOKUP(A43,[2]!Liste_des_articles[#Data],2,FALSE)),"Inconnu",VLOOKUP(A43,[2]!Liste_des_articles[#Data],2,FALSE)))</f>
        <v/>
      </c>
      <c r="C43" s="80"/>
      <c r="D43" s="80"/>
      <c r="E43" s="80"/>
      <c r="F43" s="80"/>
      <c r="G43" s="80"/>
      <c r="H43" s="81"/>
      <c r="I43" s="3"/>
      <c r="J43" s="3"/>
      <c r="K43" s="3" t="str">
        <f t="shared" si="1"/>
        <v/>
      </c>
      <c r="L43" s="73" t="str">
        <f>IF(A43="","",IF(ISNA(VLOOKUP(A43,[2]!Liste_des_articles[#Data],17,FALSE)),"Inconnu",VLOOKUP(A43,[2]!Liste_des_articles[#Data],17,FALSE)))</f>
        <v/>
      </c>
      <c r="M43" s="75"/>
      <c r="N43" s="75"/>
      <c r="O43" s="74"/>
      <c r="P43" s="12"/>
      <c r="Q43" s="73" t="str">
        <f t="shared" si="0"/>
        <v/>
      </c>
      <c r="R43" s="74"/>
    </row>
    <row r="44" spans="1:18" ht="15.75" customHeight="1" x14ac:dyDescent="0.25">
      <c r="A44" s="8"/>
      <c r="B44" s="79" t="str">
        <f>IF(A44="","",IF(ISNA(VLOOKUP(A44,[2]!Liste_des_articles[#Data],2,FALSE)),"Inconnu",VLOOKUP(A44,[2]!Liste_des_articles[#Data],2,FALSE)))</f>
        <v/>
      </c>
      <c r="C44" s="80"/>
      <c r="D44" s="80"/>
      <c r="E44" s="80"/>
      <c r="F44" s="80"/>
      <c r="G44" s="80"/>
      <c r="H44" s="81"/>
      <c r="I44" s="3"/>
      <c r="J44" s="3"/>
      <c r="K44" s="3" t="str">
        <f t="shared" si="1"/>
        <v/>
      </c>
      <c r="L44" s="73" t="str">
        <f>IF(A44="","",IF(ISNA(VLOOKUP(A44,[2]!Liste_des_articles[#Data],17,FALSE)),"Inconnu",VLOOKUP(A44,[2]!Liste_des_articles[#Data],17,FALSE)))</f>
        <v/>
      </c>
      <c r="M44" s="75"/>
      <c r="N44" s="75"/>
      <c r="O44" s="74"/>
      <c r="P44" s="12"/>
      <c r="Q44" s="73" t="str">
        <f t="shared" si="0"/>
        <v/>
      </c>
      <c r="R44" s="74"/>
    </row>
    <row r="45" spans="1:18" ht="15.75" customHeight="1" thickBot="1" x14ac:dyDescent="0.3">
      <c r="A45" s="9"/>
      <c r="B45" s="138" t="str">
        <f>IF(A45="","",IF(ISNA(VLOOKUP(A45,[2]!Liste_des_articles[#Data],2,FALSE)),"Inconnu",VLOOKUP(A45,[2]!Liste_des_articles[#Data],2,FALSE)))</f>
        <v/>
      </c>
      <c r="C45" s="139"/>
      <c r="D45" s="139"/>
      <c r="E45" s="139"/>
      <c r="F45" s="139"/>
      <c r="G45" s="139"/>
      <c r="H45" s="140"/>
      <c r="I45" s="10"/>
      <c r="J45" s="10"/>
      <c r="K45" s="10" t="str">
        <f t="shared" si="1"/>
        <v/>
      </c>
      <c r="L45" s="76" t="str">
        <f>IF(A45="","",IF(ISNA(VLOOKUP(A45,[2]!Liste_des_articles[#Data],17,FALSE)),"Inconnu",VLOOKUP(A45,[2]!Liste_des_articles[#Data],17,FALSE)))</f>
        <v/>
      </c>
      <c r="M45" s="77"/>
      <c r="N45" s="77"/>
      <c r="O45" s="78"/>
      <c r="P45" s="13"/>
      <c r="Q45" s="76" t="str">
        <f t="shared" si="0"/>
        <v/>
      </c>
      <c r="R45" s="78"/>
    </row>
    <row r="46" spans="1:18" ht="5.25" customHeight="1" thickTop="1" thickBot="1" x14ac:dyDescent="0.3"/>
    <row r="47" spans="1:18" ht="18" x14ac:dyDescent="0.25">
      <c r="K47" s="102" t="s">
        <v>27</v>
      </c>
      <c r="L47" s="103"/>
      <c r="M47" s="103"/>
      <c r="N47" s="103"/>
      <c r="O47" s="103"/>
      <c r="P47" s="91">
        <f>SUM(Q22:R45)</f>
        <v>0</v>
      </c>
      <c r="Q47" s="92"/>
      <c r="R47" s="93"/>
    </row>
    <row r="48" spans="1:18" ht="18" x14ac:dyDescent="0.25">
      <c r="K48" s="87" t="s">
        <v>28</v>
      </c>
      <c r="L48" s="88"/>
      <c r="M48" s="88"/>
      <c r="N48" s="88"/>
      <c r="O48" s="88"/>
      <c r="P48" s="94">
        <v>0.21</v>
      </c>
      <c r="Q48" s="94"/>
      <c r="R48" s="95"/>
    </row>
    <row r="49" spans="1:18" ht="18.75" thickBot="1" x14ac:dyDescent="0.3">
      <c r="K49" s="87" t="s">
        <v>4</v>
      </c>
      <c r="L49" s="88"/>
      <c r="M49" s="88"/>
      <c r="N49" s="88"/>
      <c r="O49" s="88"/>
      <c r="P49" s="96">
        <f>P47*P48</f>
        <v>0</v>
      </c>
      <c r="Q49" s="97"/>
      <c r="R49" s="98"/>
    </row>
    <row r="50" spans="1:18" ht="19.5" thickTop="1" thickBot="1" x14ac:dyDescent="0.3">
      <c r="A50" s="135" t="s">
        <v>19</v>
      </c>
      <c r="B50" s="136"/>
      <c r="C50" s="136" t="s">
        <v>2</v>
      </c>
      <c r="D50" s="137"/>
      <c r="K50" s="89" t="s">
        <v>29</v>
      </c>
      <c r="L50" s="90"/>
      <c r="M50" s="90"/>
      <c r="N50" s="90"/>
      <c r="O50" s="90"/>
      <c r="P50" s="99">
        <f>P47+P49</f>
        <v>0</v>
      </c>
      <c r="Q50" s="100"/>
      <c r="R50" s="101"/>
    </row>
    <row r="51" spans="1:18" ht="15.75" customHeight="1" thickTop="1" x14ac:dyDescent="0.25"/>
    <row r="52" spans="1:18" ht="122.25" customHeight="1" x14ac:dyDescent="0.25"/>
    <row r="53" spans="1:18" ht="15.75" customHeight="1" x14ac:dyDescent="0.25"/>
    <row r="54" spans="1:18" ht="15.75" customHeight="1" x14ac:dyDescent="0.25"/>
    <row r="65" spans="19:102" ht="15.75" customHeight="1" x14ac:dyDescent="0.25"/>
    <row r="66" spans="19:102" ht="5.85" customHeight="1" x14ac:dyDescent="0.25"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</row>
    <row r="67" spans="19:102" ht="15" customHeight="1" x14ac:dyDescent="0.25"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</row>
    <row r="68" spans="19:102" ht="5.85" customHeight="1" x14ac:dyDescent="0.25"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</row>
    <row r="69" spans="19:102" ht="5.85" customHeight="1" x14ac:dyDescent="0.25"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</row>
    <row r="70" spans="19:102" ht="5.85" customHeight="1" x14ac:dyDescent="0.25"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</row>
    <row r="71" spans="19:102" ht="5.85" customHeight="1" x14ac:dyDescent="0.25"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</row>
    <row r="72" spans="19:102" ht="5.85" customHeight="1" x14ac:dyDescent="0.25"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</row>
    <row r="73" spans="19:102" ht="5.85" customHeight="1" x14ac:dyDescent="0.25"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</row>
    <row r="74" spans="19:102" ht="5.85" customHeight="1" x14ac:dyDescent="0.25"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</row>
    <row r="75" spans="19:102" ht="5.85" customHeight="1" x14ac:dyDescent="0.25"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</row>
    <row r="76" spans="19:102" ht="5.85" customHeight="1" x14ac:dyDescent="0.25"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</row>
    <row r="77" spans="19:102" ht="5.85" customHeight="1" x14ac:dyDescent="0.25"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</row>
    <row r="78" spans="19:102" ht="5.85" customHeight="1" x14ac:dyDescent="0.25"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</row>
    <row r="79" spans="19:102" ht="5.85" customHeight="1" x14ac:dyDescent="0.25"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</row>
    <row r="80" spans="19:102" ht="5.85" customHeight="1" x14ac:dyDescent="0.25"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</row>
    <row r="81" spans="19:102" ht="5.85" customHeight="1" x14ac:dyDescent="0.25"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</row>
    <row r="82" spans="19:102" ht="5.85" customHeight="1" x14ac:dyDescent="0.25"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</row>
    <row r="83" spans="19:102" ht="5.85" customHeight="1" x14ac:dyDescent="0.25"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</row>
    <row r="84" spans="19:102" ht="5.85" customHeight="1" x14ac:dyDescent="0.25"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</row>
    <row r="85" spans="19:102" ht="5.85" customHeight="1" x14ac:dyDescent="0.25"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</row>
    <row r="86" spans="19:102" ht="5.85" customHeight="1" x14ac:dyDescent="0.25"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</row>
    <row r="87" spans="19:102" ht="5.85" customHeight="1" x14ac:dyDescent="0.25"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</row>
    <row r="88" spans="19:102" ht="5.85" customHeight="1" x14ac:dyDescent="0.25"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</row>
    <row r="89" spans="19:102" ht="5.85" customHeight="1" x14ac:dyDescent="0.25"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</row>
    <row r="90" spans="19:102" ht="5.85" customHeight="1" x14ac:dyDescent="0.25"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</row>
    <row r="91" spans="19:102" ht="5.85" customHeight="1" x14ac:dyDescent="0.25"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</row>
    <row r="92" spans="19:102" ht="5.85" customHeight="1" x14ac:dyDescent="0.25"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</row>
    <row r="93" spans="19:102" ht="5.85" customHeight="1" x14ac:dyDescent="0.25"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</row>
    <row r="94" spans="19:102" ht="5.85" customHeight="1" x14ac:dyDescent="0.25"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</row>
    <row r="95" spans="19:102" ht="5.85" customHeight="1" x14ac:dyDescent="0.25"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</row>
    <row r="96" spans="19:102" ht="5.85" customHeight="1" x14ac:dyDescent="0.25"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</row>
    <row r="97" spans="19:102" ht="5.85" customHeight="1" x14ac:dyDescent="0.25"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</row>
    <row r="98" spans="19:102" ht="5.85" customHeight="1" x14ac:dyDescent="0.25"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</row>
    <row r="99" spans="19:102" ht="5.85" customHeight="1" x14ac:dyDescent="0.25"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</row>
    <row r="100" spans="19:102" ht="5.85" customHeight="1" x14ac:dyDescent="0.25"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</row>
    <row r="101" spans="19:102" ht="5.85" customHeight="1" x14ac:dyDescent="0.25"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</row>
    <row r="102" spans="19:102" ht="5.85" customHeight="1" x14ac:dyDescent="0.25"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</row>
    <row r="103" spans="19:102" ht="5.85" customHeight="1" x14ac:dyDescent="0.25"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</row>
    <row r="104" spans="19:102" ht="5.85" customHeight="1" x14ac:dyDescent="0.25"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</row>
    <row r="105" spans="19:102" ht="5.85" customHeight="1" x14ac:dyDescent="0.25"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</row>
    <row r="106" spans="19:102" ht="5.85" customHeight="1" x14ac:dyDescent="0.25"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</row>
    <row r="107" spans="19:102" ht="5.85" customHeight="1" x14ac:dyDescent="0.25"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</row>
    <row r="108" spans="19:102" ht="5.85" customHeight="1" x14ac:dyDescent="0.25"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</row>
    <row r="109" spans="19:102" ht="5.85" customHeight="1" x14ac:dyDescent="0.25"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</row>
    <row r="110" spans="19:102" ht="5.85" customHeight="1" x14ac:dyDescent="0.25"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</row>
    <row r="111" spans="19:102" ht="5.85" customHeight="1" x14ac:dyDescent="0.25"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</row>
    <row r="112" spans="19:102" ht="5.85" customHeight="1" x14ac:dyDescent="0.25"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</row>
    <row r="113" spans="19:102" ht="5.85" customHeight="1" x14ac:dyDescent="0.25"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</row>
    <row r="114" spans="19:102" ht="5.85" customHeight="1" x14ac:dyDescent="0.25"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</row>
    <row r="115" spans="19:102" ht="5.85" customHeight="1" x14ac:dyDescent="0.25"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</row>
    <row r="116" spans="19:102" ht="5.85" customHeight="1" x14ac:dyDescent="0.25"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</row>
    <row r="117" spans="19:102" ht="5.85" customHeight="1" x14ac:dyDescent="0.25"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</row>
    <row r="118" spans="19:102" ht="5.85" customHeight="1" x14ac:dyDescent="0.25"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</row>
    <row r="119" spans="19:102" ht="5.85" customHeight="1" x14ac:dyDescent="0.25"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</row>
    <row r="120" spans="19:102" ht="5.85" customHeight="1" x14ac:dyDescent="0.25"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</row>
    <row r="121" spans="19:102" ht="5.85" customHeight="1" x14ac:dyDescent="0.25"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</row>
    <row r="122" spans="19:102" ht="5.85" customHeight="1" x14ac:dyDescent="0.25"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</row>
    <row r="123" spans="19:102" ht="5.85" customHeight="1" x14ac:dyDescent="0.25"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</row>
    <row r="124" spans="19:102" ht="5.85" customHeight="1" x14ac:dyDescent="0.25"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</row>
    <row r="125" spans="19:102" ht="5.85" customHeight="1" x14ac:dyDescent="0.25"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</row>
    <row r="126" spans="19:102" ht="5.85" customHeight="1" x14ac:dyDescent="0.25"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</row>
    <row r="127" spans="19:102" ht="5.85" customHeight="1" x14ac:dyDescent="0.25"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</row>
    <row r="128" spans="19:102" ht="5.85" customHeight="1" x14ac:dyDescent="0.25"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</row>
    <row r="129" spans="19:102" ht="5.85" customHeight="1" x14ac:dyDescent="0.25"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</row>
    <row r="130" spans="19:102" ht="5.85" customHeight="1" x14ac:dyDescent="0.25"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</row>
    <row r="131" spans="19:102" ht="5.85" customHeight="1" x14ac:dyDescent="0.25"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</row>
    <row r="132" spans="19:102" ht="5.85" customHeight="1" x14ac:dyDescent="0.25"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</row>
    <row r="133" spans="19:102" ht="5.85" customHeight="1" x14ac:dyDescent="0.25"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</row>
    <row r="134" spans="19:102" ht="5.85" customHeight="1" x14ac:dyDescent="0.25"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</row>
    <row r="135" spans="19:102" ht="5.85" customHeight="1" x14ac:dyDescent="0.25"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</row>
    <row r="136" spans="19:102" ht="5.85" customHeight="1" x14ac:dyDescent="0.25"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</row>
    <row r="137" spans="19:102" ht="5.85" customHeight="1" x14ac:dyDescent="0.25"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</row>
    <row r="138" spans="19:102" ht="5.85" customHeight="1" x14ac:dyDescent="0.25"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</row>
    <row r="139" spans="19:102" ht="5.85" customHeight="1" x14ac:dyDescent="0.25"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</row>
    <row r="140" spans="19:102" ht="5.85" customHeight="1" x14ac:dyDescent="0.25"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</row>
    <row r="141" spans="19:102" ht="5.85" customHeight="1" x14ac:dyDescent="0.25"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</row>
    <row r="142" spans="19:102" ht="5.85" customHeight="1" x14ac:dyDescent="0.25"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</row>
    <row r="143" spans="19:102" ht="5.85" customHeight="1" x14ac:dyDescent="0.25"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</row>
    <row r="144" spans="19:102" ht="5.85" customHeight="1" x14ac:dyDescent="0.25"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</row>
    <row r="145" spans="19:102" ht="5.85" customHeight="1" x14ac:dyDescent="0.25"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</row>
    <row r="146" spans="19:102" ht="5.85" customHeight="1" x14ac:dyDescent="0.25"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</row>
    <row r="147" spans="19:102" ht="5.85" customHeight="1" x14ac:dyDescent="0.25"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</row>
    <row r="148" spans="19:102" ht="5.85" customHeight="1" x14ac:dyDescent="0.25"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</row>
    <row r="149" spans="19:102" ht="5.85" customHeight="1" x14ac:dyDescent="0.25"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</row>
    <row r="150" spans="19:102" ht="5.85" customHeight="1" x14ac:dyDescent="0.25"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</row>
    <row r="151" spans="19:102" ht="5.85" customHeight="1" x14ac:dyDescent="0.25"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</row>
    <row r="152" spans="19:102" ht="5.85" customHeight="1" x14ac:dyDescent="0.25"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</row>
    <row r="153" spans="19:102" ht="5.85" customHeight="1" x14ac:dyDescent="0.25"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</row>
    <row r="154" spans="19:102" ht="5.85" customHeight="1" x14ac:dyDescent="0.25"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</row>
    <row r="155" spans="19:102" ht="5.85" customHeight="1" x14ac:dyDescent="0.25"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</row>
    <row r="156" spans="19:102" ht="5.85" customHeight="1" x14ac:dyDescent="0.25"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</row>
    <row r="157" spans="19:102" ht="5.85" customHeight="1" x14ac:dyDescent="0.25"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</row>
    <row r="158" spans="19:102" ht="5.85" customHeight="1" x14ac:dyDescent="0.25"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</row>
    <row r="159" spans="19:102" ht="5.85" customHeight="1" x14ac:dyDescent="0.25"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</row>
    <row r="160" spans="19:102" ht="5.85" customHeight="1" x14ac:dyDescent="0.25"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</row>
    <row r="161" spans="19:102" ht="5.85" customHeight="1" x14ac:dyDescent="0.25"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</row>
    <row r="162" spans="19:102" ht="5.85" customHeight="1" x14ac:dyDescent="0.25"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</row>
    <row r="163" spans="19:102" ht="5.85" customHeight="1" x14ac:dyDescent="0.25"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</row>
    <row r="164" spans="19:102" ht="5.85" customHeight="1" x14ac:dyDescent="0.25"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</row>
    <row r="165" spans="19:102" ht="5.85" customHeight="1" x14ac:dyDescent="0.25"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</row>
    <row r="166" spans="19:102" ht="5.85" customHeight="1" x14ac:dyDescent="0.25"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</row>
    <row r="167" spans="19:102" ht="5.85" customHeight="1" x14ac:dyDescent="0.25"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</row>
    <row r="168" spans="19:102" ht="5.85" customHeight="1" x14ac:dyDescent="0.25"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</row>
    <row r="169" spans="19:102" ht="5.85" customHeight="1" x14ac:dyDescent="0.25"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</row>
    <row r="170" spans="19:102" ht="5.85" customHeight="1" x14ac:dyDescent="0.25"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</row>
    <row r="171" spans="19:102" ht="5.85" customHeight="1" x14ac:dyDescent="0.25"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</row>
    <row r="172" spans="19:102" ht="5.85" customHeight="1" x14ac:dyDescent="0.25"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</row>
    <row r="173" spans="19:102" ht="5.85" customHeight="1" x14ac:dyDescent="0.25"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</row>
    <row r="174" spans="19:102" ht="5.85" customHeight="1" x14ac:dyDescent="0.25"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</row>
    <row r="175" spans="19:102" ht="5.85" customHeight="1" x14ac:dyDescent="0.25"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</row>
    <row r="176" spans="19:102" ht="5.85" customHeight="1" x14ac:dyDescent="0.25"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</row>
    <row r="177" spans="19:102" ht="5.85" customHeight="1" x14ac:dyDescent="0.25"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</row>
    <row r="178" spans="19:102" ht="5.85" customHeight="1" x14ac:dyDescent="0.25"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</row>
    <row r="179" spans="19:102" ht="5.85" customHeight="1" x14ac:dyDescent="0.25"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</row>
    <row r="180" spans="19:102" ht="5.85" customHeight="1" x14ac:dyDescent="0.25"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</row>
    <row r="181" spans="19:102" ht="5.85" customHeight="1" x14ac:dyDescent="0.25"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</row>
    <row r="182" spans="19:102" ht="5.85" customHeight="1" x14ac:dyDescent="0.25"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</row>
    <row r="183" spans="19:102" ht="5.85" customHeight="1" x14ac:dyDescent="0.25"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</row>
    <row r="184" spans="19:102" ht="5.85" customHeight="1" x14ac:dyDescent="0.25"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</row>
    <row r="185" spans="19:102" ht="5.85" customHeight="1" x14ac:dyDescent="0.25"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</row>
    <row r="186" spans="19:102" ht="5.85" customHeight="1" x14ac:dyDescent="0.25"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</row>
    <row r="187" spans="19:102" ht="5.85" customHeight="1" x14ac:dyDescent="0.25"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</row>
    <row r="188" spans="19:102" ht="5.85" customHeight="1" x14ac:dyDescent="0.25"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</row>
    <row r="189" spans="19:102" ht="5.85" customHeight="1" x14ac:dyDescent="0.25"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</row>
    <row r="190" spans="19:102" ht="5.85" customHeight="1" x14ac:dyDescent="0.25"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</row>
    <row r="191" spans="19:102" ht="5.85" customHeight="1" x14ac:dyDescent="0.25"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</row>
    <row r="192" spans="19:102" ht="5.85" customHeight="1" x14ac:dyDescent="0.25"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</row>
    <row r="193" spans="19:106" ht="5.85" customHeight="1" x14ac:dyDescent="0.25"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</row>
    <row r="194" spans="19:106" ht="5.85" customHeight="1" x14ac:dyDescent="0.25"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</row>
    <row r="195" spans="19:106" ht="5.85" customHeight="1" x14ac:dyDescent="0.25"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</row>
    <row r="196" spans="19:106" ht="5.85" customHeight="1" x14ac:dyDescent="0.25"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</row>
    <row r="197" spans="19:106" ht="5.85" customHeight="1" x14ac:dyDescent="0.25"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</row>
    <row r="198" spans="19:106" ht="5.85" customHeight="1" x14ac:dyDescent="0.25"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</row>
    <row r="199" spans="19:106" ht="5.85" customHeight="1" x14ac:dyDescent="0.25"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</row>
    <row r="200" spans="19:106" ht="5.85" customHeight="1" x14ac:dyDescent="0.25"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</row>
    <row r="201" spans="19:106" ht="5.85" customHeight="1" x14ac:dyDescent="0.25"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</row>
    <row r="202" spans="19:106" ht="5.85" customHeight="1" x14ac:dyDescent="0.25"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</row>
    <row r="203" spans="19:106" ht="5.85" customHeight="1" x14ac:dyDescent="0.25"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DB203" s="1"/>
    </row>
    <row r="204" spans="19:106" ht="5.85" customHeight="1" x14ac:dyDescent="0.25"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DB204" s="1"/>
    </row>
    <row r="205" spans="19:106" ht="5.85" customHeight="1" x14ac:dyDescent="0.25"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DB205" s="1"/>
    </row>
    <row r="206" spans="19:106" ht="5.85" customHeight="1" x14ac:dyDescent="0.25"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DB206" s="1"/>
    </row>
    <row r="207" spans="19:106" ht="5.85" customHeight="1" x14ac:dyDescent="0.25"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</row>
    <row r="208" spans="19:106" ht="5.85" customHeight="1" x14ac:dyDescent="0.25"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</row>
    <row r="209" spans="19:101" ht="5.85" customHeight="1" x14ac:dyDescent="0.25"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</row>
    <row r="210" spans="19:101" ht="5.85" customHeight="1" x14ac:dyDescent="0.25"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</row>
    <row r="211" spans="19:101" x14ac:dyDescent="0.25"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</row>
    <row r="212" spans="19:101" x14ac:dyDescent="0.25"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</row>
  </sheetData>
  <dataConsolidate/>
  <mergeCells count="115">
    <mergeCell ref="F18:M18"/>
    <mergeCell ref="F19:M19"/>
    <mergeCell ref="L22:O22"/>
    <mergeCell ref="B22:H22"/>
    <mergeCell ref="B23:H23"/>
    <mergeCell ref="B24:H24"/>
    <mergeCell ref="B21:H21"/>
    <mergeCell ref="B30:H30"/>
    <mergeCell ref="A50:B50"/>
    <mergeCell ref="C50:D50"/>
    <mergeCell ref="L44:O44"/>
    <mergeCell ref="L42:O42"/>
    <mergeCell ref="L40:O40"/>
    <mergeCell ref="L38:O38"/>
    <mergeCell ref="B42:H42"/>
    <mergeCell ref="B43:H43"/>
    <mergeCell ref="B44:H44"/>
    <mergeCell ref="L43:O43"/>
    <mergeCell ref="L41:O41"/>
    <mergeCell ref="B37:H37"/>
    <mergeCell ref="B38:H38"/>
    <mergeCell ref="B45:H45"/>
    <mergeCell ref="L23:O23"/>
    <mergeCell ref="L24:O24"/>
    <mergeCell ref="N17:R17"/>
    <mergeCell ref="N18:R18"/>
    <mergeCell ref="N19:R19"/>
    <mergeCell ref="I11:Q12"/>
    <mergeCell ref="G13:L14"/>
    <mergeCell ref="M13:N14"/>
    <mergeCell ref="O13:Q14"/>
    <mergeCell ref="E1:Q1"/>
    <mergeCell ref="A3:C3"/>
    <mergeCell ref="A4:C4"/>
    <mergeCell ref="A6:C7"/>
    <mergeCell ref="A8:C9"/>
    <mergeCell ref="E7:Q8"/>
    <mergeCell ref="E9:Q10"/>
    <mergeCell ref="A19:B19"/>
    <mergeCell ref="A18:B18"/>
    <mergeCell ref="A17:B17"/>
    <mergeCell ref="A14:C15"/>
    <mergeCell ref="A1:C1"/>
    <mergeCell ref="A11:C12"/>
    <mergeCell ref="A13:C13"/>
    <mergeCell ref="A10:C10"/>
    <mergeCell ref="C17:E17"/>
    <mergeCell ref="C18:E18"/>
    <mergeCell ref="E13:F14"/>
    <mergeCell ref="E11:H12"/>
    <mergeCell ref="F17:M17"/>
    <mergeCell ref="K48:O48"/>
    <mergeCell ref="K49:O49"/>
    <mergeCell ref="K50:O50"/>
    <mergeCell ref="P47:R47"/>
    <mergeCell ref="P48:R48"/>
    <mergeCell ref="P49:R49"/>
    <mergeCell ref="P50:R50"/>
    <mergeCell ref="Q28:R28"/>
    <mergeCell ref="Q29:R29"/>
    <mergeCell ref="Q30:R30"/>
    <mergeCell ref="Q45:R45"/>
    <mergeCell ref="K47:O47"/>
    <mergeCell ref="L39:O39"/>
    <mergeCell ref="L37:O37"/>
    <mergeCell ref="L35:O35"/>
    <mergeCell ref="L33:O33"/>
    <mergeCell ref="L31:O31"/>
    <mergeCell ref="L32:O32"/>
    <mergeCell ref="L36:O36"/>
    <mergeCell ref="L34:O34"/>
    <mergeCell ref="Q44:R44"/>
    <mergeCell ref="L27:O27"/>
    <mergeCell ref="L28:O28"/>
    <mergeCell ref="L29:O29"/>
    <mergeCell ref="L30:O30"/>
    <mergeCell ref="L45:O45"/>
    <mergeCell ref="B33:H33"/>
    <mergeCell ref="B25:H25"/>
    <mergeCell ref="B26:H26"/>
    <mergeCell ref="B27:H27"/>
    <mergeCell ref="B28:H28"/>
    <mergeCell ref="B29:H29"/>
    <mergeCell ref="B39:H39"/>
    <mergeCell ref="B40:H40"/>
    <mergeCell ref="B41:H41"/>
    <mergeCell ref="B31:H31"/>
    <mergeCell ref="B32:H32"/>
    <mergeCell ref="B34:H34"/>
    <mergeCell ref="B35:H35"/>
    <mergeCell ref="B36:H36"/>
    <mergeCell ref="C19:E19"/>
    <mergeCell ref="Q21:R21"/>
    <mergeCell ref="L21:O21"/>
    <mergeCell ref="Q22:R22"/>
    <mergeCell ref="Q43:R43"/>
    <mergeCell ref="Q42:R42"/>
    <mergeCell ref="Q23:R23"/>
    <mergeCell ref="Q24:R24"/>
    <mergeCell ref="Q25:R25"/>
    <mergeCell ref="Q26:R26"/>
    <mergeCell ref="Q27:R27"/>
    <mergeCell ref="Q31:R31"/>
    <mergeCell ref="Q36:R36"/>
    <mergeCell ref="Q35:R35"/>
    <mergeCell ref="Q34:R34"/>
    <mergeCell ref="Q33:R33"/>
    <mergeCell ref="Q32:R32"/>
    <mergeCell ref="Q41:R41"/>
    <mergeCell ref="Q40:R40"/>
    <mergeCell ref="Q39:R39"/>
    <mergeCell ref="Q38:R38"/>
    <mergeCell ref="Q37:R37"/>
    <mergeCell ref="L25:O25"/>
    <mergeCell ref="L26:O26"/>
  </mergeCells>
  <dataValidations count="4">
    <dataValidation type="list" allowBlank="1" showInputMessage="1" showErrorMessage="1" sqref="P21">
      <formula1>Facture_Remise</formula1>
    </dataValidation>
    <dataValidation type="list" allowBlank="1" showInputMessage="1" showErrorMessage="1" sqref="E1">
      <formula1>Facture_Type_de_Facture</formula1>
    </dataValidation>
    <dataValidation type="list" allowBlank="1" showInputMessage="1" showErrorMessage="1" sqref="N17">
      <formula1>Facture_Échéance</formula1>
    </dataValidation>
    <dataValidation type="list" allowBlank="1" showInputMessage="1" showErrorMessage="1" sqref="C50:D50">
      <formula1>Facture_Mode_de_règlement</formula1>
    </dataValidation>
  </dataValidations>
  <pageMargins left="0.39370078740157483" right="0.31496062992125984" top="0.47244094488188981" bottom="0" header="0" footer="0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6155" r:id="rId4" name="ComboBox1">
          <controlPr defaultSize="0" autoLine="0" r:id="rId5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17</xdr:col>
                <xdr:colOff>0</xdr:colOff>
                <xdr:row>9</xdr:row>
                <xdr:rowOff>19050</xdr:rowOff>
              </to>
            </anchor>
          </controlPr>
        </control>
      </mc:Choice>
      <mc:Fallback>
        <control shapeId="6155" r:id="rId4" name="ComboBox1"/>
      </mc:Fallback>
    </mc:AlternateContent>
    <mc:AlternateContent xmlns:mc="http://schemas.openxmlformats.org/markup-compatibility/2006">
      <mc:Choice Requires="x14">
        <control shapeId="6149" r:id="rId6" name="Button 5">
          <controlPr defaultSize="0" print="0" autoFill="0" autoPict="0" macro="[0]!lance_USF1">
            <anchor moveWithCells="1" sizeWithCells="1">
              <from>
                <xdr:col>18</xdr:col>
                <xdr:colOff>19050</xdr:colOff>
                <xdr:row>28</xdr:row>
                <xdr:rowOff>171450</xdr:rowOff>
              </from>
              <to>
                <xdr:col>18</xdr:col>
                <xdr:colOff>3981450</xdr:colOff>
                <xdr:row>30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0" r:id="rId7" name="Button 6">
          <controlPr defaultSize="0" print="0" autoFill="0" autoPict="0">
            <anchor moveWithCells="1" sizeWithCells="1">
              <from>
                <xdr:col>18</xdr:col>
                <xdr:colOff>19050</xdr:colOff>
                <xdr:row>31</xdr:row>
                <xdr:rowOff>161925</xdr:rowOff>
              </from>
              <to>
                <xdr:col>18</xdr:col>
                <xdr:colOff>3981450</xdr:colOff>
                <xdr:row>33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1" r:id="rId8" name="Button 7">
          <controlPr defaultSize="0" print="0" autoFill="0" autoPict="0" macro="[0]!lance_USF2">
            <anchor moveWithCells="1" sizeWithCells="1">
              <from>
                <xdr:col>18</xdr:col>
                <xdr:colOff>19050</xdr:colOff>
                <xdr:row>34</xdr:row>
                <xdr:rowOff>161925</xdr:rowOff>
              </from>
              <to>
                <xdr:col>18</xdr:col>
                <xdr:colOff>3981450</xdr:colOff>
                <xdr:row>36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3" r:id="rId9" name="Button 9">
          <controlPr defaultSize="0" print="0" autoFill="0" autoPict="0" macro="[0]!Bouton9_Cliquer">
            <anchor moveWithCells="1" sizeWithCells="1">
              <from>
                <xdr:col>18</xdr:col>
                <xdr:colOff>19050</xdr:colOff>
                <xdr:row>42</xdr:row>
                <xdr:rowOff>142875</xdr:rowOff>
              </from>
              <to>
                <xdr:col>18</xdr:col>
                <xdr:colOff>3981450</xdr:colOff>
                <xdr:row>44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61" r:id="rId10" name="Button 17">
          <controlPr defaultSize="0" print="0" autoFill="0" autoPict="0" macro="[0]!Validation_Facture">
            <anchor moveWithCells="1" sizeWithCells="1">
              <from>
                <xdr:col>18</xdr:col>
                <xdr:colOff>19050</xdr:colOff>
                <xdr:row>38</xdr:row>
                <xdr:rowOff>152400</xdr:rowOff>
              </from>
              <to>
                <xdr:col>18</xdr:col>
                <xdr:colOff>3981450</xdr:colOff>
                <xdr:row>40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S34"/>
  <sheetViews>
    <sheetView workbookViewId="0"/>
  </sheetViews>
  <sheetFormatPr baseColWidth="10" defaultRowHeight="15" x14ac:dyDescent="0.25"/>
  <cols>
    <col min="1" max="1" width="0.85546875" customWidth="1"/>
    <col min="2" max="2" width="25.140625" bestFit="1" customWidth="1"/>
    <col min="3" max="3" width="12.28515625" bestFit="1" customWidth="1"/>
    <col min="4" max="4" width="26.7109375" bestFit="1" customWidth="1"/>
    <col min="5" max="6" width="25" bestFit="1" customWidth="1"/>
    <col min="7" max="7" width="13.7109375" bestFit="1" customWidth="1"/>
  </cols>
  <sheetData>
    <row r="1" spans="1:19" ht="4.5" customHeight="1" thickBot="1" x14ac:dyDescent="0.3">
      <c r="B1" s="15"/>
      <c r="C1" s="15"/>
      <c r="D1" s="15"/>
      <c r="E1" s="15"/>
      <c r="F1" s="15"/>
      <c r="G1" s="67"/>
    </row>
    <row r="2" spans="1:19" x14ac:dyDescent="0.25">
      <c r="B2" s="45" t="s">
        <v>63</v>
      </c>
      <c r="C2" s="44"/>
      <c r="D2" s="44"/>
      <c r="E2" s="44"/>
      <c r="F2" s="44"/>
      <c r="G2" s="66"/>
      <c r="H2" s="22"/>
    </row>
    <row r="3" spans="1:19" x14ac:dyDescent="0.25">
      <c r="A3" s="1"/>
      <c r="B3" s="41"/>
      <c r="C3" s="39"/>
      <c r="D3" s="39"/>
      <c r="E3" s="39"/>
      <c r="F3" s="39"/>
      <c r="G3" s="39"/>
      <c r="H3" s="20"/>
    </row>
    <row r="4" spans="1:19" x14ac:dyDescent="0.25">
      <c r="A4" s="1"/>
      <c r="B4" s="38" t="s">
        <v>62</v>
      </c>
      <c r="C4" s="37" t="s">
        <v>0</v>
      </c>
      <c r="D4" s="37" t="s">
        <v>61</v>
      </c>
      <c r="E4" s="37" t="s">
        <v>60</v>
      </c>
      <c r="F4" s="37" t="s">
        <v>59</v>
      </c>
      <c r="G4" s="37" t="s">
        <v>58</v>
      </c>
      <c r="H4" s="65"/>
    </row>
    <row r="5" spans="1:19" ht="25.5" x14ac:dyDescent="0.25">
      <c r="A5" s="1"/>
      <c r="B5" s="64" t="s">
        <v>57</v>
      </c>
      <c r="C5" s="63" t="s">
        <v>56</v>
      </c>
      <c r="D5" s="62" t="s">
        <v>55</v>
      </c>
      <c r="E5" s="62" t="s">
        <v>54</v>
      </c>
      <c r="F5" s="63" t="s">
        <v>53</v>
      </c>
      <c r="G5" s="62" t="s">
        <v>52</v>
      </c>
      <c r="H5" s="20"/>
    </row>
    <row r="6" spans="1:19" ht="15.75" thickBot="1" x14ac:dyDescent="0.3">
      <c r="A6" s="1"/>
      <c r="B6" s="34"/>
      <c r="C6" s="33"/>
      <c r="D6" s="33"/>
      <c r="E6" s="33"/>
      <c r="F6" s="33"/>
      <c r="G6" s="33"/>
      <c r="H6" s="16"/>
    </row>
    <row r="7" spans="1:19" ht="15.75" thickBot="1" x14ac:dyDescent="0.3">
      <c r="A7" s="1"/>
      <c r="B7" s="31"/>
      <c r="C7" s="31"/>
      <c r="D7" s="31"/>
      <c r="E7" s="31"/>
      <c r="F7" s="31"/>
      <c r="G7" s="31"/>
    </row>
    <row r="8" spans="1:19" ht="20.25" customHeight="1" x14ac:dyDescent="0.25">
      <c r="A8" s="1"/>
      <c r="B8" s="56" t="s">
        <v>51</v>
      </c>
      <c r="C8" s="55"/>
      <c r="D8" s="55"/>
      <c r="E8" s="55"/>
      <c r="F8" s="55"/>
      <c r="G8" s="55"/>
      <c r="H8" s="22"/>
    </row>
    <row r="9" spans="1:19" ht="20.25" customHeight="1" x14ac:dyDescent="0.25">
      <c r="A9" s="1"/>
      <c r="B9" s="61"/>
      <c r="C9" s="31"/>
      <c r="D9" s="31"/>
      <c r="E9" s="31"/>
      <c r="F9" s="31"/>
      <c r="G9" s="31"/>
      <c r="H9" s="20"/>
    </row>
    <row r="10" spans="1:19" ht="20.25" customHeight="1" x14ac:dyDescent="0.25">
      <c r="A10" s="1"/>
      <c r="B10" s="38" t="s">
        <v>50</v>
      </c>
      <c r="C10" s="37" t="s">
        <v>49</v>
      </c>
      <c r="D10" s="37" t="s">
        <v>48</v>
      </c>
      <c r="E10" s="37" t="s">
        <v>47</v>
      </c>
      <c r="F10" s="37" t="s">
        <v>46</v>
      </c>
      <c r="G10" s="37" t="s">
        <v>45</v>
      </c>
      <c r="H10" s="58" t="s">
        <v>44</v>
      </c>
    </row>
    <row r="11" spans="1:19" ht="20.25" customHeight="1" x14ac:dyDescent="0.25">
      <c r="A11" s="1"/>
      <c r="B11" s="60">
        <v>1</v>
      </c>
      <c r="C11" s="59">
        <v>1</v>
      </c>
      <c r="D11" s="59">
        <v>1</v>
      </c>
      <c r="E11" s="59">
        <v>1</v>
      </c>
      <c r="F11" s="59">
        <v>1</v>
      </c>
      <c r="G11" s="59">
        <v>1</v>
      </c>
      <c r="H11" s="58" t="s">
        <v>43</v>
      </c>
    </row>
    <row r="12" spans="1:19" ht="20.25" customHeight="1" thickBot="1" x14ac:dyDescent="0.3">
      <c r="A12" s="1"/>
      <c r="B12" s="57"/>
      <c r="C12" s="33"/>
      <c r="D12" s="33"/>
      <c r="E12" s="33"/>
      <c r="F12" s="33"/>
      <c r="G12" s="33"/>
      <c r="H12" s="16"/>
    </row>
    <row r="13" spans="1:19" ht="15.75" thickBot="1" x14ac:dyDescent="0.3">
      <c r="A13" s="1"/>
      <c r="B13" s="31"/>
      <c r="C13" s="31"/>
      <c r="D13" s="31"/>
      <c r="E13" s="31"/>
      <c r="F13" s="31"/>
      <c r="G13" s="31"/>
    </row>
    <row r="14" spans="1:19" x14ac:dyDescent="0.25">
      <c r="A14" s="1"/>
      <c r="B14" s="56" t="s">
        <v>42</v>
      </c>
      <c r="C14" s="55"/>
      <c r="D14" s="55"/>
      <c r="E14" s="55"/>
      <c r="F14" s="54"/>
      <c r="G14" s="31"/>
      <c r="H14" s="3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46"/>
    </row>
    <row r="15" spans="1:19" x14ac:dyDescent="0.25">
      <c r="A15" s="1"/>
      <c r="B15" s="52"/>
      <c r="C15" s="31"/>
      <c r="D15" s="31"/>
      <c r="E15" s="31"/>
      <c r="F15" s="51"/>
      <c r="G15" s="31"/>
      <c r="H15" s="31"/>
      <c r="I15" s="48"/>
      <c r="J15" s="53"/>
      <c r="K15" s="48"/>
      <c r="L15" s="53"/>
      <c r="M15" s="48"/>
      <c r="N15" s="53"/>
      <c r="O15" s="48"/>
      <c r="P15" s="53"/>
      <c r="Q15" s="48"/>
      <c r="R15" s="47"/>
      <c r="S15" s="46"/>
    </row>
    <row r="16" spans="1:19" ht="4.5" customHeight="1" x14ac:dyDescent="0.25">
      <c r="A16" s="1"/>
      <c r="B16" s="52"/>
      <c r="C16" s="31"/>
      <c r="D16" s="31"/>
      <c r="E16" s="31"/>
      <c r="F16" s="5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5"/>
      <c r="S16" s="46"/>
    </row>
    <row r="17" spans="1:19" x14ac:dyDescent="0.25">
      <c r="B17" s="38" t="s">
        <v>41</v>
      </c>
      <c r="C17" s="37" t="s">
        <v>40</v>
      </c>
      <c r="D17" s="37" t="s">
        <v>39</v>
      </c>
      <c r="E17" s="37" t="s">
        <v>38</v>
      </c>
      <c r="F17" s="36" t="s">
        <v>37</v>
      </c>
      <c r="G17" s="31"/>
      <c r="H17" s="31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46"/>
    </row>
    <row r="18" spans="1:19" ht="15.75" thickBot="1" x14ac:dyDescent="0.3">
      <c r="B18" s="34"/>
      <c r="C18" s="33"/>
      <c r="D18" s="33"/>
      <c r="E18" s="33"/>
      <c r="F18" s="32"/>
      <c r="G18" s="31"/>
      <c r="H18" s="31"/>
      <c r="I18" s="48"/>
      <c r="J18" s="48"/>
      <c r="K18" s="48"/>
      <c r="L18" s="48"/>
      <c r="M18" s="48"/>
      <c r="N18" s="49"/>
      <c r="O18" s="48"/>
      <c r="P18" s="48"/>
      <c r="Q18" s="48"/>
      <c r="R18" s="47"/>
      <c r="S18" s="46"/>
    </row>
    <row r="19" spans="1:19" x14ac:dyDescent="0.25">
      <c r="A19" s="1"/>
      <c r="B19" s="31"/>
      <c r="C19" s="31"/>
      <c r="D19" s="31"/>
      <c r="E19" s="31"/>
      <c r="F19" s="31"/>
      <c r="G19" s="31"/>
    </row>
    <row r="20" spans="1:19" ht="7.5" customHeight="1" thickBot="1" x14ac:dyDescent="0.3"/>
    <row r="21" spans="1:19" x14ac:dyDescent="0.25">
      <c r="B21" s="45" t="s">
        <v>36</v>
      </c>
      <c r="C21" s="44"/>
      <c r="D21" s="43"/>
      <c r="E21" s="39"/>
      <c r="F21" s="39"/>
      <c r="G21" s="42"/>
    </row>
    <row r="22" spans="1:19" x14ac:dyDescent="0.25">
      <c r="B22" s="41"/>
      <c r="C22" s="39"/>
      <c r="D22" s="40"/>
      <c r="E22" s="39"/>
      <c r="F22" s="39"/>
      <c r="G22" s="39"/>
    </row>
    <row r="23" spans="1:19" x14ac:dyDescent="0.25">
      <c r="B23" s="38" t="s">
        <v>2</v>
      </c>
      <c r="C23" s="37" t="s">
        <v>35</v>
      </c>
      <c r="D23" s="36" t="s">
        <v>34</v>
      </c>
      <c r="E23" s="35"/>
      <c r="F23" s="35"/>
      <c r="G23" s="35"/>
    </row>
    <row r="24" spans="1:19" ht="15.75" thickBot="1" x14ac:dyDescent="0.3">
      <c r="B24" s="34"/>
      <c r="C24" s="33"/>
      <c r="D24" s="32"/>
      <c r="E24" s="31"/>
      <c r="F24" s="31"/>
      <c r="G24" s="31"/>
    </row>
    <row r="25" spans="1:19" ht="15.75" thickBot="1" x14ac:dyDescent="0.3"/>
    <row r="26" spans="1:19" x14ac:dyDescent="0.25">
      <c r="B26" s="23" t="s">
        <v>33</v>
      </c>
      <c r="C26" s="30"/>
      <c r="D26" s="22"/>
    </row>
    <row r="27" spans="1:19" x14ac:dyDescent="0.25">
      <c r="B27" s="21"/>
      <c r="C27" s="1"/>
      <c r="D27" s="20"/>
    </row>
    <row r="28" spans="1:19" x14ac:dyDescent="0.25">
      <c r="B28" s="29"/>
      <c r="C28" s="28" t="s">
        <v>33</v>
      </c>
      <c r="D28" s="27" t="s">
        <v>32</v>
      </c>
      <c r="F28" s="26"/>
    </row>
    <row r="29" spans="1:19" ht="15.75" thickBot="1" x14ac:dyDescent="0.3">
      <c r="B29" s="17"/>
      <c r="C29" s="25"/>
      <c r="D29" s="16"/>
    </row>
    <row r="30" spans="1:19" ht="15.75" thickBot="1" x14ac:dyDescent="0.3">
      <c r="F30" s="24"/>
    </row>
    <row r="31" spans="1:19" x14ac:dyDescent="0.25">
      <c r="B31" s="23" t="s">
        <v>31</v>
      </c>
      <c r="C31" s="22"/>
    </row>
    <row r="32" spans="1:19" x14ac:dyDescent="0.25">
      <c r="B32" s="21"/>
      <c r="C32" s="20"/>
    </row>
    <row r="33" spans="2:3" x14ac:dyDescent="0.25">
      <c r="B33" s="19">
        <f>'[3]Nouvel facture'!C19</f>
        <v>42332</v>
      </c>
      <c r="C33" s="18">
        <f ca="1">'Nouvel facture'!C19</f>
        <v>42345</v>
      </c>
    </row>
    <row r="34" spans="2:3" ht="15.75" thickBot="1" x14ac:dyDescent="0.3">
      <c r="B34" s="17"/>
      <c r="C34" s="16"/>
    </row>
  </sheetData>
  <dataValidations count="2">
    <dataValidation type="list" allowBlank="1" showInputMessage="1" showErrorMessage="1" sqref="M18">
      <formula1>Client__Échéance</formula1>
    </dataValidation>
    <dataValidation type="list" allowBlank="1" showInputMessage="1" showErrorMessage="1" sqref="K18:L18">
      <formula1>Client_Famille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de bord</vt:lpstr>
      <vt:lpstr>Nouvel facture</vt:lpstr>
      <vt:lpstr>Remarque facture</vt:lpstr>
      <vt:lpstr>Facture_Échéance</vt:lpstr>
      <vt:lpstr>Facture_Mode_de_règlement</vt:lpstr>
      <vt:lpstr>Facture_Remise</vt:lpstr>
      <vt:lpstr>Facture_Type_de_Facture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Corps_Renard_J</dc:creator>
  <cp:lastModifiedBy>Umbrella Corporation</cp:lastModifiedBy>
  <cp:lastPrinted>2015-12-07T10:29:23Z</cp:lastPrinted>
  <dcterms:created xsi:type="dcterms:W3CDTF">2012-10-17T18:04:04Z</dcterms:created>
  <dcterms:modified xsi:type="dcterms:W3CDTF">2015-12-07T19:59:12Z</dcterms:modified>
</cp:coreProperties>
</file>