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Users\jvalencia\Downloads\"/>
    </mc:Choice>
  </mc:AlternateContent>
  <bookViews>
    <workbookView xWindow="0" yWindow="0" windowWidth="20730" windowHeight="9735" tabRatio="983"/>
  </bookViews>
  <sheets>
    <sheet name="Archivage" sheetId="9" r:id="rId1"/>
  </sheets>
  <definedNames>
    <definedName name="casecollage">#REF!</definedName>
    <definedName name="Date">#REF!</definedName>
    <definedName name="LFinAleas">#REF!</definedName>
    <definedName name="LPaste">Archivage!$L$2</definedName>
    <definedName name="LPaste1">Archivage!$L$2</definedName>
    <definedName name="Lpaste2">#REF!</definedName>
    <definedName name="LSelAlea">#REF!</definedName>
    <definedName name="Nb_aleas">#REF!</definedName>
    <definedName name="nbalea">#REF!</definedName>
    <definedName name="Nbaleas">#REF!</definedName>
    <definedName name="Nvalea">#REF!</definedName>
    <definedName name="Opérateurs">#REF!</definedName>
    <definedName name="Tps_alea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9" l="1"/>
  <c r="E15" i="9"/>
  <c r="E2" i="9" l="1"/>
  <c r="E3" i="9"/>
  <c r="E4" i="9"/>
  <c r="E5" i="9"/>
  <c r="E6" i="9"/>
  <c r="E7" i="9"/>
  <c r="E8" i="9"/>
  <c r="E9" i="9"/>
  <c r="E10" i="9"/>
  <c r="E11" i="9"/>
  <c r="E12" i="9"/>
  <c r="E13" i="9"/>
  <c r="E14" i="9"/>
  <c r="F2" i="9" l="1"/>
  <c r="F3" i="9"/>
  <c r="F4" i="9"/>
  <c r="F5" i="9"/>
  <c r="F6" i="9"/>
  <c r="F7" i="9"/>
  <c r="F8" i="9"/>
  <c r="F9" i="9"/>
  <c r="F10" i="9"/>
  <c r="F11" i="9"/>
  <c r="F12" i="9" l="1"/>
  <c r="F13" i="9"/>
  <c r="F14" i="9"/>
  <c r="I3" i="9" l="1"/>
  <c r="I4" i="9"/>
  <c r="I5" i="9"/>
  <c r="I2" i="9"/>
  <c r="L2" i="9" l="1"/>
</calcChain>
</file>

<file path=xl/comments1.xml><?xml version="1.0" encoding="utf-8"?>
<comments xmlns="http://schemas.openxmlformats.org/spreadsheetml/2006/main">
  <authors>
    <author>jvalencia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 xml:space="preserve">Nombre de ligne tableau +1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<sst xmlns="http://schemas.openxmlformats.org/spreadsheetml/2006/main" count="9" uniqueCount="9">
  <si>
    <t>Date</t>
  </si>
  <si>
    <t xml:space="preserve">Effectif </t>
  </si>
  <si>
    <t>Heures/J</t>
  </si>
  <si>
    <t>Correction (min)</t>
  </si>
  <si>
    <t>Temps présence (min)</t>
  </si>
  <si>
    <t>Semaine</t>
  </si>
  <si>
    <t>Temps de prod</t>
  </si>
  <si>
    <t>Temps de prod réel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</si>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</sst>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2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C8F00"/>
      <color rgb="FF93CDA5"/>
      <color rgb="FF584536"/>
      <color rgb="FF705744"/>
      <color rgb="FFBBA28F"/>
      <color rgb="FF6C4922"/>
      <color rgb="FFCE9C64"/>
      <color rgb="FFB4B4B4"/>
      <color rgb="FFF29D64"/>
      <color rgb="FFC9B4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15" totalsRowShown="0" headerRowDxfId="11" dataDxfId="10">
  <autoFilter ref="A1:F15"/>
  <tableColumns count="6">
    <tableColumn id="1" name="Date" dataDxfId="9"/>
    <tableColumn id="2" name="Effectif " dataDxfId="8"/>
    <tableColumn id="3" name="Heures/J" dataDxfId="7"/>
    <tableColumn id="4" name="Correction (min)" dataDxfId="6"/>
    <tableColumn id="5" name="Temps présence (min)" dataDxfId="5">
      <calculatedColumnFormula>Tableau1[[Effectif ]]*Tableau1[Heures/J]*60-Tableau1[Correction (min)]</calculatedColumnFormula>
    </tableColumn>
    <tableColumn id="11" name="N°" dataDxfId="4">
      <calculatedColumnFormula>WEEKNUM(Tableau1[[#This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J5" totalsRowShown="0" headerRowDxfId="3">
  <autoFilter ref="H1:J5"/>
  <tableColumns count="3">
    <tableColumn id="1" name="Semaine" dataDxfId="2"/>
    <tableColumn id="2" name="Temps de prod" dataDxfId="1">
      <calculatedColumnFormula>SUMIF(Tableau1[N°],H2,Tableau1[Temps présence (min)])</calculatedColumnFormula>
    </tableColumn>
    <tableColumn id="3" name="Temps de prod rée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L15"/>
  <sheetViews>
    <sheetView tabSelected="1" zoomScale="70" zoomScaleNormal="70" workbookViewId="0">
      <selection activeCell="G21" sqref="G21"/>
    </sheetView>
  </sheetViews>
  <sheetFormatPr baseColWidth="10" defaultRowHeight="15" x14ac:dyDescent="0.25"/>
  <cols>
    <col min="1" max="1" width="11.85546875" style="1" bestFit="1" customWidth="1"/>
    <col min="3" max="3" width="19.28515625" bestFit="1" customWidth="1"/>
    <col min="4" max="4" width="14.85546875" bestFit="1" customWidth="1"/>
    <col min="5" max="5" width="33.140625" bestFit="1" customWidth="1"/>
    <col min="6" max="8" width="16.85546875" customWidth="1"/>
    <col min="9" max="9" width="20" customWidth="1"/>
    <col min="10" max="10" width="24.85546875" customWidth="1"/>
    <col min="11" max="11" width="16.85546875" customWidth="1"/>
    <col min="12" max="12" width="20.42578125" hidden="1" customWidth="1"/>
    <col min="15" max="15" width="14.28515625" bestFit="1" customWidth="1"/>
    <col min="16" max="16" width="11.7109375" bestFit="1" customWidth="1"/>
    <col min="17" max="17" width="9.28515625" bestFit="1" customWidth="1"/>
    <col min="18" max="18" width="15.7109375" bestFit="1" customWidth="1"/>
  </cols>
  <sheetData>
    <row r="1" spans="1:12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8</v>
      </c>
      <c r="G1" s="2"/>
      <c r="H1" s="2" t="s">
        <v>5</v>
      </c>
      <c r="I1" s="2" t="s">
        <v>6</v>
      </c>
      <c r="J1" s="2" t="s">
        <v>7</v>
      </c>
      <c r="K1" s="2"/>
    </row>
    <row r="2" spans="1:12" x14ac:dyDescent="0.25">
      <c r="A2" s="7">
        <v>42153</v>
      </c>
      <c r="B2" s="4">
        <v>14</v>
      </c>
      <c r="C2" s="4">
        <v>7.75</v>
      </c>
      <c r="D2" s="4">
        <v>0</v>
      </c>
      <c r="E2" s="5">
        <f>Tableau1[[Effectif ]]*Tableau1[Heures/J]*60-Tableau1[Correction (min)]</f>
        <v>6510</v>
      </c>
      <c r="F2" s="6">
        <f>WEEKNUM(Tableau1[[#This Row],[Date]])</f>
        <v>22</v>
      </c>
      <c r="G2" s="6"/>
      <c r="H2" s="6">
        <v>22</v>
      </c>
      <c r="I2" s="5">
        <f>SUMIF(Tableau1[N°],H2,Tableau1[Temps présence (min)])</f>
        <v>6510</v>
      </c>
      <c r="J2" s="5">
        <v>0</v>
      </c>
      <c r="K2" s="6"/>
      <c r="L2" s="3">
        <f>COUNTA(A2:A1048576)+2</f>
        <v>16</v>
      </c>
    </row>
    <row r="3" spans="1:12" x14ac:dyDescent="0.25">
      <c r="A3" s="8">
        <v>42156</v>
      </c>
      <c r="B3" s="4">
        <v>14</v>
      </c>
      <c r="C3" s="4">
        <v>7.75</v>
      </c>
      <c r="D3" s="4">
        <v>0</v>
      </c>
      <c r="E3" s="5">
        <f>Tableau1[[Effectif ]]*Tableau1[Heures/J]*60-Tableau1[Correction (min)]</f>
        <v>6510</v>
      </c>
      <c r="F3" s="11">
        <f>WEEKNUM(Tableau1[[#This Row],[Date]])</f>
        <v>23</v>
      </c>
      <c r="G3" s="6"/>
      <c r="H3" s="6">
        <v>23</v>
      </c>
      <c r="I3" s="12">
        <f>SUMIF(Tableau1[N°],H3,Tableau1[Temps présence (min)])</f>
        <v>35910</v>
      </c>
      <c r="J3" s="5">
        <v>0</v>
      </c>
      <c r="K3" s="6"/>
    </row>
    <row r="4" spans="1:12" x14ac:dyDescent="0.25">
      <c r="A4" s="8">
        <v>42157</v>
      </c>
      <c r="B4" s="4">
        <v>14</v>
      </c>
      <c r="C4" s="4">
        <v>7.75</v>
      </c>
      <c r="D4" s="4">
        <v>0</v>
      </c>
      <c r="E4" s="5">
        <f>Tableau1[[Effectif ]]*Tableau1[Heures/J]*60-Tableau1[Correction (min)]</f>
        <v>6510</v>
      </c>
      <c r="F4" s="11">
        <f>WEEKNUM(Tableau1[[#This Row],[Date]])</f>
        <v>23</v>
      </c>
      <c r="G4" s="6"/>
      <c r="H4" s="6">
        <v>24</v>
      </c>
      <c r="I4" s="5">
        <f>SUMIF(Tableau1[N°],H4,Tableau1[Temps présence (min)])</f>
        <v>29152.5</v>
      </c>
      <c r="J4" s="5">
        <v>0</v>
      </c>
      <c r="K4" s="6"/>
    </row>
    <row r="5" spans="1:12" x14ac:dyDescent="0.25">
      <c r="A5" s="8">
        <v>42158</v>
      </c>
      <c r="B5" s="4">
        <v>14</v>
      </c>
      <c r="C5" s="6">
        <v>7.75</v>
      </c>
      <c r="D5" s="4">
        <v>0</v>
      </c>
      <c r="E5" s="5">
        <f>Tableau1[[Effectif ]]*Tableau1[Heures/J]*60-Tableau1[Correction (min)]</f>
        <v>6510</v>
      </c>
      <c r="F5" s="11">
        <f>WEEKNUM(Tableau1[[#This Row],[Date]])</f>
        <v>23</v>
      </c>
      <c r="G5" s="6"/>
      <c r="H5" s="6">
        <v>25</v>
      </c>
      <c r="I5" s="5">
        <f>SUMIF(Tableau1[N°],H5,Tableau1[Temps présence (min)])</f>
        <v>12090</v>
      </c>
      <c r="J5" s="5">
        <v>0</v>
      </c>
      <c r="K5" s="6"/>
    </row>
    <row r="6" spans="1:12" x14ac:dyDescent="0.25">
      <c r="A6" s="8">
        <v>42159</v>
      </c>
      <c r="B6" s="4">
        <v>14</v>
      </c>
      <c r="C6" s="6">
        <v>4</v>
      </c>
      <c r="D6" s="4">
        <v>0</v>
      </c>
      <c r="E6" s="5">
        <f>Tableau1[[Effectif ]]*Tableau1[Heures/J]*60-Tableau1[Correction (min)]</f>
        <v>3360</v>
      </c>
      <c r="F6" s="11">
        <f>WEEKNUM(Tableau1[[#This Row],[Date]])</f>
        <v>23</v>
      </c>
      <c r="G6" s="6"/>
      <c r="H6" s="6"/>
      <c r="I6" s="5"/>
      <c r="J6" s="5"/>
      <c r="K6" s="6"/>
    </row>
    <row r="7" spans="1:12" x14ac:dyDescent="0.25">
      <c r="A7" s="8">
        <v>42160</v>
      </c>
      <c r="B7" s="4">
        <v>14</v>
      </c>
      <c r="C7" s="6">
        <v>7.75</v>
      </c>
      <c r="D7" s="4">
        <v>0</v>
      </c>
      <c r="E7" s="5">
        <f>Tableau1[[Effectif ]]*Tableau1[Heures/J]*60-Tableau1[Correction (min)]</f>
        <v>6510</v>
      </c>
      <c r="F7" s="11">
        <f>WEEKNUM(Tableau1[[#This Row],[Date]])</f>
        <v>23</v>
      </c>
      <c r="G7" s="6"/>
      <c r="H7" s="6"/>
      <c r="I7" s="5"/>
      <c r="J7" s="5"/>
      <c r="K7" s="6"/>
    </row>
    <row r="8" spans="1:12" x14ac:dyDescent="0.25">
      <c r="A8" s="8">
        <v>42163</v>
      </c>
      <c r="B8" s="4">
        <v>14</v>
      </c>
      <c r="C8" s="6">
        <v>7.75</v>
      </c>
      <c r="D8" s="4">
        <v>0</v>
      </c>
      <c r="E8" s="5">
        <f>Tableau1[[Effectif ]]*Tableau1[Heures/J]*60-Tableau1[Correction (min)]</f>
        <v>6510</v>
      </c>
      <c r="F8" s="6">
        <f>WEEKNUM(Tableau1[[#This Row],[Date]])</f>
        <v>24</v>
      </c>
      <c r="G8" s="6"/>
      <c r="H8" s="6"/>
      <c r="I8" s="5"/>
      <c r="J8" s="5"/>
      <c r="K8" s="6"/>
    </row>
    <row r="9" spans="1:12" x14ac:dyDescent="0.25">
      <c r="A9" s="8">
        <v>42164</v>
      </c>
      <c r="B9" s="6">
        <v>14.5</v>
      </c>
      <c r="C9" s="6">
        <v>7.75</v>
      </c>
      <c r="D9" s="6">
        <v>0</v>
      </c>
      <c r="E9" s="5">
        <f>Tableau1[[Effectif ]]*Tableau1[Heures/J]*60-Tableau1[Correction (min)]</f>
        <v>6742.5</v>
      </c>
      <c r="F9" s="6">
        <f>WEEKNUM(Tableau1[[#This Row],[Date]])</f>
        <v>24</v>
      </c>
      <c r="G9" s="6"/>
      <c r="H9" s="6"/>
      <c r="I9" s="5"/>
      <c r="J9" s="5"/>
      <c r="K9" s="6"/>
    </row>
    <row r="10" spans="1:12" x14ac:dyDescent="0.25">
      <c r="A10" s="8">
        <v>42165</v>
      </c>
      <c r="B10" s="6">
        <v>14</v>
      </c>
      <c r="C10" s="6">
        <v>7.75</v>
      </c>
      <c r="D10" s="6">
        <v>0</v>
      </c>
      <c r="E10" s="5">
        <f>Tableau1[[Effectif ]]*Tableau1[Heures/J]*60-Tableau1[Correction (min)]</f>
        <v>6510</v>
      </c>
      <c r="F10" s="6">
        <f>WEEKNUM(Tableau1[[#This Row],[Date]])</f>
        <v>24</v>
      </c>
      <c r="G10" s="6"/>
      <c r="H10" s="6"/>
      <c r="I10" s="5"/>
      <c r="J10" s="5"/>
    </row>
    <row r="11" spans="1:12" x14ac:dyDescent="0.25">
      <c r="A11" s="8">
        <v>42166</v>
      </c>
      <c r="B11" s="6">
        <v>14</v>
      </c>
      <c r="C11" s="6">
        <v>7.75</v>
      </c>
      <c r="D11" s="6">
        <v>0</v>
      </c>
      <c r="E11" s="5">
        <f>Tableau1[[Effectif ]]*Tableau1[Heures/J]*60-Tableau1[Correction (min)]</f>
        <v>6510</v>
      </c>
      <c r="F11" s="6">
        <f>WEEKNUM(Tableau1[[#This Row],[Date]])</f>
        <v>24</v>
      </c>
      <c r="G11" s="6"/>
      <c r="H11" s="6"/>
      <c r="I11" s="5"/>
      <c r="J11" s="5"/>
    </row>
    <row r="12" spans="1:12" x14ac:dyDescent="0.25">
      <c r="A12" s="8">
        <v>42167</v>
      </c>
      <c r="B12" s="6">
        <v>12</v>
      </c>
      <c r="C12" s="6">
        <v>4</v>
      </c>
      <c r="D12" s="6">
        <v>0</v>
      </c>
      <c r="E12" s="5">
        <f>Tableau1[[Effectif ]]*Tableau1[Heures/J]*60-Tableau1[Correction (min)]</f>
        <v>2880</v>
      </c>
      <c r="F12" s="6">
        <f>WEEKNUM(Tableau1[[#This Row],[Date]])</f>
        <v>24</v>
      </c>
      <c r="G12" s="6"/>
      <c r="H12" s="6"/>
      <c r="I12" s="5"/>
      <c r="J12" s="5"/>
    </row>
    <row r="13" spans="1:12" x14ac:dyDescent="0.25">
      <c r="A13" s="8">
        <v>42170</v>
      </c>
      <c r="B13" s="6">
        <v>13</v>
      </c>
      <c r="C13" s="6">
        <v>7.75</v>
      </c>
      <c r="D13" s="6">
        <v>0</v>
      </c>
      <c r="E13" s="5">
        <f>Tableau1[[Effectif ]]*Tableau1[Heures/J]*60-Tableau1[Correction (min)]</f>
        <v>6045</v>
      </c>
      <c r="F13" s="6">
        <f>WEEKNUM(Tableau1[[#This Row],[Date]])</f>
        <v>25</v>
      </c>
      <c r="G13" s="6"/>
      <c r="H13" s="6"/>
      <c r="I13" s="5"/>
      <c r="J13" s="5"/>
    </row>
    <row r="14" spans="1:12" x14ac:dyDescent="0.25">
      <c r="A14" s="8">
        <v>42171</v>
      </c>
      <c r="B14" s="6">
        <v>13</v>
      </c>
      <c r="C14" s="6">
        <v>7.75</v>
      </c>
      <c r="D14" s="6">
        <v>0</v>
      </c>
      <c r="E14" s="5">
        <f>Tableau1[[Effectif ]]*Tableau1[Heures/J]*60-Tableau1[Correction (min)]</f>
        <v>6045</v>
      </c>
      <c r="F14" s="6">
        <f>WEEKNUM(Tableau1[[#This Row],[Date]])</f>
        <v>25</v>
      </c>
      <c r="G14" s="6"/>
      <c r="H14" s="6"/>
      <c r="I14" s="5"/>
      <c r="J14" s="5"/>
    </row>
    <row r="15" spans="1:12" x14ac:dyDescent="0.25">
      <c r="A15" s="10">
        <v>42523</v>
      </c>
      <c r="B15" s="9">
        <v>14</v>
      </c>
      <c r="C15" s="9">
        <v>7.75</v>
      </c>
      <c r="D15" s="9">
        <v>0</v>
      </c>
      <c r="E15" s="5">
        <f>Tableau1[[Effectif ]]*Tableau1[Heures/J]*60-Tableau1[Correction (min)]</f>
        <v>6510</v>
      </c>
      <c r="F15" s="11">
        <f>WEEKNUM(Tableau1[[#This Row],[Date]])</f>
        <v>23</v>
      </c>
    </row>
  </sheetData>
  <pageMargins left="0.7" right="0.7" top="0.75" bottom="0.75" header="0.3" footer="0.3"/>
  <pageSetup paperSize="9" orientation="portrait" horizontalDpi="300" verticalDpi="300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Archivage</vt:lpstr>
      <vt:lpstr>LPaste</vt:lpstr>
      <vt:lpstr>LPaste1</vt:lpstr>
    </vt:vector>
  </TitlesOfParts>
  <Company>GROUPE RUGET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jvalencia</dc:creator>
  <cp:lastModifiedBy>jvalencia</cp:lastModifiedBy>
  <cp:lastPrinted>2015-06-17T09:17:15Z</cp:lastPrinted>
  <dcterms:created xsi:type="dcterms:W3CDTF">2015-06-01T07:59:43Z</dcterms:created>
  <dcterms:modified xsi:type="dcterms:W3CDTF">2015-06-17T13:22:04Z</dcterms:modified>
</cp:coreProperties>
</file>