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375" windowWidth="20205" windowHeight="12000"/>
  </bookViews>
  <sheets>
    <sheet name="Saisie" sheetId="6" r:id="rId1"/>
    <sheet name="Liste" sheetId="7" r:id="rId2"/>
    <sheet name="Gestion" sheetId="8" r:id="rId3"/>
    <sheet name="Feuil1" sheetId="9" r:id="rId4"/>
  </sheets>
  <definedNames>
    <definedName name="_xlnm._FilterDatabase" localSheetId="1" hidden="1">Liste!$A$2:$I$2</definedName>
    <definedName name="DONNES">#REF!</definedName>
  </definedNames>
  <calcPr calcId="145621"/>
</workbook>
</file>

<file path=xl/calcChain.xml><?xml version="1.0" encoding="utf-8"?>
<calcChain xmlns="http://schemas.openxmlformats.org/spreadsheetml/2006/main">
  <c r="M16" i="6" l="1"/>
  <c r="L16" i="6"/>
  <c r="K16" i="6"/>
  <c r="F34" i="6" s="1"/>
  <c r="C34" i="6" s="1"/>
  <c r="J16" i="6"/>
  <c r="I16" i="6"/>
  <c r="G16" i="6"/>
  <c r="C16" i="6"/>
  <c r="A16" i="6"/>
  <c r="F4" i="6"/>
  <c r="H16" i="6" s="1"/>
  <c r="F27" i="6" l="1"/>
  <c r="J27" i="6" s="1"/>
  <c r="F24" i="6"/>
  <c r="L24" i="6" s="1"/>
  <c r="F32" i="6"/>
  <c r="L32" i="6" s="1"/>
  <c r="G34" i="6"/>
  <c r="F20" i="6"/>
  <c r="C20" i="6" s="1"/>
  <c r="F23" i="6"/>
  <c r="B23" i="6" s="1"/>
  <c r="F28" i="6"/>
  <c r="C28" i="6" s="1"/>
  <c r="F31" i="6"/>
  <c r="B31" i="6" s="1"/>
  <c r="F35" i="6"/>
  <c r="E35" i="6" s="1"/>
  <c r="J34" i="6"/>
  <c r="B34" i="6"/>
  <c r="L34" i="6"/>
  <c r="D34" i="6"/>
  <c r="M34" i="6"/>
  <c r="I34" i="6"/>
  <c r="E34" i="6"/>
  <c r="A34" i="6"/>
  <c r="H34" i="6"/>
  <c r="K34" i="6"/>
  <c r="F21" i="6"/>
  <c r="F25" i="6"/>
  <c r="F29" i="6"/>
  <c r="F33" i="6"/>
  <c r="F22" i="6"/>
  <c r="F26" i="6"/>
  <c r="F30" i="6"/>
  <c r="H32" i="6"/>
  <c r="B16" i="6"/>
  <c r="D16" i="6" s="1"/>
  <c r="F18" i="6" s="1"/>
  <c r="K32" i="6" l="1"/>
  <c r="G27" i="6"/>
  <c r="I32" i="6"/>
  <c r="F19" i="6"/>
  <c r="G32" i="6"/>
  <c r="E32" i="6"/>
  <c r="C32" i="6"/>
  <c r="J32" i="6"/>
  <c r="A32" i="6"/>
  <c r="D32" i="6"/>
  <c r="B32" i="6"/>
  <c r="M32" i="6"/>
  <c r="A27" i="6"/>
  <c r="E23" i="6"/>
  <c r="H20" i="6"/>
  <c r="L35" i="6"/>
  <c r="B35" i="6"/>
  <c r="K23" i="6"/>
  <c r="C35" i="6"/>
  <c r="I35" i="6"/>
  <c r="D27" i="6"/>
  <c r="H23" i="6"/>
  <c r="D35" i="6"/>
  <c r="M35" i="6"/>
  <c r="J35" i="6"/>
  <c r="M23" i="6"/>
  <c r="G35" i="6"/>
  <c r="L27" i="6"/>
  <c r="E27" i="6"/>
  <c r="M31" i="6"/>
  <c r="C24" i="6"/>
  <c r="J20" i="6"/>
  <c r="C27" i="6"/>
  <c r="I27" i="6"/>
  <c r="B27" i="6"/>
  <c r="D24" i="6"/>
  <c r="G31" i="6"/>
  <c r="K24" i="6"/>
  <c r="H27" i="6"/>
  <c r="K27" i="6"/>
  <c r="M27" i="6"/>
  <c r="L31" i="6"/>
  <c r="G23" i="6"/>
  <c r="K35" i="6"/>
  <c r="A35" i="6"/>
  <c r="M24" i="6"/>
  <c r="H28" i="6"/>
  <c r="K28" i="6"/>
  <c r="G24" i="6"/>
  <c r="J23" i="6"/>
  <c r="D23" i="6"/>
  <c r="A23" i="6"/>
  <c r="I24" i="6"/>
  <c r="G28" i="6"/>
  <c r="J28" i="6"/>
  <c r="H24" i="6"/>
  <c r="J24" i="6"/>
  <c r="B24" i="6"/>
  <c r="C23" i="6"/>
  <c r="L23" i="6"/>
  <c r="I23" i="6"/>
  <c r="E24" i="6"/>
  <c r="A24" i="6"/>
  <c r="G20" i="6"/>
  <c r="J31" i="6"/>
  <c r="D31" i="6"/>
  <c r="E31" i="6"/>
  <c r="D28" i="6"/>
  <c r="C31" i="6"/>
  <c r="H31" i="6"/>
  <c r="I31" i="6"/>
  <c r="H35" i="6"/>
  <c r="L20" i="6"/>
  <c r="M20" i="6"/>
  <c r="B20" i="6"/>
  <c r="I20" i="6"/>
  <c r="A20" i="6"/>
  <c r="E20" i="6"/>
  <c r="D20" i="6"/>
  <c r="K20" i="6"/>
  <c r="K31" i="6"/>
  <c r="A31" i="6"/>
  <c r="L28" i="6"/>
  <c r="E28" i="6"/>
  <c r="M28" i="6"/>
  <c r="B28" i="6"/>
  <c r="I28" i="6"/>
  <c r="A28" i="6"/>
  <c r="J22" i="6"/>
  <c r="B22" i="6"/>
  <c r="L22" i="6"/>
  <c r="D22" i="6"/>
  <c r="M22" i="6"/>
  <c r="I22" i="6"/>
  <c r="E22" i="6"/>
  <c r="A22" i="6"/>
  <c r="H22" i="6"/>
  <c r="K22" i="6"/>
  <c r="G22" i="6"/>
  <c r="C22" i="6"/>
  <c r="J26" i="6"/>
  <c r="B26" i="6"/>
  <c r="L26" i="6"/>
  <c r="H26" i="6"/>
  <c r="D26" i="6"/>
  <c r="M26" i="6"/>
  <c r="I26" i="6"/>
  <c r="E26" i="6"/>
  <c r="A26" i="6"/>
  <c r="C26" i="6"/>
  <c r="K26" i="6"/>
  <c r="G26" i="6"/>
  <c r="K33" i="6"/>
  <c r="G33" i="6"/>
  <c r="C33" i="6"/>
  <c r="I33" i="6"/>
  <c r="A33" i="6"/>
  <c r="J33" i="6"/>
  <c r="B33" i="6"/>
  <c r="M33" i="6"/>
  <c r="E33" i="6"/>
  <c r="L33" i="6"/>
  <c r="H33" i="6"/>
  <c r="D33" i="6"/>
  <c r="K29" i="6"/>
  <c r="G29" i="6"/>
  <c r="C29" i="6"/>
  <c r="J29" i="6"/>
  <c r="B29" i="6"/>
  <c r="M29" i="6"/>
  <c r="I29" i="6"/>
  <c r="E29" i="6"/>
  <c r="A29" i="6"/>
  <c r="D29" i="6"/>
  <c r="L29" i="6"/>
  <c r="H29" i="6"/>
  <c r="K25" i="6"/>
  <c r="G25" i="6"/>
  <c r="C25" i="6"/>
  <c r="M25" i="6"/>
  <c r="I25" i="6"/>
  <c r="E25" i="6"/>
  <c r="A25" i="6"/>
  <c r="J25" i="6"/>
  <c r="B25" i="6"/>
  <c r="L25" i="6"/>
  <c r="H25" i="6"/>
  <c r="D25" i="6"/>
  <c r="K21" i="6"/>
  <c r="G21" i="6"/>
  <c r="C21" i="6"/>
  <c r="I21" i="6"/>
  <c r="A21" i="6"/>
  <c r="J21" i="6"/>
  <c r="B21" i="6"/>
  <c r="M21" i="6"/>
  <c r="E21" i="6"/>
  <c r="H21" i="6"/>
  <c r="D21" i="6"/>
  <c r="L21" i="6"/>
  <c r="J30" i="6"/>
  <c r="B30" i="6"/>
  <c r="M30" i="6"/>
  <c r="I30" i="6"/>
  <c r="E30" i="6"/>
  <c r="A30" i="6"/>
  <c r="L30" i="6"/>
  <c r="H30" i="6"/>
  <c r="D30" i="6"/>
  <c r="G30" i="6"/>
  <c r="C30" i="6"/>
  <c r="K30" i="6"/>
  <c r="F17" i="6"/>
  <c r="F16" i="6"/>
  <c r="K17" i="6" l="1"/>
  <c r="K18" i="6" s="1"/>
  <c r="K19" i="6" s="1"/>
  <c r="G17" i="6"/>
  <c r="G18" i="6" s="1"/>
  <c r="G19" i="6" s="1"/>
  <c r="C17" i="6"/>
  <c r="C18" i="6" s="1"/>
  <c r="C19" i="6" s="1"/>
  <c r="J17" i="6"/>
  <c r="J18" i="6" s="1"/>
  <c r="J19" i="6" s="1"/>
  <c r="B17" i="6"/>
  <c r="B18" i="6" s="1"/>
  <c r="B19" i="6" s="1"/>
  <c r="H17" i="6"/>
  <c r="H18" i="6" s="1"/>
  <c r="H19" i="6" s="1"/>
  <c r="D17" i="6"/>
  <c r="D18" i="6" s="1"/>
  <c r="D19" i="6" s="1"/>
  <c r="M17" i="6"/>
  <c r="M18" i="6" s="1"/>
  <c r="M19" i="6" s="1"/>
  <c r="I17" i="6"/>
  <c r="I18" i="6" s="1"/>
  <c r="I19" i="6" s="1"/>
  <c r="E17" i="6"/>
  <c r="E18" i="6" s="1"/>
  <c r="E19" i="6" s="1"/>
  <c r="A17" i="6"/>
  <c r="A18" i="6" s="1"/>
  <c r="A19" i="6" s="1"/>
  <c r="L17" i="6"/>
  <c r="L18" i="6" s="1"/>
  <c r="L19" i="6" s="1"/>
</calcChain>
</file>

<file path=xl/sharedStrings.xml><?xml version="1.0" encoding="utf-8"?>
<sst xmlns="http://schemas.openxmlformats.org/spreadsheetml/2006/main" count="87" uniqueCount="51">
  <si>
    <t>Catégorie de produit</t>
  </si>
  <si>
    <t>Nom</t>
  </si>
  <si>
    <t>Date de réception</t>
  </si>
  <si>
    <t>Catégorie</t>
  </si>
  <si>
    <t>Fournisseur</t>
  </si>
  <si>
    <t>Numéro de lot fournisseur</t>
  </si>
  <si>
    <t>Commentaire</t>
  </si>
  <si>
    <t>N° de
 réception</t>
  </si>
  <si>
    <t>Date de reception</t>
  </si>
  <si>
    <t>Commentaires</t>
  </si>
  <si>
    <t>Liste de réception</t>
  </si>
  <si>
    <t xml:space="preserve">Quantité par conditionnement </t>
  </si>
  <si>
    <t>Nombre de conditionnement</t>
  </si>
  <si>
    <t>N° de réception
gestion</t>
  </si>
  <si>
    <t>N° de reception reception</t>
  </si>
  <si>
    <t>SA15005</t>
  </si>
  <si>
    <t>EX15001</t>
  </si>
  <si>
    <t>STD15001</t>
  </si>
  <si>
    <t>PF15001</t>
  </si>
  <si>
    <t>Liste de gestion</t>
  </si>
  <si>
    <t>Nombre de conditionnement ( à masquer)</t>
  </si>
  <si>
    <t>SA15001</t>
  </si>
  <si>
    <t>SA15002</t>
  </si>
  <si>
    <t>SA15003</t>
  </si>
  <si>
    <t>SA15004</t>
  </si>
  <si>
    <t>SA15007/1</t>
  </si>
  <si>
    <t>SA15007/2</t>
  </si>
  <si>
    <t>Quantité à réception</t>
  </si>
  <si>
    <t>SA15008/1</t>
  </si>
  <si>
    <t>SA15008/2</t>
  </si>
  <si>
    <t>SA15009/1</t>
  </si>
  <si>
    <t>SA15009/2</t>
  </si>
  <si>
    <t>SA15007/3</t>
  </si>
  <si>
    <t>SA15007/4</t>
  </si>
  <si>
    <t>SA15007/5</t>
  </si>
  <si>
    <t>SA15009/3</t>
  </si>
  <si>
    <t xml:space="preserve">Saisie de réception </t>
  </si>
  <si>
    <t>La partie ci-dessous sera masquée</t>
  </si>
  <si>
    <t>lactose</t>
  </si>
  <si>
    <t>roquette</t>
  </si>
  <si>
    <t>fr2514</t>
  </si>
  <si>
    <t>100g</t>
  </si>
  <si>
    <t>echantillon</t>
  </si>
  <si>
    <t>SA15001/3</t>
  </si>
  <si>
    <t>amidon</t>
  </si>
  <si>
    <t>jrs</t>
  </si>
  <si>
    <t>tg7nu10</t>
  </si>
  <si>
    <t>500 g</t>
  </si>
  <si>
    <t>ras</t>
  </si>
  <si>
    <t>SA15002/1</t>
  </si>
  <si>
    <t>SA15002/2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</si>
</sst>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Tahoma"/>
      <family val="2"/>
    </font>
    <font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0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Border="1" applyAlignment="1"/>
    <xf numFmtId="0" fontId="0" fillId="2" borderId="1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/>
    <xf numFmtId="0" fontId="0" fillId="0" borderId="0" xfId="0" applyFill="1"/>
    <xf numFmtId="0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0" xfId="0" applyFont="1" applyFill="1"/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14" fontId="0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43" fontId="3" fillId="0" borderId="1" xfId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quotePrefix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5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0" fillId="3" borderId="7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font>
        <color rgb="FFFF0000"/>
      </font>
    </dxf>
    <dxf>
      <font>
        <color theme="3"/>
      </font>
    </dxf>
    <dxf>
      <font>
        <color rgb="FF00B050"/>
      </font>
    </dxf>
    <dxf>
      <font>
        <color rgb="FFFF0000"/>
      </font>
    </dxf>
    <dxf>
      <font>
        <color theme="3"/>
      </font>
    </dxf>
    <dxf>
      <font>
        <color rgb="FF00B050"/>
      </font>
    </dxf>
  </dxfs>
  <tableStyles count="0" defaultTableStyle="TableStyleMedium2" defaultPivotStyle="PivotStyleLight16"/>
  <colors>
    <mruColors>
      <color rgb="FFCCFFCC"/>
      <color rgb="FFC442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checked="Checked" firstButton="1" fmlaLink="$E$16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</xdr:row>
          <xdr:rowOff>9525</xdr:rowOff>
        </xdr:from>
        <xdr:to>
          <xdr:col>6</xdr:col>
          <xdr:colOff>66675</xdr:colOff>
          <xdr:row>2</xdr:row>
          <xdr:rowOff>257175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Substance active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</xdr:row>
          <xdr:rowOff>200025</xdr:rowOff>
        </xdr:from>
        <xdr:to>
          <xdr:col>6</xdr:col>
          <xdr:colOff>66675</xdr:colOff>
          <xdr:row>2</xdr:row>
          <xdr:rowOff>447675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Excipient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</xdr:row>
          <xdr:rowOff>400050</xdr:rowOff>
        </xdr:from>
        <xdr:to>
          <xdr:col>6</xdr:col>
          <xdr:colOff>66675</xdr:colOff>
          <xdr:row>2</xdr:row>
          <xdr:rowOff>647700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Standart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</xdr:row>
          <xdr:rowOff>600075</xdr:rowOff>
        </xdr:from>
        <xdr:to>
          <xdr:col>6</xdr:col>
          <xdr:colOff>66675</xdr:colOff>
          <xdr:row>2</xdr:row>
          <xdr:rowOff>847725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Produit fini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2</xdr:row>
          <xdr:rowOff>133350</xdr:rowOff>
        </xdr:from>
        <xdr:to>
          <xdr:col>9</xdr:col>
          <xdr:colOff>885825</xdr:colOff>
          <xdr:row>2</xdr:row>
          <xdr:rowOff>752475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37"/>
  <sheetViews>
    <sheetView showGridLines="0" tabSelected="1" workbookViewId="0">
      <selection activeCell="F5" sqref="F5:H10"/>
    </sheetView>
  </sheetViews>
  <sheetFormatPr baseColWidth="10" defaultRowHeight="15" x14ac:dyDescent="0.25"/>
  <cols>
    <col min="1" max="1" width="4.7109375" customWidth="1"/>
    <col min="2" max="2" width="4.85546875" style="4" customWidth="1"/>
    <col min="3" max="3" width="4.28515625" style="4" customWidth="1"/>
    <col min="4" max="4" width="8.7109375" style="4" customWidth="1"/>
    <col min="5" max="5" width="28.85546875" style="11" customWidth="1"/>
    <col min="6" max="6" width="17" style="4" customWidth="1"/>
    <col min="7" max="11" width="14.5703125" style="4" customWidth="1"/>
    <col min="12" max="12" width="14.5703125" style="11" customWidth="1"/>
    <col min="13" max="13" width="26.28515625" style="11" customWidth="1"/>
    <col min="14" max="14" width="15.85546875" style="13" customWidth="1"/>
    <col min="15" max="15" width="15.85546875" style="11" customWidth="1"/>
    <col min="16" max="16" width="8.5703125" style="1" customWidth="1"/>
    <col min="17" max="17" width="9.28515625" customWidth="1"/>
  </cols>
  <sheetData>
    <row r="1" spans="1:16" ht="54" customHeight="1" x14ac:dyDescent="0.25">
      <c r="B1" s="55" t="s">
        <v>36</v>
      </c>
      <c r="C1" s="56"/>
      <c r="D1" s="56"/>
      <c r="E1" s="56"/>
      <c r="F1" s="56"/>
      <c r="G1" s="56"/>
      <c r="H1" s="56"/>
      <c r="I1" s="56"/>
      <c r="J1" s="3"/>
      <c r="K1" s="3"/>
      <c r="L1" s="12"/>
      <c r="O1" s="7"/>
    </row>
    <row r="2" spans="1:16" s="6" customFormat="1" ht="12.75" customHeight="1" x14ac:dyDescent="0.25">
      <c r="B2" s="14"/>
      <c r="C2" s="14"/>
      <c r="D2" s="14"/>
      <c r="E2" s="54"/>
      <c r="F2" s="54"/>
      <c r="G2" s="54"/>
      <c r="H2" s="54"/>
      <c r="I2" s="14"/>
      <c r="J2" s="14"/>
      <c r="K2" s="14"/>
      <c r="L2" s="5"/>
      <c r="M2" s="14"/>
      <c r="N2" s="14"/>
      <c r="O2" s="7"/>
    </row>
    <row r="3" spans="1:16" ht="69" customHeight="1" x14ac:dyDescent="0.25">
      <c r="E3" s="16" t="s">
        <v>0</v>
      </c>
      <c r="F3" s="17"/>
      <c r="G3" s="18"/>
      <c r="H3" s="19"/>
      <c r="I3" s="15"/>
      <c r="J3" s="15"/>
      <c r="K3" s="15"/>
      <c r="L3" s="12"/>
      <c r="O3" s="7"/>
    </row>
    <row r="4" spans="1:16" ht="21" customHeight="1" x14ac:dyDescent="0.25">
      <c r="E4" s="16" t="s">
        <v>8</v>
      </c>
      <c r="F4" s="59">
        <f ca="1">TODAY()</f>
        <v>42171</v>
      </c>
      <c r="G4" s="60"/>
      <c r="H4" s="61"/>
      <c r="I4" s="15"/>
      <c r="J4" s="15"/>
      <c r="K4" s="15"/>
      <c r="L4" s="12"/>
      <c r="O4" s="7"/>
    </row>
    <row r="5" spans="1:16" ht="21" customHeight="1" x14ac:dyDescent="0.25">
      <c r="E5" s="16" t="s">
        <v>1</v>
      </c>
      <c r="F5" s="63"/>
      <c r="G5" s="64"/>
      <c r="H5" s="65"/>
      <c r="I5" s="3"/>
      <c r="J5" s="3"/>
      <c r="K5" s="3"/>
      <c r="L5" s="12"/>
      <c r="O5" s="7"/>
    </row>
    <row r="6" spans="1:16" ht="21" customHeight="1" x14ac:dyDescent="0.25">
      <c r="E6" s="16" t="s">
        <v>4</v>
      </c>
      <c r="F6" s="62"/>
      <c r="G6" s="62"/>
      <c r="H6" s="62"/>
      <c r="I6" s="3"/>
      <c r="J6" s="3"/>
      <c r="K6" s="3"/>
      <c r="L6" s="12"/>
      <c r="O6" s="7"/>
    </row>
    <row r="7" spans="1:16" ht="21" customHeight="1" x14ac:dyDescent="0.25">
      <c r="E7" s="16" t="s">
        <v>5</v>
      </c>
      <c r="F7" s="62"/>
      <c r="G7" s="62"/>
      <c r="H7" s="62"/>
      <c r="I7" s="3"/>
      <c r="J7" s="3"/>
      <c r="K7" s="3"/>
      <c r="L7" s="12"/>
      <c r="O7" s="7"/>
    </row>
    <row r="8" spans="1:16" ht="21" customHeight="1" x14ac:dyDescent="0.25">
      <c r="E8" s="16" t="s">
        <v>12</v>
      </c>
      <c r="F8" s="63"/>
      <c r="G8" s="64"/>
      <c r="H8" s="65"/>
      <c r="I8" s="3"/>
      <c r="J8" s="3"/>
      <c r="K8" s="3"/>
      <c r="L8" s="12"/>
      <c r="O8" s="7"/>
    </row>
    <row r="9" spans="1:16" ht="21" customHeight="1" x14ac:dyDescent="0.25">
      <c r="E9" s="16" t="s">
        <v>11</v>
      </c>
      <c r="F9" s="58"/>
      <c r="G9" s="58"/>
      <c r="H9" s="58"/>
      <c r="I9" s="3"/>
      <c r="J9" s="3"/>
      <c r="K9" s="3"/>
      <c r="L9" s="12"/>
      <c r="O9" s="7"/>
    </row>
    <row r="10" spans="1:16" ht="46.5" customHeight="1" x14ac:dyDescent="0.25">
      <c r="E10" s="16" t="s">
        <v>9</v>
      </c>
      <c r="F10" s="57"/>
      <c r="G10" s="58"/>
      <c r="H10" s="58"/>
      <c r="I10" s="3"/>
      <c r="J10" s="3"/>
      <c r="K10" s="3"/>
      <c r="L10" s="12"/>
      <c r="O10" s="7"/>
    </row>
    <row r="11" spans="1:16" ht="22.5" customHeight="1" x14ac:dyDescent="0.25">
      <c r="C11" s="3"/>
      <c r="D11" s="3"/>
      <c r="E11" s="12"/>
      <c r="F11" s="3"/>
      <c r="G11" s="3"/>
      <c r="H11" s="3"/>
      <c r="I11" s="3"/>
      <c r="J11" s="3"/>
      <c r="K11" s="3"/>
      <c r="L11" s="12"/>
      <c r="O11" s="7"/>
    </row>
    <row r="12" spans="1:16" ht="22.5" customHeight="1" x14ac:dyDescent="0.25">
      <c r="E12" s="12"/>
      <c r="F12" s="3"/>
      <c r="G12" s="3"/>
      <c r="H12" s="3"/>
      <c r="I12" s="3"/>
      <c r="J12" s="3"/>
      <c r="K12" s="3"/>
      <c r="O12" s="7"/>
    </row>
    <row r="13" spans="1:16" ht="15.75" customHeight="1" x14ac:dyDescent="0.25">
      <c r="A13" t="s">
        <v>37</v>
      </c>
      <c r="E13" s="12"/>
      <c r="F13" s="3"/>
      <c r="G13" s="3"/>
      <c r="H13" s="3"/>
      <c r="I13" s="3"/>
      <c r="J13" s="3"/>
      <c r="K13" s="3"/>
      <c r="O13" s="7"/>
    </row>
    <row r="14" spans="1:16" ht="17.25" customHeight="1" x14ac:dyDescent="0.25">
      <c r="O14" s="7"/>
    </row>
    <row r="15" spans="1:16" s="44" customFormat="1" ht="46.5" customHeight="1" x14ac:dyDescent="0.25">
      <c r="A15" s="39"/>
      <c r="B15" s="40"/>
      <c r="C15" s="40"/>
      <c r="D15" s="40" t="s">
        <v>14</v>
      </c>
      <c r="E15" s="10" t="s">
        <v>3</v>
      </c>
      <c r="F15" s="10" t="s">
        <v>13</v>
      </c>
      <c r="G15" s="29" t="s">
        <v>1</v>
      </c>
      <c r="H15" s="30" t="s">
        <v>2</v>
      </c>
      <c r="I15" s="10" t="s">
        <v>4</v>
      </c>
      <c r="J15" s="10" t="s">
        <v>5</v>
      </c>
      <c r="K15" s="10" t="s">
        <v>12</v>
      </c>
      <c r="L15" s="10" t="s">
        <v>11</v>
      </c>
      <c r="M15" s="10" t="s">
        <v>9</v>
      </c>
      <c r="N15" s="41"/>
      <c r="O15" s="42"/>
      <c r="P15" s="43"/>
    </row>
    <row r="16" spans="1:16" s="42" customFormat="1" ht="18.75" customHeight="1" x14ac:dyDescent="0.25">
      <c r="A16" s="45" t="str">
        <f>IF(E16=1,"SA",IF(E16=2,"EX",IF(E16=3,"STD","PF")))</f>
        <v>SA</v>
      </c>
      <c r="B16" s="36">
        <f ca="1">YEAR(F4)</f>
        <v>2015</v>
      </c>
      <c r="C16" s="46">
        <f>IF(E16=1,(COUNTIF(Liste!A1:A873,1)),IF(E16=2,(COUNTIF(Liste!A1:A873,2)),IF(E16=3,(COUNTIF(Liste!A1:A873,3)),COUNTIF(Liste!A1:A873,4))))</f>
        <v>2</v>
      </c>
      <c r="D16" s="47" t="str">
        <f ca="1">IF(C16&lt;10,A16&amp;B16-2000&amp;"00"&amp;C16,IF(C16&gt;99,A16&amp;B16-2000&amp;A16,A16&amp;B16-2000&amp;"0"&amp;C16))</f>
        <v>SA15002</v>
      </c>
      <c r="E16" s="47">
        <v>1</v>
      </c>
      <c r="F16" s="47" t="str">
        <f ca="1">IF($K$16&lt;=1,$D$16,$D$16&amp;"/1")</f>
        <v>SA15002</v>
      </c>
      <c r="G16" s="48">
        <f>F5</f>
        <v>0</v>
      </c>
      <c r="H16" s="49">
        <f ca="1">F4</f>
        <v>42171</v>
      </c>
      <c r="I16" s="48">
        <f>F6</f>
        <v>0</v>
      </c>
      <c r="J16" s="48">
        <f>F7</f>
        <v>0</v>
      </c>
      <c r="K16" s="48">
        <f>F8</f>
        <v>0</v>
      </c>
      <c r="L16" s="47">
        <f>F9</f>
        <v>0</v>
      </c>
      <c r="M16" s="47">
        <f>F10</f>
        <v>0</v>
      </c>
    </row>
    <row r="17" spans="1:16" s="28" customFormat="1" ht="16.5" customHeight="1" x14ac:dyDescent="0.25">
      <c r="A17" s="52" t="str">
        <f>IF(F17="","",A16)</f>
        <v/>
      </c>
      <c r="B17" s="52" t="str">
        <f>IF(F17="","",B16)</f>
        <v/>
      </c>
      <c r="C17" s="52" t="str">
        <f>IF(F17="","",C16)</f>
        <v/>
      </c>
      <c r="D17" s="52" t="str">
        <f>IF(F17="","",D16)</f>
        <v/>
      </c>
      <c r="E17" s="52" t="str">
        <f>IF(F17="","",E16)</f>
        <v/>
      </c>
      <c r="F17" s="47" t="str">
        <f>IF($K$16&lt;=1,"",$D$16&amp;"/2")</f>
        <v/>
      </c>
      <c r="G17" s="52" t="str">
        <f>IF(F17="","",G16)</f>
        <v/>
      </c>
      <c r="H17" s="37" t="str">
        <f>IF(F17="","",H16)</f>
        <v/>
      </c>
      <c r="I17" s="52" t="str">
        <f>IF(F17="","",I16)</f>
        <v/>
      </c>
      <c r="J17" s="52" t="str">
        <f>IF(F17="","",J16)</f>
        <v/>
      </c>
      <c r="K17" s="52" t="str">
        <f>IF(F17="","",K16)</f>
        <v/>
      </c>
      <c r="L17" s="52" t="str">
        <f>IF(F17="","",L16)</f>
        <v/>
      </c>
      <c r="M17" s="52" t="str">
        <f>IF(F17="","",M16)</f>
        <v/>
      </c>
      <c r="N17" s="50"/>
      <c r="O17" s="42"/>
      <c r="P17" s="51"/>
    </row>
    <row r="18" spans="1:16" s="28" customFormat="1" ht="16.5" customHeight="1" x14ac:dyDescent="0.25">
      <c r="A18" s="52" t="str">
        <f t="shared" ref="A18:A35" si="0">IF(F18="","",A17)</f>
        <v/>
      </c>
      <c r="B18" s="52" t="str">
        <f>IF(F18="","",B17)</f>
        <v/>
      </c>
      <c r="C18" s="52" t="str">
        <f>IF(F18="","",C17)</f>
        <v/>
      </c>
      <c r="D18" s="52" t="str">
        <f>IF(F18="","",D17)</f>
        <v/>
      </c>
      <c r="E18" s="52" t="str">
        <f t="shared" ref="E18:E35" si="1">IF(F18="","",E17)</f>
        <v/>
      </c>
      <c r="F18" s="47" t="str">
        <f>IF($K$16&lt;=2,"",$D$16&amp;"/3")</f>
        <v/>
      </c>
      <c r="G18" s="52" t="str">
        <f t="shared" ref="G18:G35" si="2">IF(F18="","",G17)</f>
        <v/>
      </c>
      <c r="H18" s="37" t="str">
        <f>IF(F18="","",H17)</f>
        <v/>
      </c>
      <c r="I18" s="52" t="str">
        <f>IF(F18="","",I17)</f>
        <v/>
      </c>
      <c r="J18" s="52" t="str">
        <f>IF(F18="","",J17)</f>
        <v/>
      </c>
      <c r="K18" s="52" t="str">
        <f>IF(F18="","",K17)</f>
        <v/>
      </c>
      <c r="L18" s="52" t="str">
        <f>IF(F18="","",L17)</f>
        <v/>
      </c>
      <c r="M18" s="52" t="str">
        <f>IF(F18="","",M17)</f>
        <v/>
      </c>
      <c r="N18" s="50"/>
      <c r="O18" s="42"/>
      <c r="P18" s="51"/>
    </row>
    <row r="19" spans="1:16" s="28" customFormat="1" ht="16.5" customHeight="1" x14ac:dyDescent="0.25">
      <c r="A19" s="52" t="str">
        <f t="shared" si="0"/>
        <v/>
      </c>
      <c r="B19" s="52" t="str">
        <f>IF(F19="","",B18)</f>
        <v/>
      </c>
      <c r="C19" s="52" t="str">
        <f>IF(F19="","",C18)</f>
        <v/>
      </c>
      <c r="D19" s="52" t="str">
        <f>IF(F19="","",D18)</f>
        <v/>
      </c>
      <c r="E19" s="52" t="str">
        <f t="shared" si="1"/>
        <v/>
      </c>
      <c r="F19" s="47" t="str">
        <f>IF($K$16&lt;=3,"",$D$16&amp;"/4")</f>
        <v/>
      </c>
      <c r="G19" s="52" t="str">
        <f t="shared" si="2"/>
        <v/>
      </c>
      <c r="H19" s="37" t="str">
        <f>IF(F19="","",H18)</f>
        <v/>
      </c>
      <c r="I19" s="52" t="str">
        <f>IF(F19="","",I18)</f>
        <v/>
      </c>
      <c r="J19" s="52" t="str">
        <f>IF(F19="","",J18)</f>
        <v/>
      </c>
      <c r="K19" s="52" t="str">
        <f>IF(F19="","",K18)</f>
        <v/>
      </c>
      <c r="L19" s="52" t="str">
        <f>IF(F19="","",L18)</f>
        <v/>
      </c>
      <c r="M19" s="52" t="str">
        <f>IF(F19="","",M18)</f>
        <v/>
      </c>
      <c r="N19" s="50"/>
      <c r="O19" s="42"/>
      <c r="P19" s="51"/>
    </row>
    <row r="20" spans="1:16" s="28" customFormat="1" ht="16.5" customHeight="1" x14ac:dyDescent="0.25">
      <c r="A20" s="52" t="str">
        <f t="shared" si="0"/>
        <v/>
      </c>
      <c r="B20" s="52" t="str">
        <f>IF(F20="","",B19)</f>
        <v/>
      </c>
      <c r="C20" s="52" t="str">
        <f>IF(F20="","",C19)</f>
        <v/>
      </c>
      <c r="D20" s="52" t="str">
        <f>IF(F20="","",D19)</f>
        <v/>
      </c>
      <c r="E20" s="52" t="str">
        <f t="shared" si="1"/>
        <v/>
      </c>
      <c r="F20" s="47" t="str">
        <f>IF($K$16&lt;=4,"",$D$16&amp;"/5")</f>
        <v/>
      </c>
      <c r="G20" s="52" t="str">
        <f t="shared" si="2"/>
        <v/>
      </c>
      <c r="H20" s="37" t="str">
        <f>IF(F20="","",H19)</f>
        <v/>
      </c>
      <c r="I20" s="52" t="str">
        <f>IF(F20="","",I19)</f>
        <v/>
      </c>
      <c r="J20" s="52" t="str">
        <f>IF(F20="","",J19)</f>
        <v/>
      </c>
      <c r="K20" s="52" t="str">
        <f>IF(F20="","",K19)</f>
        <v/>
      </c>
      <c r="L20" s="52" t="str">
        <f>IF(F20="","",L19)</f>
        <v/>
      </c>
      <c r="M20" s="52" t="str">
        <f>IF(F20="","",M19)</f>
        <v/>
      </c>
      <c r="N20" s="50"/>
      <c r="O20" s="42"/>
      <c r="P20" s="51"/>
    </row>
    <row r="21" spans="1:16" s="28" customFormat="1" x14ac:dyDescent="0.25">
      <c r="A21" s="52" t="str">
        <f t="shared" si="0"/>
        <v/>
      </c>
      <c r="B21" s="52" t="str">
        <f t="shared" ref="B21:B35" si="3">IF(F21="","",B20)</f>
        <v/>
      </c>
      <c r="C21" s="52" t="str">
        <f t="shared" ref="C21:C35" si="4">IF(F21="","",C20)</f>
        <v/>
      </c>
      <c r="D21" s="52" t="str">
        <f t="shared" ref="D21:D35" si="5">IF(F21="","",D20)</f>
        <v/>
      </c>
      <c r="E21" s="52" t="str">
        <f t="shared" si="1"/>
        <v/>
      </c>
      <c r="F21" s="47" t="str">
        <f>IF($K$16&lt;=5,"",$D$16&amp;"/6")</f>
        <v/>
      </c>
      <c r="G21" s="52" t="str">
        <f t="shared" si="2"/>
        <v/>
      </c>
      <c r="H21" s="37" t="str">
        <f t="shared" ref="H21:H35" si="6">IF(F21="","",H20)</f>
        <v/>
      </c>
      <c r="I21" s="52" t="str">
        <f t="shared" ref="I21:I35" si="7">IF(F21="","",I20)</f>
        <v/>
      </c>
      <c r="J21" s="52" t="str">
        <f t="shared" ref="J21:J35" si="8">IF(F21="","",J20)</f>
        <v/>
      </c>
      <c r="K21" s="52" t="str">
        <f t="shared" ref="K21:K35" si="9">IF(F21="","",K20)</f>
        <v/>
      </c>
      <c r="L21" s="52" t="str">
        <f t="shared" ref="L21:L35" si="10">IF(F21="","",L20)</f>
        <v/>
      </c>
      <c r="M21" s="52" t="str">
        <f t="shared" ref="M21:M35" si="11">IF(F21="","",M20)</f>
        <v/>
      </c>
      <c r="N21" s="50"/>
      <c r="O21" s="42"/>
      <c r="P21" s="51"/>
    </row>
    <row r="22" spans="1:16" s="28" customFormat="1" x14ac:dyDescent="0.25">
      <c r="A22" s="52" t="str">
        <f t="shared" si="0"/>
        <v/>
      </c>
      <c r="B22" s="52" t="str">
        <f t="shared" si="3"/>
        <v/>
      </c>
      <c r="C22" s="52" t="str">
        <f t="shared" si="4"/>
        <v/>
      </c>
      <c r="D22" s="52" t="str">
        <f t="shared" si="5"/>
        <v/>
      </c>
      <c r="E22" s="52" t="str">
        <f t="shared" si="1"/>
        <v/>
      </c>
      <c r="F22" s="47" t="str">
        <f>IF($K$16&lt;=6,"",$D$16&amp;"/7")</f>
        <v/>
      </c>
      <c r="G22" s="52" t="str">
        <f t="shared" si="2"/>
        <v/>
      </c>
      <c r="H22" s="37" t="str">
        <f t="shared" si="6"/>
        <v/>
      </c>
      <c r="I22" s="52" t="str">
        <f t="shared" si="7"/>
        <v/>
      </c>
      <c r="J22" s="52" t="str">
        <f t="shared" si="8"/>
        <v/>
      </c>
      <c r="K22" s="52" t="str">
        <f t="shared" si="9"/>
        <v/>
      </c>
      <c r="L22" s="52" t="str">
        <f t="shared" si="10"/>
        <v/>
      </c>
      <c r="M22" s="52" t="str">
        <f t="shared" si="11"/>
        <v/>
      </c>
      <c r="N22" s="50"/>
      <c r="O22" s="42"/>
      <c r="P22" s="51"/>
    </row>
    <row r="23" spans="1:16" s="28" customFormat="1" x14ac:dyDescent="0.25">
      <c r="A23" s="52" t="str">
        <f t="shared" si="0"/>
        <v/>
      </c>
      <c r="B23" s="52" t="str">
        <f t="shared" si="3"/>
        <v/>
      </c>
      <c r="C23" s="52" t="str">
        <f t="shared" si="4"/>
        <v/>
      </c>
      <c r="D23" s="52" t="str">
        <f t="shared" si="5"/>
        <v/>
      </c>
      <c r="E23" s="52" t="str">
        <f t="shared" si="1"/>
        <v/>
      </c>
      <c r="F23" s="47" t="str">
        <f>IF($K$16&lt;=7,"",$D$16&amp;"/8")</f>
        <v/>
      </c>
      <c r="G23" s="52" t="str">
        <f t="shared" si="2"/>
        <v/>
      </c>
      <c r="H23" s="37" t="str">
        <f t="shared" si="6"/>
        <v/>
      </c>
      <c r="I23" s="52" t="str">
        <f t="shared" si="7"/>
        <v/>
      </c>
      <c r="J23" s="52" t="str">
        <f t="shared" si="8"/>
        <v/>
      </c>
      <c r="K23" s="52" t="str">
        <f t="shared" si="9"/>
        <v/>
      </c>
      <c r="L23" s="52" t="str">
        <f t="shared" si="10"/>
        <v/>
      </c>
      <c r="M23" s="52" t="str">
        <f t="shared" si="11"/>
        <v/>
      </c>
      <c r="N23" s="50"/>
      <c r="O23" s="42"/>
      <c r="P23" s="51"/>
    </row>
    <row r="24" spans="1:16" s="28" customFormat="1" x14ac:dyDescent="0.25">
      <c r="A24" s="52" t="str">
        <f t="shared" si="0"/>
        <v/>
      </c>
      <c r="B24" s="52" t="str">
        <f t="shared" si="3"/>
        <v/>
      </c>
      <c r="C24" s="52" t="str">
        <f t="shared" si="4"/>
        <v/>
      </c>
      <c r="D24" s="52" t="str">
        <f t="shared" si="5"/>
        <v/>
      </c>
      <c r="E24" s="52" t="str">
        <f t="shared" si="1"/>
        <v/>
      </c>
      <c r="F24" s="47" t="str">
        <f>IF($K$16&lt;=8,"",$D$16&amp;"/9")</f>
        <v/>
      </c>
      <c r="G24" s="52" t="str">
        <f t="shared" si="2"/>
        <v/>
      </c>
      <c r="H24" s="37" t="str">
        <f t="shared" si="6"/>
        <v/>
      </c>
      <c r="I24" s="52" t="str">
        <f t="shared" si="7"/>
        <v/>
      </c>
      <c r="J24" s="52" t="str">
        <f t="shared" si="8"/>
        <v/>
      </c>
      <c r="K24" s="52" t="str">
        <f t="shared" si="9"/>
        <v/>
      </c>
      <c r="L24" s="52" t="str">
        <f t="shared" si="10"/>
        <v/>
      </c>
      <c r="M24" s="52" t="str">
        <f t="shared" si="11"/>
        <v/>
      </c>
      <c r="N24" s="50"/>
      <c r="O24" s="42"/>
      <c r="P24" s="51"/>
    </row>
    <row r="25" spans="1:16" s="28" customFormat="1" x14ac:dyDescent="0.25">
      <c r="A25" s="52" t="str">
        <f t="shared" si="0"/>
        <v/>
      </c>
      <c r="B25" s="52" t="str">
        <f t="shared" si="3"/>
        <v/>
      </c>
      <c r="C25" s="52" t="str">
        <f t="shared" si="4"/>
        <v/>
      </c>
      <c r="D25" s="52" t="str">
        <f t="shared" si="5"/>
        <v/>
      </c>
      <c r="E25" s="52" t="str">
        <f t="shared" si="1"/>
        <v/>
      </c>
      <c r="F25" s="47" t="str">
        <f>IF($K$16&lt;=9,"",$D$16&amp;"/10")</f>
        <v/>
      </c>
      <c r="G25" s="52" t="str">
        <f t="shared" si="2"/>
        <v/>
      </c>
      <c r="H25" s="37" t="str">
        <f t="shared" si="6"/>
        <v/>
      </c>
      <c r="I25" s="52" t="str">
        <f t="shared" si="7"/>
        <v/>
      </c>
      <c r="J25" s="52" t="str">
        <f t="shared" si="8"/>
        <v/>
      </c>
      <c r="K25" s="52" t="str">
        <f t="shared" si="9"/>
        <v/>
      </c>
      <c r="L25" s="52" t="str">
        <f t="shared" si="10"/>
        <v/>
      </c>
      <c r="M25" s="52" t="str">
        <f t="shared" si="11"/>
        <v/>
      </c>
      <c r="N25" s="50"/>
      <c r="O25" s="42"/>
      <c r="P25" s="51"/>
    </row>
    <row r="26" spans="1:16" s="28" customFormat="1" x14ac:dyDescent="0.25">
      <c r="A26" s="52" t="str">
        <f t="shared" si="0"/>
        <v/>
      </c>
      <c r="B26" s="52" t="str">
        <f t="shared" si="3"/>
        <v/>
      </c>
      <c r="C26" s="52" t="str">
        <f t="shared" si="4"/>
        <v/>
      </c>
      <c r="D26" s="52" t="str">
        <f t="shared" si="5"/>
        <v/>
      </c>
      <c r="E26" s="52" t="str">
        <f t="shared" si="1"/>
        <v/>
      </c>
      <c r="F26" s="47" t="str">
        <f>IF($K$16&lt;=10,"",$D$16&amp;"/11")</f>
        <v/>
      </c>
      <c r="G26" s="52" t="str">
        <f t="shared" si="2"/>
        <v/>
      </c>
      <c r="H26" s="37" t="str">
        <f t="shared" si="6"/>
        <v/>
      </c>
      <c r="I26" s="52" t="str">
        <f t="shared" si="7"/>
        <v/>
      </c>
      <c r="J26" s="52" t="str">
        <f t="shared" si="8"/>
        <v/>
      </c>
      <c r="K26" s="52" t="str">
        <f t="shared" si="9"/>
        <v/>
      </c>
      <c r="L26" s="52" t="str">
        <f t="shared" si="10"/>
        <v/>
      </c>
      <c r="M26" s="52" t="str">
        <f t="shared" si="11"/>
        <v/>
      </c>
      <c r="N26" s="50"/>
      <c r="O26" s="42"/>
      <c r="P26" s="51"/>
    </row>
    <row r="27" spans="1:16" s="28" customFormat="1" x14ac:dyDescent="0.25">
      <c r="A27" s="52" t="str">
        <f t="shared" si="0"/>
        <v/>
      </c>
      <c r="B27" s="52" t="str">
        <f t="shared" si="3"/>
        <v/>
      </c>
      <c r="C27" s="52" t="str">
        <f t="shared" si="4"/>
        <v/>
      </c>
      <c r="D27" s="52" t="str">
        <f t="shared" si="5"/>
        <v/>
      </c>
      <c r="E27" s="52" t="str">
        <f t="shared" si="1"/>
        <v/>
      </c>
      <c r="F27" s="47" t="str">
        <f>IF($K$16&lt;=11,"",$D$16&amp;"/12")</f>
        <v/>
      </c>
      <c r="G27" s="52" t="str">
        <f t="shared" si="2"/>
        <v/>
      </c>
      <c r="H27" s="37" t="str">
        <f t="shared" si="6"/>
        <v/>
      </c>
      <c r="I27" s="52" t="str">
        <f t="shared" si="7"/>
        <v/>
      </c>
      <c r="J27" s="52" t="str">
        <f t="shared" si="8"/>
        <v/>
      </c>
      <c r="K27" s="52" t="str">
        <f t="shared" si="9"/>
        <v/>
      </c>
      <c r="L27" s="52" t="str">
        <f t="shared" si="10"/>
        <v/>
      </c>
      <c r="M27" s="52" t="str">
        <f t="shared" si="11"/>
        <v/>
      </c>
      <c r="N27" s="50"/>
      <c r="O27" s="42"/>
      <c r="P27" s="51"/>
    </row>
    <row r="28" spans="1:16" s="28" customFormat="1" x14ac:dyDescent="0.25">
      <c r="A28" s="52" t="str">
        <f t="shared" si="0"/>
        <v/>
      </c>
      <c r="B28" s="52" t="str">
        <f t="shared" si="3"/>
        <v/>
      </c>
      <c r="C28" s="52" t="str">
        <f t="shared" si="4"/>
        <v/>
      </c>
      <c r="D28" s="52" t="str">
        <f t="shared" si="5"/>
        <v/>
      </c>
      <c r="E28" s="52" t="str">
        <f t="shared" si="1"/>
        <v/>
      </c>
      <c r="F28" s="47" t="str">
        <f>IF($K$16&lt;=12,"",$D$16&amp;"/13")</f>
        <v/>
      </c>
      <c r="G28" s="52" t="str">
        <f t="shared" si="2"/>
        <v/>
      </c>
      <c r="H28" s="37" t="str">
        <f t="shared" si="6"/>
        <v/>
      </c>
      <c r="I28" s="52" t="str">
        <f t="shared" si="7"/>
        <v/>
      </c>
      <c r="J28" s="52" t="str">
        <f t="shared" si="8"/>
        <v/>
      </c>
      <c r="K28" s="52" t="str">
        <f t="shared" si="9"/>
        <v/>
      </c>
      <c r="L28" s="52" t="str">
        <f t="shared" si="10"/>
        <v/>
      </c>
      <c r="M28" s="52" t="str">
        <f t="shared" si="11"/>
        <v/>
      </c>
      <c r="N28" s="50"/>
      <c r="O28" s="42"/>
      <c r="P28" s="51"/>
    </row>
    <row r="29" spans="1:16" s="28" customFormat="1" x14ac:dyDescent="0.25">
      <c r="A29" s="52" t="str">
        <f t="shared" si="0"/>
        <v/>
      </c>
      <c r="B29" s="52" t="str">
        <f t="shared" si="3"/>
        <v/>
      </c>
      <c r="C29" s="52" t="str">
        <f t="shared" si="4"/>
        <v/>
      </c>
      <c r="D29" s="52" t="str">
        <f t="shared" si="5"/>
        <v/>
      </c>
      <c r="E29" s="52" t="str">
        <f t="shared" si="1"/>
        <v/>
      </c>
      <c r="F29" s="47" t="str">
        <f>IF($K$16&lt;=13,"",$D$16&amp;"/14")</f>
        <v/>
      </c>
      <c r="G29" s="52" t="str">
        <f t="shared" si="2"/>
        <v/>
      </c>
      <c r="H29" s="37" t="str">
        <f t="shared" si="6"/>
        <v/>
      </c>
      <c r="I29" s="52" t="str">
        <f t="shared" si="7"/>
        <v/>
      </c>
      <c r="J29" s="52" t="str">
        <f t="shared" si="8"/>
        <v/>
      </c>
      <c r="K29" s="52" t="str">
        <f t="shared" si="9"/>
        <v/>
      </c>
      <c r="L29" s="52" t="str">
        <f t="shared" si="10"/>
        <v/>
      </c>
      <c r="M29" s="52" t="str">
        <f t="shared" si="11"/>
        <v/>
      </c>
      <c r="N29" s="50"/>
      <c r="O29" s="42"/>
      <c r="P29" s="51"/>
    </row>
    <row r="30" spans="1:16" s="28" customFormat="1" x14ac:dyDescent="0.25">
      <c r="A30" s="52" t="str">
        <f t="shared" si="0"/>
        <v/>
      </c>
      <c r="B30" s="52" t="str">
        <f t="shared" si="3"/>
        <v/>
      </c>
      <c r="C30" s="52" t="str">
        <f t="shared" si="4"/>
        <v/>
      </c>
      <c r="D30" s="52" t="str">
        <f t="shared" si="5"/>
        <v/>
      </c>
      <c r="E30" s="52" t="str">
        <f t="shared" si="1"/>
        <v/>
      </c>
      <c r="F30" s="47" t="str">
        <f>IF($K$16&lt;=14,"",$D$16&amp;"/15")</f>
        <v/>
      </c>
      <c r="G30" s="52" t="str">
        <f t="shared" si="2"/>
        <v/>
      </c>
      <c r="H30" s="37" t="str">
        <f t="shared" si="6"/>
        <v/>
      </c>
      <c r="I30" s="52" t="str">
        <f t="shared" si="7"/>
        <v/>
      </c>
      <c r="J30" s="52" t="str">
        <f t="shared" si="8"/>
        <v/>
      </c>
      <c r="K30" s="52" t="str">
        <f t="shared" si="9"/>
        <v/>
      </c>
      <c r="L30" s="52" t="str">
        <f t="shared" si="10"/>
        <v/>
      </c>
      <c r="M30" s="52" t="str">
        <f t="shared" si="11"/>
        <v/>
      </c>
      <c r="N30" s="50"/>
      <c r="O30" s="42"/>
      <c r="P30" s="51"/>
    </row>
    <row r="31" spans="1:16" s="28" customFormat="1" x14ac:dyDescent="0.25">
      <c r="A31" s="52" t="str">
        <f t="shared" si="0"/>
        <v/>
      </c>
      <c r="B31" s="52" t="str">
        <f t="shared" si="3"/>
        <v/>
      </c>
      <c r="C31" s="52" t="str">
        <f t="shared" si="4"/>
        <v/>
      </c>
      <c r="D31" s="52" t="str">
        <f t="shared" si="5"/>
        <v/>
      </c>
      <c r="E31" s="52" t="str">
        <f t="shared" si="1"/>
        <v/>
      </c>
      <c r="F31" s="47" t="str">
        <f>IF($K$16&lt;=15,"",$D$16&amp;"/16")</f>
        <v/>
      </c>
      <c r="G31" s="52" t="str">
        <f t="shared" si="2"/>
        <v/>
      </c>
      <c r="H31" s="37" t="str">
        <f t="shared" si="6"/>
        <v/>
      </c>
      <c r="I31" s="52" t="str">
        <f t="shared" si="7"/>
        <v/>
      </c>
      <c r="J31" s="52" t="str">
        <f t="shared" si="8"/>
        <v/>
      </c>
      <c r="K31" s="52" t="str">
        <f t="shared" si="9"/>
        <v/>
      </c>
      <c r="L31" s="52" t="str">
        <f t="shared" si="10"/>
        <v/>
      </c>
      <c r="M31" s="52" t="str">
        <f t="shared" si="11"/>
        <v/>
      </c>
      <c r="N31" s="50"/>
      <c r="O31" s="42"/>
      <c r="P31" s="51"/>
    </row>
    <row r="32" spans="1:16" s="28" customFormat="1" x14ac:dyDescent="0.25">
      <c r="A32" s="52" t="str">
        <f t="shared" si="0"/>
        <v/>
      </c>
      <c r="B32" s="52" t="str">
        <f t="shared" si="3"/>
        <v/>
      </c>
      <c r="C32" s="52" t="str">
        <f t="shared" si="4"/>
        <v/>
      </c>
      <c r="D32" s="52" t="str">
        <f t="shared" si="5"/>
        <v/>
      </c>
      <c r="E32" s="52" t="str">
        <f t="shared" si="1"/>
        <v/>
      </c>
      <c r="F32" s="47" t="str">
        <f>IF($K$16&lt;=16,"",$D$16&amp;"/17")</f>
        <v/>
      </c>
      <c r="G32" s="52" t="str">
        <f t="shared" si="2"/>
        <v/>
      </c>
      <c r="H32" s="37" t="str">
        <f t="shared" si="6"/>
        <v/>
      </c>
      <c r="I32" s="52" t="str">
        <f t="shared" si="7"/>
        <v/>
      </c>
      <c r="J32" s="52" t="str">
        <f t="shared" si="8"/>
        <v/>
      </c>
      <c r="K32" s="52" t="str">
        <f t="shared" si="9"/>
        <v/>
      </c>
      <c r="L32" s="52" t="str">
        <f t="shared" si="10"/>
        <v/>
      </c>
      <c r="M32" s="52" t="str">
        <f t="shared" si="11"/>
        <v/>
      </c>
      <c r="N32" s="50"/>
      <c r="O32" s="42"/>
      <c r="P32" s="51"/>
    </row>
    <row r="33" spans="1:16" s="28" customFormat="1" x14ac:dyDescent="0.25">
      <c r="A33" s="52" t="str">
        <f t="shared" si="0"/>
        <v/>
      </c>
      <c r="B33" s="52" t="str">
        <f t="shared" si="3"/>
        <v/>
      </c>
      <c r="C33" s="52" t="str">
        <f t="shared" si="4"/>
        <v/>
      </c>
      <c r="D33" s="52" t="str">
        <f t="shared" si="5"/>
        <v/>
      </c>
      <c r="E33" s="52" t="str">
        <f t="shared" si="1"/>
        <v/>
      </c>
      <c r="F33" s="47" t="str">
        <f>IF($K$16&lt;=17,"",$D$16&amp;"/18")</f>
        <v/>
      </c>
      <c r="G33" s="52" t="str">
        <f t="shared" si="2"/>
        <v/>
      </c>
      <c r="H33" s="37" t="str">
        <f t="shared" si="6"/>
        <v/>
      </c>
      <c r="I33" s="52" t="str">
        <f t="shared" si="7"/>
        <v/>
      </c>
      <c r="J33" s="52" t="str">
        <f t="shared" si="8"/>
        <v/>
      </c>
      <c r="K33" s="52" t="str">
        <f t="shared" si="9"/>
        <v/>
      </c>
      <c r="L33" s="52" t="str">
        <f t="shared" si="10"/>
        <v/>
      </c>
      <c r="M33" s="52" t="str">
        <f t="shared" si="11"/>
        <v/>
      </c>
      <c r="N33" s="50"/>
      <c r="O33" s="42"/>
      <c r="P33" s="51"/>
    </row>
    <row r="34" spans="1:16" s="28" customFormat="1" x14ac:dyDescent="0.25">
      <c r="A34" s="52" t="str">
        <f t="shared" si="0"/>
        <v/>
      </c>
      <c r="B34" s="52" t="str">
        <f t="shared" si="3"/>
        <v/>
      </c>
      <c r="C34" s="52" t="str">
        <f t="shared" si="4"/>
        <v/>
      </c>
      <c r="D34" s="52" t="str">
        <f t="shared" si="5"/>
        <v/>
      </c>
      <c r="E34" s="52" t="str">
        <f t="shared" si="1"/>
        <v/>
      </c>
      <c r="F34" s="47" t="str">
        <f>IF($K$16&lt;=18,"",$D$16&amp;"/19")</f>
        <v/>
      </c>
      <c r="G34" s="52" t="str">
        <f t="shared" si="2"/>
        <v/>
      </c>
      <c r="H34" s="37" t="str">
        <f t="shared" si="6"/>
        <v/>
      </c>
      <c r="I34" s="52" t="str">
        <f t="shared" si="7"/>
        <v/>
      </c>
      <c r="J34" s="52" t="str">
        <f t="shared" si="8"/>
        <v/>
      </c>
      <c r="K34" s="52" t="str">
        <f t="shared" si="9"/>
        <v/>
      </c>
      <c r="L34" s="52" t="str">
        <f t="shared" si="10"/>
        <v/>
      </c>
      <c r="M34" s="52" t="str">
        <f t="shared" si="11"/>
        <v/>
      </c>
      <c r="N34" s="50"/>
      <c r="O34" s="42"/>
      <c r="P34" s="51"/>
    </row>
    <row r="35" spans="1:16" x14ac:dyDescent="0.25">
      <c r="A35" s="52" t="str">
        <f t="shared" si="0"/>
        <v/>
      </c>
      <c r="B35" s="52" t="str">
        <f t="shared" si="3"/>
        <v/>
      </c>
      <c r="C35" s="52" t="str">
        <f t="shared" si="4"/>
        <v/>
      </c>
      <c r="D35" s="52" t="str">
        <f t="shared" si="5"/>
        <v/>
      </c>
      <c r="E35" s="52" t="str">
        <f t="shared" si="1"/>
        <v/>
      </c>
      <c r="F35" s="47" t="str">
        <f>IF($K$16&lt;=19,"",$D$16&amp;"/20")</f>
        <v/>
      </c>
      <c r="G35" s="52" t="str">
        <f t="shared" si="2"/>
        <v/>
      </c>
      <c r="H35" s="37" t="str">
        <f t="shared" si="6"/>
        <v/>
      </c>
      <c r="I35" s="52" t="str">
        <f t="shared" si="7"/>
        <v/>
      </c>
      <c r="J35" s="52" t="str">
        <f t="shared" si="8"/>
        <v/>
      </c>
      <c r="K35" s="52" t="str">
        <f t="shared" si="9"/>
        <v/>
      </c>
      <c r="L35" s="52" t="str">
        <f t="shared" si="10"/>
        <v/>
      </c>
      <c r="M35" s="52" t="str">
        <f t="shared" si="11"/>
        <v/>
      </c>
    </row>
    <row r="36" spans="1:16" x14ac:dyDescent="0.25">
      <c r="H36" s="27"/>
    </row>
    <row r="37" spans="1:16" x14ac:dyDescent="0.25">
      <c r="H37" s="27"/>
    </row>
  </sheetData>
  <protectedRanges>
    <protectedRange sqref="F3:H3 F5:H10" name="saisi de reception"/>
  </protectedRanges>
  <mergeCells count="9">
    <mergeCell ref="E2:H2"/>
    <mergeCell ref="B1:I1"/>
    <mergeCell ref="F10:H10"/>
    <mergeCell ref="F4:H4"/>
    <mergeCell ref="F6:H6"/>
    <mergeCell ref="F7:H7"/>
    <mergeCell ref="F9:H9"/>
    <mergeCell ref="F5:H5"/>
    <mergeCell ref="F8:H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>
                <anchor moveWithCells="1">
                  <from>
                    <xdr:col>5</xdr:col>
                    <xdr:colOff>66675</xdr:colOff>
                    <xdr:row>2</xdr:row>
                    <xdr:rowOff>9525</xdr:rowOff>
                  </from>
                  <to>
                    <xdr:col>6</xdr:col>
                    <xdr:colOff>66675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>
                <anchor moveWithCells="1">
                  <from>
                    <xdr:col>5</xdr:col>
                    <xdr:colOff>66675</xdr:colOff>
                    <xdr:row>2</xdr:row>
                    <xdr:rowOff>200025</xdr:rowOff>
                  </from>
                  <to>
                    <xdr:col>6</xdr:col>
                    <xdr:colOff>66675</xdr:colOff>
                    <xdr:row>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Option Button 4">
              <controlPr defaultSize="0" autoFill="0" autoLine="0" autoPict="0">
                <anchor moveWithCells="1">
                  <from>
                    <xdr:col>5</xdr:col>
                    <xdr:colOff>66675</xdr:colOff>
                    <xdr:row>2</xdr:row>
                    <xdr:rowOff>400050</xdr:rowOff>
                  </from>
                  <to>
                    <xdr:col>6</xdr:col>
                    <xdr:colOff>66675</xdr:colOff>
                    <xdr:row>2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Option Button 5">
              <controlPr defaultSize="0" autoFill="0" autoLine="0" autoPict="0">
                <anchor moveWithCells="1">
                  <from>
                    <xdr:col>5</xdr:col>
                    <xdr:colOff>66675</xdr:colOff>
                    <xdr:row>2</xdr:row>
                    <xdr:rowOff>600075</xdr:rowOff>
                  </from>
                  <to>
                    <xdr:col>6</xdr:col>
                    <xdr:colOff>66675</xdr:colOff>
                    <xdr:row>2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Button 7">
              <controlPr defaultSize="0" print="0" autoFill="0" autoPict="0" macro="[0]!enregistrement_gestion">
                <anchor moveWithCells="1" sizeWithCells="1">
                  <from>
                    <xdr:col>8</xdr:col>
                    <xdr:colOff>723900</xdr:colOff>
                    <xdr:row>2</xdr:row>
                    <xdr:rowOff>133350</xdr:rowOff>
                  </from>
                  <to>
                    <xdr:col>9</xdr:col>
                    <xdr:colOff>885825</xdr:colOff>
                    <xdr:row>2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FD159"/>
  <sheetViews>
    <sheetView topLeftCell="B1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16" style="7" hidden="1" customWidth="1"/>
    <col min="2" max="2" width="14.85546875" style="20" customWidth="1"/>
    <col min="3" max="3" width="15.7109375" style="9" customWidth="1"/>
    <col min="4" max="4" width="18.7109375" style="2" customWidth="1"/>
    <col min="5" max="5" width="17" style="9" customWidth="1"/>
    <col min="6" max="6" width="13.7109375" style="20" customWidth="1"/>
    <col min="7" max="8" width="11.85546875" style="20" customWidth="1"/>
    <col min="9" max="9" width="37.7109375" style="25" customWidth="1"/>
  </cols>
  <sheetData>
    <row r="1" spans="1:9" ht="77.25" customHeight="1" x14ac:dyDescent="0.25">
      <c r="B1" s="66" t="s">
        <v>10</v>
      </c>
      <c r="C1" s="67"/>
      <c r="D1" s="67"/>
      <c r="E1" s="67"/>
      <c r="F1" s="67"/>
      <c r="G1" s="67"/>
      <c r="H1" s="67"/>
      <c r="I1" s="67"/>
    </row>
    <row r="2" spans="1:9" s="4" customFormat="1" ht="29.25" customHeight="1" x14ac:dyDescent="0.25">
      <c r="A2" s="26" t="s">
        <v>3</v>
      </c>
      <c r="B2" s="21" t="s">
        <v>7</v>
      </c>
      <c r="C2" s="22" t="s">
        <v>1</v>
      </c>
      <c r="D2" s="21" t="s">
        <v>2</v>
      </c>
      <c r="E2" s="21" t="s">
        <v>4</v>
      </c>
      <c r="F2" s="21" t="s">
        <v>5</v>
      </c>
      <c r="G2" s="22" t="s">
        <v>12</v>
      </c>
      <c r="H2" s="22" t="s">
        <v>11</v>
      </c>
      <c r="I2" s="23" t="s">
        <v>6</v>
      </c>
    </row>
    <row r="3" spans="1:9" s="4" customFormat="1" ht="29.25" customHeight="1" x14ac:dyDescent="0.25">
      <c r="A3" s="31">
        <v>1</v>
      </c>
      <c r="B3" s="21" t="s">
        <v>22</v>
      </c>
      <c r="C3" s="21" t="s">
        <v>44</v>
      </c>
      <c r="D3" s="32">
        <v>42171</v>
      </c>
      <c r="E3" s="21" t="s">
        <v>45</v>
      </c>
      <c r="F3" s="21" t="s">
        <v>46</v>
      </c>
      <c r="G3" s="21">
        <v>2</v>
      </c>
      <c r="H3" s="21" t="s">
        <v>47</v>
      </c>
      <c r="I3" s="23" t="s">
        <v>48</v>
      </c>
    </row>
    <row r="4" spans="1:9" s="4" customFormat="1" ht="29.25" customHeight="1" x14ac:dyDescent="0.25">
      <c r="A4" s="31">
        <v>1</v>
      </c>
      <c r="B4" s="21" t="s">
        <v>21</v>
      </c>
      <c r="C4" s="21" t="s">
        <v>38</v>
      </c>
      <c r="D4" s="32">
        <v>42171</v>
      </c>
      <c r="E4" s="21" t="s">
        <v>39</v>
      </c>
      <c r="F4" s="21" t="s">
        <v>40</v>
      </c>
      <c r="G4" s="21">
        <v>3</v>
      </c>
      <c r="H4" s="21" t="s">
        <v>41</v>
      </c>
      <c r="I4" s="23" t="s">
        <v>42</v>
      </c>
    </row>
    <row r="5" spans="1:9" x14ac:dyDescent="0.25">
      <c r="B5" s="21"/>
      <c r="D5" s="8"/>
    </row>
    <row r="6" spans="1:9" x14ac:dyDescent="0.25">
      <c r="B6" s="21"/>
      <c r="D6" s="8"/>
    </row>
    <row r="7" spans="1:9" x14ac:dyDescent="0.25">
      <c r="B7" s="21"/>
      <c r="D7" s="8"/>
    </row>
    <row r="8" spans="1:9" x14ac:dyDescent="0.25">
      <c r="B8" s="21"/>
      <c r="D8" s="8"/>
    </row>
    <row r="9" spans="1:9" x14ac:dyDescent="0.25">
      <c r="B9" s="21"/>
      <c r="D9" s="8"/>
    </row>
    <row r="10" spans="1:9" x14ac:dyDescent="0.25">
      <c r="B10" s="21"/>
      <c r="D10" s="8"/>
    </row>
    <row r="11" spans="1:9" x14ac:dyDescent="0.25">
      <c r="B11" s="21"/>
      <c r="D11" s="8"/>
    </row>
    <row r="12" spans="1:9" x14ac:dyDescent="0.25">
      <c r="B12" s="21"/>
      <c r="D12" s="8"/>
    </row>
    <row r="13" spans="1:9" x14ac:dyDescent="0.25">
      <c r="B13" s="21"/>
      <c r="D13" s="8"/>
    </row>
    <row r="14" spans="1:9" x14ac:dyDescent="0.25">
      <c r="B14" s="21"/>
      <c r="D14" s="8"/>
    </row>
    <row r="15" spans="1:9" x14ac:dyDescent="0.25">
      <c r="B15" s="21"/>
      <c r="D15" s="8"/>
    </row>
    <row r="16" spans="1:9" x14ac:dyDescent="0.25">
      <c r="B16" s="21"/>
      <c r="D16" s="8"/>
    </row>
    <row r="17" spans="2:4" x14ac:dyDescent="0.25">
      <c r="B17" s="21"/>
      <c r="D17" s="8"/>
    </row>
    <row r="18" spans="2:4" x14ac:dyDescent="0.25">
      <c r="B18" s="21"/>
      <c r="D18" s="8"/>
    </row>
    <row r="19" spans="2:4" x14ac:dyDescent="0.25">
      <c r="B19" s="21"/>
      <c r="D19" s="8"/>
    </row>
    <row r="20" spans="2:4" x14ac:dyDescent="0.25">
      <c r="B20" s="21"/>
      <c r="D20" s="8"/>
    </row>
    <row r="21" spans="2:4" x14ac:dyDescent="0.25">
      <c r="B21" s="21"/>
      <c r="D21" s="8"/>
    </row>
    <row r="22" spans="2:4" x14ac:dyDescent="0.25">
      <c r="B22" s="21"/>
      <c r="D22" s="8"/>
    </row>
    <row r="23" spans="2:4" x14ac:dyDescent="0.25">
      <c r="B23" s="21"/>
      <c r="D23" s="8"/>
    </row>
    <row r="24" spans="2:4" x14ac:dyDescent="0.25">
      <c r="B24" s="21"/>
      <c r="D24" s="8"/>
    </row>
    <row r="25" spans="2:4" x14ac:dyDescent="0.25">
      <c r="B25" s="21"/>
      <c r="D25" s="8"/>
    </row>
    <row r="26" spans="2:4" x14ac:dyDescent="0.25">
      <c r="B26" s="21"/>
      <c r="D26" s="8"/>
    </row>
    <row r="27" spans="2:4" x14ac:dyDescent="0.25">
      <c r="B27" s="21"/>
      <c r="D27" s="8"/>
    </row>
    <row r="28" spans="2:4" x14ac:dyDescent="0.25">
      <c r="B28" s="21"/>
      <c r="D28" s="8"/>
    </row>
    <row r="29" spans="2:4" x14ac:dyDescent="0.25">
      <c r="B29" s="21"/>
      <c r="D29" s="8"/>
    </row>
    <row r="30" spans="2:4" x14ac:dyDescent="0.25">
      <c r="B30" s="21"/>
      <c r="D30" s="8"/>
    </row>
    <row r="31" spans="2:4" x14ac:dyDescent="0.25">
      <c r="B31" s="21"/>
      <c r="D31" s="8"/>
    </row>
    <row r="32" spans="2:4" x14ac:dyDescent="0.25">
      <c r="B32" s="21"/>
      <c r="D32" s="8"/>
    </row>
    <row r="33" spans="2:4" x14ac:dyDescent="0.25">
      <c r="B33" s="21"/>
      <c r="D33" s="8"/>
    </row>
    <row r="34" spans="2:4" x14ac:dyDescent="0.25">
      <c r="B34" s="21"/>
      <c r="D34" s="8"/>
    </row>
    <row r="35" spans="2:4" x14ac:dyDescent="0.25">
      <c r="B35" s="21"/>
      <c r="D35" s="8"/>
    </row>
    <row r="36" spans="2:4" x14ac:dyDescent="0.25">
      <c r="B36" s="21"/>
      <c r="D36" s="8"/>
    </row>
    <row r="37" spans="2:4" x14ac:dyDescent="0.25">
      <c r="B37" s="21"/>
      <c r="D37" s="8"/>
    </row>
    <row r="38" spans="2:4" x14ac:dyDescent="0.25">
      <c r="B38" s="21"/>
      <c r="D38" s="8"/>
    </row>
    <row r="39" spans="2:4" x14ac:dyDescent="0.25">
      <c r="B39" s="21"/>
      <c r="D39" s="8"/>
    </row>
    <row r="40" spans="2:4" x14ac:dyDescent="0.25">
      <c r="B40" s="21"/>
      <c r="D40" s="8"/>
    </row>
    <row r="41" spans="2:4" x14ac:dyDescent="0.25">
      <c r="B41" s="21"/>
      <c r="D41" s="8"/>
    </row>
    <row r="42" spans="2:4" x14ac:dyDescent="0.25">
      <c r="B42" s="21"/>
      <c r="D42" s="8"/>
    </row>
    <row r="43" spans="2:4" x14ac:dyDescent="0.25">
      <c r="B43" s="21"/>
      <c r="D43" s="8"/>
    </row>
    <row r="44" spans="2:4" x14ac:dyDescent="0.25">
      <c r="B44" s="21"/>
      <c r="D44" s="8"/>
    </row>
    <row r="45" spans="2:4" x14ac:dyDescent="0.25">
      <c r="B45" s="21"/>
      <c r="D45" s="8"/>
    </row>
    <row r="46" spans="2:4" x14ac:dyDescent="0.25">
      <c r="B46" s="21" t="s">
        <v>15</v>
      </c>
      <c r="D46" s="8"/>
    </row>
    <row r="47" spans="2:4" x14ac:dyDescent="0.25">
      <c r="B47" s="21" t="s">
        <v>24</v>
      </c>
      <c r="D47" s="8"/>
    </row>
    <row r="48" spans="2:4" x14ac:dyDescent="0.25">
      <c r="B48" s="21"/>
      <c r="D48" s="8"/>
    </row>
    <row r="49" spans="2:4" x14ac:dyDescent="0.25">
      <c r="B49" s="21" t="s">
        <v>23</v>
      </c>
      <c r="D49" s="8"/>
    </row>
    <row r="50" spans="2:4" x14ac:dyDescent="0.25">
      <c r="B50" s="21" t="s">
        <v>22</v>
      </c>
      <c r="D50" s="8"/>
    </row>
    <row r="51" spans="2:4" x14ac:dyDescent="0.25">
      <c r="B51" s="21" t="s">
        <v>21</v>
      </c>
      <c r="D51" s="8"/>
    </row>
    <row r="52" spans="2:4" x14ac:dyDescent="0.25">
      <c r="B52" s="21" t="s">
        <v>18</v>
      </c>
      <c r="D52" s="8"/>
    </row>
    <row r="53" spans="2:4" x14ac:dyDescent="0.25">
      <c r="B53" s="21" t="s">
        <v>17</v>
      </c>
      <c r="D53" s="8"/>
    </row>
    <row r="54" spans="2:4" x14ac:dyDescent="0.25">
      <c r="B54" s="21" t="s">
        <v>16</v>
      </c>
      <c r="D54" s="8"/>
    </row>
    <row r="55" spans="2:4" x14ac:dyDescent="0.25">
      <c r="B55" s="21" t="s">
        <v>25</v>
      </c>
      <c r="D55" s="8"/>
    </row>
    <row r="56" spans="2:4" x14ac:dyDescent="0.25">
      <c r="B56" s="21" t="s">
        <v>26</v>
      </c>
      <c r="D56" s="8"/>
    </row>
    <row r="57" spans="2:4" x14ac:dyDescent="0.25">
      <c r="B57" s="21" t="s">
        <v>32</v>
      </c>
      <c r="D57" s="8"/>
    </row>
    <row r="58" spans="2:4" x14ac:dyDescent="0.25">
      <c r="B58" s="21" t="s">
        <v>33</v>
      </c>
      <c r="D58" s="8"/>
    </row>
    <row r="59" spans="2:4" x14ac:dyDescent="0.25">
      <c r="B59" s="21" t="s">
        <v>34</v>
      </c>
      <c r="D59" s="8"/>
    </row>
    <row r="60" spans="2:4" x14ac:dyDescent="0.25">
      <c r="B60" s="21"/>
      <c r="D60" s="8"/>
    </row>
    <row r="61" spans="2:4" x14ac:dyDescent="0.25">
      <c r="B61" s="24"/>
      <c r="D61" s="8"/>
    </row>
    <row r="62" spans="2:4" x14ac:dyDescent="0.25">
      <c r="B62" s="24"/>
      <c r="D62" s="8"/>
    </row>
    <row r="63" spans="2:4" x14ac:dyDescent="0.25">
      <c r="B63" s="24"/>
      <c r="D63" s="8"/>
    </row>
    <row r="64" spans="2:4" x14ac:dyDescent="0.25">
      <c r="B64" s="24"/>
      <c r="D64" s="8"/>
    </row>
    <row r="65" spans="2:4" x14ac:dyDescent="0.25">
      <c r="B65" s="24"/>
      <c r="D65" s="8"/>
    </row>
    <row r="66" spans="2:4" x14ac:dyDescent="0.25">
      <c r="B66" s="24"/>
      <c r="D66" s="8"/>
    </row>
    <row r="67" spans="2:4" x14ac:dyDescent="0.25">
      <c r="B67" s="24"/>
      <c r="D67" s="8"/>
    </row>
    <row r="68" spans="2:4" x14ac:dyDescent="0.25">
      <c r="D68" s="8"/>
    </row>
    <row r="69" spans="2:4" x14ac:dyDescent="0.25">
      <c r="D69" s="8"/>
    </row>
    <row r="70" spans="2:4" x14ac:dyDescent="0.25">
      <c r="D70" s="8"/>
    </row>
    <row r="71" spans="2:4" x14ac:dyDescent="0.25">
      <c r="D71" s="8"/>
    </row>
    <row r="72" spans="2:4" x14ac:dyDescent="0.25">
      <c r="D72" s="8"/>
    </row>
    <row r="73" spans="2:4" x14ac:dyDescent="0.25">
      <c r="D73" s="8"/>
    </row>
    <row r="74" spans="2:4" x14ac:dyDescent="0.25">
      <c r="D74" s="8"/>
    </row>
    <row r="75" spans="2:4" x14ac:dyDescent="0.25">
      <c r="D75" s="8"/>
    </row>
    <row r="76" spans="2:4" x14ac:dyDescent="0.25">
      <c r="D76" s="8"/>
    </row>
    <row r="77" spans="2:4" x14ac:dyDescent="0.25">
      <c r="D77" s="8"/>
    </row>
    <row r="78" spans="2:4" x14ac:dyDescent="0.25">
      <c r="D78" s="8"/>
    </row>
    <row r="79" spans="2:4" x14ac:dyDescent="0.25">
      <c r="D79" s="8"/>
    </row>
    <row r="80" spans="2:4" x14ac:dyDescent="0.25">
      <c r="D80" s="8"/>
    </row>
    <row r="81" spans="4:4" x14ac:dyDescent="0.25">
      <c r="D81" s="8"/>
    </row>
    <row r="82" spans="4:4" x14ac:dyDescent="0.25">
      <c r="D82" s="8"/>
    </row>
    <row r="83" spans="4:4" x14ac:dyDescent="0.25">
      <c r="D83" s="8"/>
    </row>
    <row r="84" spans="4:4" x14ac:dyDescent="0.25">
      <c r="D84" s="8"/>
    </row>
    <row r="85" spans="4:4" x14ac:dyDescent="0.25">
      <c r="D85" s="8"/>
    </row>
    <row r="86" spans="4:4" x14ac:dyDescent="0.25">
      <c r="D86" s="8"/>
    </row>
    <row r="87" spans="4:4" x14ac:dyDescent="0.25">
      <c r="D87" s="8"/>
    </row>
    <row r="88" spans="4:4" x14ac:dyDescent="0.25">
      <c r="D88" s="8"/>
    </row>
    <row r="89" spans="4:4" x14ac:dyDescent="0.25">
      <c r="D89" s="8"/>
    </row>
    <row r="90" spans="4:4" x14ac:dyDescent="0.25">
      <c r="D90" s="8"/>
    </row>
    <row r="91" spans="4:4" x14ac:dyDescent="0.25">
      <c r="D91" s="8"/>
    </row>
    <row r="92" spans="4:4" x14ac:dyDescent="0.25">
      <c r="D92" s="8"/>
    </row>
    <row r="93" spans="4:4" x14ac:dyDescent="0.25">
      <c r="D93" s="8"/>
    </row>
    <row r="94" spans="4:4" x14ac:dyDescent="0.25">
      <c r="D94" s="8"/>
    </row>
    <row r="95" spans="4:4" x14ac:dyDescent="0.25">
      <c r="D95" s="8"/>
    </row>
    <row r="96" spans="4:4" x14ac:dyDescent="0.25">
      <c r="D96" s="8"/>
    </row>
    <row r="97" spans="4:4" x14ac:dyDescent="0.25">
      <c r="D97" s="8"/>
    </row>
    <row r="98" spans="4:4" x14ac:dyDescent="0.25">
      <c r="D98" s="8"/>
    </row>
    <row r="99" spans="4:4" x14ac:dyDescent="0.25">
      <c r="D99" s="8"/>
    </row>
    <row r="100" spans="4:4" x14ac:dyDescent="0.25">
      <c r="D100" s="8"/>
    </row>
    <row r="101" spans="4:4" x14ac:dyDescent="0.25">
      <c r="D101" s="8"/>
    </row>
    <row r="102" spans="4:4" x14ac:dyDescent="0.25">
      <c r="D102" s="8"/>
    </row>
    <row r="103" spans="4:4" x14ac:dyDescent="0.25">
      <c r="D103" s="8"/>
    </row>
    <row r="104" spans="4:4" x14ac:dyDescent="0.25">
      <c r="D104" s="8"/>
    </row>
    <row r="105" spans="4:4" x14ac:dyDescent="0.25">
      <c r="D105" s="8"/>
    </row>
    <row r="106" spans="4:4" x14ac:dyDescent="0.25">
      <c r="D106" s="8"/>
    </row>
    <row r="107" spans="4:4" x14ac:dyDescent="0.25">
      <c r="D107" s="8"/>
    </row>
    <row r="108" spans="4:4" x14ac:dyDescent="0.25">
      <c r="D108" s="8"/>
    </row>
    <row r="109" spans="4:4" x14ac:dyDescent="0.25">
      <c r="D109" s="8"/>
    </row>
    <row r="110" spans="4:4" x14ac:dyDescent="0.25">
      <c r="D110" s="8"/>
    </row>
    <row r="111" spans="4:4" x14ac:dyDescent="0.25">
      <c r="D111" s="8"/>
    </row>
    <row r="112" spans="4:4" x14ac:dyDescent="0.25">
      <c r="D112" s="8"/>
    </row>
    <row r="113" spans="4:4" x14ac:dyDescent="0.25">
      <c r="D113" s="8"/>
    </row>
    <row r="114" spans="4:4" x14ac:dyDescent="0.25">
      <c r="D114" s="8"/>
    </row>
    <row r="115" spans="4:4" x14ac:dyDescent="0.25">
      <c r="D115" s="8"/>
    </row>
    <row r="116" spans="4:4" x14ac:dyDescent="0.25">
      <c r="D116" s="8"/>
    </row>
    <row r="117" spans="4:4" x14ac:dyDescent="0.25">
      <c r="D117" s="8"/>
    </row>
    <row r="118" spans="4:4" x14ac:dyDescent="0.25">
      <c r="D118" s="8"/>
    </row>
    <row r="119" spans="4:4" x14ac:dyDescent="0.25">
      <c r="D119" s="8"/>
    </row>
    <row r="120" spans="4:4" x14ac:dyDescent="0.25">
      <c r="D120" s="8"/>
    </row>
    <row r="121" spans="4:4" x14ac:dyDescent="0.25">
      <c r="D121" s="8"/>
    </row>
    <row r="122" spans="4:4" x14ac:dyDescent="0.25">
      <c r="D122" s="8"/>
    </row>
    <row r="154" spans="16384:16384" x14ac:dyDescent="0.25">
      <c r="XFD154" t="s">
        <v>28</v>
      </c>
    </row>
    <row r="155" spans="16384:16384" x14ac:dyDescent="0.25">
      <c r="XFD155" t="s">
        <v>29</v>
      </c>
    </row>
    <row r="157" spans="16384:16384" x14ac:dyDescent="0.25">
      <c r="XFD157" t="s">
        <v>30</v>
      </c>
    </row>
    <row r="158" spans="16384:16384" x14ac:dyDescent="0.25">
      <c r="XFD158" t="s">
        <v>31</v>
      </c>
    </row>
    <row r="159" spans="16384:16384" x14ac:dyDescent="0.25">
      <c r="XFD159" t="s">
        <v>35</v>
      </c>
    </row>
  </sheetData>
  <autoFilter ref="A2:I2">
    <sortState ref="A3:J10">
      <sortCondition ref="B2:B10"/>
    </sortState>
  </autoFilter>
  <mergeCells count="1">
    <mergeCell ref="B1:I1"/>
  </mergeCells>
  <conditionalFormatting sqref="B55:B2045">
    <cfRule type="containsText" dxfId="5" priority="2" operator="containsText" text="std">
      <formula>NOT(ISERROR(SEARCH("std",B55)))</formula>
    </cfRule>
    <cfRule type="containsText" dxfId="4" priority="3" operator="containsText" text="EX">
      <formula>NOT(ISERROR(SEARCH("EX",B55)))</formula>
    </cfRule>
    <cfRule type="containsText" dxfId="3" priority="4" operator="containsText" text="SA">
      <formula>NOT(ISERROR(SEARCH("SA",B55)))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zoomScale="80" zoomScaleNormal="80" workbookViewId="0">
      <selection activeCell="N24" sqref="N24"/>
    </sheetView>
  </sheetViews>
  <sheetFormatPr baseColWidth="10" defaultRowHeight="15" x14ac:dyDescent="0.25"/>
  <cols>
    <col min="1" max="7" width="13" style="38" customWidth="1"/>
    <col min="8" max="8" width="30.42578125" style="38" customWidth="1"/>
  </cols>
  <sheetData>
    <row r="1" spans="1:8" ht="77.25" customHeight="1" x14ac:dyDescent="0.25">
      <c r="A1" s="66" t="s">
        <v>19</v>
      </c>
      <c r="B1" s="67"/>
      <c r="C1" s="67"/>
      <c r="D1" s="67"/>
      <c r="E1" s="67"/>
      <c r="F1" s="67"/>
      <c r="G1" s="67"/>
      <c r="H1" s="67"/>
    </row>
    <row r="2" spans="1:8" s="33" customFormat="1" ht="60" x14ac:dyDescent="0.25">
      <c r="A2" s="21" t="s">
        <v>7</v>
      </c>
      <c r="B2" s="34" t="s">
        <v>1</v>
      </c>
      <c r="C2" s="35" t="s">
        <v>2</v>
      </c>
      <c r="D2" s="23" t="s">
        <v>4</v>
      </c>
      <c r="E2" s="23" t="s">
        <v>5</v>
      </c>
      <c r="F2" s="23" t="s">
        <v>20</v>
      </c>
      <c r="G2" s="23" t="s">
        <v>27</v>
      </c>
      <c r="H2" s="23" t="s">
        <v>9</v>
      </c>
    </row>
    <row r="3" spans="1:8" x14ac:dyDescent="0.25">
      <c r="A3" s="38" t="s">
        <v>49</v>
      </c>
      <c r="B3" s="38" t="s">
        <v>44</v>
      </c>
      <c r="C3" s="53">
        <v>42171</v>
      </c>
      <c r="D3" s="38" t="s">
        <v>45</v>
      </c>
      <c r="E3" s="38" t="s">
        <v>46</v>
      </c>
      <c r="F3" s="38">
        <v>2</v>
      </c>
      <c r="G3" s="38" t="s">
        <v>47</v>
      </c>
      <c r="H3" s="38" t="s">
        <v>48</v>
      </c>
    </row>
    <row r="4" spans="1:8" x14ac:dyDescent="0.25">
      <c r="A4" s="38" t="s">
        <v>50</v>
      </c>
      <c r="B4" s="38" t="s">
        <v>44</v>
      </c>
      <c r="C4" s="53">
        <v>42171</v>
      </c>
      <c r="D4" s="38" t="s">
        <v>45</v>
      </c>
      <c r="E4" s="38" t="s">
        <v>46</v>
      </c>
      <c r="F4" s="38">
        <v>2</v>
      </c>
      <c r="G4" s="38" t="s">
        <v>47</v>
      </c>
      <c r="H4" s="38" t="s">
        <v>48</v>
      </c>
    </row>
    <row r="5" spans="1:8" x14ac:dyDescent="0.25">
      <c r="A5" s="38" t="s">
        <v>43</v>
      </c>
      <c r="B5" s="38" t="s">
        <v>38</v>
      </c>
      <c r="C5" s="53">
        <v>42171</v>
      </c>
      <c r="D5" s="38" t="s">
        <v>39</v>
      </c>
      <c r="E5" s="38" t="s">
        <v>40</v>
      </c>
      <c r="F5" s="38">
        <v>3</v>
      </c>
      <c r="G5" s="38" t="s">
        <v>41</v>
      </c>
      <c r="H5" s="38" t="s">
        <v>42</v>
      </c>
    </row>
  </sheetData>
  <mergeCells count="1">
    <mergeCell ref="A1:H1"/>
  </mergeCells>
  <conditionalFormatting sqref="A3:A1667">
    <cfRule type="containsText" dxfId="2" priority="1" operator="containsText" text="STD">
      <formula>NOT(ISERROR(SEARCH("STD",A3)))</formula>
    </cfRule>
    <cfRule type="containsText" dxfId="1" priority="2" operator="containsText" text="EX">
      <formula>NOT(ISERROR(SEARCH("EX",A3)))</formula>
    </cfRule>
    <cfRule type="containsText" dxfId="0" priority="3" operator="containsText" text="SA">
      <formula>NOT(ISERROR(SEARCH("SA",A3)))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Liste</vt:lpstr>
      <vt:lpstr>Gestion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claudie</cp:lastModifiedBy>
  <cp:lastPrinted>2014-08-26T13:56:53Z</cp:lastPrinted>
  <dcterms:created xsi:type="dcterms:W3CDTF">2013-01-08T10:39:06Z</dcterms:created>
  <dcterms:modified xsi:type="dcterms:W3CDTF">2015-06-16T14:00:09Z</dcterms:modified>
</cp:coreProperties>
</file>