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uno.perachon\Google Drive\PROJET  REVISION\Feuilles de travail\IRF LIVRES\SAAS\"/>
    </mc:Choice>
  </mc:AlternateContent>
  <workbookProtection lockStructure="1"/>
  <bookViews>
    <workbookView xWindow="0" yWindow="0" windowWidth="28800" windowHeight="12435" firstSheet="1" activeTab="1"/>
  </bookViews>
  <sheets>
    <sheet name="IbizaVeryHiddenSheetDoNotDelete" sheetId="8" state="hidden" r:id="rId1"/>
    <sheet name="RESULTAT_FISCAL" sheetId="1" r:id="rId2"/>
    <sheet name="FT_VIERGE" sheetId="3" r:id="rId3"/>
    <sheet name="Style" sheetId="7" state="hidden" r:id="rId4"/>
  </sheets>
  <definedNames>
    <definedName name="FT_VIERGE.Collaborateur">FT_VIERGE!$A$6:$B$6</definedName>
    <definedName name="FT_VIERGE.Collaborateur.items">FT_VIERGE!$B$6</definedName>
    <definedName name="FT_VIERGE.headerTable">FT_VIERGE!$A$1:$H$5</definedName>
    <definedName name="FT_VIERGE.headerTable.cycleLetter.Items">FT_VIERGE!$A$4</definedName>
    <definedName name="FT_VIERGE.headerTable.cycleTitle.Items">FT_VIERGE!$A$2:$H$2</definedName>
    <definedName name="FT_VIERGE.headerTable.dossier.Items">FT_VIERGE!$A$1</definedName>
    <definedName name="FT_VIERGE.headerTable.exercice.Items">FT_VIERGE!$H$4</definedName>
    <definedName name="FT_VIERGE.headerTable.feuilleTitle.Items">FT_VIERGE!$A$5:$H$5</definedName>
    <definedName name="FT_VIERGE.headerTable.situation.Items">FT_VIERGE!$H$1</definedName>
    <definedName name="FT_VIERGE.Reference">FT_VIERGE!$G$6:$H$6</definedName>
    <definedName name="FT_VIERGE.Reference.items">FT_VIERGE!$H$6</definedName>
    <definedName name="IbizaVeryHiddenSheetDoNotDelete.RESULTAT_FISCAL">IbizaVeryHiddenSheetDoNotDelete!$A$1</definedName>
    <definedName name="RESULTAT_FISCAL.Collaborateur">RESULTAT_FISCAL!$E$9:$F$9</definedName>
    <definedName name="RESULTAT_FISCAL.Collaborateur.Items">RESULTAT_FISCAL!$F$9</definedName>
    <definedName name="RESULTAT_FISCAL.CustomCell__CustomCell98ffa874766d4372b730d0da129ed1fb">RESULTAT_FISCAL!$E$63</definedName>
    <definedName name="RESULTAT_FISCAL.CustomCell__CustomCell98ffa874766d4372b730d0da129ed1fb.ZonesCalculees.Items">RESULTAT_FISCAL!$E$63</definedName>
    <definedName name="RESULTAT_FISCAL.headerTable">RESULTAT_FISCAL!$A$1:$F$5</definedName>
    <definedName name="RESULTAT_FISCAL.headerTable.cycleLetter.Items">RESULTAT_FISCAL!$A$4</definedName>
    <definedName name="RESULTAT_FISCAL.headerTable.cycleTitle.Items">RESULTAT_FISCAL!$A$2:$F$2</definedName>
    <definedName name="RESULTAT_FISCAL.headerTable.dossier.Items">RESULTAT_FISCAL!$A$1</definedName>
    <definedName name="RESULTAT_FISCAL.headerTable.exercice.Items">RESULTAT_FISCAL!$F$4</definedName>
    <definedName name="RESULTAT_FISCAL.headerTable.feuilleTitle.Items">RESULTAT_FISCAL!$A$5:$F$5</definedName>
    <definedName name="RESULTAT_FISCAL.headerTable.situation.Items">RESULTAT_FISCAL!$F$1</definedName>
    <definedName name="RESULTAT_FISCAL.Observations">RESULTAT_FISCAL!$A$68:$F$74</definedName>
    <definedName name="RESULTAT_FISCAL.Observations.Items">RESULTAT_FISCAL!$A$69:$F$74</definedName>
    <definedName name="RESULTAT_FISCAL.Reference">RESULTAT_FISCAL!$E$7:$F$7</definedName>
    <definedName name="RESULTAT_FISCAL.Reference.Items">RESULTAT_FISCAL!$F$7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5" i="1" l="1"/>
  <c r="F61" i="1"/>
  <c r="E61" i="1"/>
  <c r="A61" i="1"/>
  <c r="F60" i="1"/>
  <c r="E60" i="1"/>
  <c r="A60" i="1"/>
  <c r="E58" i="1"/>
  <c r="E57" i="1"/>
  <c r="F62" i="1" l="1"/>
  <c r="E62" i="1"/>
  <c r="A62" i="1" s="1"/>
  <c r="E50" i="1"/>
  <c r="F22" i="1"/>
  <c r="F20" i="1"/>
  <c r="F17" i="1"/>
  <c r="E12" i="1"/>
  <c r="F50" i="1" l="1"/>
  <c r="E51" i="1" s="1"/>
  <c r="E55" i="1" s="1"/>
  <c r="F59" i="1" s="1"/>
  <c r="E59" i="1" s="1"/>
  <c r="E63" i="1" s="1"/>
  <c r="E65" i="1" s="1"/>
  <c r="C27" i="7"/>
  <c r="C7" i="7"/>
  <c r="C5" i="7"/>
</calcChain>
</file>

<file path=xl/comments1.xml><?xml version="1.0" encoding="utf-8"?>
<comments xmlns="http://schemas.openxmlformats.org/spreadsheetml/2006/main">
  <authors>
    <author>Un utilisateur satisfait de Microsoft Office</author>
    <author>Elodie VIDEAU</author>
  </authors>
  <commentList>
    <comment ref="F16" authorId="0" shapeId="0">
      <text>
        <r>
          <rPr>
            <sz val="8"/>
            <color indexed="81"/>
            <rFont val="Tahoma"/>
            <family val="2"/>
          </rPr>
          <t>ne pas oublier l'amortissement non déductible sur le CB (612)</t>
        </r>
      </text>
    </comment>
    <comment ref="F53" authorId="1" shapeId="0">
      <text>
        <r>
          <rPr>
            <sz val="9"/>
            <color indexed="81"/>
            <rFont val="Tahoma"/>
            <family val="2"/>
          </rPr>
          <t xml:space="preserve">Information: 
Report en arrière autorisé uniquement sur une seul bénéfice, celui de l'exercice précédent, et dans la limite d'1 million d'€
</t>
        </r>
      </text>
    </comment>
    <comment ref="E54" authorId="1" shapeId="0">
      <text>
        <r>
          <rPr>
            <sz val="9"/>
            <color indexed="81"/>
            <rFont val="Tahoma"/>
            <family val="2"/>
          </rPr>
          <t xml:space="preserve">Information: 
Le report en avant est plafonné, c'est-à-dire qu'il est limité à 1 million € par an, majoré de 50 % de la fraction du bénéfice supérieure à ce plafond.
</t>
        </r>
      </text>
    </comment>
  </commentList>
</comments>
</file>

<file path=xl/sharedStrings.xml><?xml version="1.0" encoding="utf-8"?>
<sst xmlns="http://schemas.openxmlformats.org/spreadsheetml/2006/main" count="138" uniqueCount="97">
  <si>
    <t>RESULTAT FISCAL</t>
  </si>
  <si>
    <t>Rubriques formulaire 2058A</t>
  </si>
  <si>
    <t>Détail</t>
  </si>
  <si>
    <t>Ref 
Liasse fiscale</t>
  </si>
  <si>
    <t>DEDUCTION</t>
  </si>
  <si>
    <t>REINTEGRATION</t>
  </si>
  <si>
    <t>RESULTAT COMPTABLE PROVISOIRE AVANT IS :</t>
  </si>
  <si>
    <t>REINTEGRATIONS</t>
  </si>
  <si>
    <t>Amortissements excédentaires et autres
 amortissements non déductibles</t>
  </si>
  <si>
    <t>WE</t>
  </si>
  <si>
    <t>Taxes sur les véhicules</t>
  </si>
  <si>
    <t>WG</t>
  </si>
  <si>
    <t xml:space="preserve">Réintégrations diverses </t>
  </si>
  <si>
    <t>WQ</t>
  </si>
  <si>
    <t>Amendes et pénalités</t>
  </si>
  <si>
    <t>WJ</t>
  </si>
  <si>
    <t>Impôt sociétés</t>
  </si>
  <si>
    <t>I7</t>
  </si>
  <si>
    <t>Moins values nettes à long terme</t>
  </si>
  <si>
    <t>- Imposées aux taux de 15% à 19%</t>
  </si>
  <si>
    <t>I8</t>
  </si>
  <si>
    <t>- Imposées aux taux de 0%</t>
  </si>
  <si>
    <t>ZN</t>
  </si>
  <si>
    <t>Provisions pour risques et charges</t>
  </si>
  <si>
    <t>8X</t>
  </si>
  <si>
    <t>Provisions pour dépréciations</t>
  </si>
  <si>
    <t>9D</t>
  </si>
  <si>
    <t>C3S</t>
  </si>
  <si>
    <t>9K</t>
  </si>
  <si>
    <t>TVS</t>
  </si>
  <si>
    <t>9M</t>
  </si>
  <si>
    <t>DEDUCTIONS</t>
  </si>
  <si>
    <t>Plus value à long terme</t>
  </si>
  <si>
    <t xml:space="preserve">- Imposées au taux de 15% </t>
  </si>
  <si>
    <t>WV</t>
  </si>
  <si>
    <t xml:space="preserve">- Imposées au taux de 0% </t>
  </si>
  <si>
    <t>WH</t>
  </si>
  <si>
    <t xml:space="preserve">- Imposées au taux de 19% </t>
  </si>
  <si>
    <t>WP</t>
  </si>
  <si>
    <t>Déductions diverses</t>
  </si>
  <si>
    <t>XG</t>
  </si>
  <si>
    <t>8Y</t>
  </si>
  <si>
    <t>9E</t>
  </si>
  <si>
    <t>9L</t>
  </si>
  <si>
    <t>9N</t>
  </si>
  <si>
    <t>TOTAL :</t>
  </si>
  <si>
    <t>RESULTAT FISCAL DE L'EXERCICE :</t>
  </si>
  <si>
    <t>Déficit de l'exercice reporté en arrière</t>
  </si>
  <si>
    <t>ZL</t>
  </si>
  <si>
    <t xml:space="preserve">Déficit antérieurs imputés sur les résultats de l'exercice  </t>
  </si>
  <si>
    <t>XL</t>
  </si>
  <si>
    <t>RESULTAT FISCAL A DECLARER :</t>
  </si>
  <si>
    <t>Respect + 75% personnes physiques ? :</t>
  </si>
  <si>
    <t>CA HT &gt; 7 630 000 €  ? :</t>
  </si>
  <si>
    <t>Nombre de mois de l'exercice :</t>
  </si>
  <si>
    <t>BASE IS</t>
  </si>
  <si>
    <t>IS 15 % :</t>
  </si>
  <si>
    <t>TOTAL IS :</t>
  </si>
  <si>
    <t>Oui</t>
  </si>
  <si>
    <t>Charges à payer:</t>
  </si>
  <si>
    <t>Texte</t>
  </si>
  <si>
    <t>Entete</t>
  </si>
  <si>
    <t>Référence</t>
  </si>
  <si>
    <t>Commentaire</t>
  </si>
  <si>
    <t>Collaborateur</t>
  </si>
  <si>
    <t>Pour copier des éléments d'une autre feuille Excel, ne procédez que par collage spécial "VALEUR" et/ou "FORMAT"</t>
  </si>
  <si>
    <t>Observations</t>
  </si>
  <si>
    <t>Feuille vierge - Résultat Fiscal</t>
  </si>
  <si>
    <t>Titre
Colonne</t>
  </si>
  <si>
    <t>Ligne 24</t>
  </si>
  <si>
    <t>Vérouillée</t>
  </si>
  <si>
    <t>Calcul Texte</t>
  </si>
  <si>
    <t>Ligne 15</t>
  </si>
  <si>
    <t>Colonne 45</t>
  </si>
  <si>
    <t>Calcul Date</t>
  </si>
  <si>
    <t>Colonne 10</t>
  </si>
  <si>
    <t>Saisie Commentaire</t>
  </si>
  <si>
    <t>=</t>
  </si>
  <si>
    <t>Dévérouillée</t>
  </si>
  <si>
    <t>Saisie Date</t>
  </si>
  <si>
    <t>Calcul Entier</t>
  </si>
  <si>
    <t>Colonne 18</t>
  </si>
  <si>
    <t>Saisie Entier</t>
  </si>
  <si>
    <t>Calcul Monnaie</t>
  </si>
  <si>
    <t>Saisie Monnaie</t>
  </si>
  <si>
    <t>Calcul Pcent</t>
  </si>
  <si>
    <t>Colonne 7</t>
  </si>
  <si>
    <t>Saisie Pcent</t>
  </si>
  <si>
    <t>Total Entier</t>
  </si>
  <si>
    <t>Total :</t>
  </si>
  <si>
    <t>Total Monnaie</t>
  </si>
  <si>
    <t>Total %</t>
  </si>
  <si>
    <t xml:space="preserve">Mise en forme Valeur de la cellule &lt;&gt; 0 : </t>
  </si>
  <si>
    <t xml:space="preserve">Format texte : </t>
  </si>
  <si>
    <t>Ecriture :</t>
  </si>
  <si>
    <t>mod bruno</t>
  </si>
  <si>
    <t>{ "tables": [{"tableName":"CustomCell__CustomCell98ffa874766d4372b730d0da129ed1fb","tableDescription":{"tableName":"CustomCell98ffa874766d4372b730d0da129ed1fb","type":"Cellule","sendDataOnValidate":true,"letterType":3,"withInit":false,"allowUserToAddRow":false,"allowUserToDeleteRow":false,"allowUserToOrderColumn":false,"columnHeadersVisible":false,"rowHeadersVisible":false,"dataSource":"CustomCell","primaryKey":"CustomCell98ffa874766d4372b730d0da129ed1fb","defaultNbRowsInTable":1,"contextesSelection":{"contextN":true,"contextN1":true,"contextN2":true},"exportDataValue":false,"collection":[{"ZonesCalculees":{"columnName":"CustomCell98ffa874766d4372b730d0da129ed1fb","allowEmpty":false,"caption":"CustomCell98ffa874766d4372b730d0da129ed1fb","readOnly":false,"synchThis":true,"entryExportModel":{"balanceAccountFixedNumber":"444000","positiveAmountAccountFixedNumber":"695000","positiveAmountDirection":"D","negativeAmountAccountFixedNumber":"","ledgerType":"defaultLedger","entryRef":"G-FTC-1-001","entryFixedDescription":"Impôt société de l'exercice","readyToExportEntry":true},"invertValueSigne":false}}],"collectionDict":{"ZonesCalculees":{"columnName":"CustomCell98ffa874766d4372b730d0da129ed1fb","allowEmpty":false,"caption":"CustomCell98ffa874766d4372b730d0da129ed1fb","readOnly":false,"synchThis":true,"entryExportModel":{"balanceAccountFixedNumber":"444000","positiveAmountAccountFixedNumber":"695000","positiveAmountDirection":"D","negativeAmountAccountFixedNumber":"","ledgerType":"defaultLedger","entryRef":"G-FTC-1-001","entryFixedDescription":"Impôt société de l'exercice","readyToExportEntry":true},"invertValueSigne":false}}}}]}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</si>
</sst>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;[Red]\-#,##0.00"/>
    <numFmt numFmtId="167" formatCode="_(* #,##0.00_);_(* \(#,##0.00\);_(* &quot;-&quot;_);_(@_)"/>
  </numFmts>
  <fonts count="2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4" tint="-0.499984740745262"/>
      <name val="Arial"/>
      <family val="2"/>
    </font>
    <font>
      <sz val="10"/>
      <color theme="4" tint="-0.499984740745262"/>
      <name val="Arial"/>
      <family val="2"/>
    </font>
    <font>
      <b/>
      <sz val="10"/>
      <color indexed="1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9" tint="-0.49998474074526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1E4E79"/>
      <name val="Arial"/>
      <family val="2"/>
    </font>
    <font>
      <sz val="12"/>
      <color rgb="FF1E4E79"/>
      <name val="Arial"/>
      <family val="2"/>
    </font>
    <font>
      <b/>
      <sz val="12"/>
      <color rgb="FF1E4E79"/>
      <name val="Arial"/>
      <family val="2"/>
    </font>
    <font>
      <sz val="10"/>
      <color rgb="FFFF0000"/>
      <name val="Arial"/>
      <family val="2"/>
    </font>
    <font>
      <sz val="11"/>
      <color rgb="FF1E4E79"/>
      <name val="Arial"/>
      <family val="2"/>
    </font>
    <font>
      <b/>
      <sz val="11"/>
      <color theme="4" tint="-0.499984740745262"/>
      <name val="Arial"/>
      <family val="2"/>
    </font>
    <font>
      <u/>
      <sz val="10"/>
      <color theme="4" tint="-0.499984740745262"/>
      <name val="Arial"/>
      <family val="2"/>
    </font>
    <font>
      <b/>
      <u/>
      <sz val="12"/>
      <color theme="4" tint="-0.499984740745262"/>
      <name val="Arial"/>
      <family val="2"/>
    </font>
    <font>
      <sz val="10"/>
      <color rgb="FF1E4E79"/>
      <name val="Arial"/>
      <family val="2"/>
    </font>
    <font>
      <i/>
      <sz val="10"/>
      <color rgb="FFFF0000"/>
      <name val="Arial"/>
      <family val="2"/>
    </font>
    <font>
      <b/>
      <u/>
      <sz val="10"/>
      <color rgb="FF1E4E79"/>
      <name val="Arial"/>
      <family val="2"/>
    </font>
    <font>
      <b/>
      <sz val="10"/>
      <color rgb="FF1E4E79"/>
      <name val="Arial"/>
      <family val="2"/>
    </font>
    <font>
      <b/>
      <u/>
      <sz val="10"/>
      <color theme="4" tint="-0.49998474074526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lightUp">
        <bgColor theme="0" tint="-4.9989318521683403E-2"/>
      </patternFill>
    </fill>
    <fill>
      <patternFill patternType="lightDown">
        <bgColor theme="0" tint="-4.9989318521683403E-2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1E4E79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9" tint="0.59996337778862885"/>
        <bgColor indexed="64"/>
      </patternFill>
    </fill>
  </fills>
  <borders count="23">
    <border>
      <left/>
      <right/>
      <top/>
      <bottom/>
      <diagonal/>
    </border>
    <border>
      <left style="medium">
        <color theme="3"/>
      </left>
      <right style="medium">
        <color theme="3"/>
      </right>
      <top/>
      <bottom/>
      <diagonal/>
    </border>
    <border>
      <left/>
      <right/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/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theme="4" tint="-0.499984740745262"/>
      </left>
      <right/>
      <top/>
      <bottom style="medium">
        <color theme="3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medium">
        <color theme="4" tint="-0.499984740745262"/>
      </left>
      <right/>
      <top/>
      <bottom/>
      <diagonal/>
    </border>
    <border>
      <left style="medium">
        <color theme="3"/>
      </left>
      <right style="medium">
        <color theme="3"/>
      </right>
      <top/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3"/>
      </left>
      <right/>
      <top style="thin">
        <color rgb="FFFFFFFF"/>
      </top>
      <bottom/>
      <diagonal/>
    </border>
    <border>
      <left/>
      <right style="medium">
        <color theme="3"/>
      </right>
      <top style="thin">
        <color rgb="FFFFFFFF"/>
      </top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medium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3"/>
      </left>
      <right style="medium">
        <color theme="3"/>
      </right>
      <top style="thin">
        <color theme="0"/>
      </top>
      <bottom style="thin">
        <color theme="0"/>
      </bottom>
      <diagonal/>
    </border>
  </borders>
  <cellStyleXfs count="19">
    <xf numFmtId="0" fontId="0" fillId="0" borderId="0">
      <alignment horizontal="right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13" borderId="21">
      <alignment horizontal="center" vertical="center" wrapText="1"/>
    </xf>
    <xf numFmtId="0" fontId="22" fillId="16" borderId="21">
      <alignment horizontal="center" wrapText="1"/>
    </xf>
    <xf numFmtId="14" fontId="22" fillId="16" borderId="21">
      <alignment horizontal="center"/>
    </xf>
    <xf numFmtId="0" fontId="22" fillId="12" borderId="21">
      <alignment wrapText="1"/>
      <protection locked="0"/>
    </xf>
    <xf numFmtId="14" fontId="22" fillId="12" borderId="21">
      <alignment horizontal="center" vertical="center"/>
      <protection locked="0"/>
    </xf>
    <xf numFmtId="3" fontId="22" fillId="16" borderId="21">
      <alignment horizontal="right" vertical="center" indent="1"/>
    </xf>
    <xf numFmtId="3" fontId="22" fillId="12" borderId="21">
      <alignment horizontal="right"/>
      <protection locked="0"/>
    </xf>
    <xf numFmtId="167" fontId="22" fillId="16" borderId="21">
      <alignment horizontal="right" vertical="center" indent="1"/>
    </xf>
    <xf numFmtId="165" fontId="22" fillId="12" borderId="21">
      <alignment horizontal="right"/>
      <protection locked="0"/>
    </xf>
    <xf numFmtId="10" fontId="22" fillId="16" borderId="21">
      <alignment horizontal="center"/>
    </xf>
    <xf numFmtId="10" fontId="22" fillId="12" borderId="21">
      <alignment horizontal="center"/>
      <protection locked="0"/>
    </xf>
    <xf numFmtId="3" fontId="8" fillId="13" borderId="21">
      <alignment horizontal="right" vertical="center" wrapText="1" indent="1"/>
    </xf>
    <xf numFmtId="165" fontId="8" fillId="13" borderId="21">
      <alignment horizontal="right" vertical="center" wrapText="1" indent="1"/>
    </xf>
    <xf numFmtId="10" fontId="8" fillId="13" borderId="21">
      <alignment horizontal="right" vertical="center" wrapText="1" indent="1"/>
    </xf>
    <xf numFmtId="0" fontId="25" fillId="0" borderId="0">
      <alignment horizontal="left" vertical="center"/>
    </xf>
    <xf numFmtId="167" fontId="22" fillId="17" borderId="6">
      <alignment horizontal="center"/>
    </xf>
  </cellStyleXfs>
  <cellXfs count="151">
    <xf numFmtId="0" fontId="0" fillId="0" borderId="0" xfId="0">
      <alignment horizontal="right"/>
    </xf>
    <xf numFmtId="0" fontId="8" fillId="13" borderId="21" xfId="3">
      <alignment horizontal="center" vertical="center" wrapText="1"/>
    </xf>
    <xf numFmtId="167" fontId="22" fillId="16" borderId="21" xfId="10">
      <alignment horizontal="right" vertical="center" indent="1"/>
    </xf>
    <xf numFmtId="0" fontId="4" fillId="6" borderId="0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166" fontId="4" fillId="6" borderId="1" xfId="0" applyNumberFormat="1" applyFont="1" applyFill="1" applyBorder="1" applyAlignment="1" applyProtection="1">
      <alignment horizontal="center" vertical="center"/>
    </xf>
    <xf numFmtId="0" fontId="2" fillId="4" borderId="2" xfId="0" applyFont="1" applyFill="1" applyBorder="1" applyProtection="1">
      <alignment horizontal="right"/>
    </xf>
    <xf numFmtId="0" fontId="2" fillId="4" borderId="3" xfId="0" applyFont="1" applyFill="1" applyBorder="1" applyAlignment="1" applyProtection="1">
      <alignment horizontal="center"/>
    </xf>
    <xf numFmtId="166" fontId="3" fillId="4" borderId="3" xfId="0" applyNumberFormat="1" applyFont="1" applyFill="1" applyBorder="1" applyProtection="1">
      <alignment horizontal="right"/>
    </xf>
    <xf numFmtId="0" fontId="5" fillId="7" borderId="0" xfId="0" applyFont="1" applyFill="1" applyBorder="1" applyProtection="1">
      <alignment horizontal="right"/>
    </xf>
    <xf numFmtId="166" fontId="5" fillId="7" borderId="1" xfId="0" applyNumberFormat="1" applyFont="1" applyFill="1" applyBorder="1" applyProtection="1">
      <alignment horizontal="right"/>
    </xf>
    <xf numFmtId="0" fontId="3" fillId="7" borderId="0" xfId="0" applyFont="1" applyFill="1" applyBorder="1" applyAlignment="1" applyProtection="1">
      <alignment wrapText="1"/>
    </xf>
    <xf numFmtId="0" fontId="3" fillId="4" borderId="1" xfId="0" applyFont="1" applyFill="1" applyBorder="1" applyAlignment="1" applyProtection="1">
      <alignment horizontal="center"/>
    </xf>
    <xf numFmtId="166" fontId="6" fillId="8" borderId="1" xfId="0" applyNumberFormat="1" applyFont="1" applyFill="1" applyBorder="1" applyProtection="1">
      <alignment horizontal="right"/>
    </xf>
    <xf numFmtId="0" fontId="3" fillId="7" borderId="0" xfId="0" applyFont="1" applyFill="1" applyBorder="1" applyProtection="1">
      <alignment horizontal="right"/>
    </xf>
    <xf numFmtId="0" fontId="3" fillId="7" borderId="0" xfId="0" quotePrefix="1" applyFont="1" applyFill="1" applyBorder="1" applyAlignment="1" applyProtection="1">
      <alignment horizontal="left"/>
    </xf>
    <xf numFmtId="166" fontId="5" fillId="8" borderId="1" xfId="0" applyNumberFormat="1" applyFont="1" applyFill="1" applyBorder="1" applyProtection="1">
      <alignment horizontal="right"/>
    </xf>
    <xf numFmtId="166" fontId="5" fillId="6" borderId="1" xfId="0" applyNumberFormat="1" applyFont="1" applyFill="1" applyBorder="1" applyProtection="1">
      <alignment horizontal="right"/>
    </xf>
    <xf numFmtId="166" fontId="5" fillId="7" borderId="0" xfId="0" applyNumberFormat="1" applyFont="1" applyFill="1" applyBorder="1" applyProtection="1">
      <alignment horizontal="right"/>
    </xf>
    <xf numFmtId="0" fontId="3" fillId="7" borderId="0" xfId="0" quotePrefix="1" applyFont="1" applyFill="1" applyBorder="1" applyProtection="1">
      <alignment horizontal="right"/>
    </xf>
    <xf numFmtId="0" fontId="8" fillId="10" borderId="0" xfId="0" quotePrefix="1" applyFont="1" applyFill="1" applyBorder="1" applyAlignment="1" applyProtection="1">
      <alignment horizontal="center" vertical="center"/>
    </xf>
    <xf numFmtId="0" fontId="8" fillId="10" borderId="1" xfId="0" quotePrefix="1" applyFont="1" applyFill="1" applyBorder="1" applyAlignment="1" applyProtection="1">
      <alignment horizontal="center" vertical="center"/>
    </xf>
    <xf numFmtId="0" fontId="8" fillId="5" borderId="0" xfId="0" quotePrefix="1" applyFont="1" applyFill="1" applyBorder="1" applyAlignment="1" applyProtection="1">
      <alignment horizontal="right"/>
    </xf>
    <xf numFmtId="0" fontId="8" fillId="5" borderId="1" xfId="0" quotePrefix="1" applyFont="1" applyFill="1" applyBorder="1" applyAlignment="1" applyProtection="1">
      <alignment horizontal="center"/>
    </xf>
    <xf numFmtId="166" fontId="9" fillId="5" borderId="1" xfId="0" applyNumberFormat="1" applyFont="1" applyFill="1" applyBorder="1" applyAlignment="1" applyProtection="1">
      <alignment horizontal="centerContinuous"/>
    </xf>
    <xf numFmtId="166" fontId="9" fillId="5" borderId="0" xfId="0" applyNumberFormat="1" applyFont="1" applyFill="1" applyBorder="1" applyAlignment="1" applyProtection="1">
      <alignment horizontal="centerContinuous"/>
    </xf>
    <xf numFmtId="0" fontId="3" fillId="7" borderId="1" xfId="0" quotePrefix="1" applyFont="1" applyFill="1" applyBorder="1" applyAlignment="1" applyProtection="1">
      <alignment horizontal="center"/>
    </xf>
    <xf numFmtId="0" fontId="3" fillId="7" borderId="1" xfId="0" applyFont="1" applyFill="1" applyBorder="1" applyAlignment="1" applyProtection="1">
      <alignment horizontal="center"/>
    </xf>
    <xf numFmtId="0" fontId="10" fillId="0" borderId="0" xfId="0" applyFont="1" applyBorder="1" applyProtection="1">
      <alignment horizontal="right"/>
    </xf>
    <xf numFmtId="0" fontId="10" fillId="0" borderId="0" xfId="0" applyFont="1" applyBorder="1" applyAlignment="1" applyProtection="1">
      <alignment horizontal="center"/>
    </xf>
    <xf numFmtId="0" fontId="11" fillId="11" borderId="0" xfId="0" applyFont="1" applyFill="1" applyBorder="1" applyAlignment="1" applyProtection="1">
      <alignment horizontal="center"/>
    </xf>
    <xf numFmtId="0" fontId="8" fillId="10" borderId="0" xfId="0" quotePrefix="1" applyFont="1" applyFill="1" applyBorder="1" applyAlignment="1" applyProtection="1">
      <alignment horizontal="right"/>
    </xf>
    <xf numFmtId="0" fontId="8" fillId="10" borderId="1" xfId="0" quotePrefix="1" applyFont="1" applyFill="1" applyBorder="1" applyAlignment="1" applyProtection="1">
      <alignment horizontal="center"/>
    </xf>
    <xf numFmtId="166" fontId="10" fillId="8" borderId="5" xfId="0" applyNumberFormat="1" applyFont="1" applyFill="1" applyBorder="1" applyAlignment="1" applyProtection="1">
      <alignment horizontal="centerContinuous"/>
    </xf>
    <xf numFmtId="0" fontId="9" fillId="0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  <xf numFmtId="165" fontId="11" fillId="10" borderId="1" xfId="1" applyFont="1" applyFill="1" applyBorder="1" applyAlignment="1" applyProtection="1">
      <alignment horizontal="centerContinuous"/>
    </xf>
    <xf numFmtId="165" fontId="10" fillId="4" borderId="0" xfId="1" applyFont="1" applyFill="1" applyBorder="1" applyProtection="1"/>
    <xf numFmtId="165" fontId="10" fillId="5" borderId="0" xfId="1" applyFont="1" applyFill="1" applyBorder="1" applyProtection="1"/>
    <xf numFmtId="0" fontId="11" fillId="10" borderId="0" xfId="0" quotePrefix="1" applyFont="1" applyFill="1" applyBorder="1" applyAlignment="1" applyProtection="1">
      <alignment horizontal="right"/>
    </xf>
    <xf numFmtId="0" fontId="3" fillId="0" borderId="0" xfId="0" applyFont="1" applyFill="1" applyBorder="1" applyProtection="1">
      <alignment horizontal="right"/>
    </xf>
    <xf numFmtId="166" fontId="5" fillId="9" borderId="9" xfId="0" applyNumberFormat="1" applyFont="1" applyFill="1" applyBorder="1" applyProtection="1">
      <alignment horizontal="right"/>
    </xf>
    <xf numFmtId="166" fontId="5" fillId="9" borderId="7" xfId="0" applyNumberFormat="1" applyFont="1" applyFill="1" applyBorder="1" applyProtection="1">
      <alignment horizontal="right"/>
    </xf>
    <xf numFmtId="166" fontId="10" fillId="9" borderId="10" xfId="0" applyNumberFormat="1" applyFont="1" applyFill="1" applyBorder="1" applyAlignment="1" applyProtection="1">
      <alignment horizontal="centerContinuous"/>
    </xf>
    <xf numFmtId="165" fontId="19" fillId="14" borderId="1" xfId="1" applyFont="1" applyFill="1" applyBorder="1" applyAlignment="1" applyProtection="1">
      <alignment horizontal="centerContinuous"/>
    </xf>
    <xf numFmtId="0" fontId="15" fillId="2" borderId="0" xfId="0" applyFont="1" applyFill="1" applyProtection="1">
      <alignment horizontal="right"/>
    </xf>
    <xf numFmtId="0" fontId="18" fillId="2" borderId="0" xfId="0" applyFont="1" applyFill="1" applyProtection="1">
      <alignment horizontal="right"/>
    </xf>
    <xf numFmtId="0" fontId="0" fillId="0" borderId="0" xfId="0" applyProtection="1">
      <alignment horizontal="right"/>
    </xf>
    <xf numFmtId="0" fontId="16" fillId="2" borderId="0" xfId="0" applyFont="1" applyFill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3" fillId="4" borderId="1" xfId="0" applyFont="1" applyFill="1" applyBorder="1" applyAlignment="1" applyProtection="1">
      <alignment horizontal="center" vertical="center"/>
    </xf>
    <xf numFmtId="166" fontId="4" fillId="6" borderId="0" xfId="0" applyNumberFormat="1" applyFont="1" applyFill="1" applyBorder="1" applyAlignment="1" applyProtection="1">
      <alignment horizontal="center" vertical="center"/>
    </xf>
    <xf numFmtId="166" fontId="3" fillId="4" borderId="2" xfId="0" applyNumberFormat="1" applyFont="1" applyFill="1" applyBorder="1" applyProtection="1">
      <alignment horizontal="right"/>
    </xf>
    <xf numFmtId="0" fontId="20" fillId="7" borderId="0" xfId="0" quotePrefix="1" applyFont="1" applyFill="1" applyBorder="1" applyProtection="1">
      <alignment horizontal="right"/>
    </xf>
    <xf numFmtId="0" fontId="7" fillId="7" borderId="0" xfId="0" quotePrefix="1" applyFont="1" applyFill="1" applyBorder="1" applyAlignment="1" applyProtection="1">
      <alignment horizontal="center"/>
    </xf>
    <xf numFmtId="0" fontId="3" fillId="6" borderId="0" xfId="0" applyFont="1" applyFill="1" applyBorder="1" applyProtection="1">
      <alignment horizontal="right"/>
    </xf>
    <xf numFmtId="166" fontId="5" fillId="6" borderId="0" xfId="0" applyNumberFormat="1" applyFont="1" applyFill="1" applyBorder="1" applyProtection="1">
      <alignment horizontal="right"/>
    </xf>
    <xf numFmtId="0" fontId="20" fillId="7" borderId="0" xfId="0" applyFont="1" applyFill="1" applyBorder="1" applyProtection="1">
      <alignment horizontal="right"/>
    </xf>
    <xf numFmtId="0" fontId="3" fillId="7" borderId="0" xfId="0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/>
    </xf>
    <xf numFmtId="0" fontId="3" fillId="4" borderId="0" xfId="0" applyFont="1" applyFill="1" applyBorder="1" applyProtection="1">
      <alignment horizontal="right"/>
    </xf>
    <xf numFmtId="0" fontId="3" fillId="5" borderId="0" xfId="0" applyFont="1" applyFill="1" applyBorder="1" applyProtection="1">
      <alignment horizontal="right"/>
    </xf>
    <xf numFmtId="0" fontId="3" fillId="5" borderId="1" xfId="0" applyFont="1" applyFill="1" applyBorder="1" applyAlignment="1" applyProtection="1">
      <alignment horizontal="center"/>
    </xf>
    <xf numFmtId="165" fontId="10" fillId="5" borderId="1" xfId="1" applyFont="1" applyFill="1" applyBorder="1" applyProtection="1"/>
    <xf numFmtId="165" fontId="10" fillId="4" borderId="1" xfId="1" applyFont="1" applyFill="1" applyBorder="1" applyProtection="1"/>
    <xf numFmtId="165" fontId="17" fillId="0" borderId="0" xfId="1" applyFont="1" applyBorder="1" applyProtection="1"/>
    <xf numFmtId="0" fontId="10" fillId="0" borderId="1" xfId="0" applyFont="1" applyBorder="1" applyAlignment="1" applyProtection="1">
      <alignment horizontal="center"/>
    </xf>
    <xf numFmtId="165" fontId="10" fillId="0" borderId="1" xfId="1" applyFont="1" applyBorder="1" applyProtection="1"/>
    <xf numFmtId="165" fontId="10" fillId="0" borderId="0" xfId="1" applyFont="1" applyBorder="1" applyProtection="1"/>
    <xf numFmtId="0" fontId="0" fillId="15" borderId="0" xfId="0" applyFill="1" applyProtection="1">
      <alignment horizontal="right"/>
    </xf>
    <xf numFmtId="0" fontId="0" fillId="15" borderId="8" xfId="0" applyFill="1" applyBorder="1" applyProtection="1">
      <alignment horizontal="right"/>
    </xf>
    <xf numFmtId="0" fontId="0" fillId="0" borderId="0" xfId="0" applyAlignment="1" applyProtection="1">
      <alignment horizontal="right"/>
      <protection locked="0"/>
    </xf>
    <xf numFmtId="0" fontId="0" fillId="0" borderId="0" xfId="0" applyProtection="1">
      <alignment horizontal="right"/>
      <protection locked="0"/>
    </xf>
    <xf numFmtId="0" fontId="22" fillId="2" borderId="0" xfId="0" applyFont="1" applyFill="1" applyProtection="1">
      <alignment horizontal="right"/>
    </xf>
    <xf numFmtId="0" fontId="15" fillId="2" borderId="0" xfId="0" applyFont="1" applyFill="1" applyProtection="1">
      <alignment horizontal="right"/>
    </xf>
    <xf numFmtId="0" fontId="16" fillId="2" borderId="0" xfId="0" applyFont="1" applyFill="1" applyAlignment="1" applyProtection="1">
      <alignment horizontal="left" vertical="center"/>
    </xf>
    <xf numFmtId="0" fontId="3" fillId="5" borderId="0" xfId="0" applyFont="1" applyFill="1" applyBorder="1" applyAlignment="1" applyProtection="1">
      <alignment horizontal="left" vertical="center"/>
      <protection locked="0"/>
    </xf>
    <xf numFmtId="0" fontId="3" fillId="5" borderId="15" xfId="0" applyFont="1" applyFill="1" applyBorder="1" applyAlignment="1" applyProtection="1">
      <alignment horizontal="left" vertical="center"/>
    </xf>
    <xf numFmtId="0" fontId="3" fillId="5" borderId="16" xfId="0" applyFont="1" applyFill="1" applyBorder="1" applyAlignment="1" applyProtection="1">
      <alignment horizontal="left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6" borderId="17" xfId="0" applyFont="1" applyFill="1" applyBorder="1" applyAlignment="1" applyProtection="1">
      <alignment horizontal="center" vertical="center"/>
    </xf>
    <xf numFmtId="0" fontId="2" fillId="4" borderId="18" xfId="0" applyFont="1" applyFill="1" applyBorder="1" applyProtection="1">
      <alignment horizontal="right"/>
    </xf>
    <xf numFmtId="0" fontId="2" fillId="4" borderId="19" xfId="0" applyFont="1" applyFill="1" applyBorder="1" applyProtection="1">
      <alignment horizontal="right"/>
    </xf>
    <xf numFmtId="0" fontId="5" fillId="7" borderId="4" xfId="0" applyFont="1" applyFill="1" applyBorder="1" applyProtection="1">
      <alignment horizontal="right"/>
    </xf>
    <xf numFmtId="0" fontId="5" fillId="7" borderId="17" xfId="0" applyFont="1" applyFill="1" applyBorder="1" applyProtection="1">
      <alignment horizontal="right"/>
    </xf>
    <xf numFmtId="0" fontId="3" fillId="7" borderId="4" xfId="0" applyFont="1" applyFill="1" applyBorder="1" applyProtection="1">
      <alignment horizontal="right"/>
    </xf>
    <xf numFmtId="0" fontId="3" fillId="7" borderId="17" xfId="0" applyFont="1" applyFill="1" applyBorder="1" applyProtection="1">
      <alignment horizontal="right"/>
    </xf>
    <xf numFmtId="0" fontId="3" fillId="0" borderId="4" xfId="0" applyFont="1" applyFill="1" applyBorder="1" applyProtection="1">
      <alignment horizontal="right"/>
    </xf>
    <xf numFmtId="0" fontId="3" fillId="7" borderId="4" xfId="0" quotePrefix="1" applyFont="1" applyFill="1" applyBorder="1" applyAlignment="1" applyProtection="1">
      <alignment horizontal="left"/>
    </xf>
    <xf numFmtId="0" fontId="3" fillId="7" borderId="4" xfId="0" quotePrefix="1" applyFont="1" applyFill="1" applyBorder="1" applyProtection="1">
      <alignment horizontal="right"/>
    </xf>
    <xf numFmtId="0" fontId="3" fillId="6" borderId="4" xfId="0" applyFont="1" applyFill="1" applyBorder="1" applyProtection="1">
      <alignment horizontal="right"/>
    </xf>
    <xf numFmtId="0" fontId="3" fillId="6" borderId="17" xfId="0" applyFont="1" applyFill="1" applyBorder="1" applyProtection="1">
      <alignment horizontal="right"/>
    </xf>
    <xf numFmtId="0" fontId="8" fillId="10" borderId="4" xfId="0" quotePrefix="1" applyFont="1" applyFill="1" applyBorder="1" applyAlignment="1" applyProtection="1">
      <alignment horizontal="center" vertical="center"/>
    </xf>
    <xf numFmtId="0" fontId="8" fillId="10" borderId="17" xfId="0" quotePrefix="1" applyFont="1" applyFill="1" applyBorder="1" applyAlignment="1" applyProtection="1">
      <alignment horizontal="center" vertical="center"/>
    </xf>
    <xf numFmtId="0" fontId="8" fillId="5" borderId="4" xfId="0" quotePrefix="1" applyFont="1" applyFill="1" applyBorder="1" applyAlignment="1" applyProtection="1">
      <alignment horizontal="right"/>
    </xf>
    <xf numFmtId="0" fontId="8" fillId="5" borderId="17" xfId="0" quotePrefix="1" applyFont="1" applyFill="1" applyBorder="1" applyAlignment="1" applyProtection="1">
      <alignment horizontal="right"/>
    </xf>
    <xf numFmtId="0" fontId="3" fillId="4" borderId="4" xfId="0" applyFont="1" applyFill="1" applyBorder="1" applyProtection="1">
      <alignment horizontal="right"/>
    </xf>
    <xf numFmtId="0" fontId="3" fillId="4" borderId="17" xfId="0" applyFont="1" applyFill="1" applyBorder="1" applyProtection="1">
      <alignment horizontal="right"/>
    </xf>
    <xf numFmtId="0" fontId="3" fillId="5" borderId="4" xfId="0" applyFont="1" applyFill="1" applyBorder="1" applyProtection="1">
      <alignment horizontal="right"/>
    </xf>
    <xf numFmtId="0" fontId="3" fillId="5" borderId="17" xfId="0" applyFont="1" applyFill="1" applyBorder="1" applyProtection="1">
      <alignment horizontal="right"/>
    </xf>
    <xf numFmtId="0" fontId="8" fillId="10" borderId="4" xfId="0" quotePrefix="1" applyFont="1" applyFill="1" applyBorder="1" applyAlignment="1" applyProtection="1">
      <alignment horizontal="right"/>
    </xf>
    <xf numFmtId="0" fontId="8" fillId="10" borderId="17" xfId="0" quotePrefix="1" applyFont="1" applyFill="1" applyBorder="1" applyAlignment="1" applyProtection="1">
      <alignment horizontal="right"/>
    </xf>
    <xf numFmtId="0" fontId="10" fillId="0" borderId="4" xfId="0" applyFont="1" applyBorder="1" applyProtection="1">
      <alignment horizontal="right"/>
    </xf>
    <xf numFmtId="0" fontId="10" fillId="0" borderId="17" xfId="0" applyFont="1" applyBorder="1" applyProtection="1">
      <alignment horizontal="right"/>
    </xf>
    <xf numFmtId="0" fontId="24" fillId="2" borderId="11" xfId="0" applyFont="1" applyFill="1" applyBorder="1" applyAlignment="1" applyProtection="1">
      <alignment horizontal="center" vertical="center"/>
    </xf>
    <xf numFmtId="0" fontId="14" fillId="2" borderId="0" xfId="0" applyFont="1" applyFill="1" applyAlignment="1" applyProtection="1">
      <alignment horizontal="centerContinuous" vertical="center"/>
    </xf>
    <xf numFmtId="0" fontId="14" fillId="3" borderId="0" xfId="0" applyFont="1" applyFill="1" applyAlignment="1" applyProtection="1">
      <alignment horizontal="centerContinuous" vertical="center"/>
    </xf>
    <xf numFmtId="0" fontId="24" fillId="2" borderId="2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right" vertical="center"/>
    </xf>
    <xf numFmtId="0" fontId="8" fillId="13" borderId="21" xfId="3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2" fillId="16" borderId="21" xfId="4">
      <alignment horizontal="center" wrapText="1"/>
    </xf>
    <xf numFmtId="0" fontId="0" fillId="0" borderId="0" xfId="0" applyAlignment="1">
      <alignment horizontal="left" vertical="center"/>
    </xf>
    <xf numFmtId="0" fontId="0" fillId="0" borderId="0" xfId="0">
      <alignment horizontal="right"/>
    </xf>
    <xf numFmtId="14" fontId="22" fillId="16" borderId="21" xfId="5">
      <alignment horizontal="center"/>
    </xf>
    <xf numFmtId="0" fontId="22" fillId="12" borderId="21" xfId="6">
      <alignment wrapText="1"/>
      <protection locked="0"/>
    </xf>
    <xf numFmtId="0" fontId="0" fillId="0" borderId="0" xfId="0" quotePrefix="1" applyAlignment="1">
      <alignment horizontal="center" vertical="center"/>
    </xf>
    <xf numFmtId="14" fontId="22" fillId="12" borderId="21" xfId="7">
      <alignment horizontal="center" vertical="center"/>
      <protection locked="0"/>
    </xf>
    <xf numFmtId="3" fontId="22" fillId="16" borderId="21" xfId="8">
      <alignment horizontal="right" vertical="center" indent="1"/>
    </xf>
    <xf numFmtId="3" fontId="22" fillId="12" borderId="21" xfId="9">
      <alignment horizontal="right"/>
      <protection locked="0"/>
    </xf>
    <xf numFmtId="167" fontId="22" fillId="16" borderId="21" xfId="10" applyAlignment="1">
      <alignment horizontal="right"/>
    </xf>
    <xf numFmtId="165" fontId="22" fillId="12" borderId="21" xfId="11">
      <alignment horizontal="right"/>
      <protection locked="0"/>
    </xf>
    <xf numFmtId="10" fontId="22" fillId="16" borderId="21" xfId="12">
      <alignment horizontal="center"/>
    </xf>
    <xf numFmtId="10" fontId="22" fillId="12" borderId="21" xfId="13">
      <alignment horizontal="center"/>
      <protection locked="0"/>
    </xf>
    <xf numFmtId="3" fontId="8" fillId="13" borderId="21" xfId="14">
      <alignment horizontal="right" vertical="center" wrapText="1" indent="1"/>
    </xf>
    <xf numFmtId="165" fontId="8" fillId="13" borderId="21" xfId="15">
      <alignment horizontal="right" vertical="center" wrapText="1" indent="1"/>
    </xf>
    <xf numFmtId="10" fontId="8" fillId="13" borderId="21" xfId="16">
      <alignment horizontal="right" vertical="center" wrapText="1" indent="1"/>
    </xf>
    <xf numFmtId="0" fontId="0" fillId="0" borderId="0" xfId="0" applyAlignment="1">
      <alignment horizontal="right"/>
    </xf>
    <xf numFmtId="167" fontId="0" fillId="0" borderId="0" xfId="0" applyNumberFormat="1" applyAlignment="1" applyProtection="1"/>
    <xf numFmtId="0" fontId="25" fillId="0" borderId="0" xfId="17">
      <alignment horizontal="left" vertical="center"/>
    </xf>
    <xf numFmtId="167" fontId="22" fillId="17" borderId="6" xfId="18">
      <alignment horizontal="center"/>
    </xf>
    <xf numFmtId="0" fontId="14" fillId="2" borderId="0" xfId="0" applyFont="1" applyFill="1" applyAlignment="1" applyProtection="1">
      <alignment horizontal="centerContinuous" vertical="center"/>
    </xf>
    <xf numFmtId="0" fontId="21" fillId="2" borderId="0" xfId="0" applyFont="1" applyFill="1" applyAlignment="1" applyProtection="1">
      <alignment vertical="center"/>
    </xf>
    <xf numFmtId="0" fontId="26" fillId="2" borderId="0" xfId="0" applyFont="1" applyFill="1" applyAlignment="1" applyProtection="1">
      <alignment vertical="center"/>
    </xf>
    <xf numFmtId="0" fontId="22" fillId="12" borderId="22" xfId="6" applyBorder="1" applyAlignment="1">
      <alignment horizontal="left" wrapText="1"/>
      <protection locked="0"/>
    </xf>
    <xf numFmtId="0" fontId="22" fillId="16" borderId="22" xfId="4" applyBorder="1" applyAlignment="1">
      <alignment horizontal="left" wrapText="1"/>
    </xf>
    <xf numFmtId="0" fontId="3" fillId="15" borderId="0" xfId="0" applyFont="1" applyFill="1" applyBorder="1" applyProtection="1">
      <alignment horizontal="right"/>
    </xf>
    <xf numFmtId="0" fontId="3" fillId="15" borderId="4" xfId="0" applyFont="1" applyFill="1" applyBorder="1" applyProtection="1">
      <alignment horizontal="right"/>
    </xf>
    <xf numFmtId="0" fontId="3" fillId="15" borderId="17" xfId="0" applyFont="1" applyFill="1" applyBorder="1" applyProtection="1">
      <alignment horizontal="right"/>
    </xf>
    <xf numFmtId="0" fontId="3" fillId="15" borderId="1" xfId="0" applyFont="1" applyFill="1" applyBorder="1" applyAlignment="1" applyProtection="1">
      <alignment horizontal="center"/>
    </xf>
    <xf numFmtId="165" fontId="10" fillId="15" borderId="1" xfId="1" applyFont="1" applyFill="1" applyBorder="1" applyProtection="1"/>
    <xf numFmtId="165" fontId="10" fillId="15" borderId="0" xfId="1" applyFont="1" applyFill="1" applyBorder="1" applyProtection="1"/>
    <xf numFmtId="167" fontId="22" fillId="16" borderId="21" xfId="10">
      <alignment horizontal="right" vertical="center" indent="1"/>
    </xf>
    <xf numFmtId="165" fontId="8" fillId="10" borderId="4" xfId="1" applyFont="1" applyFill="1" applyBorder="1" applyAlignment="1" applyProtection="1">
      <alignment horizontal="center" vertical="center"/>
    </xf>
    <xf numFmtId="165" fontId="8" fillId="10" borderId="0" xfId="1" applyFont="1" applyFill="1" applyBorder="1" applyAlignment="1" applyProtection="1">
      <alignment horizontal="center" vertical="center"/>
    </xf>
    <xf numFmtId="0" fontId="8" fillId="13" borderId="21" xfId="3">
      <alignment horizontal="center" vertical="center" wrapText="1"/>
    </xf>
    <xf numFmtId="0" fontId="23" fillId="0" borderId="12" xfId="0" applyFont="1" applyBorder="1" applyAlignment="1" applyProtection="1">
      <alignment horizontal="center" vertical="top"/>
      <protection locked="0"/>
    </xf>
    <xf numFmtId="0" fontId="23" fillId="0" borderId="13" xfId="0" applyFont="1" applyBorder="1" applyAlignment="1" applyProtection="1">
      <alignment horizontal="center" vertical="top"/>
      <protection locked="0"/>
    </xf>
    <xf numFmtId="0" fontId="23" fillId="0" borderId="14" xfId="0" applyFont="1" applyBorder="1" applyAlignment="1" applyProtection="1">
      <alignment horizontal="center" vertical="top"/>
      <protection locked="0"/>
    </xf>
    <xf numFmtId="0" fontId="22" fillId="4" borderId="22" xfId="6" applyFill="1" applyBorder="1" applyAlignment="1" applyProtection="1">
      <alignment horizontal="left" wrapText="1"/>
    </xf>
  </cellXfs>
  <cellStyles count="19">
    <cellStyle name="Calcul_Date" xfId="5"/>
    <cellStyle name="Calcul_Entier" xfId="8"/>
    <cellStyle name="Calcul_Monnaie" xfId="10"/>
    <cellStyle name="Calcul_Pcent" xfId="12"/>
    <cellStyle name="Calcul_Texte" xfId="4"/>
    <cellStyle name="Ecriture" xfId="18"/>
    <cellStyle name="Entete" xfId="3"/>
    <cellStyle name="Milliers" xfId="1" builtinId="3" customBuiltin="1"/>
    <cellStyle name="Monétaire" xfId="2" builtinId="4" customBuiltin="1"/>
    <cellStyle name="Normal" xfId="0" builtinId="0" customBuiltin="1"/>
    <cellStyle name="Saisie_Commentaire" xfId="6"/>
    <cellStyle name="Saisie_Date" xfId="7"/>
    <cellStyle name="Saisie_Entier" xfId="9"/>
    <cellStyle name="Saisie_Monnaie" xfId="11"/>
    <cellStyle name="Saisie_Pcent" xfId="13"/>
    <cellStyle name="Texte" xfId="17"/>
    <cellStyle name="Tot_Entier" xfId="14"/>
    <cellStyle name="Tot_Monnaie" xfId="15"/>
    <cellStyle name="Tot_Pcent" xfId="16"/>
  </cellStyles>
  <dxfs count="4">
    <dxf>
      <fill>
        <patternFill>
          <bgColor rgb="FFFFC7CE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condense val="0"/>
        <extend val="0"/>
        <color indexed="17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bruno.perachon\AppData\Local\Temp\RESULTAT_FISCAL-MemoMenu.png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3297238</xdr:colOff>
      <xdr:row>68</xdr:row>
      <xdr:rowOff>0</xdr:rowOff>
    </xdr:from>
    <xdr:to>
      <xdr:col>3</xdr:col>
      <xdr:colOff>74613</xdr:colOff>
      <xdr:row>73</xdr:row>
      <xdr:rowOff>142875</xdr:rowOff>
    </xdr:to>
    <xdr:pic>
      <xdr:nvPicPr>
        <xdr:cNvPr id="2" name="RESULTAT_FISCAL.MemoShape.InformationImage.Items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7238" y="11963400"/>
          <a:ext cx="3721100" cy="11430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563915</xdr:colOff>
      <xdr:row>7</xdr:row>
      <xdr:rowOff>180974</xdr:rowOff>
    </xdr:from>
    <xdr:to>
      <xdr:col>2</xdr:col>
      <xdr:colOff>704573</xdr:colOff>
      <xdr:row>7</xdr:row>
      <xdr:rowOff>628585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3915" y="1266824"/>
          <a:ext cx="1931358" cy="447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4.bin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>
    <row r="1" spans="1:1" x14ac:dyDescent="0.2">
      <c r="A1" t="s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F74"/>
  <sheetViews>
    <sheetView showGridLines="0" showRowColHeaders="0" tabSelected="1" zoomScaleNormal="100" workbookViewId="0">
      <pane ySplit="6" topLeftCell="A7" activePane="bottomLeft" state="frozen"/>
      <selection pane="bottomLeft" activeCell="F7" sqref="F7"/>
    </sheetView>
  </sheetViews>
  <sheetFormatPr baseColWidth="10" defaultRowHeight="12.75" x14ac:dyDescent="0.2"/>
  <cols>
    <col min="1" max="1" width="55.140625" style="47" customWidth="1"/>
    <col min="2" max="2" width="5" style="47" customWidth="1"/>
    <col min="3" max="3" width="44" style="47" customWidth="1"/>
    <col min="4" max="4" width="13.140625" style="47" bestFit="1" customWidth="1"/>
    <col min="5" max="6" width="18.7109375" style="47" customWidth="1"/>
    <col min="7" max="16384" width="11.42578125" style="47"/>
  </cols>
  <sheetData>
    <row r="1" spans="1:6" ht="15.75" x14ac:dyDescent="0.2">
      <c r="A1" s="48"/>
      <c r="B1" s="46"/>
      <c r="C1" s="46"/>
      <c r="D1" s="46"/>
      <c r="E1" s="46"/>
      <c r="F1" s="45"/>
    </row>
    <row r="2" spans="1:6" ht="18" x14ac:dyDescent="0.2">
      <c r="A2" s="132"/>
      <c r="B2" s="132"/>
      <c r="C2" s="132"/>
      <c r="D2" s="132"/>
      <c r="E2" s="132"/>
      <c r="F2" s="132"/>
    </row>
    <row r="3" spans="1:6" ht="14.25" x14ac:dyDescent="0.2">
      <c r="A3" s="46"/>
      <c r="B3" s="46"/>
      <c r="C3" s="46"/>
      <c r="D3" s="46"/>
      <c r="E3" s="46"/>
      <c r="F3" s="46"/>
    </row>
    <row r="4" spans="1:6" ht="15.75" x14ac:dyDescent="0.2">
      <c r="A4" s="48"/>
      <c r="B4" s="46"/>
      <c r="C4" s="46"/>
      <c r="D4" s="46"/>
      <c r="E4" s="46"/>
      <c r="F4" s="45"/>
    </row>
    <row r="5" spans="1:6" ht="18" x14ac:dyDescent="0.2">
      <c r="A5" s="106" t="s">
        <v>0</v>
      </c>
      <c r="B5" s="106"/>
      <c r="C5" s="106"/>
      <c r="D5" s="106"/>
      <c r="E5" s="106"/>
      <c r="F5" s="106"/>
    </row>
    <row r="7" spans="1:6" ht="18" customHeight="1" x14ac:dyDescent="0.2">
      <c r="E7" s="104" t="s">
        <v>62</v>
      </c>
      <c r="F7" s="116"/>
    </row>
    <row r="8" spans="1:6" x14ac:dyDescent="0.2">
      <c r="E8" s="49"/>
    </row>
    <row r="9" spans="1:6" ht="18" customHeight="1" x14ac:dyDescent="0.2">
      <c r="E9" s="104" t="s">
        <v>64</v>
      </c>
      <c r="F9" s="112" t="s">
        <v>95</v>
      </c>
    </row>
    <row r="11" spans="1:6" ht="25.5" x14ac:dyDescent="0.2">
      <c r="A11" s="1" t="s">
        <v>1</v>
      </c>
      <c r="B11" s="146" t="s">
        <v>2</v>
      </c>
      <c r="C11" s="146"/>
      <c r="D11" s="1" t="s">
        <v>3</v>
      </c>
      <c r="E11" s="1" t="s">
        <v>4</v>
      </c>
      <c r="F11" s="1" t="s">
        <v>5</v>
      </c>
    </row>
    <row r="12" spans="1:6" ht="22.5" customHeight="1" x14ac:dyDescent="0.2">
      <c r="A12" s="76" t="s">
        <v>6</v>
      </c>
      <c r="B12" s="77"/>
      <c r="C12" s="78"/>
      <c r="D12" s="50"/>
      <c r="E12" s="143">
        <f>(-(_xll.GetBalance("7","n")))-(_xll.GetBalance("6","n"))</f>
        <v>0</v>
      </c>
      <c r="F12" s="143"/>
    </row>
    <row r="13" spans="1:6" ht="13.5" thickBot="1" x14ac:dyDescent="0.25">
      <c r="A13" s="3"/>
      <c r="B13" s="79"/>
      <c r="C13" s="80"/>
      <c r="D13" s="4"/>
      <c r="E13" s="5"/>
      <c r="F13" s="51"/>
    </row>
    <row r="14" spans="1:6" ht="15.75" x14ac:dyDescent="0.25">
      <c r="A14" s="6" t="s">
        <v>7</v>
      </c>
      <c r="B14" s="81"/>
      <c r="C14" s="82"/>
      <c r="D14" s="7"/>
      <c r="E14" s="8"/>
      <c r="F14" s="52"/>
    </row>
    <row r="15" spans="1:6" x14ac:dyDescent="0.2">
      <c r="A15" s="9"/>
      <c r="B15" s="83"/>
      <c r="C15" s="84"/>
      <c r="D15" s="34"/>
      <c r="E15" s="10"/>
      <c r="F15" s="18"/>
    </row>
    <row r="16" spans="1:6" ht="25.5" customHeight="1" x14ac:dyDescent="0.2">
      <c r="A16" s="11" t="s">
        <v>8</v>
      </c>
      <c r="B16" s="85"/>
      <c r="C16" s="116"/>
      <c r="D16" s="12" t="s">
        <v>9</v>
      </c>
      <c r="E16" s="13"/>
      <c r="F16" s="122"/>
    </row>
    <row r="17" spans="1:6" x14ac:dyDescent="0.2">
      <c r="A17" s="40" t="s">
        <v>10</v>
      </c>
      <c r="B17" s="87"/>
      <c r="C17" s="116"/>
      <c r="D17" s="12" t="s">
        <v>11</v>
      </c>
      <c r="E17" s="13"/>
      <c r="F17" s="2">
        <f>_xll.GetBalance("63514","n")</f>
        <v>0</v>
      </c>
    </row>
    <row r="18" spans="1:6" x14ac:dyDescent="0.2">
      <c r="A18" s="14" t="s">
        <v>12</v>
      </c>
      <c r="B18" s="85"/>
      <c r="C18" s="116"/>
      <c r="D18" s="12" t="s">
        <v>13</v>
      </c>
      <c r="E18" s="13"/>
      <c r="F18" s="122"/>
    </row>
    <row r="19" spans="1:6" x14ac:dyDescent="0.2">
      <c r="A19" s="15"/>
      <c r="B19" s="88"/>
      <c r="C19" s="116"/>
      <c r="D19" s="12"/>
      <c r="E19" s="16"/>
      <c r="F19" s="69"/>
    </row>
    <row r="20" spans="1:6" x14ac:dyDescent="0.2">
      <c r="A20" s="14" t="s">
        <v>14</v>
      </c>
      <c r="B20" s="85"/>
      <c r="C20" s="116"/>
      <c r="D20" s="12" t="s">
        <v>15</v>
      </c>
      <c r="E20" s="16"/>
      <c r="F20" s="2">
        <f>_xll.GetBalance(6712,"n")</f>
        <v>0</v>
      </c>
    </row>
    <row r="21" spans="1:6" x14ac:dyDescent="0.2">
      <c r="A21" s="15"/>
      <c r="B21" s="88"/>
      <c r="C21" s="116"/>
      <c r="D21" s="12"/>
      <c r="E21" s="16"/>
      <c r="F21" s="122"/>
    </row>
    <row r="22" spans="1:6" x14ac:dyDescent="0.2">
      <c r="A22" s="14" t="s">
        <v>16</v>
      </c>
      <c r="B22" s="85"/>
      <c r="C22" s="116"/>
      <c r="D22" s="12" t="s">
        <v>17</v>
      </c>
      <c r="E22" s="16"/>
      <c r="F22" s="2">
        <f>_xll.GetBalance(695,"n")</f>
        <v>0</v>
      </c>
    </row>
    <row r="23" spans="1:6" x14ac:dyDescent="0.2">
      <c r="A23" s="14"/>
      <c r="B23" s="85"/>
      <c r="C23" s="116"/>
      <c r="D23" s="12"/>
      <c r="E23" s="16"/>
      <c r="F23" s="69"/>
    </row>
    <row r="24" spans="1:6" x14ac:dyDescent="0.2">
      <c r="A24" s="14" t="s">
        <v>18</v>
      </c>
      <c r="B24" s="85"/>
      <c r="C24" s="116"/>
      <c r="D24" s="12"/>
      <c r="E24" s="16"/>
      <c r="F24" s="69"/>
    </row>
    <row r="25" spans="1:6" x14ac:dyDescent="0.2">
      <c r="A25" s="19" t="s">
        <v>19</v>
      </c>
      <c r="B25" s="89"/>
      <c r="C25" s="116"/>
      <c r="D25" s="12" t="s">
        <v>20</v>
      </c>
      <c r="E25" s="16"/>
      <c r="F25" s="122"/>
    </row>
    <row r="26" spans="1:6" x14ac:dyDescent="0.2">
      <c r="A26" s="19" t="s">
        <v>21</v>
      </c>
      <c r="B26" s="89"/>
      <c r="C26" s="116"/>
      <c r="D26" s="12" t="s">
        <v>22</v>
      </c>
      <c r="E26" s="16"/>
      <c r="F26" s="122"/>
    </row>
    <row r="27" spans="1:6" x14ac:dyDescent="0.2">
      <c r="A27" s="19"/>
      <c r="B27" s="89"/>
      <c r="C27" s="116"/>
      <c r="D27" s="12"/>
      <c r="E27" s="16"/>
      <c r="F27" s="69"/>
    </row>
    <row r="28" spans="1:6" x14ac:dyDescent="0.2">
      <c r="A28" s="19" t="s">
        <v>23</v>
      </c>
      <c r="B28" s="89"/>
      <c r="C28" s="116"/>
      <c r="D28" s="12" t="s">
        <v>24</v>
      </c>
      <c r="E28" s="16"/>
      <c r="F28" s="122"/>
    </row>
    <row r="29" spans="1:6" x14ac:dyDescent="0.2">
      <c r="A29" s="19" t="s">
        <v>25</v>
      </c>
      <c r="B29" s="89"/>
      <c r="C29" s="116"/>
      <c r="D29" s="12" t="s">
        <v>26</v>
      </c>
      <c r="E29" s="16"/>
      <c r="F29" s="122"/>
    </row>
    <row r="30" spans="1:6" x14ac:dyDescent="0.2">
      <c r="A30" s="53" t="s">
        <v>59</v>
      </c>
      <c r="B30" s="89" t="s">
        <v>27</v>
      </c>
      <c r="C30" s="116"/>
      <c r="D30" s="12" t="s">
        <v>28</v>
      </c>
      <c r="E30" s="16"/>
      <c r="F30" s="122"/>
    </row>
    <row r="31" spans="1:6" x14ac:dyDescent="0.2">
      <c r="A31" s="54"/>
      <c r="B31" s="89" t="s">
        <v>29</v>
      </c>
      <c r="C31" s="116"/>
      <c r="D31" s="12" t="s">
        <v>30</v>
      </c>
      <c r="E31" s="16"/>
      <c r="F31" s="122"/>
    </row>
    <row r="32" spans="1:6" x14ac:dyDescent="0.2">
      <c r="A32" s="19"/>
      <c r="B32" s="89"/>
      <c r="C32" s="116"/>
      <c r="D32" s="12"/>
      <c r="E32" s="16"/>
      <c r="F32" s="69"/>
    </row>
    <row r="33" spans="1:6" x14ac:dyDescent="0.2">
      <c r="A33" s="14"/>
      <c r="B33" s="85"/>
      <c r="C33" s="86"/>
      <c r="D33" s="12"/>
      <c r="E33" s="16"/>
      <c r="F33" s="69"/>
    </row>
    <row r="34" spans="1:6" ht="13.5" thickBot="1" x14ac:dyDescent="0.25">
      <c r="A34" s="55"/>
      <c r="B34" s="90"/>
      <c r="C34" s="91"/>
      <c r="D34" s="17"/>
      <c r="E34" s="17"/>
      <c r="F34" s="56"/>
    </row>
    <row r="35" spans="1:6" ht="15.75" x14ac:dyDescent="0.25">
      <c r="A35" s="6" t="s">
        <v>31</v>
      </c>
      <c r="B35" s="81"/>
      <c r="C35" s="82"/>
      <c r="D35" s="7"/>
      <c r="E35" s="8"/>
      <c r="F35" s="52"/>
    </row>
    <row r="36" spans="1:6" x14ac:dyDescent="0.2">
      <c r="A36" s="9"/>
      <c r="B36" s="83"/>
      <c r="C36" s="84"/>
      <c r="D36" s="35"/>
      <c r="E36" s="10"/>
      <c r="F36" s="18"/>
    </row>
    <row r="37" spans="1:6" x14ac:dyDescent="0.2">
      <c r="A37" s="14" t="s">
        <v>32</v>
      </c>
      <c r="B37" s="85"/>
      <c r="C37" s="116"/>
      <c r="D37" s="12"/>
      <c r="E37" s="10"/>
      <c r="F37" s="41"/>
    </row>
    <row r="38" spans="1:6" x14ac:dyDescent="0.2">
      <c r="A38" s="19" t="s">
        <v>33</v>
      </c>
      <c r="B38" s="89"/>
      <c r="C38" s="116"/>
      <c r="D38" s="12" t="s">
        <v>34</v>
      </c>
      <c r="E38" s="122"/>
      <c r="F38" s="41"/>
    </row>
    <row r="39" spans="1:6" x14ac:dyDescent="0.2">
      <c r="A39" s="19" t="s">
        <v>35</v>
      </c>
      <c r="B39" s="89"/>
      <c r="C39" s="116"/>
      <c r="D39" s="12" t="s">
        <v>36</v>
      </c>
      <c r="E39" s="122"/>
      <c r="F39" s="41"/>
    </row>
    <row r="40" spans="1:6" x14ac:dyDescent="0.2">
      <c r="A40" s="19" t="s">
        <v>37</v>
      </c>
      <c r="B40" s="89"/>
      <c r="C40" s="116"/>
      <c r="D40" s="12" t="s">
        <v>38</v>
      </c>
      <c r="E40" s="122"/>
      <c r="F40" s="41"/>
    </row>
    <row r="41" spans="1:6" x14ac:dyDescent="0.2">
      <c r="A41" s="19"/>
      <c r="B41" s="89"/>
      <c r="C41" s="116"/>
      <c r="D41" s="12"/>
      <c r="E41" s="70"/>
      <c r="F41" s="41"/>
    </row>
    <row r="42" spans="1:6" x14ac:dyDescent="0.2">
      <c r="A42" s="14" t="s">
        <v>39</v>
      </c>
      <c r="B42" s="85"/>
      <c r="C42" s="116"/>
      <c r="D42" s="12" t="s">
        <v>40</v>
      </c>
      <c r="E42" s="122"/>
      <c r="F42" s="41"/>
    </row>
    <row r="43" spans="1:6" x14ac:dyDescent="0.2">
      <c r="A43" s="14"/>
      <c r="B43" s="85"/>
      <c r="C43" s="116"/>
      <c r="D43" s="12"/>
      <c r="E43" s="70"/>
      <c r="F43" s="41"/>
    </row>
    <row r="44" spans="1:6" x14ac:dyDescent="0.2">
      <c r="A44" s="14" t="s">
        <v>23</v>
      </c>
      <c r="B44" s="85"/>
      <c r="C44" s="116"/>
      <c r="D44" s="12" t="s">
        <v>41</v>
      </c>
      <c r="E44" s="122"/>
      <c r="F44" s="41"/>
    </row>
    <row r="45" spans="1:6" x14ac:dyDescent="0.2">
      <c r="A45" s="14" t="s">
        <v>25</v>
      </c>
      <c r="B45" s="85"/>
      <c r="C45" s="116"/>
      <c r="D45" s="12" t="s">
        <v>42</v>
      </c>
      <c r="E45" s="122"/>
      <c r="F45" s="41"/>
    </row>
    <row r="46" spans="1:6" x14ac:dyDescent="0.2">
      <c r="A46" s="57" t="s">
        <v>59</v>
      </c>
      <c r="B46" s="85"/>
      <c r="C46" s="116"/>
      <c r="D46" s="12"/>
      <c r="E46" s="70"/>
      <c r="F46" s="41"/>
    </row>
    <row r="47" spans="1:6" x14ac:dyDescent="0.2">
      <c r="A47" s="58"/>
      <c r="B47" s="85" t="s">
        <v>27</v>
      </c>
      <c r="C47" s="116"/>
      <c r="D47" s="12" t="s">
        <v>43</v>
      </c>
      <c r="E47" s="122"/>
      <c r="F47" s="41"/>
    </row>
    <row r="48" spans="1:6" x14ac:dyDescent="0.2">
      <c r="A48" s="14"/>
      <c r="B48" s="85" t="s">
        <v>29</v>
      </c>
      <c r="C48" s="116"/>
      <c r="D48" s="12" t="s">
        <v>44</v>
      </c>
      <c r="E48" s="122"/>
      <c r="F48" s="41"/>
    </row>
    <row r="49" spans="1:6" ht="13.5" thickBot="1" x14ac:dyDescent="0.25">
      <c r="A49" s="9"/>
      <c r="B49" s="83"/>
      <c r="C49" s="84"/>
      <c r="D49" s="59"/>
      <c r="E49" s="70"/>
      <c r="F49" s="42"/>
    </row>
    <row r="50" spans="1:6" ht="15.75" x14ac:dyDescent="0.25">
      <c r="A50" s="6" t="s">
        <v>45</v>
      </c>
      <c r="B50" s="81"/>
      <c r="C50" s="82"/>
      <c r="D50" s="7"/>
      <c r="E50" s="2">
        <f>SUM(E37:E49)</f>
        <v>0</v>
      </c>
      <c r="F50" s="2">
        <f>SUM(F16:F32)</f>
        <v>0</v>
      </c>
    </row>
    <row r="51" spans="1:6" x14ac:dyDescent="0.2">
      <c r="A51" s="20" t="s">
        <v>46</v>
      </c>
      <c r="B51" s="92"/>
      <c r="C51" s="93"/>
      <c r="D51" s="21"/>
      <c r="E51" s="144">
        <f>+E12+F50-E50</f>
        <v>0</v>
      </c>
      <c r="F51" s="145"/>
    </row>
    <row r="52" spans="1:6" x14ac:dyDescent="0.2">
      <c r="A52" s="22"/>
      <c r="B52" s="94"/>
      <c r="C52" s="95"/>
      <c r="D52" s="23"/>
      <c r="E52" s="24"/>
      <c r="F52" s="25"/>
    </row>
    <row r="53" spans="1:6" x14ac:dyDescent="0.2">
      <c r="A53" s="15" t="s">
        <v>47</v>
      </c>
      <c r="B53" s="88"/>
      <c r="C53" s="116"/>
      <c r="D53" s="26" t="s">
        <v>48</v>
      </c>
      <c r="E53" s="43"/>
      <c r="F53" s="122"/>
    </row>
    <row r="54" spans="1:6" x14ac:dyDescent="0.2">
      <c r="A54" s="19" t="s">
        <v>49</v>
      </c>
      <c r="B54" s="89"/>
      <c r="C54" s="116"/>
      <c r="D54" s="27" t="s">
        <v>50</v>
      </c>
      <c r="E54" s="122"/>
      <c r="F54" s="33"/>
    </row>
    <row r="55" spans="1:6" x14ac:dyDescent="0.2">
      <c r="A55" s="20" t="s">
        <v>51</v>
      </c>
      <c r="B55" s="92"/>
      <c r="C55" s="93"/>
      <c r="D55" s="21"/>
      <c r="E55" s="144">
        <f>IF(E51&gt;0, (E51-E54), (E51+F53))</f>
        <v>0</v>
      </c>
      <c r="F55" s="145"/>
    </row>
    <row r="56" spans="1:6" x14ac:dyDescent="0.2">
      <c r="A56" s="60" t="s">
        <v>52</v>
      </c>
      <c r="B56" s="96"/>
      <c r="C56" s="97"/>
      <c r="D56" s="12"/>
      <c r="E56" s="135" t="s">
        <v>58</v>
      </c>
      <c r="F56" s="28"/>
    </row>
    <row r="57" spans="1:6" x14ac:dyDescent="0.2">
      <c r="A57" s="61" t="s">
        <v>53</v>
      </c>
      <c r="B57" s="98"/>
      <c r="C57" s="99"/>
      <c r="D57" s="62"/>
      <c r="E57" s="136" t="str">
        <f>IF(-_xll.GetBalance(70,"n")&gt;7630000,"Oui","Non")</f>
        <v>Non</v>
      </c>
      <c r="F57" s="29"/>
    </row>
    <row r="58" spans="1:6" ht="15" x14ac:dyDescent="0.25">
      <c r="A58" s="60" t="s">
        <v>54</v>
      </c>
      <c r="B58" s="96"/>
      <c r="C58" s="97"/>
      <c r="D58" s="12"/>
      <c r="E58" s="150">
        <f>IF(AND(ISERROR(_xll.GetDateDebut()),ISERROR(_xll.GetDateFin())),0,DATEDIF(_xll.GetDateDebut(),_xll.GetDateFin()+1,"m"))</f>
        <v>0</v>
      </c>
      <c r="F58" s="30" t="s">
        <v>55</v>
      </c>
    </row>
    <row r="59" spans="1:6" x14ac:dyDescent="0.2">
      <c r="A59" s="61" t="s">
        <v>56</v>
      </c>
      <c r="B59" s="98"/>
      <c r="C59" s="99"/>
      <c r="D59" s="62"/>
      <c r="E59" s="63">
        <f>ROUND(IF(F59&gt;0,F59*15%,0),0)</f>
        <v>0</v>
      </c>
      <c r="F59" s="38">
        <f>IF(E55&gt;0,ROUND(IF(AND(E56="OUI",E57="NON")=TRUE,MIN(E55,38120*E58/12),0),0),0)</f>
        <v>0</v>
      </c>
    </row>
    <row r="60" spans="1:6" x14ac:dyDescent="0.2">
      <c r="A60" s="60" t="str">
        <f>IF(ISERROR(_xll.GetDateFin()),"",IF(YEAR(_xll.GetDateFin())&gt;=2017,"IS 28,00 % :",""))</f>
        <v/>
      </c>
      <c r="B60" s="96"/>
      <c r="C60" s="97"/>
      <c r="D60" s="12"/>
      <c r="E60" s="64">
        <f>ROUND(IF(F60&gt;0,F60*28%,0),0)</f>
        <v>0</v>
      </c>
      <c r="F60" s="37">
        <f>IF(ISERROR(_xll.GetDateFin()),0,IF(E55&gt;0,IF(YEAR(_xll.GetDateFin())&gt;=2020,E55-F59,IF(YEAR(_xll.GetDateFin())&gt;=2017,IF(E55&gt;38120,IF(E55&gt;75000,75000-38120,E55-38120),0),0)),0))</f>
        <v>0</v>
      </c>
    </row>
    <row r="61" spans="1:6" s="69" customFormat="1" x14ac:dyDescent="0.2">
      <c r="A61" s="137" t="str">
        <f>IF(ISERROR(_xll.GetDateFin()),"",IF(YEAR(_xll.GetDateFin())&gt;=2020,"","IS 33,33 % :"))</f>
        <v/>
      </c>
      <c r="B61" s="138"/>
      <c r="C61" s="139"/>
      <c r="D61" s="140"/>
      <c r="E61" s="141">
        <f>ROUND(IF(F61&gt;0,F61/3,0),0)</f>
        <v>0</v>
      </c>
      <c r="F61" s="142">
        <f>IF(ISERROR(_xll.GetDateFin()),0,IF(E55&gt;0,IF(YEAR(_xll.GetDateFin())&gt;=2020,0,E55-F59-F60),0))</f>
        <v>0</v>
      </c>
    </row>
    <row r="62" spans="1:6" x14ac:dyDescent="0.2">
      <c r="A62" s="60" t="str">
        <f>IF(E62&lt;&gt;0,"Contribution 3,3% :","Contribution 3,3% : Exonéré")</f>
        <v>Contribution 3,3% : Exonéré</v>
      </c>
      <c r="B62" s="96"/>
      <c r="C62" s="97"/>
      <c r="D62" s="12"/>
      <c r="E62" s="64">
        <f>ROUND(IF(OR(E56="NON",E57="OUI")=TRUE,IF(E59+E60+E61&gt;763000,(E59+E60+E61-763000)*3.3%,0)),0)</f>
        <v>0</v>
      </c>
      <c r="F62" s="37">
        <f>ROUND(IF(OR(E56="NON",E57="OUI")=TRUE,IF(E59+E60+E61&gt;763000,(E59+E60+E61-763000),0)),0)</f>
        <v>0</v>
      </c>
    </row>
    <row r="63" spans="1:6" ht="15" x14ac:dyDescent="0.25">
      <c r="A63" s="31" t="s">
        <v>57</v>
      </c>
      <c r="B63" s="100"/>
      <c r="C63" s="101"/>
      <c r="D63" s="32"/>
      <c r="E63" s="44">
        <f>SUM(E59:E62)</f>
        <v>0</v>
      </c>
      <c r="F63" s="65"/>
    </row>
    <row r="64" spans="1:6" x14ac:dyDescent="0.2">
      <c r="A64" s="28"/>
      <c r="B64" s="102"/>
      <c r="C64" s="103"/>
      <c r="D64" s="66"/>
      <c r="E64" s="67"/>
      <c r="F64" s="68"/>
    </row>
    <row r="65" spans="1:6" ht="15" x14ac:dyDescent="0.25">
      <c r="A65" s="39" t="str">
        <f>IF(A12="RESULTAT COMPTABLE PROVISOIRE AVANT IS :","RESULTAT NET APRES IS :","")</f>
        <v>RESULTAT NET APRES IS :</v>
      </c>
      <c r="B65" s="100"/>
      <c r="C65" s="101"/>
      <c r="D65" s="32"/>
      <c r="E65" s="36">
        <f>IF(A12="RESULTAT COMPTABLE PROVISOIRE AVANT IS :",E12-RESULTAT_FISCAL.CustomCell__CustomCell98ffa874766d4372b730d0da129ed1fb,"")</f>
        <v>0</v>
      </c>
      <c r="F65" s="68"/>
    </row>
    <row r="68" spans="1:6" ht="18.75" customHeight="1" x14ac:dyDescent="0.2">
      <c r="A68" s="134" t="s">
        <v>66</v>
      </c>
      <c r="B68" s="133"/>
      <c r="C68" s="133"/>
      <c r="D68" s="133"/>
      <c r="E68" s="133"/>
      <c r="F68" s="133"/>
    </row>
    <row r="69" spans="1:6" ht="15.75" customHeight="1" x14ac:dyDescent="0.2">
      <c r="A69" s="116"/>
      <c r="B69" s="116"/>
      <c r="C69" s="116"/>
      <c r="D69" s="116"/>
      <c r="E69" s="116"/>
      <c r="F69" s="116"/>
    </row>
    <row r="70" spans="1:6" ht="15.75" customHeight="1" x14ac:dyDescent="0.2">
      <c r="A70" s="116"/>
      <c r="B70" s="116"/>
      <c r="C70" s="116"/>
      <c r="D70" s="116"/>
      <c r="E70" s="116"/>
      <c r="F70" s="116"/>
    </row>
    <row r="71" spans="1:6" ht="15.75" customHeight="1" x14ac:dyDescent="0.2">
      <c r="A71" s="116"/>
      <c r="B71" s="116"/>
      <c r="C71" s="116"/>
      <c r="D71" s="116"/>
      <c r="E71" s="116"/>
      <c r="F71" s="116"/>
    </row>
    <row r="72" spans="1:6" ht="15.75" customHeight="1" x14ac:dyDescent="0.2">
      <c r="A72" s="116"/>
      <c r="B72" s="116"/>
      <c r="C72" s="116"/>
      <c r="D72" s="116"/>
      <c r="E72" s="116"/>
      <c r="F72" s="116"/>
    </row>
    <row r="73" spans="1:6" ht="15.75" customHeight="1" x14ac:dyDescent="0.2">
      <c r="A73" s="116"/>
      <c r="B73" s="116"/>
      <c r="C73" s="116"/>
      <c r="D73" s="116"/>
      <c r="E73" s="116"/>
      <c r="F73" s="116"/>
    </row>
    <row r="74" spans="1:6" ht="15.75" customHeight="1" x14ac:dyDescent="0.2">
      <c r="A74" s="116"/>
      <c r="B74" s="116"/>
      <c r="C74" s="116"/>
      <c r="D74" s="116"/>
      <c r="E74" s="116"/>
      <c r="F74" s="116"/>
    </row>
  </sheetData>
  <sheetProtection sheet="1" objects="1" scenarios="1"/>
  <mergeCells count="4">
    <mergeCell ref="E12:F12"/>
    <mergeCell ref="E51:F51"/>
    <mergeCell ref="E55:F55"/>
    <mergeCell ref="B11:C11"/>
  </mergeCells>
  <conditionalFormatting sqref="E57:E58">
    <cfRule type="cellIs" dxfId="3" priority="1" stopIfTrue="1" operator="equal">
      <formula>"OUI"</formula>
    </cfRule>
  </conditionalFormatting>
  <conditionalFormatting sqref="E56">
    <cfRule type="cellIs" dxfId="2" priority="2" stopIfTrue="1" operator="equal">
      <formula>"OUI"</formula>
    </cfRule>
  </conditionalFormatting>
  <dataValidations disablePrompts="1" count="2">
    <dataValidation type="list" allowBlank="1" showInputMessage="1" showErrorMessage="1" sqref="E56">
      <formula1>"Oui,Non"</formula1>
    </dataValidation>
    <dataValidation type="list" allowBlank="1" showInputMessage="1" showErrorMessage="1" sqref="A12">
      <formula1>"RESULTAT COMPTABLE PROVISOIRE AVANT IS :,RESULTAT COMPTABLE APRES IS :"</formula1>
    </dataValidation>
  </dataValidations>
  <printOptions horizontalCentered="1"/>
  <pageMargins left="0.19685039370078741" right="0.19685039370078741" top="0.31496062992125984" bottom="0.31496062992125984" header="0.31496062992125984" footer="0.31496062992125984"/>
  <pageSetup paperSize="9" scale="65" fitToHeight="0" orientation="portrait" r:id="rId1"/>
  <customProperties>
    <customPr name="ActiveIbizaContext_FeuilleTravail_Name" r:id="rId2"/>
    <customPr name="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8"/>
  <sheetViews>
    <sheetView showGridLines="0" zoomScaleNormal="100" workbookViewId="0">
      <selection activeCell="A8" sqref="A8:H8"/>
    </sheetView>
  </sheetViews>
  <sheetFormatPr baseColWidth="10" defaultRowHeight="15" customHeight="1" x14ac:dyDescent="0.2"/>
  <cols>
    <col min="1" max="8" width="13.42578125" style="72" customWidth="1"/>
    <col min="9" max="16384" width="11.42578125" style="72"/>
  </cols>
  <sheetData>
    <row r="1" spans="1:8" ht="15" customHeight="1" x14ac:dyDescent="0.2">
      <c r="A1" s="75"/>
      <c r="B1" s="73"/>
      <c r="C1" s="73"/>
      <c r="D1" s="73"/>
      <c r="E1" s="73"/>
      <c r="F1" s="73"/>
      <c r="G1" s="73"/>
      <c r="H1" s="74"/>
    </row>
    <row r="2" spans="1:8" ht="15" customHeight="1" x14ac:dyDescent="0.2">
      <c r="A2" s="105"/>
      <c r="B2" s="105"/>
      <c r="C2" s="105"/>
      <c r="D2" s="105"/>
      <c r="E2" s="105"/>
      <c r="F2" s="105"/>
      <c r="G2" s="105"/>
      <c r="H2" s="105"/>
    </row>
    <row r="3" spans="1:8" ht="15" customHeight="1" x14ac:dyDescent="0.2">
      <c r="A3" s="73"/>
      <c r="B3" s="73"/>
      <c r="C3" s="73"/>
      <c r="D3" s="73"/>
      <c r="E3" s="73"/>
      <c r="F3" s="73"/>
      <c r="G3" s="73"/>
      <c r="H3" s="73"/>
    </row>
    <row r="4" spans="1:8" ht="15" customHeight="1" x14ac:dyDescent="0.2">
      <c r="A4" s="75"/>
      <c r="B4" s="73"/>
      <c r="C4" s="73"/>
      <c r="D4" s="73"/>
      <c r="E4" s="73"/>
      <c r="F4" s="73"/>
      <c r="G4" s="73"/>
      <c r="H4" s="74"/>
    </row>
    <row r="5" spans="1:8" s="71" customFormat="1" ht="18" customHeight="1" x14ac:dyDescent="0.2">
      <c r="A5" s="106" t="s">
        <v>67</v>
      </c>
      <c r="B5" s="106"/>
      <c r="C5" s="106"/>
      <c r="D5" s="106"/>
      <c r="E5" s="106"/>
      <c r="F5" s="106"/>
      <c r="G5" s="106"/>
      <c r="H5" s="106"/>
    </row>
    <row r="6" spans="1:8" s="71" customFormat="1" ht="15" customHeight="1" x14ac:dyDescent="0.2">
      <c r="A6" s="107" t="s">
        <v>64</v>
      </c>
      <c r="B6" s="116" t="s">
        <v>95</v>
      </c>
      <c r="C6" s="108"/>
      <c r="D6" s="108"/>
      <c r="E6" s="108"/>
      <c r="F6" s="108"/>
      <c r="G6" s="107" t="s">
        <v>62</v>
      </c>
      <c r="H6" s="116"/>
    </row>
    <row r="7" spans="1:8" s="71" customFormat="1" ht="15" customHeight="1" x14ac:dyDescent="0.2">
      <c r="A7" s="106"/>
      <c r="B7" s="106"/>
      <c r="C7" s="106"/>
      <c r="D7" s="106"/>
      <c r="E7" s="106"/>
      <c r="F7" s="106"/>
      <c r="G7" s="106"/>
      <c r="H7" s="106"/>
    </row>
    <row r="8" spans="1:8" ht="54.95" customHeight="1" x14ac:dyDescent="0.2">
      <c r="A8" s="147" t="s">
        <v>65</v>
      </c>
      <c r="B8" s="148"/>
      <c r="C8" s="148"/>
      <c r="D8" s="148"/>
      <c r="E8" s="148"/>
      <c r="F8" s="148"/>
      <c r="G8" s="148"/>
      <c r="H8" s="149"/>
    </row>
  </sheetData>
  <sheetProtection formatCells="0" formatColumns="0" formatRows="0" insertColumns="0" insertRows="0" insertHyperlinks="0" deleteColumns="0" deleteRows="0" sort="0" autoFilter="0" pivotTables="0"/>
  <mergeCells count="1">
    <mergeCell ref="A8:H8"/>
  </mergeCells>
  <printOptions horizontalCentered="1"/>
  <pageMargins left="0.19685039370078741" right="0.19685039370078741" top="0.31496062992125984" bottom="0.31496062992125984" header="0.31496062992125984" footer="0.31496062992125984"/>
  <pageSetup paperSize="9" scale="88" fitToHeight="0" orientation="portrait" horizontalDpi="300" verticalDpi="300" r:id="rId1"/>
  <customProperties>
    <customPr name="ActiveIbizaContext_FeuilleTravail_Name" r:id="rId2"/>
    <customPr name="sheetType" r:id="rId3"/>
  </customPropertie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1"/>
  <sheetViews>
    <sheetView showGridLines="0" workbookViewId="0"/>
  </sheetViews>
  <sheetFormatPr baseColWidth="10" defaultRowHeight="12.75" x14ac:dyDescent="0.2"/>
  <cols>
    <col min="1" max="1" width="18.28515625" style="111" bestFit="1" customWidth="1"/>
    <col min="2" max="2" width="16.85546875" style="114" customWidth="1"/>
    <col min="3" max="3" width="12" style="114" bestFit="1" customWidth="1"/>
    <col min="4" max="4" width="11.42578125" style="114" bestFit="1" customWidth="1"/>
    <col min="5" max="5" width="12.28515625" style="114" bestFit="1" customWidth="1"/>
    <col min="6" max="7" width="17.85546875" style="114" bestFit="1" customWidth="1"/>
    <col min="8" max="8" width="45.7109375" style="114" customWidth="1"/>
    <col min="9" max="16384" width="11.42578125" style="114"/>
  </cols>
  <sheetData>
    <row r="3" spans="2:11" ht="24" customHeight="1" x14ac:dyDescent="0.2">
      <c r="B3" s="109" t="s">
        <v>61</v>
      </c>
      <c r="C3" s="110" t="s">
        <v>68</v>
      </c>
      <c r="D3" s="111" t="s">
        <v>69</v>
      </c>
      <c r="E3" s="111"/>
      <c r="F3" s="111" t="s">
        <v>70</v>
      </c>
      <c r="G3" s="109" t="s">
        <v>71</v>
      </c>
      <c r="H3" s="112" t="s">
        <v>60</v>
      </c>
      <c r="I3" s="113" t="s">
        <v>72</v>
      </c>
      <c r="J3" s="113" t="s">
        <v>73</v>
      </c>
      <c r="K3" s="111" t="s">
        <v>70</v>
      </c>
    </row>
    <row r="4" spans="2:11" ht="5.0999999999999996" customHeight="1" x14ac:dyDescent="0.2">
      <c r="B4" s="111"/>
      <c r="D4" s="111"/>
      <c r="E4" s="111"/>
    </row>
    <row r="5" spans="2:11" ht="15" customHeight="1" x14ac:dyDescent="0.2">
      <c r="B5" s="109" t="s">
        <v>74</v>
      </c>
      <c r="C5" s="115">
        <f ca="1">TODAY()</f>
        <v>42894</v>
      </c>
      <c r="D5" s="111" t="s">
        <v>72</v>
      </c>
      <c r="E5" s="111" t="s">
        <v>75</v>
      </c>
      <c r="F5" s="111" t="s">
        <v>70</v>
      </c>
      <c r="G5" s="114" t="s">
        <v>76</v>
      </c>
      <c r="H5" s="116" t="s">
        <v>63</v>
      </c>
      <c r="I5" s="117" t="s">
        <v>77</v>
      </c>
      <c r="J5" s="117" t="s">
        <v>77</v>
      </c>
      <c r="K5" s="111" t="s">
        <v>78</v>
      </c>
    </row>
    <row r="6" spans="2:11" ht="5.0999999999999996" customHeight="1" x14ac:dyDescent="0.2">
      <c r="B6" s="109"/>
      <c r="D6" s="111"/>
      <c r="E6" s="111"/>
    </row>
    <row r="7" spans="2:11" ht="15" customHeight="1" x14ac:dyDescent="0.2">
      <c r="B7" s="109" t="s">
        <v>79</v>
      </c>
      <c r="C7" s="118">
        <f ca="1">TODAY()</f>
        <v>42894</v>
      </c>
      <c r="D7" s="117" t="s">
        <v>77</v>
      </c>
      <c r="E7" s="117" t="s">
        <v>77</v>
      </c>
      <c r="F7" s="111" t="s">
        <v>78</v>
      </c>
    </row>
    <row r="8" spans="2:11" ht="5.0999999999999996" customHeight="1" x14ac:dyDescent="0.2">
      <c r="B8" s="109"/>
      <c r="D8" s="111"/>
      <c r="E8" s="111"/>
    </row>
    <row r="9" spans="2:11" ht="15" customHeight="1" x14ac:dyDescent="0.2">
      <c r="B9" s="109" t="s">
        <v>80</v>
      </c>
      <c r="C9" s="119">
        <v>15269.123</v>
      </c>
      <c r="D9" s="117" t="s">
        <v>77</v>
      </c>
      <c r="E9" s="111" t="s">
        <v>81</v>
      </c>
      <c r="F9" s="111" t="s">
        <v>70</v>
      </c>
    </row>
    <row r="10" spans="2:11" ht="5.0999999999999996" customHeight="1" x14ac:dyDescent="0.2">
      <c r="B10" s="109"/>
      <c r="D10" s="111"/>
      <c r="E10" s="111"/>
    </row>
    <row r="11" spans="2:11" ht="15" customHeight="1" x14ac:dyDescent="0.2">
      <c r="B11" s="109" t="s">
        <v>82</v>
      </c>
      <c r="C11" s="120">
        <v>15269.123</v>
      </c>
      <c r="D11" s="117" t="s">
        <v>77</v>
      </c>
      <c r="E11" s="117" t="s">
        <v>77</v>
      </c>
      <c r="F11" s="111" t="s">
        <v>78</v>
      </c>
    </row>
    <row r="12" spans="2:11" ht="5.0999999999999996" customHeight="1" x14ac:dyDescent="0.2">
      <c r="B12" s="109"/>
      <c r="D12" s="111"/>
      <c r="E12" s="111"/>
    </row>
    <row r="13" spans="2:11" ht="15" customHeight="1" x14ac:dyDescent="0.2">
      <c r="B13" s="109" t="s">
        <v>83</v>
      </c>
      <c r="C13" s="121">
        <v>0</v>
      </c>
      <c r="D13" s="117" t="s">
        <v>77</v>
      </c>
      <c r="E13" s="117" t="s">
        <v>77</v>
      </c>
      <c r="F13" s="111" t="s">
        <v>70</v>
      </c>
    </row>
    <row r="14" spans="2:11" ht="5.0999999999999996" customHeight="1" x14ac:dyDescent="0.2">
      <c r="B14" s="109"/>
      <c r="D14" s="111"/>
      <c r="E14" s="111"/>
    </row>
    <row r="15" spans="2:11" ht="15" customHeight="1" x14ac:dyDescent="0.2">
      <c r="B15" s="109" t="s">
        <v>84</v>
      </c>
      <c r="C15" s="122">
        <v>15.23</v>
      </c>
      <c r="D15" s="117" t="s">
        <v>77</v>
      </c>
      <c r="E15" s="117" t="s">
        <v>77</v>
      </c>
      <c r="F15" s="111" t="s">
        <v>78</v>
      </c>
    </row>
    <row r="16" spans="2:11" ht="5.0999999999999996" customHeight="1" x14ac:dyDescent="0.2">
      <c r="B16" s="109"/>
      <c r="D16" s="111"/>
      <c r="E16" s="111"/>
    </row>
    <row r="17" spans="2:6" ht="15" customHeight="1" x14ac:dyDescent="0.2">
      <c r="B17" s="109" t="s">
        <v>85</v>
      </c>
      <c r="C17" s="123">
        <v>0.19600000000000001</v>
      </c>
      <c r="D17" s="117" t="s">
        <v>77</v>
      </c>
      <c r="E17" s="111" t="s">
        <v>86</v>
      </c>
      <c r="F17" s="111" t="s">
        <v>70</v>
      </c>
    </row>
    <row r="18" spans="2:6" ht="5.0999999999999996" customHeight="1" x14ac:dyDescent="0.2">
      <c r="B18" s="109"/>
      <c r="D18" s="111"/>
      <c r="E18" s="113"/>
    </row>
    <row r="19" spans="2:6" ht="15" customHeight="1" x14ac:dyDescent="0.2">
      <c r="B19" s="114" t="s">
        <v>87</v>
      </c>
      <c r="C19" s="124">
        <v>0.19600000000000001</v>
      </c>
      <c r="D19" s="117" t="s">
        <v>77</v>
      </c>
      <c r="E19" s="111" t="s">
        <v>86</v>
      </c>
      <c r="F19" s="111" t="s">
        <v>78</v>
      </c>
    </row>
    <row r="20" spans="2:6" ht="5.0999999999999996" customHeight="1" x14ac:dyDescent="0.2">
      <c r="B20" s="109"/>
      <c r="D20" s="111"/>
    </row>
    <row r="21" spans="2:6" ht="15" customHeight="1" x14ac:dyDescent="0.2">
      <c r="B21" s="109" t="s">
        <v>88</v>
      </c>
      <c r="C21" s="125" t="s">
        <v>89</v>
      </c>
      <c r="D21" s="117" t="s">
        <v>77</v>
      </c>
      <c r="F21" s="111" t="s">
        <v>70</v>
      </c>
    </row>
    <row r="22" spans="2:6" ht="5.0999999999999996" customHeight="1" x14ac:dyDescent="0.2">
      <c r="B22" s="109"/>
      <c r="D22" s="111"/>
    </row>
    <row r="23" spans="2:6" ht="15" customHeight="1" x14ac:dyDescent="0.2">
      <c r="B23" s="109" t="s">
        <v>90</v>
      </c>
      <c r="C23" s="126">
        <v>15269.23</v>
      </c>
      <c r="D23" s="117" t="s">
        <v>77</v>
      </c>
      <c r="F23" s="111" t="s">
        <v>70</v>
      </c>
    </row>
    <row r="24" spans="2:6" ht="5.0999999999999996" customHeight="1" x14ac:dyDescent="0.2">
      <c r="B24" s="109"/>
      <c r="D24" s="111"/>
    </row>
    <row r="25" spans="2:6" ht="15" customHeight="1" x14ac:dyDescent="0.2">
      <c r="B25" s="109" t="s">
        <v>91</v>
      </c>
      <c r="C25" s="127">
        <v>0.19600000000000001</v>
      </c>
      <c r="D25" s="117" t="s">
        <v>77</v>
      </c>
      <c r="F25" s="111" t="s">
        <v>70</v>
      </c>
    </row>
    <row r="26" spans="2:6" ht="5.0999999999999996" customHeight="1" x14ac:dyDescent="0.2">
      <c r="B26" s="109"/>
      <c r="D26" s="111"/>
    </row>
    <row r="27" spans="2:6" ht="15" customHeight="1" x14ac:dyDescent="0.2">
      <c r="B27" s="128" t="s">
        <v>92</v>
      </c>
      <c r="C27" s="129">
        <f>C24-H24</f>
        <v>0</v>
      </c>
      <c r="D27" s="111"/>
      <c r="F27" s="111" t="s">
        <v>70</v>
      </c>
    </row>
    <row r="28" spans="2:6" ht="5.0999999999999996" customHeight="1" x14ac:dyDescent="0.2">
      <c r="B28" s="109"/>
      <c r="D28" s="111"/>
    </row>
    <row r="29" spans="2:6" ht="15" customHeight="1" x14ac:dyDescent="0.2">
      <c r="B29" s="128" t="s">
        <v>93</v>
      </c>
      <c r="C29" s="130" t="s">
        <v>60</v>
      </c>
      <c r="F29" s="111" t="s">
        <v>70</v>
      </c>
    </row>
    <row r="30" spans="2:6" ht="5.0999999999999996" customHeight="1" x14ac:dyDescent="0.2">
      <c r="B30" s="109"/>
      <c r="D30" s="111"/>
    </row>
    <row r="31" spans="2:6" ht="15" customHeight="1" x14ac:dyDescent="0.2">
      <c r="B31" s="128" t="s">
        <v>94</v>
      </c>
      <c r="C31" s="131"/>
      <c r="F31" s="111" t="s">
        <v>70</v>
      </c>
    </row>
  </sheetData>
  <conditionalFormatting sqref="C27">
    <cfRule type="cellIs" dxfId="1" priority="2" operator="notEqual">
      <formula>0</formula>
    </cfRule>
  </conditionalFormatting>
  <conditionalFormatting sqref="C31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IbizaVeryHiddenSheetDoNotDelete</vt:lpstr>
      <vt:lpstr>RESULTAT_FISCAL</vt:lpstr>
      <vt:lpstr>FT_VIERGE</vt:lpstr>
      <vt:lpstr>Style</vt:lpstr>
      <vt:lpstr>FT_VIERGE.Collaborateur</vt:lpstr>
      <vt:lpstr>FT_VIERGE.Collaborateur.items</vt:lpstr>
      <vt:lpstr>FT_VIERGE.headerTable</vt:lpstr>
      <vt:lpstr>FT_VIERGE.headerTable.cycleLetter.Items</vt:lpstr>
      <vt:lpstr>FT_VIERGE.headerTable.cycleTitle.Items</vt:lpstr>
      <vt:lpstr>FT_VIERGE.headerTable.dossier.Items</vt:lpstr>
      <vt:lpstr>FT_VIERGE.headerTable.exercice.Items</vt:lpstr>
      <vt:lpstr>FT_VIERGE.headerTable.feuilleTitle.Items</vt:lpstr>
      <vt:lpstr>FT_VIERGE.headerTable.situation.Items</vt:lpstr>
      <vt:lpstr>FT_VIERGE.Reference</vt:lpstr>
      <vt:lpstr>FT_VIERGE.Reference.items</vt:lpstr>
      <vt:lpstr>IbizaVeryHiddenSheetDoNotDelete.RESULTAT_FISCAL</vt:lpstr>
      <vt:lpstr>RESULTAT_FISCAL.Collaborateur</vt:lpstr>
      <vt:lpstr>RESULTAT_FISCAL.Collaborateur.Items</vt:lpstr>
      <vt:lpstr>RESULTAT_FISCAL.CustomCell__CustomCell98ffa874766d4372b730d0da129ed1fb</vt:lpstr>
      <vt:lpstr>RESULTAT_FISCAL.CustomCell__CustomCell98ffa874766d4372b730d0da129ed1fb.ZonesCalculees.Items</vt:lpstr>
      <vt:lpstr>RESULTAT_FISCAL.headerTable</vt:lpstr>
      <vt:lpstr>RESULTAT_FISCAL.headerTable.cycleLetter.Items</vt:lpstr>
      <vt:lpstr>RESULTAT_FISCAL.headerTable.cycleTitle.Items</vt:lpstr>
      <vt:lpstr>RESULTAT_FISCAL.headerTable.dossier.Items</vt:lpstr>
      <vt:lpstr>RESULTAT_FISCAL.headerTable.exercice.Items</vt:lpstr>
      <vt:lpstr>RESULTAT_FISCAL.headerTable.feuilleTitle.Items</vt:lpstr>
      <vt:lpstr>RESULTAT_FISCAL.headerTable.situation.Items</vt:lpstr>
      <vt:lpstr>RESULTAT_FISCAL.Observations</vt:lpstr>
      <vt:lpstr>RESULTAT_FISCAL.Observations.Items</vt:lpstr>
      <vt:lpstr>RESULTAT_FISCAL.Reference</vt:lpstr>
      <vt:lpstr>RESULTAT_FISCAL.Reference.Items</vt:lpstr>
    </vt:vector>
  </TitlesOfParts>
  <Company>IBIZA Software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VIDEAU</dc:creator>
  <cp:lastModifiedBy>Bruno PERACHON</cp:lastModifiedBy>
  <cp:lastPrinted>2017-03-09T14:51:52Z</cp:lastPrinted>
  <dcterms:created xsi:type="dcterms:W3CDTF">2016-11-17T14:18:30Z</dcterms:created>
  <dcterms:modified xsi:type="dcterms:W3CDTF">2017-06-08T14:54:46Z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ActiveIbizaContext_DocumentType">
    <vt:lpwstr>Revision</vt:lpwstr>
  </op:property>
  <op:property fmtid="{D5CDD505-2E9C-101B-9397-08002B2CF9AE}" pid="3" name="ActiveIbizaContext_ObjectID">
    <vt:lpwstr>{}</vt:lpwstr>
  </op:property>
  <op:property fmtid="{D5CDD505-2E9C-101B-9397-08002B2CF9AE}" pid="4" name="ActiveIbizaContext_templateID">
    <vt:lpwstr>{5978773E-0282-4ADA-A819-3725A33AA5A4}</vt:lpwstr>
  </op:property>
  <op:property fmtid="{D5CDD505-2E9C-101B-9397-08002B2CF9AE}" pid="5" name="ActiveIbizaContext_styleName">
    <vt:lpwstr/>
  </op:property>
  <op:property fmtid="{D5CDD505-2E9C-101B-9397-08002B2CF9AE}" pid="6" name="ActiveIbizaContext_State">
    <vt:lpwstr>None</vt:lpwstr>
  </op:property>
  <op:property fmtid="{D5CDD505-2E9C-101B-9397-08002B2CF9AE}" pid="7" name="ActiveIbizaContext_FeuilleTravail_Name">
    <vt:lpwstr>G-Résultat fiscal.5.xlsx</vt:lpwstr>
  </op:property>
  <op:property fmtid="{D5CDD505-2E9C-101B-9397-08002B2CF9AE}" pid="8" name="ActiveIbizaContext_launchFromIbiza">
    <vt:lpwstr>yes</vt:lpwstr>
  </op:property>
  <op:property fmtid="{D5CDD505-2E9C-101B-9397-08002B2CF9AE}" pid="9" name="ActiveIbizaContext_launchFromIbiza_ts">
    <vt:lpwstr>1501077439,89494</vt:lpwstr>
  </op:property>
  <op:property fmtid="{D5CDD505-2E9C-101B-9397-08002B2CF9AE}" pid="10" name="ActiveIbizaContext_launchFromIbiza_ui">
    <vt:lpwstr>{EA834E3A-F9B3-4891-A73F-E4E5E8A4BF3C}</vt:lpwstr>
  </op:property>
  <op:property fmtid="{D5CDD505-2E9C-101B-9397-08002B2CF9AE}" pid="11" name="ActiveIbizaContext_launchFromIbiza_ci">
    <vt:lpwstr>{00DC78B1-FF49-4D44-AF0E-A6B28513519F}</vt:lpwstr>
  </op:property>
  <op:property fmtid="{D5CDD505-2E9C-101B-9397-08002B2CF9AE}" pid="12" name="ActiveIbizaContext_launchFromIbiza_si">
    <vt:lpwstr>{C109CCB6-6B31-468F-9D45-BACE8669BC59}</vt:lpwstr>
  </op:property>
  <op:property fmtid="{D5CDD505-2E9C-101B-9397-08002B2CF9AE}" pid="13" name="ActiveIbizaContext_launchFromIbiza_dk">
    <vt:lpwstr>{AB8CE552-31F1-478E-8580-429E7E642183}{CA1EA744-F1EC-4207-9A88-BF4688C4D71E}</vt:lpwstr>
  </op:property>
  <op:property fmtid="{D5CDD505-2E9C-101B-9397-08002B2CF9AE}" pid="14" name="ActiveIbizaContext_launchFromIbiza_ep">
    <vt:lpwstr>https://saas.irf-cloud.com</vt:lpwstr>
  </op:property>
  <op:property fmtid="{D5CDD505-2E9C-101B-9397-08002B2CF9AE}" pid="15" name="ActiveIbizaContext_launchFromIbiza_mi">
    <vt:lpwstr>{159C9F67-236B-46FA-8F10-B00994E7BF38}</vt:lpwstr>
  </op:property>
  <op:property fmtid="{D5CDD505-2E9C-101B-9397-08002B2CF9AE}" pid="16" name="ActiveIbizaContext_launchFromIbiza_pi">
    <vt:lpwstr>{A079D6EB-746A-449A-A7BD-BBF5C25ED683}</vt:lpwstr>
  </op:property>
  <op:property fmtid="{D5CDD505-2E9C-101B-9397-08002B2CF9AE}" pid="17" name="ActiveIbizaContext_launchFromIbiza_fn">
    <vt:lpwstr>Christophe PESLE</vt:lpwstr>
  </op:property>
  <op:property fmtid="{D5CDD505-2E9C-101B-9397-08002B2CF9AE}" pid="18" name="ActiveIbizaContext_launchFromIbiza_pr">
    <vt:lpwstr>4</vt:lpwstr>
  </op:property>
  <op:property fmtid="{D5CDD505-2E9C-101B-9397-08002B2CF9AE}" pid="19" name="ActiveIbizaContext_DatabaseID">
    <vt:lpwstr>{00DC78B1-FF49-4D44-AF0E-A6B28513519F}</vt:lpwstr>
  </op:property>
  <op:property fmtid="{D5CDD505-2E9C-101B-9397-08002B2CF9AE}" pid="20" name="ctx_IRFType">
    <vt:lpwstr>ARC</vt:lpwstr>
  </op:property>
  <op:property fmtid="{D5CDD505-2E9C-101B-9397-08002B2CF9AE}" pid="21" name="ctx_ContextType">
    <vt:lpwstr>EXERCICE</vt:lpwstr>
  </op:property>
  <op:property fmtid="{D5CDD505-2E9C-101B-9397-08002B2CF9AE}" pid="22" name="ctx_ContextID">
    <vt:lpwstr>{48209B4F-61A8-44BB-A3CC-EAAAD86A09E2}</vt:lpwstr>
  </op:property>
  <op:property fmtid="{D5CDD505-2E9C-101B-9397-08002B2CF9AE}" pid="23" name="ctx_ContextID_N1">
    <vt:lpwstr>{83F15309-008B-492C-830B-2AB25F25737B}</vt:lpwstr>
  </op:property>
  <op:property fmtid="{D5CDD505-2E9C-101B-9397-08002B2CF9AE}" pid="24" name="ctx_ContextID_N2">
    <vt:lpwstr>{DFAFFFA1-32CF-45DE-9951-83D59FE681E5}</vt:lpwstr>
  </op:property>
  <op:property fmtid="{D5CDD505-2E9C-101B-9397-08002B2CF9AE}" pid="25" name="ctx_StartDate_N">
    <vt:lpwstr>20170201</vt:lpwstr>
  </op:property>
  <op:property fmtid="{D5CDD505-2E9C-101B-9397-08002B2CF9AE}" pid="26" name="ctx_EndDate_N">
    <vt:lpwstr>20180131</vt:lpwstr>
  </op:property>
  <op:property fmtid="{D5CDD505-2E9C-101B-9397-08002B2CF9AE}" pid="27" name="ctx_StartDate_N1">
    <vt:lpwstr>20160201</vt:lpwstr>
  </op:property>
  <op:property fmtid="{D5CDD505-2E9C-101B-9397-08002B2CF9AE}" pid="28" name="ctx_EndDate_N1">
    <vt:lpwstr>20170131</vt:lpwstr>
  </op:property>
  <op:property fmtid="{D5CDD505-2E9C-101B-9397-08002B2CF9AE}" pid="29" name="ctx_StartDate_N2">
    <vt:lpwstr>20150201</vt:lpwstr>
  </op:property>
  <op:property fmtid="{D5CDD505-2E9C-101B-9397-08002B2CF9AE}" pid="30" name="ctx_EndDate_N2">
    <vt:lpwstr>20160131</vt:lpwstr>
  </op:property>
  <op:property fmtid="{D5CDD505-2E9C-101B-9397-08002B2CF9AE}" pid="31" name="ctx_GenAccountLen">
    <vt:lpwstr>6</vt:lpwstr>
  </op:property>
  <op:property fmtid="{D5CDD505-2E9C-101B-9397-08002B2CF9AE}" pid="32" name="ctx_RaisonSociale">
    <vt:lpwstr>MASDIS</vt:lpwstr>
  </op:property>
  <op:property fmtid="{D5CDD505-2E9C-101B-9397-08002B2CF9AE}" pid="33" name="ctx_CycleCode">
    <vt:lpwstr>G</vt:lpwstr>
  </op:property>
  <op:property fmtid="{D5CDD505-2E9C-101B-9397-08002B2CF9AE}" pid="34" name="ctx_CycleID">
    <vt:lpwstr>{B7D52897-88D6-43BD-841E-68A58F55E36E}</vt:lpwstr>
  </op:property>
  <op:property fmtid="{D5CDD505-2E9C-101B-9397-08002B2CF9AE}" pid="35" name="ctx_CycleDescription">
    <vt:lpwstr>Etat</vt:lpwstr>
  </op:property>
  <op:property fmtid="{D5CDD505-2E9C-101B-9397-08002B2CF9AE}" pid="36" name="ctx_AccountDefaultRange">
    <vt:lpwstr/>
  </op:property>
  <op:property fmtid="{D5CDD505-2E9C-101B-9397-08002B2CF9AE}" pid="37" name="ctx_SheetName">
    <vt:lpwstr>Résultat fiscal.xlsx</vt:lpwstr>
  </op:property>
  <op:property fmtid="{D5CDD505-2E9C-101B-9397-08002B2CF9AE}" pid="38" name="ctx_SheetUserName">
    <vt:lpwstr>Résultat fiscal</vt:lpwstr>
  </op:property>
  <op:property fmtid="{D5CDD505-2E9C-101B-9397-08002B2CF9AE}" pid="39" name="mm_modelObjectID">
    <vt:lpwstr>{159C9F67-236B-46FA-8F10-B00994E7BF38}</vt:lpwstr>
  </op:property>
  <op:property fmtid="{D5CDD505-2E9C-101B-9397-08002B2CF9AE}" pid="40" name="mm_companyObjectID">
    <vt:lpwstr>{F518DB5B-DFEC-49BA-BDB2-063B3D022AB3}</vt:lpwstr>
  </op:property>
  <op:property fmtid="{D5CDD505-2E9C-101B-9397-08002B2CF9AE}" pid="41" name="ctx_VATPeriod">
    <vt:lpwstr>N</vt:lpwstr>
  </op:property>
  <op:property fmtid="{D5CDD505-2E9C-101B-9397-08002B2CF9AE}" pid="42" name="ctx_VATPeriodDescription">
    <vt:lpwstr>Non soumis � la TVA</vt:lpwstr>
  </op:property>
  <op:property fmtid="{D5CDD505-2E9C-101B-9397-08002B2CF9AE}" pid="43" name="ctx_FormID">
    <vt:lpwstr>{159C9F67-236B-46FA-8F10-B00994E7BF38}</vt:lpwstr>
  </op:property>
  <op:property fmtid="{D5CDD505-2E9C-101B-9397-08002B2CF9AE}" pid="44" name="ctx_Init">
    <vt:lpwstr>True</vt:lpwstr>
  </op:property>
  <op:property fmtid="{D5CDD505-2E9C-101B-9397-08002B2CF9AE}" pid="45" name="ctx_ExerciceID">
    <vt:lpwstr>{48209B4F-61A8-44BB-A3CC-EAAAD86A09E2}</vt:lpwstr>
  </op:property>
  <op:property fmtid="{D5CDD505-2E9C-101B-9397-08002B2CF9AE}" pid="46" name="ctx_StartDateEXE_N">
    <vt:lpwstr>20170201</vt:lpwstr>
  </op:property>
  <op:property fmtid="{D5CDD505-2E9C-101B-9397-08002B2CF9AE}" pid="47" name="ctx_EndDateEXE_N">
    <vt:lpwstr>20180131</vt:lpwstr>
  </op:property>
  <op:property fmtid="{D5CDD505-2E9C-101B-9397-08002B2CF9AE}" pid="48" name="ctx_Locked">
    <vt:lpwstr>false</vt:lpwstr>
  </op:property>
  <op:property fmtid="{D5CDD505-2E9C-101B-9397-08002B2CF9AE}" pid="49" name="ctx_LastUpdateDate">
    <vt:lpwstr>2016-11-01 00:00:00</vt:lpwstr>
  </op:property>
</op:Properties>
</file>