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5" windowWidth="20520" windowHeight="3705" tabRatio="692"/>
  </bookViews>
  <sheets>
    <sheet name="Pourcentage et liste entreprise" sheetId="2" r:id="rId1"/>
    <sheet name="BC Déco Choffray" sheetId="32" r:id="rId2"/>
    <sheet name="Berra" sheetId="31" r:id="rId3"/>
    <sheet name="Cofely" sheetId="30" r:id="rId4"/>
    <sheet name="Domofen" sheetId="29" r:id="rId5"/>
    <sheet name="Electricité des Hêtres" sheetId="28" r:id="rId6"/>
    <sheet name="Electro Pro" sheetId="27" r:id="rId7"/>
    <sheet name="Fazio &amp; Rante" sheetId="26" r:id="rId8"/>
    <sheet name="Getaz Romang" sheetId="25" r:id="rId9"/>
    <sheet name="Grenacher" sheetId="24" r:id="rId10"/>
    <sheet name="Jacot chauffage SA" sheetId="23" r:id="rId11"/>
    <sheet name="Jardin Passion Sàrl" sheetId="22" r:id="rId12"/>
    <sheet name="Jura Néon" sheetId="21" r:id="rId13"/>
    <sheet name="Kaufmann" sheetId="20" r:id="rId14"/>
    <sheet name="Marbrerie Mathez" sheetId="19" r:id="rId15"/>
    <sheet name="Minerba SA" sheetId="18" r:id="rId16"/>
    <sheet name="Nogueira SA" sheetId="17" r:id="rId17"/>
    <sheet name="Nussbaum" sheetId="16" r:id="rId18"/>
    <sheet name="Obrist &amp; Cie" sheetId="15" r:id="rId19"/>
    <sheet name="Ortlieb &amp; Hirschy SA" sheetId="14" r:id="rId20"/>
    <sheet name="Perrazolo" sheetId="13" r:id="rId21"/>
    <sheet name="Perrucchini" sheetId="12" r:id="rId22"/>
    <sheet name="Portabri" sheetId="11" r:id="rId23"/>
    <sheet name="RFC Chauffage" sheetId="10" r:id="rId24"/>
    <sheet name="Roland's coolbright" sheetId="9" r:id="rId25"/>
    <sheet name="S. Fachinetti" sheetId="8" r:id="rId26"/>
    <sheet name="Sol&amp;Lit" sheetId="7" r:id="rId27"/>
    <sheet name="Steiner SA" sheetId="6" r:id="rId28"/>
    <sheet name="Therm Services" sheetId="5" r:id="rId29"/>
    <sheet name="Vitrerie Bel-Air" sheetId="4" r:id="rId30"/>
    <sheet name="Taux Bons" sheetId="3" r:id="rId31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L17" i="32" l="1"/>
  <c r="B7" i="2" s="1"/>
  <c r="L40" i="31" l="1"/>
  <c r="B8" i="2" s="1"/>
  <c r="L27" i="30" l="1"/>
  <c r="B10" i="2" s="1"/>
  <c r="L17" i="29" l="1"/>
  <c r="B12" i="2" s="1"/>
  <c r="L17" i="28" l="1"/>
  <c r="B13" i="2" s="1"/>
  <c r="L17" i="27" l="1"/>
  <c r="B14" i="2" s="1"/>
  <c r="L18" i="26" l="1"/>
  <c r="B15" i="2" s="1"/>
  <c r="L18" i="25" l="1"/>
  <c r="B16" i="2" s="1"/>
  <c r="L18" i="24" l="1"/>
  <c r="B17" i="2" s="1"/>
  <c r="L17" i="23" l="1"/>
  <c r="B18" i="2" s="1"/>
  <c r="L21" i="22" l="1"/>
  <c r="B19" i="2" s="1"/>
  <c r="L17" i="21" l="1"/>
  <c r="B21" i="2" s="1"/>
  <c r="L17" i="20" l="1"/>
  <c r="B22" i="2" s="1"/>
  <c r="L17" i="19" l="1"/>
  <c r="B23" i="2" s="1"/>
  <c r="L32" i="18" l="1"/>
  <c r="B24" i="2" s="1"/>
  <c r="L17" i="17" l="1"/>
  <c r="B25" i="2" s="1"/>
  <c r="L37" i="16" l="1"/>
  <c r="B26" i="2" s="1"/>
  <c r="L18" i="15" l="1"/>
  <c r="B28" i="2" s="1"/>
  <c r="L19" i="14" l="1"/>
  <c r="B29" i="2" s="1"/>
  <c r="L25" i="13" l="1"/>
  <c r="B30" i="2" s="1"/>
  <c r="L17" i="12" l="1"/>
  <c r="B31" i="2" s="1"/>
  <c r="L19" i="11" l="1"/>
  <c r="B32" i="2" s="1"/>
  <c r="L17" i="10" l="1"/>
  <c r="B34" i="2" s="1"/>
  <c r="L17" i="9" l="1"/>
  <c r="L17" i="8" l="1"/>
  <c r="B36" i="2" s="1"/>
  <c r="L17" i="7" l="1"/>
  <c r="B38" i="2" s="1"/>
  <c r="L20" i="6" l="1"/>
  <c r="B39" i="2" s="1"/>
  <c r="L27" i="5" l="1"/>
  <c r="B40" i="2" s="1"/>
  <c r="L17" i="4" l="1"/>
  <c r="B41" i="2" s="1"/>
  <c r="D7" i="2" l="1"/>
  <c r="E7" i="2" s="1"/>
  <c r="D8" i="2"/>
  <c r="E8" i="2" s="1"/>
  <c r="D9" i="2"/>
  <c r="E9" i="2" s="1"/>
  <c r="D10" i="2"/>
  <c r="E10" i="2" s="1"/>
  <c r="D11" i="2"/>
  <c r="E11" i="2" s="1"/>
  <c r="G11" i="2" s="1"/>
  <c r="D12" i="2"/>
  <c r="E12" i="2" s="1"/>
  <c r="G12" i="2" s="1"/>
  <c r="D13" i="2"/>
  <c r="E13" i="2" s="1"/>
  <c r="D14" i="2"/>
  <c r="E14" i="2" s="1"/>
  <c r="D15" i="2"/>
  <c r="E15" i="2" s="1"/>
  <c r="D16" i="2"/>
  <c r="E16" i="2" s="1"/>
  <c r="D17" i="2"/>
  <c r="E17" i="2" s="1"/>
  <c r="D18" i="2"/>
  <c r="E18" i="2" s="1"/>
  <c r="D19" i="2"/>
  <c r="E19" i="2" s="1"/>
  <c r="D20" i="2"/>
  <c r="E20" i="2" s="1"/>
  <c r="D21" i="2"/>
  <c r="E21" i="2" s="1"/>
  <c r="D22" i="2"/>
  <c r="E22" i="2" s="1"/>
  <c r="D23" i="2"/>
  <c r="E23" i="2" s="1"/>
  <c r="D24" i="2"/>
  <c r="E24" i="2" s="1"/>
  <c r="D25" i="2"/>
  <c r="E25" i="2" s="1"/>
  <c r="D26" i="2"/>
  <c r="E26" i="2" s="1"/>
  <c r="D27" i="2"/>
  <c r="E27" i="2" s="1"/>
  <c r="D28" i="2"/>
  <c r="E28" i="2" s="1"/>
  <c r="D29" i="2"/>
  <c r="E29" i="2" s="1"/>
  <c r="D30" i="2"/>
  <c r="E30" i="2" s="1"/>
  <c r="D31" i="2"/>
  <c r="E31" i="2" s="1"/>
  <c r="D32" i="2"/>
  <c r="E32" i="2" s="1"/>
  <c r="D33" i="2"/>
  <c r="E33" i="2" s="1"/>
  <c r="D34" i="2"/>
  <c r="E34" i="2" s="1"/>
  <c r="D35" i="2"/>
  <c r="E35" i="2" s="1"/>
  <c r="D36" i="2"/>
  <c r="E36" i="2" s="1"/>
  <c r="D37" i="2"/>
  <c r="E37" i="2" s="1"/>
  <c r="D38" i="2"/>
  <c r="E38" i="2" s="1"/>
  <c r="D39" i="2"/>
  <c r="E39" i="2" s="1"/>
  <c r="D40" i="2"/>
  <c r="E40" i="2" s="1"/>
  <c r="D41" i="2"/>
  <c r="E41" i="2" s="1"/>
  <c r="D6" i="2"/>
  <c r="E6" i="2" s="1"/>
  <c r="G6" i="2" s="1"/>
  <c r="F6" i="2" s="1"/>
  <c r="G14" i="2" l="1"/>
  <c r="F14" i="2" s="1"/>
  <c r="G9" i="2"/>
  <c r="F9" i="2" s="1"/>
  <c r="G13" i="2"/>
  <c r="F13" i="2" s="1"/>
  <c r="G10" i="2"/>
  <c r="F10" i="2" s="1"/>
  <c r="F11" i="2"/>
  <c r="F12" i="2"/>
  <c r="G8" i="2"/>
  <c r="F8" i="2" s="1"/>
  <c r="G7" i="2"/>
  <c r="F7" i="2" s="1"/>
  <c r="G40" i="2"/>
  <c r="F40" i="2" s="1"/>
  <c r="G38" i="2"/>
  <c r="F38" i="2" s="1"/>
  <c r="G36" i="2"/>
  <c r="F36" i="2" s="1"/>
  <c r="G34" i="2"/>
  <c r="F34" i="2" s="1"/>
  <c r="G32" i="2"/>
  <c r="F32" i="2" s="1"/>
  <c r="G30" i="2"/>
  <c r="F30" i="2" s="1"/>
  <c r="G28" i="2"/>
  <c r="F28" i="2" s="1"/>
  <c r="G26" i="2"/>
  <c r="F26" i="2" s="1"/>
  <c r="G24" i="2"/>
  <c r="F24" i="2" s="1"/>
  <c r="G22" i="2"/>
  <c r="F22" i="2" s="1"/>
  <c r="G20" i="2"/>
  <c r="F20" i="2" s="1"/>
  <c r="G18" i="2"/>
  <c r="F18" i="2" s="1"/>
  <c r="G16" i="2"/>
  <c r="F16" i="2" s="1"/>
  <c r="G41" i="2"/>
  <c r="F41" i="2" s="1"/>
  <c r="G39" i="2"/>
  <c r="F39" i="2" s="1"/>
  <c r="G37" i="2"/>
  <c r="F37" i="2" s="1"/>
  <c r="G35" i="2"/>
  <c r="F35" i="2" s="1"/>
  <c r="G33" i="2"/>
  <c r="F33" i="2" s="1"/>
  <c r="G31" i="2"/>
  <c r="F31" i="2" s="1"/>
  <c r="G29" i="2"/>
  <c r="F29" i="2" s="1"/>
  <c r="G27" i="2"/>
  <c r="F27" i="2" s="1"/>
  <c r="G25" i="2"/>
  <c r="F25" i="2" s="1"/>
  <c r="G23" i="2"/>
  <c r="F23" i="2" s="1"/>
  <c r="G21" i="2"/>
  <c r="F21" i="2" s="1"/>
  <c r="G19" i="2"/>
  <c r="F19" i="2" s="1"/>
  <c r="G17" i="2"/>
  <c r="F17" i="2" s="1"/>
  <c r="G15" i="2"/>
  <c r="F15" i="2" s="1"/>
  <c r="E45" i="3" l="1"/>
  <c r="E44" i="3"/>
  <c r="E43" i="3"/>
  <c r="E42" i="3"/>
  <c r="E41" i="3"/>
  <c r="E30" i="3"/>
  <c r="E29" i="3"/>
  <c r="E28" i="3"/>
  <c r="E27" i="3"/>
  <c r="E26" i="3"/>
  <c r="E12" i="3"/>
  <c r="E11" i="3"/>
  <c r="E10" i="3"/>
  <c r="E9" i="3"/>
  <c r="E8" i="3"/>
  <c r="G43" i="2" l="1"/>
</calcChain>
</file>

<file path=xl/sharedStrings.xml><?xml version="1.0" encoding="utf-8"?>
<sst xmlns="http://schemas.openxmlformats.org/spreadsheetml/2006/main" count="1543" uniqueCount="385">
  <si>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</si>
  <si>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</si>
  <si>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</si>
  <si>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</si>
  <si>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</si>
  <si>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</si>
  <si>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</si>
  <si>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</si>
  <si>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</si>
  <si>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</si>
  <si>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</si>
  <si>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</si>
  <si>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</si>
  <si>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</si>
  <si>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</si>
  <si>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Liste des taux en relation avec les bons sur chiffre d'affaires</t>
  </si>
  <si>
    <t>Variante 1</t>
  </si>
  <si>
    <t>De</t>
  </si>
  <si>
    <t>à</t>
  </si>
  <si>
    <t>Taux</t>
  </si>
  <si>
    <t>Hypothese 
max.</t>
  </si>
  <si>
    <t>et plus</t>
  </si>
  <si>
    <t>Variante 2</t>
  </si>
  <si>
    <t>Variante 3</t>
  </si>
  <si>
    <t>raffaello radicchi</t>
  </si>
  <si>
    <t>Affutron, Santschi</t>
  </si>
  <si>
    <t>BC Déco Choffray</t>
  </si>
  <si>
    <t>Berra</t>
  </si>
  <si>
    <t>Cheminée Leroi</t>
  </si>
  <si>
    <t>Cofely</t>
  </si>
  <si>
    <t>Cuisine Morel</t>
  </si>
  <si>
    <t>Domofen</t>
  </si>
  <si>
    <t>Electricité des Hêtres</t>
  </si>
  <si>
    <t>Electro Pro</t>
  </si>
  <si>
    <t>Fazio &amp; Rante</t>
  </si>
  <si>
    <t>Getaz Romang</t>
  </si>
  <si>
    <t>Grenacher</t>
  </si>
  <si>
    <t>Jacot chauffage SA</t>
  </si>
  <si>
    <t>Jardin Passion Sàrl</t>
  </si>
  <si>
    <t>JB Garage</t>
  </si>
  <si>
    <t>Jura Néon</t>
  </si>
  <si>
    <t>Kaufmann</t>
  </si>
  <si>
    <t>Marbrerie Mathez</t>
  </si>
  <si>
    <t>Minerba SA</t>
  </si>
  <si>
    <t>Nogueira SA</t>
  </si>
  <si>
    <t>Nussbaum</t>
  </si>
  <si>
    <t>Les artisans contemporains</t>
  </si>
  <si>
    <t>Obrist &amp; Cie</t>
  </si>
  <si>
    <t>Ortlieb &amp; Hirschy SA</t>
  </si>
  <si>
    <t>Perrazolo</t>
  </si>
  <si>
    <t>Perrucchini</t>
  </si>
  <si>
    <t>Portabri</t>
  </si>
  <si>
    <t>Quinca</t>
  </si>
  <si>
    <t>RFC Chauffage</t>
  </si>
  <si>
    <t>Roland's coolbright</t>
  </si>
  <si>
    <t>S. Fachinetti</t>
  </si>
  <si>
    <t>Sambiago Style</t>
  </si>
  <si>
    <t>Sol&amp;Lit</t>
  </si>
  <si>
    <t>Steiner SA</t>
  </si>
  <si>
    <t>Therm Services</t>
  </si>
  <si>
    <t>Vitrerie Bel-Air</t>
  </si>
  <si>
    <t>fixe</t>
  </si>
  <si>
    <t>selon rabais</t>
  </si>
  <si>
    <t>fxe</t>
  </si>
  <si>
    <t>Comptes créanciers 2014</t>
  </si>
  <si>
    <t>(RR) RAFAELLO RADICCHI</t>
  </si>
  <si>
    <t>Période du 01-10-2014 au 31-12-2014,avec écritures provisoires</t>
  </si>
  <si>
    <t>Compte 20225</t>
  </si>
  <si>
    <t>VITRERIE BEL-AIR</t>
  </si>
  <si>
    <t>Collectif</t>
  </si>
  <si>
    <t>2000</t>
  </si>
  <si>
    <t>Monnaie</t>
  </si>
  <si>
    <t>CHF</t>
  </si>
  <si>
    <t>Date</t>
  </si>
  <si>
    <t>Ecriture</t>
  </si>
  <si>
    <t>Pièce</t>
  </si>
  <si>
    <t>Libellé</t>
  </si>
  <si>
    <t>Débit CHF</t>
  </si>
  <si>
    <t>Crédit CHF</t>
  </si>
  <si>
    <t>27/10/14</t>
  </si>
  <si>
    <t>CR</t>
  </si>
  <si>
    <t/>
  </si>
  <si>
    <t>Totaux</t>
  </si>
  <si>
    <t>TOTAL Q4</t>
  </si>
  <si>
    <t>TOTAL ADJU</t>
  </si>
  <si>
    <t>TOTAL FINAL</t>
  </si>
  <si>
    <t>Chantiers</t>
  </si>
  <si>
    <t>Avenant du</t>
  </si>
  <si>
    <t>Founisseur</t>
  </si>
  <si>
    <t>Chantier</t>
  </si>
  <si>
    <t>Adjudication</t>
  </si>
  <si>
    <t>Société</t>
  </si>
  <si>
    <t>Bon n°</t>
  </si>
  <si>
    <t>Technicien   responsable</t>
  </si>
  <si>
    <t>date établisemment</t>
  </si>
  <si>
    <t xml:space="preserve"> quittance remise le</t>
  </si>
  <si>
    <t>Compte 20320</t>
  </si>
  <si>
    <t>THERMSERVICE</t>
  </si>
  <si>
    <t>23/10/14</t>
  </si>
  <si>
    <t>3684</t>
  </si>
  <si>
    <t>2014-1079</t>
  </si>
  <si>
    <t>Facture</t>
  </si>
  <si>
    <t>3685</t>
  </si>
  <si>
    <t>2014-1078</t>
  </si>
  <si>
    <t>3686</t>
  </si>
  <si>
    <t>2014-1076</t>
  </si>
  <si>
    <t>3687</t>
  </si>
  <si>
    <t>2014-1096</t>
  </si>
  <si>
    <t>3688</t>
  </si>
  <si>
    <t>2014-1090</t>
  </si>
  <si>
    <t>3689</t>
  </si>
  <si>
    <t>2014-1089</t>
  </si>
  <si>
    <t>3690</t>
  </si>
  <si>
    <t>2014-1084</t>
  </si>
  <si>
    <t>3691</t>
  </si>
  <si>
    <t>2014-1080</t>
  </si>
  <si>
    <t>17/11/14</t>
  </si>
  <si>
    <t>3999</t>
  </si>
  <si>
    <t>2014-1114</t>
  </si>
  <si>
    <t>08/12/14</t>
  </si>
  <si>
    <t>4781</t>
  </si>
  <si>
    <t>2014-1146</t>
  </si>
  <si>
    <t>12/12/14</t>
  </si>
  <si>
    <t>Compte 20231</t>
  </si>
  <si>
    <t>STEINER</t>
  </si>
  <si>
    <t>09/10/14</t>
  </si>
  <si>
    <t>3624</t>
  </si>
  <si>
    <t>14280</t>
  </si>
  <si>
    <t>3997</t>
  </si>
  <si>
    <t>14313</t>
  </si>
  <si>
    <t>3998</t>
  </si>
  <si>
    <t>14312</t>
  </si>
  <si>
    <t>Compte 20069</t>
  </si>
  <si>
    <t>Sol &amp; Lit</t>
  </si>
  <si>
    <t>Compte 20327</t>
  </si>
  <si>
    <t>CONSORTIUM MARCHE</t>
  </si>
  <si>
    <t>Compte 20354</t>
  </si>
  <si>
    <t>ROLAND'S COOLBRIGHT</t>
  </si>
  <si>
    <t>Compte 20035</t>
  </si>
  <si>
    <t>RFC Chauffage SA</t>
  </si>
  <si>
    <t>Compte 20403</t>
  </si>
  <si>
    <t>PORTABRI</t>
  </si>
  <si>
    <t>25/10/14</t>
  </si>
  <si>
    <t>3508</t>
  </si>
  <si>
    <t>1441</t>
  </si>
  <si>
    <t>13/11/14</t>
  </si>
  <si>
    <t>3993</t>
  </si>
  <si>
    <t>1549</t>
  </si>
  <si>
    <t>Compte 20260</t>
  </si>
  <si>
    <t>PERUCCHINI CONSTRUCTIONS</t>
  </si>
  <si>
    <t>Compte 20042</t>
  </si>
  <si>
    <t>Perazzolo Stores</t>
  </si>
  <si>
    <t>10/10/14</t>
  </si>
  <si>
    <t>3621</t>
  </si>
  <si>
    <t>20141010</t>
  </si>
  <si>
    <t>24/10/14</t>
  </si>
  <si>
    <t>3855</t>
  </si>
  <si>
    <t>20141024</t>
  </si>
  <si>
    <t>3833</t>
  </si>
  <si>
    <t>20141027</t>
  </si>
  <si>
    <t>3834</t>
  </si>
  <si>
    <t>03/11/14</t>
  </si>
  <si>
    <t>3835</t>
  </si>
  <si>
    <t>20141103</t>
  </si>
  <si>
    <t>10/11/14</t>
  </si>
  <si>
    <t>3988</t>
  </si>
  <si>
    <t>20141110</t>
  </si>
  <si>
    <t>14/11/14</t>
  </si>
  <si>
    <t>3990</t>
  </si>
  <si>
    <t>20141114</t>
  </si>
  <si>
    <t>3989</t>
  </si>
  <si>
    <t>20141117</t>
  </si>
  <si>
    <t>Compte 20114</t>
  </si>
  <si>
    <t>22/10/14</t>
  </si>
  <si>
    <t>3856</t>
  </si>
  <si>
    <t>14/12-0047</t>
  </si>
  <si>
    <t>16/12/14</t>
  </si>
  <si>
    <t>5330</t>
  </si>
  <si>
    <t>12/1-00327</t>
  </si>
  <si>
    <t>Compte 20086</t>
  </si>
  <si>
    <t>OBRIST &amp; CO</t>
  </si>
  <si>
    <t>16/10/14</t>
  </si>
  <si>
    <t>3672</t>
  </si>
  <si>
    <t>473/014</t>
  </si>
  <si>
    <t>28/10/14</t>
  </si>
  <si>
    <t>Compte 20006</t>
  </si>
  <si>
    <t>Nussbaum &amp; Fils SA</t>
  </si>
  <si>
    <t>04/10/14</t>
  </si>
  <si>
    <t>3572</t>
  </si>
  <si>
    <t>4202014900</t>
  </si>
  <si>
    <t>3573</t>
  </si>
  <si>
    <t>4212014900</t>
  </si>
  <si>
    <t>3971</t>
  </si>
  <si>
    <t>5042014900</t>
  </si>
  <si>
    <t>3972</t>
  </si>
  <si>
    <t>5052014900</t>
  </si>
  <si>
    <t>3973</t>
  </si>
  <si>
    <t>5012014900</t>
  </si>
  <si>
    <t>3974</t>
  </si>
  <si>
    <t>4962014900</t>
  </si>
  <si>
    <t>3975</t>
  </si>
  <si>
    <t>5002014900</t>
  </si>
  <si>
    <t>3976</t>
  </si>
  <si>
    <t>4992014900</t>
  </si>
  <si>
    <t>3977</t>
  </si>
  <si>
    <t>4972014900</t>
  </si>
  <si>
    <t>3978</t>
  </si>
  <si>
    <t>4952014900</t>
  </si>
  <si>
    <t>3979</t>
  </si>
  <si>
    <t>4892014900</t>
  </si>
  <si>
    <t>3980</t>
  </si>
  <si>
    <t>4902014900</t>
  </si>
  <si>
    <t>3981</t>
  </si>
  <si>
    <t>4912014900</t>
  </si>
  <si>
    <t>3982</t>
  </si>
  <si>
    <t>4922014900</t>
  </si>
  <si>
    <t>3983</t>
  </si>
  <si>
    <t>4932014900</t>
  </si>
  <si>
    <t>3984</t>
  </si>
  <si>
    <t>4942014900</t>
  </si>
  <si>
    <t>3985</t>
  </si>
  <si>
    <t>5032014900</t>
  </si>
  <si>
    <t>3986</t>
  </si>
  <si>
    <t>5022014900</t>
  </si>
  <si>
    <t>3987</t>
  </si>
  <si>
    <t>4982014900</t>
  </si>
  <si>
    <t>22/12/14</t>
  </si>
  <si>
    <t>4771</t>
  </si>
  <si>
    <t>5992014900</t>
  </si>
  <si>
    <t>Compte 20094</t>
  </si>
  <si>
    <t>NOGUEIRA &amp; Cie</t>
  </si>
  <si>
    <t>Compte 20017</t>
  </si>
  <si>
    <t>05/11/14</t>
  </si>
  <si>
    <t>3822</t>
  </si>
  <si>
    <t>4141/8224</t>
  </si>
  <si>
    <t>3823</t>
  </si>
  <si>
    <t>4142/8225</t>
  </si>
  <si>
    <t>3824</t>
  </si>
  <si>
    <t>4140/8223</t>
  </si>
  <si>
    <t>3825</t>
  </si>
  <si>
    <t>4139/8222</t>
  </si>
  <si>
    <t>3826</t>
  </si>
  <si>
    <t>4137/8220</t>
  </si>
  <si>
    <t>3827</t>
  </si>
  <si>
    <t>4138/8221</t>
  </si>
  <si>
    <t>18/11/14</t>
  </si>
  <si>
    <t>3965</t>
  </si>
  <si>
    <t>4157/8243</t>
  </si>
  <si>
    <t>3966</t>
  </si>
  <si>
    <t>4159/8245</t>
  </si>
  <si>
    <t>3968</t>
  </si>
  <si>
    <t>4160/8246</t>
  </si>
  <si>
    <t>26/11/14</t>
  </si>
  <si>
    <t>4005</t>
  </si>
  <si>
    <t>4163/8249</t>
  </si>
  <si>
    <t>4014</t>
  </si>
  <si>
    <t>4164/8250</t>
  </si>
  <si>
    <t>4015</t>
  </si>
  <si>
    <t>4166/8252</t>
  </si>
  <si>
    <t>4016</t>
  </si>
  <si>
    <t>4167/8253</t>
  </si>
  <si>
    <t>4768</t>
  </si>
  <si>
    <t>4175/8261</t>
  </si>
  <si>
    <t>4769</t>
  </si>
  <si>
    <t>4174/8260</t>
  </si>
  <si>
    <t>Compte 20301</t>
  </si>
  <si>
    <t>MARBRERIE MATHEZ SA</t>
  </si>
  <si>
    <t>Compte 20226</t>
  </si>
  <si>
    <t>KAUFMANN &amp; FILS SA</t>
  </si>
  <si>
    <t>Compte 20286</t>
  </si>
  <si>
    <t>JURA NEON</t>
  </si>
  <si>
    <t>Compte 20033</t>
  </si>
  <si>
    <t>Jardin Passion</t>
  </si>
  <si>
    <t>03/10/14</t>
  </si>
  <si>
    <t>3567</t>
  </si>
  <si>
    <t>603667</t>
  </si>
  <si>
    <t>18/12/14</t>
  </si>
  <si>
    <t>4758</t>
  </si>
  <si>
    <t>603813</t>
  </si>
  <si>
    <t>4766</t>
  </si>
  <si>
    <t>603859</t>
  </si>
  <si>
    <t>30/12/14</t>
  </si>
  <si>
    <t>4767</t>
  </si>
  <si>
    <t>603896</t>
  </si>
  <si>
    <t>Compte 20373</t>
  </si>
  <si>
    <t>JACOT CHAUFFAGE SA</t>
  </si>
  <si>
    <t>Compte 20337</t>
  </si>
  <si>
    <t>GRENACHER SA</t>
  </si>
  <si>
    <t>15/12/14</t>
  </si>
  <si>
    <t>4765</t>
  </si>
  <si>
    <t>701428</t>
  </si>
  <si>
    <t>Compte 20011</t>
  </si>
  <si>
    <t>GETAZ ROMANG SA</t>
  </si>
  <si>
    <t>5360</t>
  </si>
  <si>
    <t>1925302</t>
  </si>
  <si>
    <t>Note de crédit</t>
  </si>
  <si>
    <t>Compte 20265</t>
  </si>
  <si>
    <t>FAZIO &amp; RANTE SA</t>
  </si>
  <si>
    <t>02/12/14</t>
  </si>
  <si>
    <t>4042</t>
  </si>
  <si>
    <t>253</t>
  </si>
  <si>
    <t>Compte 20418</t>
  </si>
  <si>
    <t>ELECTRO PRO SA</t>
  </si>
  <si>
    <t>Compte 20374</t>
  </si>
  <si>
    <t>EH</t>
  </si>
  <si>
    <t>Compte 20077</t>
  </si>
  <si>
    <t>Domofen SA</t>
  </si>
  <si>
    <t>Compte 20262</t>
  </si>
  <si>
    <t>COFELY SA</t>
  </si>
  <si>
    <t>15/10/14</t>
  </si>
  <si>
    <t>3658</t>
  </si>
  <si>
    <t>90238466</t>
  </si>
  <si>
    <t>17/10/14</t>
  </si>
  <si>
    <t>3659</t>
  </si>
  <si>
    <t>90238899</t>
  </si>
  <si>
    <t>3660</t>
  </si>
  <si>
    <t>90238849</t>
  </si>
  <si>
    <t>3956</t>
  </si>
  <si>
    <t>90242957</t>
  </si>
  <si>
    <t>3957</t>
  </si>
  <si>
    <t>90242529</t>
  </si>
  <si>
    <t>3958</t>
  </si>
  <si>
    <t>90243355</t>
  </si>
  <si>
    <t>03/12/14</t>
  </si>
  <si>
    <t>4036</t>
  </si>
  <si>
    <t>90247603</t>
  </si>
  <si>
    <t>05/12/14</t>
  </si>
  <si>
    <t>4624</t>
  </si>
  <si>
    <t>90248721</t>
  </si>
  <si>
    <t>4626</t>
  </si>
  <si>
    <t>90248250</t>
  </si>
  <si>
    <t>4625</t>
  </si>
  <si>
    <t>90251884</t>
  </si>
  <si>
    <t>Compte 20018</t>
  </si>
  <si>
    <t>René Berra SA</t>
  </si>
  <si>
    <t>3574</t>
  </si>
  <si>
    <t>20145917</t>
  </si>
  <si>
    <t>3575</t>
  </si>
  <si>
    <t>20145928</t>
  </si>
  <si>
    <t>3576</t>
  </si>
  <si>
    <t>20145916</t>
  </si>
  <si>
    <t>3677</t>
  </si>
  <si>
    <t>20145954</t>
  </si>
  <si>
    <t>3678</t>
  </si>
  <si>
    <t>20145942</t>
  </si>
  <si>
    <t>3679</t>
  </si>
  <si>
    <t>20145953</t>
  </si>
  <si>
    <t>3680</t>
  </si>
  <si>
    <t>20145946</t>
  </si>
  <si>
    <t>3681</t>
  </si>
  <si>
    <t>20145945</t>
  </si>
  <si>
    <t>3682</t>
  </si>
  <si>
    <t>20145944</t>
  </si>
  <si>
    <t>3683</t>
  </si>
  <si>
    <t>20145943</t>
  </si>
  <si>
    <t>3838</t>
  </si>
  <si>
    <t>20145960</t>
  </si>
  <si>
    <t>31/10/14</t>
  </si>
  <si>
    <t>3837</t>
  </si>
  <si>
    <t>20145959</t>
  </si>
  <si>
    <t>19/11/14</t>
  </si>
  <si>
    <t>3994</t>
  </si>
  <si>
    <t>20145974</t>
  </si>
  <si>
    <t>3995</t>
  </si>
  <si>
    <t>20145978</t>
  </si>
  <si>
    <t>4760</t>
  </si>
  <si>
    <t>20145992</t>
  </si>
  <si>
    <t>4773</t>
  </si>
  <si>
    <t>20146003</t>
  </si>
  <si>
    <t>4774</t>
  </si>
  <si>
    <t>20145987</t>
  </si>
  <si>
    <t>4775</t>
  </si>
  <si>
    <t>20146006</t>
  </si>
  <si>
    <t>4776</t>
  </si>
  <si>
    <t>20146001</t>
  </si>
  <si>
    <t>4777</t>
  </si>
  <si>
    <t>20145995</t>
  </si>
  <si>
    <t>4778</t>
  </si>
  <si>
    <t>20145993</t>
  </si>
  <si>
    <t>4788</t>
  </si>
  <si>
    <t>20146018</t>
  </si>
  <si>
    <t>4789</t>
  </si>
  <si>
    <t>20146017</t>
  </si>
  <si>
    <t>Compte 20292</t>
  </si>
  <si>
    <t>Choffray Bruno BC DECO 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</si>
</sst>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7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8"/>
      <color rgb="FF000000"/>
      <name val="Arial"/>
      <family val="2"/>
    </font>
    <font>
      <sz val="7"/>
      <color rgb="FF000000"/>
      <name val="Arial"/>
      <family val="2"/>
    </font>
    <font>
      <b/>
      <sz val="7"/>
      <color rgb="FF000000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indexed="2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rgb="FFC0C0C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7" fillId="0" borderId="0"/>
    <xf numFmtId="0" fontId="6" fillId="0" borderId="0"/>
    <xf numFmtId="0" fontId="8" fillId="0" borderId="0"/>
    <xf numFmtId="0" fontId="1" fillId="0" borderId="0"/>
    <xf numFmtId="0" fontId="6" fillId="0" borderId="0"/>
  </cellStyleXfs>
  <cellXfs count="151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1" xfId="0" applyNumberFormat="1" applyFont="1" applyBorder="1" applyAlignment="1" applyProtection="1">
      <alignment horizontal="right"/>
    </xf>
    <xf numFmtId="4" fontId="3" fillId="0" borderId="22" xfId="0" applyNumberFormat="1" applyFont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0" xfId="0" applyNumberFormat="1" applyFont="1" applyFill="1" applyBorder="1" applyAlignment="1" applyProtection="1">
      <alignment horizontal="center"/>
    </xf>
    <xf numFmtId="3" fontId="3" fillId="2" borderId="23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4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0" xfId="0" applyNumberFormat="1" applyFont="1" applyBorder="1" applyAlignment="1" applyProtection="1">
      <alignment horizontal="center"/>
      <protection locked="0"/>
    </xf>
    <xf numFmtId="0" fontId="4" fillId="0" borderId="20" xfId="0" applyFont="1" applyBorder="1" applyAlignment="1" applyProtection="1">
      <alignment horizontal="center"/>
      <protection locked="0"/>
    </xf>
    <xf numFmtId="1" fontId="3" fillId="0" borderId="20" xfId="0" applyNumberFormat="1" applyFont="1" applyFill="1" applyBorder="1" applyAlignment="1" applyProtection="1">
      <alignment horizontal="center"/>
      <protection locked="0"/>
    </xf>
    <xf numFmtId="1" fontId="3" fillId="0" borderId="23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0" borderId="0" xfId="5"/>
    <xf numFmtId="0" fontId="9" fillId="2" borderId="25" xfId="5" applyFont="1" applyFill="1" applyBorder="1"/>
    <xf numFmtId="0" fontId="11" fillId="0" borderId="3" xfId="5" applyFont="1" applyBorder="1"/>
    <xf numFmtId="0" fontId="11" fillId="0" borderId="4" xfId="5" applyFont="1" applyBorder="1"/>
    <xf numFmtId="0" fontId="11" fillId="0" borderId="4" xfId="5" applyFont="1" applyFill="1" applyBorder="1"/>
    <xf numFmtId="0" fontId="9" fillId="0" borderId="5" xfId="5" applyFont="1" applyFill="1" applyBorder="1" applyAlignment="1">
      <alignment wrapText="1"/>
    </xf>
    <xf numFmtId="0" fontId="1" fillId="0" borderId="26" xfId="5" applyBorder="1"/>
    <xf numFmtId="0" fontId="1" fillId="0" borderId="2" xfId="5" applyBorder="1"/>
    <xf numFmtId="10" fontId="1" fillId="0" borderId="2" xfId="5" applyNumberFormat="1" applyBorder="1"/>
    <xf numFmtId="0" fontId="1" fillId="0" borderId="27" xfId="5" applyFill="1" applyBorder="1"/>
    <xf numFmtId="3" fontId="1" fillId="0" borderId="6" xfId="5" applyNumberFormat="1" applyBorder="1"/>
    <xf numFmtId="3" fontId="1" fillId="0" borderId="1" xfId="5" applyNumberFormat="1" applyBorder="1"/>
    <xf numFmtId="10" fontId="1" fillId="0" borderId="1" xfId="5" applyNumberFormat="1" applyBorder="1"/>
    <xf numFmtId="0" fontId="1" fillId="0" borderId="1" xfId="5" applyBorder="1"/>
    <xf numFmtId="4" fontId="1" fillId="0" borderId="7" xfId="5" applyNumberFormat="1" applyBorder="1"/>
    <xf numFmtId="3" fontId="1" fillId="0" borderId="8" xfId="5" applyNumberFormat="1" applyBorder="1"/>
    <xf numFmtId="3" fontId="1" fillId="0" borderId="9" xfId="5" applyNumberFormat="1" applyBorder="1"/>
    <xf numFmtId="10" fontId="1" fillId="0" borderId="9" xfId="5" applyNumberFormat="1" applyBorder="1"/>
    <xf numFmtId="0" fontId="1" fillId="0" borderId="9" xfId="5" applyBorder="1"/>
    <xf numFmtId="4" fontId="1" fillId="0" borderId="10" xfId="5" applyNumberFormat="1" applyBorder="1"/>
    <xf numFmtId="3" fontId="1" fillId="0" borderId="0" xfId="5" applyNumberFormat="1" applyBorder="1"/>
    <xf numFmtId="10" fontId="1" fillId="0" borderId="0" xfId="5" applyNumberFormat="1" applyBorder="1"/>
    <xf numFmtId="0" fontId="1" fillId="0" borderId="0" xfId="5" applyBorder="1"/>
    <xf numFmtId="4" fontId="1" fillId="0" borderId="0" xfId="5" applyNumberFormat="1" applyBorder="1"/>
    <xf numFmtId="0" fontId="1" fillId="0" borderId="11" xfId="5" applyBorder="1"/>
    <xf numFmtId="0" fontId="1" fillId="0" borderId="12" xfId="5" applyBorder="1"/>
    <xf numFmtId="10" fontId="1" fillId="0" borderId="12" xfId="5" applyNumberFormat="1" applyBorder="1"/>
    <xf numFmtId="0" fontId="1" fillId="0" borderId="13" xfId="5" applyFill="1" applyBorder="1"/>
    <xf numFmtId="10" fontId="3" fillId="0" borderId="21" xfId="0" applyNumberFormat="1" applyFont="1" applyBorder="1" applyAlignment="1" applyProtection="1">
      <alignment horizontal="center" vertical="center"/>
    </xf>
    <xf numFmtId="4" fontId="3" fillId="2" borderId="22" xfId="0" applyNumberFormat="1" applyFont="1" applyFill="1" applyBorder="1" applyAlignment="1" applyProtection="1">
      <alignment horizontal="right"/>
    </xf>
    <xf numFmtId="4" fontId="3" fillId="2" borderId="12" xfId="0" applyNumberFormat="1" applyFont="1" applyFill="1" applyBorder="1" applyAlignment="1" applyProtection="1">
      <alignment horizontal="right"/>
    </xf>
    <xf numFmtId="4" fontId="3" fillId="0" borderId="1" xfId="0" applyNumberFormat="1" applyFont="1" applyBorder="1" applyAlignment="1" applyProtection="1">
      <alignment horizontal="right"/>
    </xf>
    <xf numFmtId="4" fontId="3" fillId="2" borderId="1" xfId="0" applyNumberFormat="1" applyFont="1" applyFill="1" applyBorder="1" applyAlignment="1" applyProtection="1">
      <alignment horizontal="right"/>
    </xf>
    <xf numFmtId="0" fontId="1" fillId="0" borderId="11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6" xfId="0" applyFill="1" applyBorder="1" applyProtection="1"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  <xf numFmtId="0" fontId="11" fillId="0" borderId="0" xfId="5" applyFont="1" applyAlignment="1">
      <alignment horizontal="center" vertical="center" wrapText="1"/>
    </xf>
    <xf numFmtId="0" fontId="6" fillId="0" borderId="0" xfId="1"/>
    <xf numFmtId="49" fontId="12" fillId="0" borderId="0" xfId="1" applyNumberFormat="1" applyFont="1" applyFill="1" applyBorder="1" applyAlignment="1">
      <alignment horizontal="left" vertical="top" wrapText="1"/>
    </xf>
    <xf numFmtId="0" fontId="6" fillId="0" borderId="0" xfId="1"/>
    <xf numFmtId="49" fontId="13" fillId="0" borderId="0" xfId="1" applyNumberFormat="1" applyFont="1" applyFill="1" applyBorder="1" applyAlignment="1">
      <alignment horizontal="right" vertical="top" wrapText="1"/>
    </xf>
    <xf numFmtId="0" fontId="6" fillId="0" borderId="28" xfId="1" applyFill="1" applyBorder="1"/>
    <xf numFmtId="49" fontId="14" fillId="0" borderId="0" xfId="1" applyNumberFormat="1" applyFont="1" applyFill="1" applyBorder="1" applyAlignment="1">
      <alignment horizontal="left" vertical="top" wrapText="1"/>
    </xf>
    <xf numFmtId="49" fontId="15" fillId="0" borderId="29" xfId="1" applyNumberFormat="1" applyFont="1" applyFill="1" applyBorder="1" applyAlignment="1">
      <alignment horizontal="left" vertical="top" wrapText="1"/>
    </xf>
    <xf numFmtId="0" fontId="6" fillId="0" borderId="29" xfId="1" applyFill="1" applyBorder="1"/>
    <xf numFmtId="49" fontId="15" fillId="0" borderId="29" xfId="1" applyNumberFormat="1" applyFont="1" applyFill="1" applyBorder="1" applyAlignment="1">
      <alignment horizontal="left" vertical="top" wrapText="1"/>
    </xf>
    <xf numFmtId="49" fontId="15" fillId="0" borderId="29" xfId="1" applyNumberFormat="1" applyFont="1" applyFill="1" applyBorder="1" applyAlignment="1">
      <alignment horizontal="right" vertical="top" wrapText="1"/>
    </xf>
    <xf numFmtId="49" fontId="15" fillId="0" borderId="29" xfId="1" applyNumberFormat="1" applyFont="1" applyFill="1" applyBorder="1" applyAlignment="1">
      <alignment horizontal="right" vertical="top" wrapText="1"/>
    </xf>
    <xf numFmtId="49" fontId="15" fillId="7" borderId="30" xfId="1" applyNumberFormat="1" applyFont="1" applyFill="1" applyBorder="1" applyAlignment="1">
      <alignment horizontal="center" vertical="top" wrapText="1"/>
    </xf>
    <xf numFmtId="49" fontId="15" fillId="7" borderId="30" xfId="1" applyNumberFormat="1" applyFont="1" applyFill="1" applyBorder="1" applyAlignment="1">
      <alignment horizontal="left" vertical="top" wrapText="1"/>
    </xf>
    <xf numFmtId="0" fontId="6" fillId="7" borderId="30" xfId="1" applyFill="1" applyBorder="1"/>
    <xf numFmtId="49" fontId="15" fillId="7" borderId="30" xfId="1" applyNumberFormat="1" applyFont="1" applyFill="1" applyBorder="1" applyAlignment="1">
      <alignment horizontal="left" vertical="top" wrapText="1"/>
    </xf>
    <xf numFmtId="0" fontId="6" fillId="7" borderId="31" xfId="1" applyFill="1" applyBorder="1"/>
    <xf numFmtId="49" fontId="15" fillId="7" borderId="30" xfId="1" applyNumberFormat="1" applyFont="1" applyFill="1" applyBorder="1" applyAlignment="1">
      <alignment horizontal="right" vertical="top" wrapText="1"/>
    </xf>
    <xf numFmtId="49" fontId="15" fillId="7" borderId="30" xfId="1" applyNumberFormat="1" applyFont="1" applyFill="1" applyBorder="1" applyAlignment="1">
      <alignment horizontal="right" vertical="top" wrapText="1"/>
    </xf>
    <xf numFmtId="0" fontId="6" fillId="7" borderId="32" xfId="1" applyFill="1" applyBorder="1"/>
    <xf numFmtId="49" fontId="16" fillId="0" borderId="33" xfId="1" applyNumberFormat="1" applyFont="1" applyFill="1" applyBorder="1" applyAlignment="1">
      <alignment horizontal="right" vertical="top" wrapText="1"/>
    </xf>
    <xf numFmtId="49" fontId="16" fillId="0" borderId="33" xfId="1" applyNumberFormat="1" applyFont="1" applyFill="1" applyBorder="1" applyAlignment="1">
      <alignment horizontal="left" vertical="top" wrapText="1"/>
    </xf>
    <xf numFmtId="49" fontId="16" fillId="0" borderId="33" xfId="1" applyNumberFormat="1" applyFont="1" applyFill="1" applyBorder="1" applyAlignment="1">
      <alignment horizontal="left" vertical="top" wrapText="1"/>
    </xf>
    <xf numFmtId="0" fontId="6" fillId="0" borderId="33" xfId="1" applyFill="1" applyBorder="1"/>
    <xf numFmtId="49" fontId="16" fillId="0" borderId="33" xfId="1" applyNumberFormat="1" applyFont="1" applyFill="1" applyBorder="1" applyAlignment="1">
      <alignment horizontal="right" vertical="top" wrapText="1"/>
    </xf>
    <xf numFmtId="0" fontId="6" fillId="0" borderId="34" xfId="1" applyFill="1" applyBorder="1"/>
    <xf numFmtId="49" fontId="15" fillId="0" borderId="30" xfId="1" applyNumberFormat="1" applyFont="1" applyFill="1" applyBorder="1" applyAlignment="1">
      <alignment horizontal="center" vertical="top" wrapText="1"/>
    </xf>
    <xf numFmtId="49" fontId="15" fillId="0" borderId="31" xfId="1" applyNumberFormat="1" applyFont="1" applyFill="1" applyBorder="1" applyAlignment="1">
      <alignment horizontal="center" vertical="top" wrapText="1"/>
    </xf>
    <xf numFmtId="0" fontId="6" fillId="0" borderId="31" xfId="1" applyFill="1" applyBorder="1"/>
    <xf numFmtId="49" fontId="15" fillId="0" borderId="31" xfId="1" applyNumberFormat="1" applyFont="1" applyFill="1" applyBorder="1" applyAlignment="1">
      <alignment horizontal="left" vertical="top" wrapText="1"/>
    </xf>
    <xf numFmtId="49" fontId="15" fillId="0" borderId="30" xfId="1" applyNumberFormat="1" applyFont="1" applyFill="1" applyBorder="1" applyAlignment="1">
      <alignment horizontal="left" vertical="top" wrapText="1"/>
    </xf>
    <xf numFmtId="0" fontId="6" fillId="0" borderId="30" xfId="1" applyFill="1" applyBorder="1"/>
    <xf numFmtId="49" fontId="15" fillId="0" borderId="30" xfId="1" applyNumberFormat="1" applyFont="1" applyFill="1" applyBorder="1" applyAlignment="1">
      <alignment horizontal="right" vertical="top" wrapText="1"/>
    </xf>
    <xf numFmtId="0" fontId="6" fillId="0" borderId="32" xfId="1" applyFill="1" applyBorder="1"/>
    <xf numFmtId="49" fontId="16" fillId="0" borderId="0" xfId="1" applyNumberFormat="1" applyFont="1" applyFill="1" applyBorder="1" applyAlignment="1">
      <alignment horizontal="right" vertical="top" wrapText="1"/>
    </xf>
    <xf numFmtId="49" fontId="17" fillId="7" borderId="30" xfId="1" applyNumberFormat="1" applyFont="1" applyFill="1" applyBorder="1" applyAlignment="1">
      <alignment horizontal="right" vertical="top" wrapText="1"/>
    </xf>
    <xf numFmtId="49" fontId="17" fillId="7" borderId="30" xfId="1" applyNumberFormat="1" applyFont="1" applyFill="1" applyBorder="1" applyAlignment="1">
      <alignment horizontal="right" vertical="top" wrapText="1"/>
    </xf>
    <xf numFmtId="0" fontId="18" fillId="0" borderId="0" xfId="1" applyFont="1"/>
    <xf numFmtId="0" fontId="18" fillId="0" borderId="35" xfId="1" applyFont="1" applyBorder="1"/>
    <xf numFmtId="0" fontId="18" fillId="8" borderId="0" xfId="1" applyFont="1" applyFill="1"/>
    <xf numFmtId="4" fontId="17" fillId="0" borderId="30" xfId="1" applyNumberFormat="1" applyFont="1" applyFill="1" applyBorder="1" applyAlignment="1">
      <alignment horizontal="right" vertical="top" wrapText="1"/>
    </xf>
    <xf numFmtId="4" fontId="17" fillId="0" borderId="30" xfId="1" applyNumberFormat="1" applyFont="1" applyFill="1" applyBorder="1" applyAlignment="1">
      <alignment horizontal="right" vertical="top" wrapText="1"/>
    </xf>
    <xf numFmtId="4" fontId="6" fillId="0" borderId="30" xfId="1" applyNumberFormat="1" applyFill="1" applyBorder="1"/>
    <xf numFmtId="4" fontId="6" fillId="0" borderId="0" xfId="1" applyNumberFormat="1"/>
    <xf numFmtId="4" fontId="18" fillId="0" borderId="0" xfId="1" applyNumberFormat="1" applyFont="1"/>
    <xf numFmtId="4" fontId="18" fillId="8" borderId="0" xfId="1" applyNumberFormat="1" applyFont="1" applyFill="1"/>
    <xf numFmtId="4" fontId="18" fillId="0" borderId="35" xfId="1" applyNumberFormat="1" applyFont="1" applyBorder="1"/>
    <xf numFmtId="0" fontId="1" fillId="0" borderId="0" xfId="1" applyFont="1"/>
    <xf numFmtId="14" fontId="1" fillId="0" borderId="36" xfId="0" applyNumberFormat="1" applyFont="1" applyBorder="1" applyAlignment="1">
      <alignment wrapText="1"/>
    </xf>
    <xf numFmtId="0" fontId="1" fillId="0" borderId="36" xfId="0" applyFont="1" applyBorder="1" applyAlignment="1">
      <alignment wrapText="1"/>
    </xf>
    <xf numFmtId="4" fontId="1" fillId="0" borderId="36" xfId="0" applyNumberFormat="1" applyFont="1" applyBorder="1" applyAlignment="1">
      <alignment wrapText="1"/>
    </xf>
    <xf numFmtId="0" fontId="1" fillId="0" borderId="36" xfId="0" applyFont="1" applyBorder="1" applyAlignment="1">
      <alignment horizontal="center" wrapText="1"/>
    </xf>
    <xf numFmtId="4" fontId="10" fillId="0" borderId="33" xfId="1" applyNumberFormat="1" applyFont="1" applyFill="1" applyBorder="1"/>
    <xf numFmtId="4" fontId="16" fillId="0" borderId="33" xfId="1" applyNumberFormat="1" applyFont="1" applyFill="1" applyBorder="1" applyAlignment="1">
      <alignment horizontal="right" vertical="top" wrapText="1"/>
    </xf>
    <xf numFmtId="4" fontId="6" fillId="0" borderId="33" xfId="1" applyNumberFormat="1" applyFill="1" applyBorder="1"/>
    <xf numFmtId="4" fontId="15" fillId="0" borderId="30" xfId="1" applyNumberFormat="1" applyFont="1" applyFill="1" applyBorder="1" applyAlignment="1">
      <alignment horizontal="right" vertical="top" wrapText="1"/>
    </xf>
    <xf numFmtId="4" fontId="15" fillId="0" borderId="30" xfId="1" applyNumberFormat="1" applyFont="1" applyFill="1" applyBorder="1" applyAlignment="1">
      <alignment horizontal="right" vertical="top" wrapText="1"/>
    </xf>
    <xf numFmtId="4" fontId="16" fillId="0" borderId="33" xfId="1" applyNumberFormat="1" applyFont="1" applyFill="1" applyBorder="1" applyAlignment="1">
      <alignment horizontal="right" vertical="top" wrapText="1"/>
    </xf>
    <xf numFmtId="4" fontId="6" fillId="0" borderId="0" xfId="1" applyNumberFormat="1" applyFill="1" applyBorder="1"/>
  </cellXfs>
  <cellStyles count="7">
    <cellStyle name="Normal" xfId="0" builtinId="0"/>
    <cellStyle name="Normal 2" xfId="1"/>
    <cellStyle name="Normal 3" xfId="2"/>
    <cellStyle name="Normal 3 2" xfId="6"/>
    <cellStyle name="Normal 4" xfId="5"/>
    <cellStyle name="Standard 2" xfId="3"/>
    <cellStyle name="Standard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5"/>
  <sheetViews>
    <sheetView tabSelected="1" zoomScaleNormal="100" workbookViewId="0">
      <selection activeCell="B2" sqref="B2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6384" width="11.42578125" style="1"/>
  </cols>
  <sheetData>
    <row r="1" spans="1:12" ht="13.5" thickBot="1" x14ac:dyDescent="0.25"/>
    <row r="2" spans="1:12" ht="22.5" customHeight="1" thickBot="1" x14ac:dyDescent="0.25">
      <c r="A2" s="2" t="s">
        <v>5</v>
      </c>
      <c r="B2" s="3" t="s">
        <v>24</v>
      </c>
      <c r="C2" s="4"/>
      <c r="D2" s="87" t="s">
        <v>8</v>
      </c>
      <c r="E2" s="88"/>
      <c r="F2" s="3">
        <v>2015</v>
      </c>
      <c r="H2" s="6"/>
    </row>
    <row r="3" spans="1:12" ht="22.5" customHeight="1" thickBot="1" x14ac:dyDescent="0.25">
      <c r="A3" s="5"/>
      <c r="B3" s="5"/>
      <c r="C3" s="5"/>
      <c r="D3" s="87" t="s">
        <v>9</v>
      </c>
      <c r="E3" s="88"/>
      <c r="F3" s="3">
        <v>4</v>
      </c>
      <c r="G3" s="5"/>
      <c r="H3" s="5"/>
      <c r="I3" s="5"/>
      <c r="K3" s="6"/>
      <c r="L3" s="6"/>
    </row>
    <row r="4" spans="1:12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</row>
    <row r="5" spans="1:12" ht="39" customHeight="1" thickBot="1" x14ac:dyDescent="0.25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34" t="s">
        <v>10</v>
      </c>
      <c r="I5" s="39" t="s">
        <v>6</v>
      </c>
      <c r="J5" s="14" t="s">
        <v>12</v>
      </c>
    </row>
    <row r="6" spans="1:12" ht="17.25" x14ac:dyDescent="0.3">
      <c r="A6" s="83" t="s">
        <v>25</v>
      </c>
      <c r="B6" s="15"/>
      <c r="C6" s="16">
        <v>1</v>
      </c>
      <c r="D6" s="29">
        <f>IF(C6=2,VLOOKUP(B6,'Taux Bons'!$A$25:$C$31,3),IF(C6=1,VLOOKUP(B6,'Taux Bons'!$A$7:$C$13,3),VLOOKUP(B6,'Taux Bons'!$A$40:$C$46,3)))</f>
        <v>0</v>
      </c>
      <c r="E6" s="30">
        <f>B6*D6</f>
        <v>0</v>
      </c>
      <c r="F6" s="30">
        <f>E6-G6</f>
        <v>0</v>
      </c>
      <c r="G6" s="80">
        <f>ROUNDDOWN(E6,-1)</f>
        <v>0</v>
      </c>
      <c r="H6" s="35"/>
      <c r="I6" s="40"/>
      <c r="J6" s="17"/>
    </row>
    <row r="7" spans="1:12" ht="17.25" x14ac:dyDescent="0.3">
      <c r="A7" s="84" t="s">
        <v>26</v>
      </c>
      <c r="B7" s="18">
        <f>'BC Déco Choffray'!$L$17</f>
        <v>0</v>
      </c>
      <c r="C7" s="19">
        <v>1</v>
      </c>
      <c r="D7" s="31">
        <f>IF(C7=2,VLOOKUP(B7,'Taux Bons'!$A$25:$C$31,3),IF(C7=1,VLOOKUP(B7,'Taux Bons'!$A$7:$C$13,3),VLOOKUP(B7,'Taux Bons'!$A$40:$C$46,3)))</f>
        <v>0</v>
      </c>
      <c r="E7" s="81">
        <f t="shared" ref="E7:E41" si="0">B7*D7</f>
        <v>0</v>
      </c>
      <c r="F7" s="81">
        <f t="shared" ref="F7:F41" si="1">E7-G7</f>
        <v>0</v>
      </c>
      <c r="G7" s="82">
        <f t="shared" ref="G7:G41" si="2">ROUNDDOWN(E7,-1)</f>
        <v>0</v>
      </c>
      <c r="H7" s="36"/>
      <c r="I7" s="41"/>
      <c r="J7" s="20"/>
    </row>
    <row r="8" spans="1:12" ht="17.25" x14ac:dyDescent="0.3">
      <c r="A8" s="84" t="s">
        <v>27</v>
      </c>
      <c r="B8" s="18">
        <f>Berra!$L$40</f>
        <v>24775</v>
      </c>
      <c r="C8" s="19">
        <v>1</v>
      </c>
      <c r="D8" s="31">
        <f>IF(C8=2,VLOOKUP(B8,'Taux Bons'!$A$25:$C$31,3),IF(C8=1,VLOOKUP(B8,'Taux Bons'!$A$7:$C$13,3),VLOOKUP(B8,'Taux Bons'!$A$40:$C$46,3)))</f>
        <v>0.05</v>
      </c>
      <c r="E8" s="81">
        <f t="shared" si="0"/>
        <v>1238.75</v>
      </c>
      <c r="F8" s="81">
        <f t="shared" si="1"/>
        <v>8.75</v>
      </c>
      <c r="G8" s="82">
        <f t="shared" si="2"/>
        <v>1230</v>
      </c>
      <c r="H8" s="36"/>
      <c r="I8" s="41"/>
      <c r="J8" s="20"/>
    </row>
    <row r="9" spans="1:12" ht="17.25" x14ac:dyDescent="0.3">
      <c r="A9" s="84" t="s">
        <v>28</v>
      </c>
      <c r="B9" s="21"/>
      <c r="C9" s="22" t="s">
        <v>61</v>
      </c>
      <c r="D9" s="31">
        <f>IF(C9=2,VLOOKUP(B9,'Taux Bons'!$A$25:$C$31,3),IF(C9=1,VLOOKUP(B9,'Taux Bons'!$A$7:$C$13,3),VLOOKUP(B9,'Taux Bons'!$A$40:$C$46,3)))</f>
        <v>0</v>
      </c>
      <c r="E9" s="81">
        <f t="shared" si="0"/>
        <v>0</v>
      </c>
      <c r="F9" s="81">
        <f t="shared" si="1"/>
        <v>0</v>
      </c>
      <c r="G9" s="82">
        <f t="shared" si="2"/>
        <v>0</v>
      </c>
      <c r="H9" s="36"/>
      <c r="I9" s="42"/>
      <c r="J9" s="23"/>
      <c r="L9" s="6"/>
    </row>
    <row r="10" spans="1:12" ht="17.25" x14ac:dyDescent="0.3">
      <c r="A10" s="84" t="s">
        <v>29</v>
      </c>
      <c r="B10" s="18">
        <f>Cofely!$L$27</f>
        <v>19444.349999999999</v>
      </c>
      <c r="C10" s="19" t="s">
        <v>61</v>
      </c>
      <c r="D10" s="31">
        <f>IF(C10=2,VLOOKUP(B10,'Taux Bons'!$A$25:$C$31,3),IF(C10=1,VLOOKUP(B10,'Taux Bons'!$A$7:$C$13,3),VLOOKUP(B10,'Taux Bons'!$A$40:$C$46,3)))</f>
        <v>4.5999999999999999E-2</v>
      </c>
      <c r="E10" s="81">
        <f t="shared" si="0"/>
        <v>894.44009999999992</v>
      </c>
      <c r="F10" s="81">
        <f t="shared" si="1"/>
        <v>4.4400999999999158</v>
      </c>
      <c r="G10" s="82">
        <f t="shared" si="2"/>
        <v>890</v>
      </c>
      <c r="H10" s="36"/>
      <c r="I10" s="41"/>
      <c r="J10" s="20"/>
    </row>
    <row r="11" spans="1:12" ht="17.25" x14ac:dyDescent="0.3">
      <c r="A11" s="84" t="s">
        <v>30</v>
      </c>
      <c r="B11" s="21"/>
      <c r="C11" s="38" t="s">
        <v>62</v>
      </c>
      <c r="D11" s="31">
        <f>IF(C11=2,VLOOKUP(B11,'Taux Bons'!$A$25:$C$31,3),IF(C11=1,VLOOKUP(B11,'Taux Bons'!$A$7:$C$13,3),VLOOKUP(B11,'Taux Bons'!$A$40:$C$46,3)))</f>
        <v>0</v>
      </c>
      <c r="E11" s="81">
        <f t="shared" si="0"/>
        <v>0</v>
      </c>
      <c r="F11" s="81">
        <f t="shared" si="1"/>
        <v>0</v>
      </c>
      <c r="G11" s="82">
        <f t="shared" si="2"/>
        <v>0</v>
      </c>
      <c r="H11" s="36"/>
      <c r="I11" s="42"/>
      <c r="J11" s="23"/>
    </row>
    <row r="12" spans="1:12" ht="17.25" x14ac:dyDescent="0.3">
      <c r="A12" s="85" t="s">
        <v>31</v>
      </c>
      <c r="B12" s="18">
        <f>Domofen!$L$17</f>
        <v>0</v>
      </c>
      <c r="C12" s="19">
        <v>1</v>
      </c>
      <c r="D12" s="31">
        <f>IF(C12=2,VLOOKUP(B12,'Taux Bons'!$A$25:$C$31,3),IF(C12=1,VLOOKUP(B12,'Taux Bons'!$A$7:$C$13,3),VLOOKUP(B12,'Taux Bons'!$A$40:$C$46,3)))</f>
        <v>0</v>
      </c>
      <c r="E12" s="81">
        <f t="shared" si="0"/>
        <v>0</v>
      </c>
      <c r="F12" s="81">
        <f t="shared" si="1"/>
        <v>0</v>
      </c>
      <c r="G12" s="82">
        <f t="shared" si="2"/>
        <v>0</v>
      </c>
      <c r="H12" s="36"/>
      <c r="I12" s="41"/>
      <c r="J12" s="20"/>
      <c r="L12" s="49"/>
    </row>
    <row r="13" spans="1:12" ht="17.25" x14ac:dyDescent="0.3">
      <c r="A13" s="85" t="s">
        <v>32</v>
      </c>
      <c r="B13" s="18">
        <f>'Electricité des Hêtres'!$L$17</f>
        <v>0</v>
      </c>
      <c r="C13" s="19">
        <v>1</v>
      </c>
      <c r="D13" s="31">
        <f>IF(C13=2,VLOOKUP(B13,'Taux Bons'!$A$25:$C$31,3),IF(C13=1,VLOOKUP(B13,'Taux Bons'!$A$7:$C$13,3),VLOOKUP(B13,'Taux Bons'!$A$40:$C$46,3)))</f>
        <v>0</v>
      </c>
      <c r="E13" s="81">
        <f t="shared" si="0"/>
        <v>0</v>
      </c>
      <c r="F13" s="81">
        <f t="shared" si="1"/>
        <v>0</v>
      </c>
      <c r="G13" s="82">
        <f t="shared" si="2"/>
        <v>0</v>
      </c>
      <c r="H13" s="36"/>
      <c r="I13" s="41"/>
      <c r="J13" s="20"/>
      <c r="L13" s="49"/>
    </row>
    <row r="14" spans="1:12" ht="17.25" x14ac:dyDescent="0.3">
      <c r="A14" s="85" t="s">
        <v>33</v>
      </c>
      <c r="B14" s="18">
        <f>'Electro Pro'!$L$17</f>
        <v>0</v>
      </c>
      <c r="C14" s="19">
        <v>1</v>
      </c>
      <c r="D14" s="31">
        <f>IF(C14=2,VLOOKUP(B14,'Taux Bons'!$A$25:$C$31,3),IF(C14=1,VLOOKUP(B14,'Taux Bons'!$A$7:$C$13,3),VLOOKUP(B14,'Taux Bons'!$A$40:$C$46,3)))</f>
        <v>0</v>
      </c>
      <c r="E14" s="81">
        <f t="shared" si="0"/>
        <v>0</v>
      </c>
      <c r="F14" s="81">
        <f t="shared" si="1"/>
        <v>0</v>
      </c>
      <c r="G14" s="82">
        <f t="shared" si="2"/>
        <v>0</v>
      </c>
      <c r="H14" s="36"/>
      <c r="I14" s="43"/>
      <c r="J14" s="24"/>
      <c r="L14" s="49"/>
    </row>
    <row r="15" spans="1:12" ht="17.25" x14ac:dyDescent="0.3">
      <c r="A15" s="85" t="s">
        <v>34</v>
      </c>
      <c r="B15" s="18">
        <f>'Fazio &amp; Rante'!$L$18</f>
        <v>400</v>
      </c>
      <c r="C15" s="19">
        <v>1</v>
      </c>
      <c r="D15" s="31">
        <f>IF(C15=2,VLOOKUP(B15,'Taux Bons'!$A$25:$C$31,3),IF(C15=1,VLOOKUP(B15,'Taux Bons'!$A$7:$C$13,3),VLOOKUP(B15,'Taux Bons'!$A$40:$C$46,3)))</f>
        <v>0.05</v>
      </c>
      <c r="E15" s="81">
        <f t="shared" si="0"/>
        <v>20</v>
      </c>
      <c r="F15" s="81">
        <f t="shared" si="1"/>
        <v>0</v>
      </c>
      <c r="G15" s="82">
        <f t="shared" si="2"/>
        <v>20</v>
      </c>
      <c r="H15" s="36"/>
      <c r="I15" s="41"/>
      <c r="J15" s="20"/>
      <c r="L15" s="49"/>
    </row>
    <row r="16" spans="1:12" ht="17.25" x14ac:dyDescent="0.3">
      <c r="A16" s="86" t="s">
        <v>35</v>
      </c>
      <c r="B16" s="18">
        <f>'Getaz Romang'!$L$18</f>
        <v>-4548.3999999999996</v>
      </c>
      <c r="C16" s="19">
        <v>1</v>
      </c>
      <c r="D16" s="31" t="e">
        <f>IF(C16=2,VLOOKUP(B16,'Taux Bons'!$A$25:$C$31,3),IF(C16=1,VLOOKUP(B16,'Taux Bons'!$A$7:$C$13,3),VLOOKUP(B16,'Taux Bons'!$A$40:$C$46,3)))</f>
        <v>#N/A</v>
      </c>
      <c r="E16" s="81" t="e">
        <f t="shared" si="0"/>
        <v>#N/A</v>
      </c>
      <c r="F16" s="81" t="e">
        <f t="shared" si="1"/>
        <v>#N/A</v>
      </c>
      <c r="G16" s="82" t="e">
        <f t="shared" si="2"/>
        <v>#N/A</v>
      </c>
      <c r="H16" s="36"/>
      <c r="I16" s="41"/>
      <c r="J16" s="20"/>
      <c r="L16" s="49"/>
    </row>
    <row r="17" spans="1:12" ht="17.25" x14ac:dyDescent="0.3">
      <c r="A17" s="86" t="s">
        <v>36</v>
      </c>
      <c r="B17" s="18">
        <f>Grenacher!$L$18</f>
        <v>302.39999999999998</v>
      </c>
      <c r="C17" s="19">
        <v>1</v>
      </c>
      <c r="D17" s="31">
        <f>IF(C17=2,VLOOKUP(B17,'Taux Bons'!$A$25:$C$31,3),IF(C17=1,VLOOKUP(B17,'Taux Bons'!$A$7:$C$13,3),VLOOKUP(B17,'Taux Bons'!$A$40:$C$46,3)))</f>
        <v>0.05</v>
      </c>
      <c r="E17" s="81">
        <f t="shared" si="0"/>
        <v>15.12</v>
      </c>
      <c r="F17" s="81">
        <f t="shared" si="1"/>
        <v>5.1199999999999992</v>
      </c>
      <c r="G17" s="82">
        <f t="shared" si="2"/>
        <v>10</v>
      </c>
      <c r="H17" s="36"/>
      <c r="I17" s="41"/>
      <c r="J17" s="20"/>
      <c r="L17" s="49"/>
    </row>
    <row r="18" spans="1:12" ht="17.25" x14ac:dyDescent="0.3">
      <c r="A18" s="86" t="s">
        <v>37</v>
      </c>
      <c r="B18" s="18">
        <f>'Jacot chauffage SA'!$L$17</f>
        <v>0</v>
      </c>
      <c r="C18" s="19">
        <v>1</v>
      </c>
      <c r="D18" s="31">
        <f>IF(C18=2,VLOOKUP(B18,'Taux Bons'!$A$25:$C$31,3),IF(C18=1,VLOOKUP(B18,'Taux Bons'!$A$7:$C$13,3),VLOOKUP(B18,'Taux Bons'!$A$40:$C$46,3)))</f>
        <v>0</v>
      </c>
      <c r="E18" s="81">
        <f t="shared" si="0"/>
        <v>0</v>
      </c>
      <c r="F18" s="81">
        <f t="shared" si="1"/>
        <v>0</v>
      </c>
      <c r="G18" s="82">
        <f t="shared" si="2"/>
        <v>0</v>
      </c>
      <c r="H18" s="36"/>
      <c r="I18" s="41"/>
      <c r="J18" s="20"/>
      <c r="L18" s="49"/>
    </row>
    <row r="19" spans="1:12" ht="17.25" x14ac:dyDescent="0.3">
      <c r="A19" s="86" t="s">
        <v>38</v>
      </c>
      <c r="B19" s="18">
        <f>'Jardin Passion Sàrl'!$L$21</f>
        <v>5479.95</v>
      </c>
      <c r="C19" s="19">
        <v>1</v>
      </c>
      <c r="D19" s="31">
        <f>IF(C19=2,VLOOKUP(B19,'Taux Bons'!$A$25:$C$31,3),IF(C19=1,VLOOKUP(B19,'Taux Bons'!$A$7:$C$13,3),VLOOKUP(B19,'Taux Bons'!$A$40:$C$46,3)))</f>
        <v>0.05</v>
      </c>
      <c r="E19" s="81">
        <f t="shared" si="0"/>
        <v>273.9975</v>
      </c>
      <c r="F19" s="81">
        <f t="shared" si="1"/>
        <v>3.9975000000000023</v>
      </c>
      <c r="G19" s="82">
        <f t="shared" si="2"/>
        <v>270</v>
      </c>
      <c r="H19" s="36"/>
      <c r="I19" s="41"/>
      <c r="J19" s="20"/>
    </row>
    <row r="20" spans="1:12" ht="17.25" x14ac:dyDescent="0.3">
      <c r="A20" s="86" t="s">
        <v>39</v>
      </c>
      <c r="B20" s="18"/>
      <c r="C20" s="19" t="s">
        <v>63</v>
      </c>
      <c r="D20" s="31">
        <f>IF(C20=2,VLOOKUP(B20,'Taux Bons'!$A$25:$C$31,3),IF(C20=1,VLOOKUP(B20,'Taux Bons'!$A$7:$C$13,3),VLOOKUP(B20,'Taux Bons'!$A$40:$C$46,3)))</f>
        <v>0</v>
      </c>
      <c r="E20" s="81">
        <f t="shared" si="0"/>
        <v>0</v>
      </c>
      <c r="F20" s="81">
        <f t="shared" si="1"/>
        <v>0</v>
      </c>
      <c r="G20" s="82">
        <f t="shared" si="2"/>
        <v>0</v>
      </c>
      <c r="H20" s="36"/>
      <c r="I20" s="41"/>
      <c r="J20" s="20"/>
    </row>
    <row r="21" spans="1:12" ht="17.25" x14ac:dyDescent="0.3">
      <c r="A21" s="86" t="s">
        <v>40</v>
      </c>
      <c r="B21" s="18">
        <f>'Jura Néon'!$L$17</f>
        <v>0</v>
      </c>
      <c r="C21" s="19">
        <v>1</v>
      </c>
      <c r="D21" s="31">
        <f>IF(C21=2,VLOOKUP(B21,'Taux Bons'!$A$25:$C$31,3),IF(C21=1,VLOOKUP(B21,'Taux Bons'!$A$7:$C$13,3),VLOOKUP(B21,'Taux Bons'!$A$40:$C$46,3)))</f>
        <v>0</v>
      </c>
      <c r="E21" s="81">
        <f t="shared" si="0"/>
        <v>0</v>
      </c>
      <c r="F21" s="81">
        <f t="shared" si="1"/>
        <v>0</v>
      </c>
      <c r="G21" s="82">
        <f t="shared" si="2"/>
        <v>0</v>
      </c>
      <c r="H21" s="36"/>
      <c r="I21" s="41"/>
      <c r="J21" s="20"/>
    </row>
    <row r="22" spans="1:12" ht="17.25" x14ac:dyDescent="0.3">
      <c r="A22" s="86" t="s">
        <v>41</v>
      </c>
      <c r="B22" s="18">
        <f>Kaufmann!$L$17</f>
        <v>0</v>
      </c>
      <c r="C22" s="22" t="s">
        <v>61</v>
      </c>
      <c r="D22" s="31">
        <f>IF(C22=2,VLOOKUP(B22,'Taux Bons'!$A$25:$C$31,3),IF(C22=1,VLOOKUP(B22,'Taux Bons'!$A$7:$C$13,3),VLOOKUP(B22,'Taux Bons'!$A$40:$C$46,3)))</f>
        <v>0</v>
      </c>
      <c r="E22" s="81">
        <f t="shared" si="0"/>
        <v>0</v>
      </c>
      <c r="F22" s="81">
        <f t="shared" si="1"/>
        <v>0</v>
      </c>
      <c r="G22" s="82">
        <f t="shared" si="2"/>
        <v>0</v>
      </c>
      <c r="H22" s="36"/>
      <c r="I22" s="41"/>
      <c r="J22" s="20"/>
    </row>
    <row r="23" spans="1:12" ht="17.25" x14ac:dyDescent="0.3">
      <c r="A23" s="85" t="s">
        <v>42</v>
      </c>
      <c r="B23" s="21">
        <f>'Marbrerie Mathez'!$L$17</f>
        <v>0</v>
      </c>
      <c r="C23" s="19">
        <v>1</v>
      </c>
      <c r="D23" s="31">
        <f>IF(C23=2,VLOOKUP(B23,'Taux Bons'!$A$25:$C$31,3),IF(C23=1,VLOOKUP(B23,'Taux Bons'!$A$7:$C$13,3),VLOOKUP(B23,'Taux Bons'!$A$40:$C$46,3)))</f>
        <v>0</v>
      </c>
      <c r="E23" s="81">
        <f t="shared" si="0"/>
        <v>0</v>
      </c>
      <c r="F23" s="81">
        <f t="shared" si="1"/>
        <v>0</v>
      </c>
      <c r="G23" s="82">
        <f t="shared" si="2"/>
        <v>0</v>
      </c>
      <c r="H23" s="36"/>
      <c r="I23" s="42"/>
      <c r="J23" s="23"/>
    </row>
    <row r="24" spans="1:12" ht="17.25" x14ac:dyDescent="0.3">
      <c r="A24" s="85" t="s">
        <v>43</v>
      </c>
      <c r="B24" s="18">
        <f>'Minerba SA'!$L$32</f>
        <v>22050.1</v>
      </c>
      <c r="C24" s="19">
        <v>1</v>
      </c>
      <c r="D24" s="31">
        <f>IF(C24=2,VLOOKUP(B24,'Taux Bons'!$A$25:$C$31,3),IF(C24=1,VLOOKUP(B24,'Taux Bons'!$A$7:$C$13,3),VLOOKUP(B24,'Taux Bons'!$A$40:$C$46,3)))</f>
        <v>0.05</v>
      </c>
      <c r="E24" s="81">
        <f t="shared" si="0"/>
        <v>1102.5049999999999</v>
      </c>
      <c r="F24" s="81">
        <f t="shared" si="1"/>
        <v>2.5049999999998818</v>
      </c>
      <c r="G24" s="82">
        <f t="shared" si="2"/>
        <v>1100</v>
      </c>
      <c r="H24" s="36"/>
      <c r="I24" s="41"/>
      <c r="J24" s="20"/>
    </row>
    <row r="25" spans="1:12" ht="17.25" x14ac:dyDescent="0.3">
      <c r="A25" s="85" t="s">
        <v>44</v>
      </c>
      <c r="B25" s="18">
        <f>'Nogueira SA'!$L$17</f>
        <v>0</v>
      </c>
      <c r="C25" s="19">
        <v>1</v>
      </c>
      <c r="D25" s="31">
        <f>IF(C25=2,VLOOKUP(B25,'Taux Bons'!$A$25:$C$31,3),IF(C25=1,VLOOKUP(B25,'Taux Bons'!$A$7:$C$13,3),VLOOKUP(B25,'Taux Bons'!$A$40:$C$46,3)))</f>
        <v>0</v>
      </c>
      <c r="E25" s="81">
        <f t="shared" si="0"/>
        <v>0</v>
      </c>
      <c r="F25" s="81">
        <f t="shared" si="1"/>
        <v>0</v>
      </c>
      <c r="G25" s="82">
        <f t="shared" si="2"/>
        <v>0</v>
      </c>
      <c r="H25" s="36"/>
      <c r="I25" s="41"/>
      <c r="J25" s="20"/>
    </row>
    <row r="26" spans="1:12" ht="17.25" x14ac:dyDescent="0.3">
      <c r="A26" s="85" t="s">
        <v>45</v>
      </c>
      <c r="B26" s="18">
        <f>Nussbaum!$L$37</f>
        <v>21192.3</v>
      </c>
      <c r="C26" s="19">
        <v>1</v>
      </c>
      <c r="D26" s="31">
        <f>IF(C26=2,VLOOKUP(B26,'Taux Bons'!$A$25:$C$31,3),IF(C26=1,VLOOKUP(B26,'Taux Bons'!$A$7:$C$13,3),VLOOKUP(B26,'Taux Bons'!$A$40:$C$46,3)))</f>
        <v>0.05</v>
      </c>
      <c r="E26" s="81">
        <f t="shared" si="0"/>
        <v>1059.615</v>
      </c>
      <c r="F26" s="81">
        <f t="shared" si="1"/>
        <v>9.6150000000000091</v>
      </c>
      <c r="G26" s="82">
        <f t="shared" si="2"/>
        <v>1050</v>
      </c>
      <c r="H26" s="36"/>
      <c r="I26" s="41"/>
      <c r="J26" s="20"/>
    </row>
    <row r="27" spans="1:12" ht="17.25" x14ac:dyDescent="0.3">
      <c r="A27" s="85" t="s">
        <v>46</v>
      </c>
      <c r="B27" s="18"/>
      <c r="C27" s="19">
        <v>1</v>
      </c>
      <c r="D27" s="31">
        <f>IF(C27=2,VLOOKUP(B27,'Taux Bons'!$A$25:$C$31,3),IF(C27=1,VLOOKUP(B27,'Taux Bons'!$A$7:$C$13,3),VLOOKUP(B27,'Taux Bons'!$A$40:$C$46,3)))</f>
        <v>0</v>
      </c>
      <c r="E27" s="81">
        <f t="shared" si="0"/>
        <v>0</v>
      </c>
      <c r="F27" s="81">
        <f t="shared" si="1"/>
        <v>0</v>
      </c>
      <c r="G27" s="82">
        <f t="shared" si="2"/>
        <v>0</v>
      </c>
      <c r="H27" s="36"/>
      <c r="I27" s="42"/>
      <c r="J27" s="23"/>
    </row>
    <row r="28" spans="1:12" ht="17.25" x14ac:dyDescent="0.3">
      <c r="A28" s="85" t="s">
        <v>47</v>
      </c>
      <c r="B28" s="18">
        <f>'Obrist &amp; Cie'!$L$18</f>
        <v>4762</v>
      </c>
      <c r="C28" s="19">
        <v>1</v>
      </c>
      <c r="D28" s="31">
        <f>IF(C28=2,VLOOKUP(B28,'Taux Bons'!$A$25:$C$31,3),IF(C28=1,VLOOKUP(B28,'Taux Bons'!$A$7:$C$13,3),VLOOKUP(B28,'Taux Bons'!$A$40:$C$46,3)))</f>
        <v>0.05</v>
      </c>
      <c r="E28" s="81">
        <f t="shared" si="0"/>
        <v>238.10000000000002</v>
      </c>
      <c r="F28" s="81">
        <f t="shared" si="1"/>
        <v>8.1000000000000227</v>
      </c>
      <c r="G28" s="82">
        <f t="shared" si="2"/>
        <v>230</v>
      </c>
      <c r="H28" s="36"/>
      <c r="I28" s="41"/>
      <c r="J28" s="20"/>
    </row>
    <row r="29" spans="1:12" ht="17.25" x14ac:dyDescent="0.3">
      <c r="A29" s="85" t="s">
        <v>48</v>
      </c>
      <c r="B29" s="18">
        <f>'Ortlieb &amp; Hirschy SA'!$L$19</f>
        <v>39480</v>
      </c>
      <c r="C29" s="19">
        <v>1</v>
      </c>
      <c r="D29" s="31">
        <f>IF(C29=2,VLOOKUP(B29,'Taux Bons'!$A$25:$C$31,3),IF(C29=1,VLOOKUP(B29,'Taux Bons'!$A$7:$C$13,3),VLOOKUP(B29,'Taux Bons'!$A$40:$C$46,3)))</f>
        <v>0.05</v>
      </c>
      <c r="E29" s="81">
        <f t="shared" si="0"/>
        <v>1974</v>
      </c>
      <c r="F29" s="81">
        <f t="shared" si="1"/>
        <v>4</v>
      </c>
      <c r="G29" s="82">
        <f t="shared" si="2"/>
        <v>1970</v>
      </c>
      <c r="H29" s="36"/>
      <c r="I29" s="41"/>
      <c r="J29" s="20"/>
    </row>
    <row r="30" spans="1:12" ht="17.25" x14ac:dyDescent="0.3">
      <c r="A30" s="85" t="s">
        <v>49</v>
      </c>
      <c r="B30" s="18">
        <f>Perrazolo!$L$25</f>
        <v>7656</v>
      </c>
      <c r="C30" s="19">
        <v>1</v>
      </c>
      <c r="D30" s="31">
        <f>IF(C30=2,VLOOKUP(B30,'Taux Bons'!$A$25:$C$31,3),IF(C30=1,VLOOKUP(B30,'Taux Bons'!$A$7:$C$13,3),VLOOKUP(B30,'Taux Bons'!$A$40:$C$46,3)))</f>
        <v>0.05</v>
      </c>
      <c r="E30" s="81">
        <f t="shared" si="0"/>
        <v>382.8</v>
      </c>
      <c r="F30" s="81">
        <f t="shared" si="1"/>
        <v>2.8000000000000114</v>
      </c>
      <c r="G30" s="82">
        <f t="shared" si="2"/>
        <v>380</v>
      </c>
      <c r="H30" s="36"/>
      <c r="I30" s="41"/>
      <c r="J30" s="20"/>
    </row>
    <row r="31" spans="1:12" ht="17.25" x14ac:dyDescent="0.3">
      <c r="A31" s="85" t="s">
        <v>50</v>
      </c>
      <c r="B31" s="18">
        <f>Perrucchini!$L$17</f>
        <v>0</v>
      </c>
      <c r="C31" s="19">
        <v>1</v>
      </c>
      <c r="D31" s="31">
        <f>IF(C31=2,VLOOKUP(B31,'Taux Bons'!$A$25:$C$31,3),IF(C31=1,VLOOKUP(B31,'Taux Bons'!$A$7:$C$13,3),VLOOKUP(B31,'Taux Bons'!$A$40:$C$46,3)))</f>
        <v>0</v>
      </c>
      <c r="E31" s="81">
        <f t="shared" si="0"/>
        <v>0</v>
      </c>
      <c r="F31" s="81">
        <f t="shared" si="1"/>
        <v>0</v>
      </c>
      <c r="G31" s="82">
        <f t="shared" si="2"/>
        <v>0</v>
      </c>
      <c r="H31" s="36"/>
      <c r="I31" s="41"/>
      <c r="J31" s="20"/>
    </row>
    <row r="32" spans="1:12" ht="17.25" x14ac:dyDescent="0.3">
      <c r="A32" s="85" t="s">
        <v>51</v>
      </c>
      <c r="B32" s="21">
        <f>Portabri!$L$19</f>
        <v>19391.599999999999</v>
      </c>
      <c r="C32" s="22" t="s">
        <v>61</v>
      </c>
      <c r="D32" s="31">
        <f>IF(C32=2,VLOOKUP(B32,'Taux Bons'!$A$25:$C$31,3),IF(C32=1,VLOOKUP(B32,'Taux Bons'!$A$7:$C$13,3),VLOOKUP(B32,'Taux Bons'!$A$40:$C$46,3)))</f>
        <v>4.5999999999999999E-2</v>
      </c>
      <c r="E32" s="81">
        <f t="shared" si="0"/>
        <v>892.01359999999988</v>
      </c>
      <c r="F32" s="81">
        <f t="shared" si="1"/>
        <v>2.013599999999883</v>
      </c>
      <c r="G32" s="82">
        <f t="shared" si="2"/>
        <v>890</v>
      </c>
      <c r="H32" s="36"/>
      <c r="I32" s="42"/>
      <c r="J32" s="23"/>
    </row>
    <row r="33" spans="1:10" ht="17.25" x14ac:dyDescent="0.3">
      <c r="A33" s="85" t="s">
        <v>52</v>
      </c>
      <c r="B33" s="18"/>
      <c r="C33" s="19">
        <v>1</v>
      </c>
      <c r="D33" s="31">
        <f>IF(C33=2,VLOOKUP(B33,'Taux Bons'!$A$25:$C$31,3),IF(C33=1,VLOOKUP(B33,'Taux Bons'!$A$7:$C$13,3),VLOOKUP(B33,'Taux Bons'!$A$40:$C$46,3)))</f>
        <v>0</v>
      </c>
      <c r="E33" s="81">
        <f t="shared" si="0"/>
        <v>0</v>
      </c>
      <c r="F33" s="81">
        <f t="shared" si="1"/>
        <v>0</v>
      </c>
      <c r="G33" s="82">
        <f t="shared" si="2"/>
        <v>0</v>
      </c>
      <c r="H33" s="36"/>
      <c r="I33" s="41"/>
      <c r="J33" s="20"/>
    </row>
    <row r="34" spans="1:10" ht="17.25" x14ac:dyDescent="0.3">
      <c r="A34" s="85" t="s">
        <v>53</v>
      </c>
      <c r="B34" s="18">
        <f>'RFC Chauffage'!$L$17</f>
        <v>0</v>
      </c>
      <c r="C34" s="19">
        <v>1</v>
      </c>
      <c r="D34" s="31">
        <f>IF(C34=2,VLOOKUP(B34,'Taux Bons'!$A$25:$C$31,3),IF(C34=1,VLOOKUP(B34,'Taux Bons'!$A$7:$C$13,3),VLOOKUP(B34,'Taux Bons'!$A$40:$C$46,3)))</f>
        <v>0</v>
      </c>
      <c r="E34" s="81">
        <f t="shared" si="0"/>
        <v>0</v>
      </c>
      <c r="F34" s="81">
        <f t="shared" si="1"/>
        <v>0</v>
      </c>
      <c r="G34" s="82">
        <f t="shared" si="2"/>
        <v>0</v>
      </c>
      <c r="H34" s="36"/>
      <c r="I34" s="41"/>
      <c r="J34" s="20"/>
    </row>
    <row r="35" spans="1:10" ht="17.25" x14ac:dyDescent="0.3">
      <c r="A35" s="85" t="s">
        <v>54</v>
      </c>
      <c r="B35" s="18"/>
      <c r="C35" s="19">
        <v>1</v>
      </c>
      <c r="D35" s="31">
        <f>IF(C35=2,VLOOKUP(B35,'Taux Bons'!$A$25:$C$31,3),IF(C35=1,VLOOKUP(B35,'Taux Bons'!$A$7:$C$13,3),VLOOKUP(B35,'Taux Bons'!$A$40:$C$46,3)))</f>
        <v>0</v>
      </c>
      <c r="E35" s="81">
        <f t="shared" si="0"/>
        <v>0</v>
      </c>
      <c r="F35" s="81">
        <f t="shared" si="1"/>
        <v>0</v>
      </c>
      <c r="G35" s="82">
        <f t="shared" si="2"/>
        <v>0</v>
      </c>
      <c r="H35" s="36"/>
      <c r="I35" s="41"/>
      <c r="J35" s="20"/>
    </row>
    <row r="36" spans="1:10" ht="17.25" x14ac:dyDescent="0.3">
      <c r="A36" s="85" t="s">
        <v>55</v>
      </c>
      <c r="B36" s="18">
        <f>'S. Fachinetti'!$L$17</f>
        <v>0</v>
      </c>
      <c r="C36" s="19">
        <v>1</v>
      </c>
      <c r="D36" s="31">
        <f>IF(C36=2,VLOOKUP(B36,'Taux Bons'!$A$25:$C$31,3),IF(C36=1,VLOOKUP(B36,'Taux Bons'!$A$7:$C$13,3),VLOOKUP(B36,'Taux Bons'!$A$40:$C$46,3)))</f>
        <v>0</v>
      </c>
      <c r="E36" s="81">
        <f t="shared" si="0"/>
        <v>0</v>
      </c>
      <c r="F36" s="81">
        <f t="shared" si="1"/>
        <v>0</v>
      </c>
      <c r="G36" s="82">
        <f t="shared" si="2"/>
        <v>0</v>
      </c>
      <c r="H36" s="36"/>
      <c r="I36" s="41"/>
      <c r="J36" s="20"/>
    </row>
    <row r="37" spans="1:10" ht="17.25" x14ac:dyDescent="0.3">
      <c r="A37" s="85" t="s">
        <v>56</v>
      </c>
      <c r="B37" s="21"/>
      <c r="C37" s="22" t="s">
        <v>61</v>
      </c>
      <c r="D37" s="31">
        <f>IF(C37=2,VLOOKUP(B37,'Taux Bons'!$A$25:$C$31,3),IF(C37=1,VLOOKUP(B37,'Taux Bons'!$A$7:$C$13,3),VLOOKUP(B37,'Taux Bons'!$A$40:$C$46,3)))</f>
        <v>0</v>
      </c>
      <c r="E37" s="81">
        <f t="shared" si="0"/>
        <v>0</v>
      </c>
      <c r="F37" s="81">
        <f t="shared" si="1"/>
        <v>0</v>
      </c>
      <c r="G37" s="82">
        <f t="shared" si="2"/>
        <v>0</v>
      </c>
      <c r="H37" s="36"/>
      <c r="I37" s="42"/>
      <c r="J37" s="23"/>
    </row>
    <row r="38" spans="1:10" ht="17.25" x14ac:dyDescent="0.3">
      <c r="A38" s="85" t="s">
        <v>57</v>
      </c>
      <c r="B38" s="18">
        <f>'Sol&amp;Lit'!$L$17</f>
        <v>0</v>
      </c>
      <c r="C38" s="19">
        <v>1</v>
      </c>
      <c r="D38" s="31">
        <f>IF(C38=2,VLOOKUP(B38,'Taux Bons'!$A$25:$C$31,3),IF(C38=1,VLOOKUP(B38,'Taux Bons'!$A$7:$C$13,3),VLOOKUP(B38,'Taux Bons'!$A$40:$C$46,3)))</f>
        <v>0</v>
      </c>
      <c r="E38" s="81">
        <f t="shared" si="0"/>
        <v>0</v>
      </c>
      <c r="F38" s="81">
        <f t="shared" si="1"/>
        <v>0</v>
      </c>
      <c r="G38" s="82">
        <f t="shared" si="2"/>
        <v>0</v>
      </c>
      <c r="H38" s="36"/>
      <c r="I38" s="41"/>
      <c r="J38" s="20"/>
    </row>
    <row r="39" spans="1:10" ht="17.25" x14ac:dyDescent="0.3">
      <c r="A39" s="85" t="s">
        <v>58</v>
      </c>
      <c r="B39" s="18">
        <f>'Steiner SA'!$L$20</f>
        <v>29027.75</v>
      </c>
      <c r="C39" s="19">
        <v>1</v>
      </c>
      <c r="D39" s="31">
        <f>IF(C39=2,VLOOKUP(B39,'Taux Bons'!$A$25:$C$31,3),IF(C39=1,VLOOKUP(B39,'Taux Bons'!$A$7:$C$13,3),VLOOKUP(B39,'Taux Bons'!$A$40:$C$46,3)))</f>
        <v>0.05</v>
      </c>
      <c r="E39" s="81">
        <f t="shared" si="0"/>
        <v>1451.3875</v>
      </c>
      <c r="F39" s="81">
        <f t="shared" si="1"/>
        <v>1.3875000000000455</v>
      </c>
      <c r="G39" s="82">
        <f t="shared" si="2"/>
        <v>1450</v>
      </c>
      <c r="H39" s="36"/>
      <c r="I39" s="41"/>
      <c r="J39" s="45"/>
    </row>
    <row r="40" spans="1:10" ht="17.25" x14ac:dyDescent="0.3">
      <c r="A40" s="85" t="s">
        <v>59</v>
      </c>
      <c r="B40" s="18">
        <f>'Therm Services'!$L$27</f>
        <v>2651</v>
      </c>
      <c r="C40" s="19">
        <v>1</v>
      </c>
      <c r="D40" s="31">
        <f>IF(C40=2,VLOOKUP(B40,'Taux Bons'!$A$25:$C$31,3),IF(C40=1,VLOOKUP(B40,'Taux Bons'!$A$7:$C$13,3),VLOOKUP(B40,'Taux Bons'!$A$40:$C$46,3)))</f>
        <v>0.05</v>
      </c>
      <c r="E40" s="81">
        <f t="shared" si="0"/>
        <v>132.55000000000001</v>
      </c>
      <c r="F40" s="81">
        <f t="shared" si="1"/>
        <v>2.5500000000000114</v>
      </c>
      <c r="G40" s="82">
        <f t="shared" si="2"/>
        <v>130</v>
      </c>
      <c r="H40" s="36"/>
      <c r="I40" s="41"/>
      <c r="J40" s="20"/>
    </row>
    <row r="41" spans="1:10" ht="17.25" x14ac:dyDescent="0.3">
      <c r="A41" s="85" t="s">
        <v>60</v>
      </c>
      <c r="B41" s="18">
        <f>'Vitrerie Bel-Air'!$L$17</f>
        <v>0</v>
      </c>
      <c r="C41" s="19">
        <v>1</v>
      </c>
      <c r="D41" s="31">
        <f>IF(C41=2,VLOOKUP(B41,'Taux Bons'!$A$25:$C$31,3),IF(C41=1,VLOOKUP(B41,'Taux Bons'!$A$7:$C$13,3),VLOOKUP(B41,'Taux Bons'!$A$40:$C$46,3)))</f>
        <v>0</v>
      </c>
      <c r="E41" s="81">
        <f t="shared" si="0"/>
        <v>0</v>
      </c>
      <c r="F41" s="81">
        <f t="shared" si="1"/>
        <v>0</v>
      </c>
      <c r="G41" s="82">
        <f t="shared" si="2"/>
        <v>0</v>
      </c>
      <c r="H41" s="36"/>
      <c r="I41" s="41"/>
      <c r="J41" s="20"/>
    </row>
    <row r="42" spans="1:10" ht="18" thickBot="1" x14ac:dyDescent="0.35">
      <c r="A42" s="25"/>
      <c r="B42" s="26"/>
      <c r="C42" s="27"/>
      <c r="D42" s="78"/>
      <c r="E42" s="32"/>
      <c r="F42" s="33"/>
      <c r="G42" s="79"/>
      <c r="H42" s="37"/>
      <c r="I42" s="44"/>
      <c r="J42" s="28"/>
    </row>
    <row r="43" spans="1:10" ht="15.75" customHeight="1" thickBot="1" x14ac:dyDescent="0.3">
      <c r="F43" s="46" t="s">
        <v>14</v>
      </c>
      <c r="G43" s="47" t="e">
        <f>SUM(G6:G42)</f>
        <v>#N/A</v>
      </c>
    </row>
    <row r="44" spans="1:10" ht="13.5" thickBot="1" x14ac:dyDescent="0.25"/>
    <row r="45" spans="1:10" ht="39.75" customHeight="1" thickBot="1" x14ac:dyDescent="0.25">
      <c r="A45" s="48"/>
      <c r="B45" s="89" t="s">
        <v>13</v>
      </c>
      <c r="C45" s="90"/>
      <c r="D45" s="90"/>
      <c r="E45" s="90"/>
      <c r="F45" s="90"/>
      <c r="G45" s="90"/>
      <c r="H45" s="90"/>
      <c r="I45" s="90"/>
      <c r="J45" s="91"/>
    </row>
  </sheetData>
  <mergeCells count="3">
    <mergeCell ref="D2:E2"/>
    <mergeCell ref="D3:E3"/>
    <mergeCell ref="B45:J45"/>
  </mergeCells>
  <phoneticPr fontId="0" type="noConversion"/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383</v>
      </c>
      <c r="C8" s="100"/>
      <c r="D8" s="100"/>
      <c r="E8" s="100"/>
      <c r="F8" s="99" t="s">
        <v>384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41"/>
  <sheetViews>
    <sheetView topLeftCell="A20"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333</v>
      </c>
      <c r="C8" s="100"/>
      <c r="D8" s="100"/>
      <c r="E8" s="100"/>
      <c r="F8" s="99" t="s">
        <v>334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273</v>
      </c>
      <c r="C11" s="113" t="s">
        <v>80</v>
      </c>
      <c r="D11" s="112" t="s">
        <v>335</v>
      </c>
      <c r="E11" s="113" t="s">
        <v>336</v>
      </c>
      <c r="F11" s="114" t="s">
        <v>101</v>
      </c>
      <c r="G11" s="115"/>
      <c r="H11" s="115"/>
      <c r="I11" s="115"/>
      <c r="J11" s="144">
        <v>0</v>
      </c>
      <c r="K11" s="145">
        <v>87</v>
      </c>
      <c r="L11" s="146"/>
      <c r="M11" s="116"/>
      <c r="N11" s="117"/>
    </row>
    <row r="12" spans="2:25" ht="15" customHeight="1" x14ac:dyDescent="0.2">
      <c r="B12" s="112" t="s">
        <v>273</v>
      </c>
      <c r="C12" s="113" t="s">
        <v>80</v>
      </c>
      <c r="D12" s="112" t="s">
        <v>337</v>
      </c>
      <c r="E12" s="113" t="s">
        <v>338</v>
      </c>
      <c r="F12" s="114" t="s">
        <v>101</v>
      </c>
      <c r="G12" s="115"/>
      <c r="H12" s="115"/>
      <c r="I12" s="115"/>
      <c r="J12" s="144">
        <v>0</v>
      </c>
      <c r="K12" s="145">
        <v>87</v>
      </c>
      <c r="L12" s="146"/>
      <c r="M12" s="116"/>
      <c r="N12" s="117"/>
    </row>
    <row r="13" spans="2:25" ht="15" customHeight="1" x14ac:dyDescent="0.2">
      <c r="B13" s="112" t="s">
        <v>273</v>
      </c>
      <c r="C13" s="113" t="s">
        <v>80</v>
      </c>
      <c r="D13" s="112" t="s">
        <v>339</v>
      </c>
      <c r="E13" s="113" t="s">
        <v>340</v>
      </c>
      <c r="F13" s="114" t="s">
        <v>101</v>
      </c>
      <c r="G13" s="115"/>
      <c r="H13" s="115"/>
      <c r="I13" s="115"/>
      <c r="J13" s="144">
        <v>0</v>
      </c>
      <c r="K13" s="145">
        <v>284</v>
      </c>
      <c r="L13" s="146"/>
      <c r="M13" s="116"/>
      <c r="N13" s="117"/>
    </row>
    <row r="14" spans="2:25" ht="15" customHeight="1" x14ac:dyDescent="0.2">
      <c r="B14" s="112" t="s">
        <v>312</v>
      </c>
      <c r="C14" s="113" t="s">
        <v>80</v>
      </c>
      <c r="D14" s="112" t="s">
        <v>341</v>
      </c>
      <c r="E14" s="113" t="s">
        <v>342</v>
      </c>
      <c r="F14" s="114" t="s">
        <v>101</v>
      </c>
      <c r="G14" s="115"/>
      <c r="H14" s="115"/>
      <c r="I14" s="115"/>
      <c r="J14" s="144">
        <v>0</v>
      </c>
      <c r="K14" s="145">
        <v>65</v>
      </c>
      <c r="L14" s="146"/>
      <c r="M14" s="116"/>
      <c r="N14" s="117"/>
    </row>
    <row r="15" spans="2:25" ht="15" customHeight="1" x14ac:dyDescent="0.2">
      <c r="B15" s="112" t="s">
        <v>312</v>
      </c>
      <c r="C15" s="113" t="s">
        <v>80</v>
      </c>
      <c r="D15" s="112" t="s">
        <v>343</v>
      </c>
      <c r="E15" s="113" t="s">
        <v>344</v>
      </c>
      <c r="F15" s="114" t="s">
        <v>101</v>
      </c>
      <c r="G15" s="115"/>
      <c r="H15" s="115"/>
      <c r="I15" s="115"/>
      <c r="J15" s="144">
        <v>0</v>
      </c>
      <c r="K15" s="145">
        <v>196</v>
      </c>
      <c r="L15" s="146"/>
      <c r="M15" s="116"/>
      <c r="N15" s="117"/>
    </row>
    <row r="16" spans="2:25" ht="15" customHeight="1" x14ac:dyDescent="0.2">
      <c r="B16" s="112" t="s">
        <v>312</v>
      </c>
      <c r="C16" s="113" t="s">
        <v>80</v>
      </c>
      <c r="D16" s="112" t="s">
        <v>345</v>
      </c>
      <c r="E16" s="113" t="s">
        <v>346</v>
      </c>
      <c r="F16" s="114" t="s">
        <v>101</v>
      </c>
      <c r="G16" s="115"/>
      <c r="H16" s="115"/>
      <c r="I16" s="115"/>
      <c r="J16" s="144">
        <v>0</v>
      </c>
      <c r="K16" s="145">
        <v>234</v>
      </c>
      <c r="L16" s="146"/>
      <c r="M16" s="116"/>
      <c r="N16" s="117"/>
    </row>
    <row r="17" spans="2:14" ht="15" customHeight="1" x14ac:dyDescent="0.2">
      <c r="B17" s="112" t="s">
        <v>312</v>
      </c>
      <c r="C17" s="113" t="s">
        <v>80</v>
      </c>
      <c r="D17" s="112" t="s">
        <v>347</v>
      </c>
      <c r="E17" s="113" t="s">
        <v>348</v>
      </c>
      <c r="F17" s="114" t="s">
        <v>101</v>
      </c>
      <c r="G17" s="115"/>
      <c r="H17" s="115"/>
      <c r="I17" s="115"/>
      <c r="J17" s="144">
        <v>0</v>
      </c>
      <c r="K17" s="145">
        <v>87</v>
      </c>
      <c r="L17" s="146"/>
      <c r="M17" s="116"/>
      <c r="N17" s="117"/>
    </row>
    <row r="18" spans="2:14" ht="15" customHeight="1" x14ac:dyDescent="0.2">
      <c r="B18" s="112" t="s">
        <v>312</v>
      </c>
      <c r="C18" s="113" t="s">
        <v>80</v>
      </c>
      <c r="D18" s="112" t="s">
        <v>349</v>
      </c>
      <c r="E18" s="113" t="s">
        <v>350</v>
      </c>
      <c r="F18" s="114" t="s">
        <v>101</v>
      </c>
      <c r="G18" s="115"/>
      <c r="H18" s="115"/>
      <c r="I18" s="115"/>
      <c r="J18" s="144">
        <v>0</v>
      </c>
      <c r="K18" s="145">
        <v>147</v>
      </c>
      <c r="L18" s="146"/>
      <c r="M18" s="116"/>
      <c r="N18" s="117"/>
    </row>
    <row r="19" spans="2:14" ht="15" customHeight="1" x14ac:dyDescent="0.2">
      <c r="B19" s="112" t="s">
        <v>312</v>
      </c>
      <c r="C19" s="113" t="s">
        <v>80</v>
      </c>
      <c r="D19" s="112" t="s">
        <v>351</v>
      </c>
      <c r="E19" s="113" t="s">
        <v>352</v>
      </c>
      <c r="F19" s="114" t="s">
        <v>101</v>
      </c>
      <c r="G19" s="115"/>
      <c r="H19" s="115"/>
      <c r="I19" s="115"/>
      <c r="J19" s="144">
        <v>0</v>
      </c>
      <c r="K19" s="145">
        <v>170</v>
      </c>
      <c r="L19" s="146"/>
      <c r="M19" s="116"/>
      <c r="N19" s="117"/>
    </row>
    <row r="20" spans="2:14" ht="15" customHeight="1" x14ac:dyDescent="0.2">
      <c r="B20" s="112" t="s">
        <v>312</v>
      </c>
      <c r="C20" s="113" t="s">
        <v>80</v>
      </c>
      <c r="D20" s="112" t="s">
        <v>353</v>
      </c>
      <c r="E20" s="113" t="s">
        <v>354</v>
      </c>
      <c r="F20" s="114" t="s">
        <v>101</v>
      </c>
      <c r="G20" s="115"/>
      <c r="H20" s="115"/>
      <c r="I20" s="115"/>
      <c r="J20" s="144">
        <v>0</v>
      </c>
      <c r="K20" s="145">
        <v>223</v>
      </c>
      <c r="L20" s="146"/>
      <c r="M20" s="116"/>
      <c r="N20" s="117"/>
    </row>
    <row r="21" spans="2:14" ht="15" customHeight="1" x14ac:dyDescent="0.2">
      <c r="B21" s="112" t="s">
        <v>184</v>
      </c>
      <c r="C21" s="113" t="s">
        <v>80</v>
      </c>
      <c r="D21" s="112" t="s">
        <v>355</v>
      </c>
      <c r="E21" s="113" t="s">
        <v>356</v>
      </c>
      <c r="F21" s="114" t="s">
        <v>101</v>
      </c>
      <c r="G21" s="115"/>
      <c r="H21" s="115"/>
      <c r="I21" s="115"/>
      <c r="J21" s="144">
        <v>0</v>
      </c>
      <c r="K21" s="145">
        <v>297</v>
      </c>
      <c r="L21" s="146"/>
      <c r="M21" s="116"/>
      <c r="N21" s="117"/>
    </row>
    <row r="22" spans="2:14" ht="15" customHeight="1" x14ac:dyDescent="0.2">
      <c r="B22" s="112" t="s">
        <v>357</v>
      </c>
      <c r="C22" s="113" t="s">
        <v>80</v>
      </c>
      <c r="D22" s="112" t="s">
        <v>358</v>
      </c>
      <c r="E22" s="113" t="s">
        <v>359</v>
      </c>
      <c r="F22" s="114" t="s">
        <v>101</v>
      </c>
      <c r="G22" s="115"/>
      <c r="H22" s="115"/>
      <c r="I22" s="115"/>
      <c r="J22" s="144">
        <v>0</v>
      </c>
      <c r="K22" s="145">
        <v>89</v>
      </c>
      <c r="L22" s="146"/>
      <c r="M22" s="116"/>
      <c r="N22" s="117"/>
    </row>
    <row r="23" spans="2:14" ht="15" customHeight="1" x14ac:dyDescent="0.2">
      <c r="B23" s="112" t="s">
        <v>360</v>
      </c>
      <c r="C23" s="113" t="s">
        <v>80</v>
      </c>
      <c r="D23" s="112" t="s">
        <v>361</v>
      </c>
      <c r="E23" s="113" t="s">
        <v>362</v>
      </c>
      <c r="F23" s="114" t="s">
        <v>101</v>
      </c>
      <c r="G23" s="115"/>
      <c r="H23" s="115"/>
      <c r="I23" s="115"/>
      <c r="J23" s="144">
        <v>0</v>
      </c>
      <c r="K23" s="145">
        <v>110</v>
      </c>
      <c r="L23" s="146"/>
      <c r="M23" s="116"/>
      <c r="N23" s="117"/>
    </row>
    <row r="24" spans="2:14" ht="15" customHeight="1" x14ac:dyDescent="0.2">
      <c r="B24" s="112" t="s">
        <v>360</v>
      </c>
      <c r="C24" s="113" t="s">
        <v>80</v>
      </c>
      <c r="D24" s="112" t="s">
        <v>363</v>
      </c>
      <c r="E24" s="113" t="s">
        <v>364</v>
      </c>
      <c r="F24" s="114" t="s">
        <v>101</v>
      </c>
      <c r="G24" s="115"/>
      <c r="H24" s="115"/>
      <c r="I24" s="115"/>
      <c r="J24" s="144">
        <v>0</v>
      </c>
      <c r="K24" s="145">
        <v>713</v>
      </c>
      <c r="L24" s="146"/>
      <c r="M24" s="116"/>
      <c r="N24" s="117"/>
    </row>
    <row r="25" spans="2:14" ht="15" customHeight="1" x14ac:dyDescent="0.2">
      <c r="B25" s="112" t="s">
        <v>252</v>
      </c>
      <c r="C25" s="113" t="s">
        <v>80</v>
      </c>
      <c r="D25" s="112" t="s">
        <v>365</v>
      </c>
      <c r="E25" s="113" t="s">
        <v>366</v>
      </c>
      <c r="F25" s="114" t="s">
        <v>101</v>
      </c>
      <c r="G25" s="115"/>
      <c r="H25" s="115"/>
      <c r="I25" s="115"/>
      <c r="J25" s="144">
        <v>0</v>
      </c>
      <c r="K25" s="145">
        <v>640</v>
      </c>
      <c r="L25" s="146"/>
      <c r="M25" s="116"/>
      <c r="N25" s="117"/>
    </row>
    <row r="26" spans="2:14" ht="15" customHeight="1" x14ac:dyDescent="0.2">
      <c r="B26" s="112" t="s">
        <v>122</v>
      </c>
      <c r="C26" s="113" t="s">
        <v>80</v>
      </c>
      <c r="D26" s="112" t="s">
        <v>367</v>
      </c>
      <c r="E26" s="113" t="s">
        <v>368</v>
      </c>
      <c r="F26" s="114" t="s">
        <v>101</v>
      </c>
      <c r="G26" s="115"/>
      <c r="H26" s="115"/>
      <c r="I26" s="115"/>
      <c r="J26" s="144">
        <v>0</v>
      </c>
      <c r="K26" s="145">
        <v>512</v>
      </c>
      <c r="L26" s="146"/>
      <c r="M26" s="116"/>
      <c r="N26" s="117"/>
    </row>
    <row r="27" spans="2:14" ht="15" customHeight="1" x14ac:dyDescent="0.2">
      <c r="B27" s="112" t="s">
        <v>122</v>
      </c>
      <c r="C27" s="113" t="s">
        <v>80</v>
      </c>
      <c r="D27" s="112" t="s">
        <v>369</v>
      </c>
      <c r="E27" s="113" t="s">
        <v>370</v>
      </c>
      <c r="F27" s="114" t="s">
        <v>101</v>
      </c>
      <c r="G27" s="115"/>
      <c r="H27" s="115"/>
      <c r="I27" s="115"/>
      <c r="J27" s="144">
        <v>0</v>
      </c>
      <c r="K27" s="145">
        <v>1330</v>
      </c>
      <c r="L27" s="146"/>
      <c r="M27" s="116"/>
      <c r="N27" s="117"/>
    </row>
    <row r="28" spans="2:14" ht="15" customHeight="1" x14ac:dyDescent="0.2">
      <c r="B28" s="112" t="s">
        <v>122</v>
      </c>
      <c r="C28" s="113" t="s">
        <v>80</v>
      </c>
      <c r="D28" s="112" t="s">
        <v>371</v>
      </c>
      <c r="E28" s="113" t="s">
        <v>372</v>
      </c>
      <c r="F28" s="114" t="s">
        <v>101</v>
      </c>
      <c r="G28" s="115"/>
      <c r="H28" s="115"/>
      <c r="I28" s="115"/>
      <c r="J28" s="144">
        <v>0</v>
      </c>
      <c r="K28" s="145">
        <v>87</v>
      </c>
      <c r="L28" s="146"/>
      <c r="M28" s="116"/>
      <c r="N28" s="117"/>
    </row>
    <row r="29" spans="2:14" ht="15" customHeight="1" x14ac:dyDescent="0.2">
      <c r="B29" s="112" t="s">
        <v>122</v>
      </c>
      <c r="C29" s="113" t="s">
        <v>80</v>
      </c>
      <c r="D29" s="112" t="s">
        <v>373</v>
      </c>
      <c r="E29" s="113" t="s">
        <v>374</v>
      </c>
      <c r="F29" s="114" t="s">
        <v>101</v>
      </c>
      <c r="G29" s="115"/>
      <c r="H29" s="115"/>
      <c r="I29" s="115"/>
      <c r="J29" s="144">
        <v>0</v>
      </c>
      <c r="K29" s="145">
        <v>195</v>
      </c>
      <c r="L29" s="146"/>
      <c r="M29" s="116"/>
      <c r="N29" s="117"/>
    </row>
    <row r="30" spans="2:14" ht="15" customHeight="1" x14ac:dyDescent="0.2">
      <c r="B30" s="112" t="s">
        <v>122</v>
      </c>
      <c r="C30" s="113" t="s">
        <v>80</v>
      </c>
      <c r="D30" s="112" t="s">
        <v>375</v>
      </c>
      <c r="E30" s="113" t="s">
        <v>376</v>
      </c>
      <c r="F30" s="114" t="s">
        <v>101</v>
      </c>
      <c r="G30" s="115"/>
      <c r="H30" s="115"/>
      <c r="I30" s="115"/>
      <c r="J30" s="144">
        <v>0</v>
      </c>
      <c r="K30" s="145">
        <v>65</v>
      </c>
      <c r="L30" s="146"/>
      <c r="M30" s="116"/>
      <c r="N30" s="117"/>
    </row>
    <row r="31" spans="2:14" ht="15" customHeight="1" x14ac:dyDescent="0.2">
      <c r="B31" s="112" t="s">
        <v>122</v>
      </c>
      <c r="C31" s="113" t="s">
        <v>80</v>
      </c>
      <c r="D31" s="112" t="s">
        <v>377</v>
      </c>
      <c r="E31" s="113" t="s">
        <v>378</v>
      </c>
      <c r="F31" s="114" t="s">
        <v>101</v>
      </c>
      <c r="G31" s="115"/>
      <c r="H31" s="115"/>
      <c r="I31" s="115"/>
      <c r="J31" s="144">
        <v>0</v>
      </c>
      <c r="K31" s="145">
        <v>157</v>
      </c>
      <c r="L31" s="146"/>
      <c r="M31" s="116"/>
      <c r="N31" s="117"/>
    </row>
    <row r="32" spans="2:14" ht="15" customHeight="1" x14ac:dyDescent="0.2">
      <c r="B32" s="112" t="s">
        <v>281</v>
      </c>
      <c r="C32" s="113" t="s">
        <v>80</v>
      </c>
      <c r="D32" s="112" t="s">
        <v>379</v>
      </c>
      <c r="E32" s="113" t="s">
        <v>380</v>
      </c>
      <c r="F32" s="114" t="s">
        <v>101</v>
      </c>
      <c r="G32" s="115"/>
      <c r="H32" s="115"/>
      <c r="I32" s="115"/>
      <c r="J32" s="144">
        <v>0</v>
      </c>
      <c r="K32" s="145">
        <v>9500</v>
      </c>
      <c r="L32" s="146"/>
      <c r="M32" s="116"/>
      <c r="N32" s="117"/>
    </row>
    <row r="33" spans="2:14" ht="15" customHeight="1" x14ac:dyDescent="0.2">
      <c r="B33" s="112" t="s">
        <v>281</v>
      </c>
      <c r="C33" s="113" t="s">
        <v>80</v>
      </c>
      <c r="D33" s="112" t="s">
        <v>381</v>
      </c>
      <c r="E33" s="113" t="s">
        <v>382</v>
      </c>
      <c r="F33" s="114" t="s">
        <v>101</v>
      </c>
      <c r="G33" s="115"/>
      <c r="H33" s="115"/>
      <c r="I33" s="115"/>
      <c r="J33" s="144">
        <v>0</v>
      </c>
      <c r="K33" s="145">
        <v>9500</v>
      </c>
      <c r="L33" s="146"/>
      <c r="M33" s="116"/>
      <c r="N33" s="117"/>
    </row>
    <row r="34" spans="2:14" ht="16.350000000000001" customHeight="1" x14ac:dyDescent="0.2">
      <c r="B34" s="118" t="s">
        <v>81</v>
      </c>
      <c r="C34" s="119" t="s">
        <v>81</v>
      </c>
      <c r="D34" s="120"/>
      <c r="E34" s="121" t="s">
        <v>81</v>
      </c>
      <c r="F34" s="122" t="s">
        <v>82</v>
      </c>
      <c r="G34" s="123"/>
      <c r="H34" s="123"/>
      <c r="I34" s="123"/>
      <c r="J34" s="147">
        <v>0</v>
      </c>
      <c r="K34" s="148">
        <v>24775</v>
      </c>
      <c r="L34" s="134"/>
      <c r="M34" s="124"/>
      <c r="N34" s="125"/>
    </row>
    <row r="35" spans="2:14" ht="157.35" customHeight="1" x14ac:dyDescent="0.2">
      <c r="J35" s="135"/>
      <c r="K35" s="135"/>
      <c r="L35" s="135"/>
    </row>
    <row r="36" spans="2:14" ht="15" x14ac:dyDescent="0.25">
      <c r="J36" s="136" t="s">
        <v>83</v>
      </c>
      <c r="K36" s="136"/>
      <c r="L36" s="136">
        <v>24775</v>
      </c>
      <c r="M36" s="129"/>
    </row>
    <row r="37" spans="2:14" ht="15" x14ac:dyDescent="0.25">
      <c r="J37" s="136"/>
      <c r="K37" s="136"/>
      <c r="L37" s="136"/>
      <c r="M37" s="129"/>
    </row>
    <row r="38" spans="2:14" ht="15" x14ac:dyDescent="0.25">
      <c r="J38" s="137" t="s">
        <v>84</v>
      </c>
      <c r="K38" s="137"/>
      <c r="L38" s="137"/>
      <c r="M38" s="131"/>
    </row>
    <row r="39" spans="2:14" ht="15" x14ac:dyDescent="0.25">
      <c r="J39" s="136"/>
      <c r="K39" s="136"/>
      <c r="L39" s="136"/>
      <c r="M39" s="129"/>
    </row>
    <row r="40" spans="2:14" ht="15.75" thickBot="1" x14ac:dyDescent="0.3">
      <c r="J40" s="138" t="s">
        <v>85</v>
      </c>
      <c r="K40" s="138"/>
      <c r="L40" s="138">
        <f>L36-L38</f>
        <v>24775</v>
      </c>
      <c r="M40" s="130"/>
    </row>
    <row r="41" spans="2:14" ht="15" thickTop="1" x14ac:dyDescent="0.2"/>
  </sheetData>
  <mergeCells count="82">
    <mergeCell ref="C34:D34"/>
    <mergeCell ref="F34:I34"/>
    <mergeCell ref="K34:L34"/>
    <mergeCell ref="M34:N34"/>
    <mergeCell ref="F32:I32"/>
    <mergeCell ref="K32:L32"/>
    <mergeCell ref="M32:N32"/>
    <mergeCell ref="F33:I33"/>
    <mergeCell ref="K33:L33"/>
    <mergeCell ref="M33:N33"/>
    <mergeCell ref="F30:I30"/>
    <mergeCell ref="K30:L30"/>
    <mergeCell ref="M30:N30"/>
    <mergeCell ref="F31:I31"/>
    <mergeCell ref="K31:L31"/>
    <mergeCell ref="M31:N31"/>
    <mergeCell ref="F28:I28"/>
    <mergeCell ref="K28:L28"/>
    <mergeCell ref="M28:N28"/>
    <mergeCell ref="F29:I29"/>
    <mergeCell ref="K29:L29"/>
    <mergeCell ref="M29:N29"/>
    <mergeCell ref="F26:I26"/>
    <mergeCell ref="K26:L26"/>
    <mergeCell ref="M26:N26"/>
    <mergeCell ref="F27:I27"/>
    <mergeCell ref="K27:L27"/>
    <mergeCell ref="M27:N27"/>
    <mergeCell ref="F24:I24"/>
    <mergeCell ref="K24:L24"/>
    <mergeCell ref="M24:N24"/>
    <mergeCell ref="F25:I25"/>
    <mergeCell ref="K25:L25"/>
    <mergeCell ref="M25:N25"/>
    <mergeCell ref="F22:I22"/>
    <mergeCell ref="K22:L22"/>
    <mergeCell ref="M22:N22"/>
    <mergeCell ref="F23:I23"/>
    <mergeCell ref="K23:L23"/>
    <mergeCell ref="M23:N23"/>
    <mergeCell ref="F20:I20"/>
    <mergeCell ref="K20:L20"/>
    <mergeCell ref="M20:N20"/>
    <mergeCell ref="F21:I21"/>
    <mergeCell ref="K21:L21"/>
    <mergeCell ref="M21:N21"/>
    <mergeCell ref="F18:I18"/>
    <mergeCell ref="K18:L18"/>
    <mergeCell ref="M18:N18"/>
    <mergeCell ref="F19:I19"/>
    <mergeCell ref="K19:L19"/>
    <mergeCell ref="M19:N19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8"/>
  <sheetViews>
    <sheetView topLeftCell="A7"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307</v>
      </c>
      <c r="C8" s="100"/>
      <c r="D8" s="100"/>
      <c r="E8" s="100"/>
      <c r="F8" s="99" t="s">
        <v>308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309</v>
      </c>
      <c r="C11" s="113" t="s">
        <v>80</v>
      </c>
      <c r="D11" s="112" t="s">
        <v>310</v>
      </c>
      <c r="E11" s="113" t="s">
        <v>311</v>
      </c>
      <c r="F11" s="114" t="s">
        <v>101</v>
      </c>
      <c r="G11" s="115"/>
      <c r="H11" s="115"/>
      <c r="I11" s="115"/>
      <c r="J11" s="144">
        <v>0</v>
      </c>
      <c r="K11" s="145">
        <v>1400</v>
      </c>
      <c r="L11" s="146"/>
      <c r="M11" s="116"/>
      <c r="N11" s="117"/>
    </row>
    <row r="12" spans="2:25" ht="15" customHeight="1" x14ac:dyDescent="0.2">
      <c r="B12" s="112" t="s">
        <v>312</v>
      </c>
      <c r="C12" s="113" t="s">
        <v>80</v>
      </c>
      <c r="D12" s="112" t="s">
        <v>313</v>
      </c>
      <c r="E12" s="113" t="s">
        <v>314</v>
      </c>
      <c r="F12" s="114" t="s">
        <v>101</v>
      </c>
      <c r="G12" s="115"/>
      <c r="H12" s="115"/>
      <c r="I12" s="115"/>
      <c r="J12" s="144">
        <v>0</v>
      </c>
      <c r="K12" s="145">
        <v>563</v>
      </c>
      <c r="L12" s="146"/>
      <c r="M12" s="116"/>
      <c r="N12" s="117"/>
    </row>
    <row r="13" spans="2:25" ht="15" customHeight="1" x14ac:dyDescent="0.2">
      <c r="B13" s="112" t="s">
        <v>312</v>
      </c>
      <c r="C13" s="113" t="s">
        <v>80</v>
      </c>
      <c r="D13" s="112" t="s">
        <v>315</v>
      </c>
      <c r="E13" s="113" t="s">
        <v>316</v>
      </c>
      <c r="F13" s="114" t="s">
        <v>101</v>
      </c>
      <c r="G13" s="115"/>
      <c r="H13" s="115"/>
      <c r="I13" s="115"/>
      <c r="J13" s="144">
        <v>0</v>
      </c>
      <c r="K13" s="145">
        <v>221</v>
      </c>
      <c r="L13" s="146"/>
      <c r="M13" s="116"/>
      <c r="N13" s="117"/>
    </row>
    <row r="14" spans="2:25" ht="15" customHeight="1" x14ac:dyDescent="0.2">
      <c r="B14" s="112" t="s">
        <v>116</v>
      </c>
      <c r="C14" s="113" t="s">
        <v>80</v>
      </c>
      <c r="D14" s="112" t="s">
        <v>317</v>
      </c>
      <c r="E14" s="113" t="s">
        <v>318</v>
      </c>
      <c r="F14" s="114" t="s">
        <v>101</v>
      </c>
      <c r="G14" s="115"/>
      <c r="H14" s="115"/>
      <c r="I14" s="115"/>
      <c r="J14" s="144">
        <v>0</v>
      </c>
      <c r="K14" s="145">
        <v>1146</v>
      </c>
      <c r="L14" s="146"/>
      <c r="M14" s="116"/>
      <c r="N14" s="117"/>
    </row>
    <row r="15" spans="2:25" ht="15" customHeight="1" x14ac:dyDescent="0.2">
      <c r="B15" s="112" t="s">
        <v>116</v>
      </c>
      <c r="C15" s="113" t="s">
        <v>80</v>
      </c>
      <c r="D15" s="112" t="s">
        <v>319</v>
      </c>
      <c r="E15" s="113" t="s">
        <v>320</v>
      </c>
      <c r="F15" s="114" t="s">
        <v>101</v>
      </c>
      <c r="G15" s="115"/>
      <c r="H15" s="115"/>
      <c r="I15" s="115"/>
      <c r="J15" s="144">
        <v>0</v>
      </c>
      <c r="K15" s="145">
        <v>523.25</v>
      </c>
      <c r="L15" s="146"/>
      <c r="M15" s="116"/>
      <c r="N15" s="117"/>
    </row>
    <row r="16" spans="2:25" ht="15" customHeight="1" x14ac:dyDescent="0.2">
      <c r="B16" s="112" t="s">
        <v>116</v>
      </c>
      <c r="C16" s="113" t="s">
        <v>80</v>
      </c>
      <c r="D16" s="112" t="s">
        <v>321</v>
      </c>
      <c r="E16" s="113" t="s">
        <v>322</v>
      </c>
      <c r="F16" s="114" t="s">
        <v>101</v>
      </c>
      <c r="G16" s="115"/>
      <c r="H16" s="115"/>
      <c r="I16" s="115"/>
      <c r="J16" s="144">
        <v>0</v>
      </c>
      <c r="K16" s="145">
        <v>2892</v>
      </c>
      <c r="L16" s="146"/>
      <c r="M16" s="116"/>
      <c r="N16" s="117"/>
    </row>
    <row r="17" spans="2:14" ht="15" customHeight="1" x14ac:dyDescent="0.2">
      <c r="B17" s="112" t="s">
        <v>323</v>
      </c>
      <c r="C17" s="113" t="s">
        <v>80</v>
      </c>
      <c r="D17" s="112" t="s">
        <v>324</v>
      </c>
      <c r="E17" s="113" t="s">
        <v>325</v>
      </c>
      <c r="F17" s="114" t="s">
        <v>101</v>
      </c>
      <c r="G17" s="115"/>
      <c r="H17" s="115"/>
      <c r="I17" s="115"/>
      <c r="J17" s="144">
        <v>0</v>
      </c>
      <c r="K17" s="145">
        <v>1508</v>
      </c>
      <c r="L17" s="146"/>
      <c r="M17" s="116"/>
      <c r="N17" s="117"/>
    </row>
    <row r="18" spans="2:14" ht="15" customHeight="1" x14ac:dyDescent="0.2">
      <c r="B18" s="112" t="s">
        <v>326</v>
      </c>
      <c r="C18" s="113" t="s">
        <v>80</v>
      </c>
      <c r="D18" s="112" t="s">
        <v>327</v>
      </c>
      <c r="E18" s="113" t="s">
        <v>328</v>
      </c>
      <c r="F18" s="114" t="s">
        <v>101</v>
      </c>
      <c r="G18" s="115"/>
      <c r="H18" s="115"/>
      <c r="I18" s="115"/>
      <c r="J18" s="144">
        <v>0</v>
      </c>
      <c r="K18" s="145">
        <v>9911.5</v>
      </c>
      <c r="L18" s="146"/>
      <c r="M18" s="116"/>
      <c r="N18" s="117"/>
    </row>
    <row r="19" spans="2:14" ht="15" customHeight="1" x14ac:dyDescent="0.2">
      <c r="B19" s="112" t="s">
        <v>119</v>
      </c>
      <c r="C19" s="113" t="s">
        <v>80</v>
      </c>
      <c r="D19" s="112" t="s">
        <v>329</v>
      </c>
      <c r="E19" s="113" t="s">
        <v>330</v>
      </c>
      <c r="F19" s="114" t="s">
        <v>101</v>
      </c>
      <c r="G19" s="115"/>
      <c r="H19" s="115"/>
      <c r="I19" s="115"/>
      <c r="J19" s="144">
        <v>0</v>
      </c>
      <c r="K19" s="145">
        <v>264.60000000000002</v>
      </c>
      <c r="L19" s="146"/>
      <c r="M19" s="116"/>
      <c r="N19" s="117"/>
    </row>
    <row r="20" spans="2:14" ht="15" customHeight="1" x14ac:dyDescent="0.2">
      <c r="B20" s="112" t="s">
        <v>122</v>
      </c>
      <c r="C20" s="113" t="s">
        <v>80</v>
      </c>
      <c r="D20" s="112" t="s">
        <v>331</v>
      </c>
      <c r="E20" s="113" t="s">
        <v>332</v>
      </c>
      <c r="F20" s="114" t="s">
        <v>101</v>
      </c>
      <c r="G20" s="115"/>
      <c r="H20" s="115"/>
      <c r="I20" s="115"/>
      <c r="J20" s="144">
        <v>0</v>
      </c>
      <c r="K20" s="145">
        <v>1015</v>
      </c>
      <c r="L20" s="146"/>
      <c r="M20" s="116"/>
      <c r="N20" s="117"/>
    </row>
    <row r="21" spans="2:14" ht="16.350000000000001" customHeight="1" x14ac:dyDescent="0.2">
      <c r="B21" s="118" t="s">
        <v>81</v>
      </c>
      <c r="C21" s="119" t="s">
        <v>81</v>
      </c>
      <c r="D21" s="120"/>
      <c r="E21" s="121" t="s">
        <v>81</v>
      </c>
      <c r="F21" s="122" t="s">
        <v>82</v>
      </c>
      <c r="G21" s="123"/>
      <c r="H21" s="123"/>
      <c r="I21" s="123"/>
      <c r="J21" s="147">
        <v>0</v>
      </c>
      <c r="K21" s="148">
        <v>19444.349999999999</v>
      </c>
      <c r="L21" s="134"/>
      <c r="M21" s="124"/>
      <c r="N21" s="125"/>
    </row>
    <row r="22" spans="2:14" ht="409.5" customHeight="1" x14ac:dyDescent="0.2">
      <c r="J22" s="135"/>
      <c r="K22" s="135"/>
      <c r="L22" s="135"/>
    </row>
    <row r="23" spans="2:14" ht="15" x14ac:dyDescent="0.25">
      <c r="J23" s="136" t="s">
        <v>83</v>
      </c>
      <c r="K23" s="136"/>
      <c r="L23" s="136">
        <v>19444.349999999999</v>
      </c>
      <c r="M23" s="129"/>
    </row>
    <row r="24" spans="2:14" ht="15" x14ac:dyDescent="0.25">
      <c r="J24" s="136"/>
      <c r="K24" s="136"/>
      <c r="L24" s="136"/>
      <c r="M24" s="129"/>
    </row>
    <row r="25" spans="2:14" ht="15" x14ac:dyDescent="0.25">
      <c r="J25" s="137" t="s">
        <v>84</v>
      </c>
      <c r="K25" s="137"/>
      <c r="L25" s="137"/>
      <c r="M25" s="131"/>
    </row>
    <row r="26" spans="2:14" ht="15" x14ac:dyDescent="0.25">
      <c r="J26" s="136"/>
      <c r="K26" s="136"/>
      <c r="L26" s="136"/>
      <c r="M26" s="129"/>
    </row>
    <row r="27" spans="2:14" ht="15.75" thickBot="1" x14ac:dyDescent="0.3">
      <c r="J27" s="138" t="s">
        <v>85</v>
      </c>
      <c r="K27" s="138"/>
      <c r="L27" s="138">
        <f>L23-L25</f>
        <v>19444.349999999999</v>
      </c>
      <c r="M27" s="130"/>
    </row>
    <row r="28" spans="2:14" ht="15" thickTop="1" x14ac:dyDescent="0.2"/>
  </sheetData>
  <mergeCells count="43">
    <mergeCell ref="F20:I20"/>
    <mergeCell ref="K20:L20"/>
    <mergeCell ref="M20:N20"/>
    <mergeCell ref="C21:D21"/>
    <mergeCell ref="F21:I21"/>
    <mergeCell ref="K21:L21"/>
    <mergeCell ref="M21:N21"/>
    <mergeCell ref="F18:I18"/>
    <mergeCell ref="K18:L18"/>
    <mergeCell ref="M18:N18"/>
    <mergeCell ref="F19:I19"/>
    <mergeCell ref="K19:L19"/>
    <mergeCell ref="M19:N19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305</v>
      </c>
      <c r="C8" s="100"/>
      <c r="D8" s="100"/>
      <c r="E8" s="100"/>
      <c r="F8" s="99" t="s">
        <v>306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303</v>
      </c>
      <c r="C8" s="100"/>
      <c r="D8" s="100"/>
      <c r="E8" s="100"/>
      <c r="F8" s="99" t="s">
        <v>304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301</v>
      </c>
      <c r="C8" s="100"/>
      <c r="D8" s="100"/>
      <c r="E8" s="100"/>
      <c r="F8" s="99" t="s">
        <v>302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9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296</v>
      </c>
      <c r="C8" s="100"/>
      <c r="D8" s="100"/>
      <c r="E8" s="100"/>
      <c r="F8" s="99" t="s">
        <v>297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298</v>
      </c>
      <c r="C11" s="113" t="s">
        <v>80</v>
      </c>
      <c r="D11" s="112" t="s">
        <v>299</v>
      </c>
      <c r="E11" s="113" t="s">
        <v>300</v>
      </c>
      <c r="F11" s="114" t="s">
        <v>101</v>
      </c>
      <c r="G11" s="115"/>
      <c r="H11" s="115"/>
      <c r="I11" s="115"/>
      <c r="J11" s="144">
        <v>0</v>
      </c>
      <c r="K11" s="145">
        <v>400</v>
      </c>
      <c r="L11" s="146"/>
      <c r="M11" s="116"/>
      <c r="N11" s="117"/>
    </row>
    <row r="12" spans="2:25" ht="16.350000000000001" customHeight="1" x14ac:dyDescent="0.2">
      <c r="B12" s="118" t="s">
        <v>81</v>
      </c>
      <c r="C12" s="119" t="s">
        <v>81</v>
      </c>
      <c r="D12" s="120"/>
      <c r="E12" s="121" t="s">
        <v>81</v>
      </c>
      <c r="F12" s="122" t="s">
        <v>82</v>
      </c>
      <c r="G12" s="123"/>
      <c r="H12" s="123"/>
      <c r="I12" s="123"/>
      <c r="J12" s="147">
        <v>0</v>
      </c>
      <c r="K12" s="148">
        <v>400</v>
      </c>
      <c r="L12" s="134"/>
      <c r="M12" s="124"/>
      <c r="N12" s="125"/>
    </row>
    <row r="13" spans="2:25" ht="409.5" customHeight="1" x14ac:dyDescent="0.2">
      <c r="J13" s="135"/>
      <c r="K13" s="135"/>
      <c r="L13" s="135"/>
    </row>
    <row r="14" spans="2:25" ht="15" x14ac:dyDescent="0.25">
      <c r="J14" s="136" t="s">
        <v>83</v>
      </c>
      <c r="K14" s="136"/>
      <c r="L14" s="136">
        <v>400</v>
      </c>
      <c r="M14" s="129"/>
    </row>
    <row r="15" spans="2:25" ht="15" x14ac:dyDescent="0.25">
      <c r="J15" s="136"/>
      <c r="K15" s="136"/>
      <c r="L15" s="136"/>
      <c r="M15" s="129"/>
    </row>
    <row r="16" spans="2:25" ht="15" x14ac:dyDescent="0.25">
      <c r="J16" s="137" t="s">
        <v>84</v>
      </c>
      <c r="K16" s="137"/>
      <c r="L16" s="137"/>
      <c r="M16" s="131"/>
    </row>
    <row r="17" spans="10:13" ht="15" x14ac:dyDescent="0.25">
      <c r="J17" s="136"/>
      <c r="K17" s="136"/>
      <c r="L17" s="136"/>
      <c r="M17" s="129"/>
    </row>
    <row r="18" spans="10:13" ht="15.75" thickBot="1" x14ac:dyDescent="0.3">
      <c r="J18" s="138" t="s">
        <v>85</v>
      </c>
      <c r="K18" s="138"/>
      <c r="L18" s="138">
        <f>L14-L16</f>
        <v>400</v>
      </c>
      <c r="M18" s="130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9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291</v>
      </c>
      <c r="C8" s="100"/>
      <c r="D8" s="100"/>
      <c r="E8" s="100"/>
      <c r="F8" s="99" t="s">
        <v>292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288</v>
      </c>
      <c r="C11" s="113" t="s">
        <v>80</v>
      </c>
      <c r="D11" s="126" t="s">
        <v>293</v>
      </c>
      <c r="E11" s="113" t="s">
        <v>294</v>
      </c>
      <c r="F11" s="114" t="s">
        <v>295</v>
      </c>
      <c r="G11" s="115"/>
      <c r="H11" s="115"/>
      <c r="I11" s="115"/>
      <c r="J11" s="149">
        <v>4548.3999999999996</v>
      </c>
      <c r="K11" s="144">
        <v>0</v>
      </c>
      <c r="L11" s="150"/>
      <c r="M11" s="116"/>
      <c r="N11" s="117"/>
    </row>
    <row r="12" spans="2:25" ht="16.350000000000001" customHeight="1" x14ac:dyDescent="0.2">
      <c r="B12" s="118" t="s">
        <v>81</v>
      </c>
      <c r="C12" s="119" t="s">
        <v>81</v>
      </c>
      <c r="D12" s="120"/>
      <c r="E12" s="121" t="s">
        <v>81</v>
      </c>
      <c r="F12" s="122" t="s">
        <v>82</v>
      </c>
      <c r="G12" s="123"/>
      <c r="H12" s="123"/>
      <c r="I12" s="123"/>
      <c r="J12" s="147">
        <v>4548.3999999999996</v>
      </c>
      <c r="K12" s="148">
        <v>0</v>
      </c>
      <c r="L12" s="134"/>
      <c r="M12" s="124"/>
      <c r="N12" s="125"/>
    </row>
    <row r="13" spans="2:25" ht="409.5" customHeight="1" x14ac:dyDescent="0.2">
      <c r="J13" s="135"/>
      <c r="K13" s="135"/>
      <c r="L13" s="135"/>
    </row>
    <row r="14" spans="2:25" ht="15" x14ac:dyDescent="0.25">
      <c r="J14" s="136" t="s">
        <v>83</v>
      </c>
      <c r="K14" s="136"/>
      <c r="L14" s="136">
        <v>-4548.3999999999996</v>
      </c>
      <c r="M14" s="129"/>
    </row>
    <row r="15" spans="2:25" ht="15" x14ac:dyDescent="0.25">
      <c r="J15" s="136"/>
      <c r="K15" s="136"/>
      <c r="L15" s="136"/>
      <c r="M15" s="129"/>
    </row>
    <row r="16" spans="2:25" ht="15" x14ac:dyDescent="0.25">
      <c r="J16" s="137" t="s">
        <v>84</v>
      </c>
      <c r="K16" s="137"/>
      <c r="L16" s="137"/>
      <c r="M16" s="131"/>
    </row>
    <row r="17" spans="10:13" ht="15" x14ac:dyDescent="0.25">
      <c r="J17" s="136"/>
      <c r="K17" s="136"/>
      <c r="L17" s="136"/>
      <c r="M17" s="129"/>
    </row>
    <row r="18" spans="10:13" ht="15.75" thickBot="1" x14ac:dyDescent="0.3">
      <c r="J18" s="138" t="s">
        <v>85</v>
      </c>
      <c r="K18" s="138"/>
      <c r="L18" s="138">
        <f>L14-L16</f>
        <v>-4548.3999999999996</v>
      </c>
      <c r="M18" s="130"/>
    </row>
    <row r="19" spans="10:13" ht="15" thickTop="1" x14ac:dyDescent="0.2"/>
  </sheetData>
  <mergeCells count="15">
    <mergeCell ref="C10:D10"/>
    <mergeCell ref="K10:L10"/>
    <mergeCell ref="M10:N10"/>
    <mergeCell ref="F11:I11"/>
    <mergeCell ref="M11:N11"/>
    <mergeCell ref="C12:D12"/>
    <mergeCell ref="F12:I12"/>
    <mergeCell ref="K12:L12"/>
    <mergeCell ref="M12:N12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9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286</v>
      </c>
      <c r="C8" s="100"/>
      <c r="D8" s="100"/>
      <c r="E8" s="100"/>
      <c r="F8" s="99" t="s">
        <v>287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288</v>
      </c>
      <c r="C11" s="113" t="s">
        <v>80</v>
      </c>
      <c r="D11" s="126" t="s">
        <v>289</v>
      </c>
      <c r="E11" s="113" t="s">
        <v>290</v>
      </c>
      <c r="F11" s="114" t="s">
        <v>101</v>
      </c>
      <c r="G11" s="115"/>
      <c r="H11" s="115"/>
      <c r="I11" s="115"/>
      <c r="J11" s="144">
        <v>0</v>
      </c>
      <c r="K11" s="145">
        <v>302.39999999999998</v>
      </c>
      <c r="L11" s="146"/>
      <c r="M11" s="116"/>
      <c r="N11" s="117"/>
    </row>
    <row r="12" spans="2:25" ht="16.350000000000001" customHeight="1" x14ac:dyDescent="0.2">
      <c r="B12" s="118" t="s">
        <v>81</v>
      </c>
      <c r="C12" s="119" t="s">
        <v>81</v>
      </c>
      <c r="D12" s="120"/>
      <c r="E12" s="121" t="s">
        <v>81</v>
      </c>
      <c r="F12" s="122" t="s">
        <v>82</v>
      </c>
      <c r="G12" s="123"/>
      <c r="H12" s="123"/>
      <c r="I12" s="123"/>
      <c r="J12" s="147">
        <v>0</v>
      </c>
      <c r="K12" s="148">
        <v>302.39999999999998</v>
      </c>
      <c r="L12" s="134"/>
      <c r="M12" s="124"/>
      <c r="N12" s="125"/>
    </row>
    <row r="13" spans="2:25" ht="409.5" customHeight="1" x14ac:dyDescent="0.2">
      <c r="J13" s="135"/>
      <c r="K13" s="135"/>
      <c r="L13" s="135"/>
    </row>
    <row r="14" spans="2:25" ht="15" x14ac:dyDescent="0.25">
      <c r="J14" s="136" t="s">
        <v>83</v>
      </c>
      <c r="K14" s="136"/>
      <c r="L14" s="136">
        <v>302.39999999999998</v>
      </c>
      <c r="M14" s="129"/>
    </row>
    <row r="15" spans="2:25" ht="15" x14ac:dyDescent="0.25">
      <c r="J15" s="136"/>
      <c r="K15" s="136"/>
      <c r="L15" s="136"/>
      <c r="M15" s="129"/>
    </row>
    <row r="16" spans="2:25" ht="15" x14ac:dyDescent="0.25">
      <c r="J16" s="137" t="s">
        <v>84</v>
      </c>
      <c r="K16" s="137"/>
      <c r="L16" s="137"/>
      <c r="M16" s="131"/>
    </row>
    <row r="17" spans="10:13" ht="15" x14ac:dyDescent="0.25">
      <c r="J17" s="136"/>
      <c r="K17" s="136"/>
      <c r="L17" s="136"/>
      <c r="M17" s="129"/>
    </row>
    <row r="18" spans="10:13" ht="15.75" thickBot="1" x14ac:dyDescent="0.3">
      <c r="J18" s="138" t="s">
        <v>85</v>
      </c>
      <c r="K18" s="138"/>
      <c r="L18" s="138">
        <f>L14-L16</f>
        <v>302.39999999999998</v>
      </c>
      <c r="M18" s="130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284</v>
      </c>
      <c r="C8" s="100"/>
      <c r="D8" s="100"/>
      <c r="E8" s="100"/>
      <c r="F8" s="99" t="s">
        <v>285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2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271</v>
      </c>
      <c r="C8" s="100"/>
      <c r="D8" s="100"/>
      <c r="E8" s="100"/>
      <c r="F8" s="99" t="s">
        <v>272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273</v>
      </c>
      <c r="C11" s="113" t="s">
        <v>80</v>
      </c>
      <c r="D11" s="112" t="s">
        <v>274</v>
      </c>
      <c r="E11" s="113" t="s">
        <v>275</v>
      </c>
      <c r="F11" s="114" t="s">
        <v>101</v>
      </c>
      <c r="G11" s="115"/>
      <c r="H11" s="115"/>
      <c r="I11" s="115"/>
      <c r="J11" s="144">
        <v>0</v>
      </c>
      <c r="K11" s="145">
        <v>579</v>
      </c>
      <c r="L11" s="146"/>
      <c r="M11" s="116"/>
      <c r="N11" s="117"/>
    </row>
    <row r="12" spans="2:25" ht="15" customHeight="1" x14ac:dyDescent="0.2">
      <c r="B12" s="112" t="s">
        <v>276</v>
      </c>
      <c r="C12" s="113" t="s">
        <v>80</v>
      </c>
      <c r="D12" s="112" t="s">
        <v>277</v>
      </c>
      <c r="E12" s="113" t="s">
        <v>278</v>
      </c>
      <c r="F12" s="114" t="s">
        <v>101</v>
      </c>
      <c r="G12" s="115"/>
      <c r="H12" s="115"/>
      <c r="I12" s="115"/>
      <c r="J12" s="144">
        <v>0</v>
      </c>
      <c r="K12" s="145">
        <v>2965</v>
      </c>
      <c r="L12" s="146"/>
      <c r="M12" s="116"/>
      <c r="N12" s="117"/>
    </row>
    <row r="13" spans="2:25" ht="15" customHeight="1" x14ac:dyDescent="0.2">
      <c r="B13" s="112" t="s">
        <v>226</v>
      </c>
      <c r="C13" s="113" t="s">
        <v>80</v>
      </c>
      <c r="D13" s="112" t="s">
        <v>279</v>
      </c>
      <c r="E13" s="113" t="s">
        <v>280</v>
      </c>
      <c r="F13" s="114" t="s">
        <v>101</v>
      </c>
      <c r="G13" s="115"/>
      <c r="H13" s="115"/>
      <c r="I13" s="115"/>
      <c r="J13" s="144">
        <v>0</v>
      </c>
      <c r="K13" s="145">
        <v>1437</v>
      </c>
      <c r="L13" s="146"/>
      <c r="M13" s="116"/>
      <c r="N13" s="117"/>
    </row>
    <row r="14" spans="2:25" ht="15" customHeight="1" x14ac:dyDescent="0.2">
      <c r="B14" s="112" t="s">
        <v>281</v>
      </c>
      <c r="C14" s="113" t="s">
        <v>80</v>
      </c>
      <c r="D14" s="112" t="s">
        <v>282</v>
      </c>
      <c r="E14" s="113" t="s">
        <v>283</v>
      </c>
      <c r="F14" s="114" t="s">
        <v>101</v>
      </c>
      <c r="G14" s="115"/>
      <c r="H14" s="115"/>
      <c r="I14" s="115"/>
      <c r="J14" s="144">
        <v>0</v>
      </c>
      <c r="K14" s="145">
        <v>498.95</v>
      </c>
      <c r="L14" s="146"/>
      <c r="M14" s="116"/>
      <c r="N14" s="117"/>
    </row>
    <row r="15" spans="2:25" ht="16.350000000000001" customHeight="1" x14ac:dyDescent="0.2">
      <c r="B15" s="118" t="s">
        <v>81</v>
      </c>
      <c r="C15" s="119" t="s">
        <v>81</v>
      </c>
      <c r="D15" s="120"/>
      <c r="E15" s="121" t="s">
        <v>81</v>
      </c>
      <c r="F15" s="122" t="s">
        <v>82</v>
      </c>
      <c r="G15" s="123"/>
      <c r="H15" s="123"/>
      <c r="I15" s="123"/>
      <c r="J15" s="147">
        <v>0</v>
      </c>
      <c r="K15" s="148">
        <v>5479.95</v>
      </c>
      <c r="L15" s="134"/>
      <c r="M15" s="124"/>
      <c r="N15" s="125"/>
    </row>
    <row r="16" spans="2:25" ht="409.5" customHeight="1" x14ac:dyDescent="0.2">
      <c r="J16" s="135"/>
      <c r="K16" s="135"/>
      <c r="L16" s="135"/>
    </row>
    <row r="17" spans="10:13" ht="15" x14ac:dyDescent="0.25">
      <c r="J17" s="136" t="s">
        <v>83</v>
      </c>
      <c r="K17" s="136"/>
      <c r="L17" s="136">
        <v>5479.95</v>
      </c>
      <c r="M17" s="129"/>
    </row>
    <row r="18" spans="10:13" ht="15" x14ac:dyDescent="0.25">
      <c r="J18" s="136"/>
      <c r="K18" s="136"/>
      <c r="L18" s="136"/>
      <c r="M18" s="129"/>
    </row>
    <row r="19" spans="10:13" ht="15" x14ac:dyDescent="0.25">
      <c r="J19" s="137" t="s">
        <v>84</v>
      </c>
      <c r="K19" s="137"/>
      <c r="L19" s="137"/>
      <c r="M19" s="131"/>
    </row>
    <row r="20" spans="10:13" ht="15" x14ac:dyDescent="0.25">
      <c r="J20" s="136"/>
      <c r="K20" s="136"/>
      <c r="L20" s="136"/>
      <c r="M20" s="129"/>
    </row>
    <row r="21" spans="10:13" ht="15.75" thickBot="1" x14ac:dyDescent="0.3">
      <c r="J21" s="138" t="s">
        <v>85</v>
      </c>
      <c r="K21" s="138"/>
      <c r="L21" s="138">
        <f>L17-L19</f>
        <v>5479.95</v>
      </c>
      <c r="M21" s="130"/>
    </row>
    <row r="22" spans="10:13" ht="15" thickTop="1" x14ac:dyDescent="0.2"/>
  </sheetData>
  <mergeCells count="25">
    <mergeCell ref="C15:D15"/>
    <mergeCell ref="F15:I15"/>
    <mergeCell ref="K15:L15"/>
    <mergeCell ref="M15:N15"/>
    <mergeCell ref="F13:I13"/>
    <mergeCell ref="K13:L13"/>
    <mergeCell ref="M13:N13"/>
    <mergeCell ref="F14:I14"/>
    <mergeCell ref="K14:L14"/>
    <mergeCell ref="M14:N14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269</v>
      </c>
      <c r="C8" s="100"/>
      <c r="D8" s="100"/>
      <c r="E8" s="100"/>
      <c r="F8" s="99" t="s">
        <v>270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267</v>
      </c>
      <c r="C8" s="100"/>
      <c r="D8" s="100"/>
      <c r="E8" s="100"/>
      <c r="F8" s="99" t="s">
        <v>268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265</v>
      </c>
      <c r="C8" s="100"/>
      <c r="D8" s="100"/>
      <c r="E8" s="100"/>
      <c r="F8" s="99" t="s">
        <v>266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33"/>
  <sheetViews>
    <sheetView topLeftCell="A12"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231</v>
      </c>
      <c r="C8" s="100"/>
      <c r="D8" s="100"/>
      <c r="E8" s="100"/>
      <c r="F8" s="99" t="s">
        <v>43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232</v>
      </c>
      <c r="C11" s="113" t="s">
        <v>80</v>
      </c>
      <c r="D11" s="112" t="s">
        <v>233</v>
      </c>
      <c r="E11" s="113" t="s">
        <v>234</v>
      </c>
      <c r="F11" s="114" t="s">
        <v>101</v>
      </c>
      <c r="G11" s="115"/>
      <c r="H11" s="115"/>
      <c r="I11" s="115"/>
      <c r="J11" s="144">
        <v>0</v>
      </c>
      <c r="K11" s="145">
        <v>90</v>
      </c>
      <c r="L11" s="146"/>
      <c r="M11" s="116"/>
      <c r="N11" s="117"/>
    </row>
    <row r="12" spans="2:25" ht="15" customHeight="1" x14ac:dyDescent="0.2">
      <c r="B12" s="112" t="s">
        <v>232</v>
      </c>
      <c r="C12" s="113" t="s">
        <v>80</v>
      </c>
      <c r="D12" s="112" t="s">
        <v>235</v>
      </c>
      <c r="E12" s="113" t="s">
        <v>236</v>
      </c>
      <c r="F12" s="114" t="s">
        <v>101</v>
      </c>
      <c r="G12" s="115"/>
      <c r="H12" s="115"/>
      <c r="I12" s="115"/>
      <c r="J12" s="144">
        <v>0</v>
      </c>
      <c r="K12" s="145">
        <v>416</v>
      </c>
      <c r="L12" s="146"/>
      <c r="M12" s="116"/>
      <c r="N12" s="117"/>
    </row>
    <row r="13" spans="2:25" ht="15" customHeight="1" x14ac:dyDescent="0.2">
      <c r="B13" s="112" t="s">
        <v>232</v>
      </c>
      <c r="C13" s="113" t="s">
        <v>80</v>
      </c>
      <c r="D13" s="112" t="s">
        <v>237</v>
      </c>
      <c r="E13" s="113" t="s">
        <v>238</v>
      </c>
      <c r="F13" s="114" t="s">
        <v>101</v>
      </c>
      <c r="G13" s="115"/>
      <c r="H13" s="115"/>
      <c r="I13" s="115"/>
      <c r="J13" s="144">
        <v>0</v>
      </c>
      <c r="K13" s="145">
        <v>1451</v>
      </c>
      <c r="L13" s="146"/>
      <c r="M13" s="116"/>
      <c r="N13" s="117"/>
    </row>
    <row r="14" spans="2:25" ht="15" customHeight="1" x14ac:dyDescent="0.2">
      <c r="B14" s="112" t="s">
        <v>232</v>
      </c>
      <c r="C14" s="113" t="s">
        <v>80</v>
      </c>
      <c r="D14" s="112" t="s">
        <v>239</v>
      </c>
      <c r="E14" s="113" t="s">
        <v>240</v>
      </c>
      <c r="F14" s="114" t="s">
        <v>101</v>
      </c>
      <c r="G14" s="115"/>
      <c r="H14" s="115"/>
      <c r="I14" s="115"/>
      <c r="J14" s="144">
        <v>0</v>
      </c>
      <c r="K14" s="145">
        <v>753</v>
      </c>
      <c r="L14" s="146"/>
      <c r="M14" s="116"/>
      <c r="N14" s="117"/>
    </row>
    <row r="15" spans="2:25" ht="15" customHeight="1" x14ac:dyDescent="0.2">
      <c r="B15" s="112" t="s">
        <v>232</v>
      </c>
      <c r="C15" s="113" t="s">
        <v>80</v>
      </c>
      <c r="D15" s="112" t="s">
        <v>241</v>
      </c>
      <c r="E15" s="113" t="s">
        <v>242</v>
      </c>
      <c r="F15" s="114" t="s">
        <v>101</v>
      </c>
      <c r="G15" s="115"/>
      <c r="H15" s="115"/>
      <c r="I15" s="115"/>
      <c r="J15" s="144">
        <v>0</v>
      </c>
      <c r="K15" s="145">
        <v>354</v>
      </c>
      <c r="L15" s="146"/>
      <c r="M15" s="116"/>
      <c r="N15" s="117"/>
    </row>
    <row r="16" spans="2:25" ht="15" customHeight="1" x14ac:dyDescent="0.2">
      <c r="B16" s="112" t="s">
        <v>232</v>
      </c>
      <c r="C16" s="113" t="s">
        <v>80</v>
      </c>
      <c r="D16" s="112" t="s">
        <v>243</v>
      </c>
      <c r="E16" s="113" t="s">
        <v>244</v>
      </c>
      <c r="F16" s="114" t="s">
        <v>101</v>
      </c>
      <c r="G16" s="115"/>
      <c r="H16" s="115"/>
      <c r="I16" s="115"/>
      <c r="J16" s="144">
        <v>0</v>
      </c>
      <c r="K16" s="145">
        <v>778</v>
      </c>
      <c r="L16" s="146"/>
      <c r="M16" s="116"/>
      <c r="N16" s="117"/>
    </row>
    <row r="17" spans="2:14" ht="15" customHeight="1" x14ac:dyDescent="0.2">
      <c r="B17" s="112" t="s">
        <v>245</v>
      </c>
      <c r="C17" s="113" t="s">
        <v>80</v>
      </c>
      <c r="D17" s="112" t="s">
        <v>246</v>
      </c>
      <c r="E17" s="113" t="s">
        <v>247</v>
      </c>
      <c r="F17" s="114" t="s">
        <v>101</v>
      </c>
      <c r="G17" s="115"/>
      <c r="H17" s="115"/>
      <c r="I17" s="115"/>
      <c r="J17" s="144">
        <v>0</v>
      </c>
      <c r="K17" s="145">
        <v>180</v>
      </c>
      <c r="L17" s="146"/>
      <c r="M17" s="116"/>
      <c r="N17" s="117"/>
    </row>
    <row r="18" spans="2:14" ht="15" customHeight="1" x14ac:dyDescent="0.2">
      <c r="B18" s="112" t="s">
        <v>245</v>
      </c>
      <c r="C18" s="113" t="s">
        <v>80</v>
      </c>
      <c r="D18" s="112" t="s">
        <v>248</v>
      </c>
      <c r="E18" s="113" t="s">
        <v>249</v>
      </c>
      <c r="F18" s="114" t="s">
        <v>101</v>
      </c>
      <c r="G18" s="115"/>
      <c r="H18" s="115"/>
      <c r="I18" s="115"/>
      <c r="J18" s="144">
        <v>0</v>
      </c>
      <c r="K18" s="145">
        <v>326</v>
      </c>
      <c r="L18" s="146"/>
      <c r="M18" s="116"/>
      <c r="N18" s="117"/>
    </row>
    <row r="19" spans="2:14" ht="15" customHeight="1" x14ac:dyDescent="0.2">
      <c r="B19" s="112" t="s">
        <v>245</v>
      </c>
      <c r="C19" s="113" t="s">
        <v>80</v>
      </c>
      <c r="D19" s="112" t="s">
        <v>250</v>
      </c>
      <c r="E19" s="113" t="s">
        <v>251</v>
      </c>
      <c r="F19" s="114" t="s">
        <v>101</v>
      </c>
      <c r="G19" s="115"/>
      <c r="H19" s="115"/>
      <c r="I19" s="115"/>
      <c r="J19" s="144">
        <v>0</v>
      </c>
      <c r="K19" s="145">
        <v>733</v>
      </c>
      <c r="L19" s="146"/>
      <c r="M19" s="116"/>
      <c r="N19" s="117"/>
    </row>
    <row r="20" spans="2:14" ht="15" customHeight="1" x14ac:dyDescent="0.2">
      <c r="B20" s="112" t="s">
        <v>252</v>
      </c>
      <c r="C20" s="113" t="s">
        <v>80</v>
      </c>
      <c r="D20" s="112" t="s">
        <v>253</v>
      </c>
      <c r="E20" s="113" t="s">
        <v>254</v>
      </c>
      <c r="F20" s="114" t="s">
        <v>101</v>
      </c>
      <c r="G20" s="115"/>
      <c r="H20" s="115"/>
      <c r="I20" s="115"/>
      <c r="J20" s="144">
        <v>0</v>
      </c>
      <c r="K20" s="145">
        <v>4051.1</v>
      </c>
      <c r="L20" s="146"/>
      <c r="M20" s="116"/>
      <c r="N20" s="117"/>
    </row>
    <row r="21" spans="2:14" ht="15" customHeight="1" x14ac:dyDescent="0.2">
      <c r="B21" s="112" t="s">
        <v>252</v>
      </c>
      <c r="C21" s="113" t="s">
        <v>80</v>
      </c>
      <c r="D21" s="112" t="s">
        <v>255</v>
      </c>
      <c r="E21" s="113" t="s">
        <v>256</v>
      </c>
      <c r="F21" s="114" t="s">
        <v>101</v>
      </c>
      <c r="G21" s="115"/>
      <c r="H21" s="115"/>
      <c r="I21" s="115"/>
      <c r="J21" s="144">
        <v>0</v>
      </c>
      <c r="K21" s="145">
        <v>12130</v>
      </c>
      <c r="L21" s="146"/>
      <c r="M21" s="116"/>
      <c r="N21" s="117"/>
    </row>
    <row r="22" spans="2:14" ht="15" customHeight="1" x14ac:dyDescent="0.2">
      <c r="B22" s="112" t="s">
        <v>252</v>
      </c>
      <c r="C22" s="113" t="s">
        <v>80</v>
      </c>
      <c r="D22" s="112" t="s">
        <v>257</v>
      </c>
      <c r="E22" s="113" t="s">
        <v>258</v>
      </c>
      <c r="F22" s="114" t="s">
        <v>101</v>
      </c>
      <c r="G22" s="115"/>
      <c r="H22" s="115"/>
      <c r="I22" s="115"/>
      <c r="J22" s="144">
        <v>0</v>
      </c>
      <c r="K22" s="145">
        <v>112</v>
      </c>
      <c r="L22" s="146"/>
      <c r="M22" s="116"/>
      <c r="N22" s="117"/>
    </row>
    <row r="23" spans="2:14" ht="15" customHeight="1" x14ac:dyDescent="0.2">
      <c r="B23" s="112" t="s">
        <v>252</v>
      </c>
      <c r="C23" s="113" t="s">
        <v>80</v>
      </c>
      <c r="D23" s="112" t="s">
        <v>259</v>
      </c>
      <c r="E23" s="113" t="s">
        <v>260</v>
      </c>
      <c r="F23" s="114" t="s">
        <v>101</v>
      </c>
      <c r="G23" s="115"/>
      <c r="H23" s="115"/>
      <c r="I23" s="115"/>
      <c r="J23" s="144">
        <v>0</v>
      </c>
      <c r="K23" s="145">
        <v>112</v>
      </c>
      <c r="L23" s="146"/>
      <c r="M23" s="116"/>
      <c r="N23" s="117"/>
    </row>
    <row r="24" spans="2:14" ht="15" customHeight="1" x14ac:dyDescent="0.2">
      <c r="B24" s="112" t="s">
        <v>176</v>
      </c>
      <c r="C24" s="113" t="s">
        <v>80</v>
      </c>
      <c r="D24" s="112" t="s">
        <v>261</v>
      </c>
      <c r="E24" s="113" t="s">
        <v>262</v>
      </c>
      <c r="F24" s="114" t="s">
        <v>101</v>
      </c>
      <c r="G24" s="115"/>
      <c r="H24" s="115"/>
      <c r="I24" s="115"/>
      <c r="J24" s="144">
        <v>0</v>
      </c>
      <c r="K24" s="145">
        <v>112</v>
      </c>
      <c r="L24" s="146"/>
      <c r="M24" s="116"/>
      <c r="N24" s="117"/>
    </row>
    <row r="25" spans="2:14" ht="15" customHeight="1" x14ac:dyDescent="0.2">
      <c r="B25" s="112" t="s">
        <v>176</v>
      </c>
      <c r="C25" s="113" t="s">
        <v>80</v>
      </c>
      <c r="D25" s="112" t="s">
        <v>263</v>
      </c>
      <c r="E25" s="113" t="s">
        <v>264</v>
      </c>
      <c r="F25" s="114" t="s">
        <v>101</v>
      </c>
      <c r="G25" s="115"/>
      <c r="H25" s="115"/>
      <c r="I25" s="115"/>
      <c r="J25" s="144">
        <v>0</v>
      </c>
      <c r="K25" s="145">
        <v>452</v>
      </c>
      <c r="L25" s="146"/>
      <c r="M25" s="116"/>
      <c r="N25" s="117"/>
    </row>
    <row r="26" spans="2:14" ht="16.350000000000001" customHeight="1" x14ac:dyDescent="0.2">
      <c r="B26" s="118" t="s">
        <v>81</v>
      </c>
      <c r="C26" s="119" t="s">
        <v>81</v>
      </c>
      <c r="D26" s="120"/>
      <c r="E26" s="121" t="s">
        <v>81</v>
      </c>
      <c r="F26" s="122" t="s">
        <v>82</v>
      </c>
      <c r="G26" s="123"/>
      <c r="H26" s="123"/>
      <c r="I26" s="123"/>
      <c r="J26" s="147">
        <v>0</v>
      </c>
      <c r="K26" s="148">
        <v>22050.1</v>
      </c>
      <c r="L26" s="134"/>
      <c r="M26" s="124"/>
      <c r="N26" s="125"/>
    </row>
    <row r="27" spans="2:14" ht="292.14999999999998" customHeight="1" x14ac:dyDescent="0.2">
      <c r="J27" s="135"/>
      <c r="K27" s="135"/>
      <c r="L27" s="135"/>
    </row>
    <row r="28" spans="2:14" ht="15" x14ac:dyDescent="0.25">
      <c r="J28" s="136" t="s">
        <v>83</v>
      </c>
      <c r="K28" s="136"/>
      <c r="L28" s="136">
        <v>22050.1</v>
      </c>
      <c r="M28" s="129"/>
    </row>
    <row r="29" spans="2:14" ht="15" x14ac:dyDescent="0.25">
      <c r="J29" s="136"/>
      <c r="K29" s="136"/>
      <c r="L29" s="136"/>
      <c r="M29" s="129"/>
    </row>
    <row r="30" spans="2:14" ht="15" x14ac:dyDescent="0.25">
      <c r="J30" s="137" t="s">
        <v>84</v>
      </c>
      <c r="K30" s="137"/>
      <c r="L30" s="137"/>
      <c r="M30" s="131"/>
    </row>
    <row r="31" spans="2:14" ht="15" x14ac:dyDescent="0.25">
      <c r="J31" s="136"/>
      <c r="K31" s="136"/>
      <c r="L31" s="136"/>
      <c r="M31" s="129"/>
    </row>
    <row r="32" spans="2:14" ht="15.75" thickBot="1" x14ac:dyDescent="0.3">
      <c r="J32" s="138" t="s">
        <v>85</v>
      </c>
      <c r="K32" s="138"/>
      <c r="L32" s="138">
        <f>L28-L30</f>
        <v>22050.1</v>
      </c>
      <c r="M32" s="130"/>
    </row>
    <row r="33" ht="15" thickTop="1" x14ac:dyDescent="0.2"/>
  </sheetData>
  <mergeCells count="58">
    <mergeCell ref="F25:I25"/>
    <mergeCell ref="K25:L25"/>
    <mergeCell ref="M25:N25"/>
    <mergeCell ref="C26:D26"/>
    <mergeCell ref="F26:I26"/>
    <mergeCell ref="K26:L26"/>
    <mergeCell ref="M26:N26"/>
    <mergeCell ref="F24:I24"/>
    <mergeCell ref="K24:L24"/>
    <mergeCell ref="M24:N24"/>
    <mergeCell ref="F22:I22"/>
    <mergeCell ref="K22:L22"/>
    <mergeCell ref="M22:N22"/>
    <mergeCell ref="F23:I23"/>
    <mergeCell ref="K23:L23"/>
    <mergeCell ref="M23:N23"/>
    <mergeCell ref="F20:I20"/>
    <mergeCell ref="K20:L20"/>
    <mergeCell ref="M20:N20"/>
    <mergeCell ref="F21:I21"/>
    <mergeCell ref="K21:L21"/>
    <mergeCell ref="M21:N21"/>
    <mergeCell ref="F18:I18"/>
    <mergeCell ref="K18:L18"/>
    <mergeCell ref="M18:N18"/>
    <mergeCell ref="F19:I19"/>
    <mergeCell ref="K19:L19"/>
    <mergeCell ref="M19:N19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229</v>
      </c>
      <c r="C8" s="100"/>
      <c r="D8" s="100"/>
      <c r="E8" s="100"/>
      <c r="F8" s="99" t="s">
        <v>230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38"/>
  <sheetViews>
    <sheetView topLeftCell="A17"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185</v>
      </c>
      <c r="C8" s="100"/>
      <c r="D8" s="100"/>
      <c r="E8" s="100"/>
      <c r="F8" s="99" t="s">
        <v>186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187</v>
      </c>
      <c r="C11" s="113" t="s">
        <v>80</v>
      </c>
      <c r="D11" s="112" t="s">
        <v>188</v>
      </c>
      <c r="E11" s="113" t="s">
        <v>189</v>
      </c>
      <c r="F11" s="114" t="s">
        <v>101</v>
      </c>
      <c r="G11" s="115"/>
      <c r="H11" s="115"/>
      <c r="I11" s="115"/>
      <c r="J11" s="144">
        <v>0</v>
      </c>
      <c r="K11" s="145">
        <v>4579.1499999999996</v>
      </c>
      <c r="L11" s="146"/>
      <c r="M11" s="116"/>
      <c r="N11" s="117"/>
    </row>
    <row r="12" spans="2:25" ht="15" customHeight="1" x14ac:dyDescent="0.2">
      <c r="B12" s="112" t="s">
        <v>187</v>
      </c>
      <c r="C12" s="113" t="s">
        <v>80</v>
      </c>
      <c r="D12" s="112" t="s">
        <v>190</v>
      </c>
      <c r="E12" s="113" t="s">
        <v>191</v>
      </c>
      <c r="F12" s="114" t="s">
        <v>101</v>
      </c>
      <c r="G12" s="115"/>
      <c r="H12" s="115"/>
      <c r="I12" s="115"/>
      <c r="J12" s="144">
        <v>0</v>
      </c>
      <c r="K12" s="145">
        <v>223.85</v>
      </c>
      <c r="L12" s="146"/>
      <c r="M12" s="116"/>
      <c r="N12" s="117"/>
    </row>
    <row r="13" spans="2:25" ht="15" customHeight="1" x14ac:dyDescent="0.2">
      <c r="B13" s="112" t="s">
        <v>167</v>
      </c>
      <c r="C13" s="113" t="s">
        <v>80</v>
      </c>
      <c r="D13" s="112" t="s">
        <v>192</v>
      </c>
      <c r="E13" s="113" t="s">
        <v>193</v>
      </c>
      <c r="F13" s="114" t="s">
        <v>101</v>
      </c>
      <c r="G13" s="115"/>
      <c r="H13" s="115"/>
      <c r="I13" s="115"/>
      <c r="J13" s="144">
        <v>0</v>
      </c>
      <c r="K13" s="145">
        <v>609.15</v>
      </c>
      <c r="L13" s="146"/>
      <c r="M13" s="116"/>
      <c r="N13" s="117"/>
    </row>
    <row r="14" spans="2:25" ht="15" customHeight="1" x14ac:dyDescent="0.2">
      <c r="B14" s="112" t="s">
        <v>167</v>
      </c>
      <c r="C14" s="113" t="s">
        <v>80</v>
      </c>
      <c r="D14" s="112" t="s">
        <v>194</v>
      </c>
      <c r="E14" s="113" t="s">
        <v>195</v>
      </c>
      <c r="F14" s="114" t="s">
        <v>101</v>
      </c>
      <c r="G14" s="115"/>
      <c r="H14" s="115"/>
      <c r="I14" s="115"/>
      <c r="J14" s="144">
        <v>0</v>
      </c>
      <c r="K14" s="145">
        <v>607.95000000000005</v>
      </c>
      <c r="L14" s="146"/>
      <c r="M14" s="116"/>
      <c r="N14" s="117"/>
    </row>
    <row r="15" spans="2:25" ht="15" customHeight="1" x14ac:dyDescent="0.2">
      <c r="B15" s="112" t="s">
        <v>167</v>
      </c>
      <c r="C15" s="113" t="s">
        <v>80</v>
      </c>
      <c r="D15" s="112" t="s">
        <v>196</v>
      </c>
      <c r="E15" s="113" t="s">
        <v>197</v>
      </c>
      <c r="F15" s="114" t="s">
        <v>101</v>
      </c>
      <c r="G15" s="115"/>
      <c r="H15" s="115"/>
      <c r="I15" s="115"/>
      <c r="J15" s="144">
        <v>0</v>
      </c>
      <c r="K15" s="145">
        <v>702.4</v>
      </c>
      <c r="L15" s="146"/>
      <c r="M15" s="116"/>
      <c r="N15" s="117"/>
    </row>
    <row r="16" spans="2:25" ht="15" customHeight="1" x14ac:dyDescent="0.2">
      <c r="B16" s="112" t="s">
        <v>167</v>
      </c>
      <c r="C16" s="113" t="s">
        <v>80</v>
      </c>
      <c r="D16" s="112" t="s">
        <v>198</v>
      </c>
      <c r="E16" s="113" t="s">
        <v>199</v>
      </c>
      <c r="F16" s="114" t="s">
        <v>101</v>
      </c>
      <c r="G16" s="115"/>
      <c r="H16" s="115"/>
      <c r="I16" s="115"/>
      <c r="J16" s="144">
        <v>0</v>
      </c>
      <c r="K16" s="145">
        <v>1555.05</v>
      </c>
      <c r="L16" s="146"/>
      <c r="M16" s="116"/>
      <c r="N16" s="117"/>
    </row>
    <row r="17" spans="2:14" ht="15" customHeight="1" x14ac:dyDescent="0.2">
      <c r="B17" s="112" t="s">
        <v>167</v>
      </c>
      <c r="C17" s="113" t="s">
        <v>80</v>
      </c>
      <c r="D17" s="112" t="s">
        <v>200</v>
      </c>
      <c r="E17" s="113" t="s">
        <v>201</v>
      </c>
      <c r="F17" s="114" t="s">
        <v>101</v>
      </c>
      <c r="G17" s="115"/>
      <c r="H17" s="115"/>
      <c r="I17" s="115"/>
      <c r="J17" s="144">
        <v>0</v>
      </c>
      <c r="K17" s="145">
        <v>483.9</v>
      </c>
      <c r="L17" s="146"/>
      <c r="M17" s="116"/>
      <c r="N17" s="117"/>
    </row>
    <row r="18" spans="2:14" ht="15" customHeight="1" x14ac:dyDescent="0.2">
      <c r="B18" s="112" t="s">
        <v>167</v>
      </c>
      <c r="C18" s="113" t="s">
        <v>80</v>
      </c>
      <c r="D18" s="112" t="s">
        <v>202</v>
      </c>
      <c r="E18" s="113" t="s">
        <v>203</v>
      </c>
      <c r="F18" s="114" t="s">
        <v>101</v>
      </c>
      <c r="G18" s="115"/>
      <c r="H18" s="115"/>
      <c r="I18" s="115"/>
      <c r="J18" s="144">
        <v>0</v>
      </c>
      <c r="K18" s="145">
        <v>1033.5</v>
      </c>
      <c r="L18" s="146"/>
      <c r="M18" s="116"/>
      <c r="N18" s="117"/>
    </row>
    <row r="19" spans="2:14" ht="15" customHeight="1" x14ac:dyDescent="0.2">
      <c r="B19" s="112" t="s">
        <v>167</v>
      </c>
      <c r="C19" s="113" t="s">
        <v>80</v>
      </c>
      <c r="D19" s="112" t="s">
        <v>204</v>
      </c>
      <c r="E19" s="113" t="s">
        <v>205</v>
      </c>
      <c r="F19" s="114" t="s">
        <v>101</v>
      </c>
      <c r="G19" s="115"/>
      <c r="H19" s="115"/>
      <c r="I19" s="115"/>
      <c r="J19" s="144">
        <v>0</v>
      </c>
      <c r="K19" s="145">
        <v>1676.45</v>
      </c>
      <c r="L19" s="146"/>
      <c r="M19" s="116"/>
      <c r="N19" s="117"/>
    </row>
    <row r="20" spans="2:14" ht="15" customHeight="1" x14ac:dyDescent="0.2">
      <c r="B20" s="112" t="s">
        <v>167</v>
      </c>
      <c r="C20" s="113" t="s">
        <v>80</v>
      </c>
      <c r="D20" s="112" t="s">
        <v>206</v>
      </c>
      <c r="E20" s="113" t="s">
        <v>207</v>
      </c>
      <c r="F20" s="114" t="s">
        <v>101</v>
      </c>
      <c r="G20" s="115"/>
      <c r="H20" s="115"/>
      <c r="I20" s="115"/>
      <c r="J20" s="144">
        <v>0</v>
      </c>
      <c r="K20" s="145">
        <v>1739.7</v>
      </c>
      <c r="L20" s="146"/>
      <c r="M20" s="116"/>
      <c r="N20" s="117"/>
    </row>
    <row r="21" spans="2:14" ht="15" customHeight="1" x14ac:dyDescent="0.2">
      <c r="B21" s="112" t="s">
        <v>167</v>
      </c>
      <c r="C21" s="113" t="s">
        <v>80</v>
      </c>
      <c r="D21" s="112" t="s">
        <v>208</v>
      </c>
      <c r="E21" s="113" t="s">
        <v>209</v>
      </c>
      <c r="F21" s="114" t="s">
        <v>101</v>
      </c>
      <c r="G21" s="115"/>
      <c r="H21" s="115"/>
      <c r="I21" s="115"/>
      <c r="J21" s="144">
        <v>0</v>
      </c>
      <c r="K21" s="145">
        <v>1163.75</v>
      </c>
      <c r="L21" s="146"/>
      <c r="M21" s="116"/>
      <c r="N21" s="117"/>
    </row>
    <row r="22" spans="2:14" ht="15" customHeight="1" x14ac:dyDescent="0.2">
      <c r="B22" s="112" t="s">
        <v>167</v>
      </c>
      <c r="C22" s="113" t="s">
        <v>80</v>
      </c>
      <c r="D22" s="112" t="s">
        <v>210</v>
      </c>
      <c r="E22" s="113" t="s">
        <v>211</v>
      </c>
      <c r="F22" s="114" t="s">
        <v>101</v>
      </c>
      <c r="G22" s="115"/>
      <c r="H22" s="115"/>
      <c r="I22" s="115"/>
      <c r="J22" s="144">
        <v>0</v>
      </c>
      <c r="K22" s="145">
        <v>854.75</v>
      </c>
      <c r="L22" s="146"/>
      <c r="M22" s="116"/>
      <c r="N22" s="117"/>
    </row>
    <row r="23" spans="2:14" ht="15" customHeight="1" x14ac:dyDescent="0.2">
      <c r="B23" s="112" t="s">
        <v>167</v>
      </c>
      <c r="C23" s="113" t="s">
        <v>80</v>
      </c>
      <c r="D23" s="112" t="s">
        <v>212</v>
      </c>
      <c r="E23" s="113" t="s">
        <v>213</v>
      </c>
      <c r="F23" s="114" t="s">
        <v>101</v>
      </c>
      <c r="G23" s="115"/>
      <c r="H23" s="115"/>
      <c r="I23" s="115"/>
      <c r="J23" s="144">
        <v>0</v>
      </c>
      <c r="K23" s="145">
        <v>821.1</v>
      </c>
      <c r="L23" s="146"/>
      <c r="M23" s="116"/>
      <c r="N23" s="117"/>
    </row>
    <row r="24" spans="2:14" ht="15" customHeight="1" x14ac:dyDescent="0.2">
      <c r="B24" s="112" t="s">
        <v>167</v>
      </c>
      <c r="C24" s="113" t="s">
        <v>80</v>
      </c>
      <c r="D24" s="112" t="s">
        <v>214</v>
      </c>
      <c r="E24" s="113" t="s">
        <v>215</v>
      </c>
      <c r="F24" s="114" t="s">
        <v>101</v>
      </c>
      <c r="G24" s="115"/>
      <c r="H24" s="115"/>
      <c r="I24" s="115"/>
      <c r="J24" s="144">
        <v>0</v>
      </c>
      <c r="K24" s="145">
        <v>720.9</v>
      </c>
      <c r="L24" s="146"/>
      <c r="M24" s="116"/>
      <c r="N24" s="117"/>
    </row>
    <row r="25" spans="2:14" ht="15" customHeight="1" x14ac:dyDescent="0.2">
      <c r="B25" s="112" t="s">
        <v>167</v>
      </c>
      <c r="C25" s="113" t="s">
        <v>80</v>
      </c>
      <c r="D25" s="112" t="s">
        <v>216</v>
      </c>
      <c r="E25" s="113" t="s">
        <v>217</v>
      </c>
      <c r="F25" s="114" t="s">
        <v>101</v>
      </c>
      <c r="G25" s="115"/>
      <c r="H25" s="115"/>
      <c r="I25" s="115"/>
      <c r="J25" s="144">
        <v>0</v>
      </c>
      <c r="K25" s="145">
        <v>713.75</v>
      </c>
      <c r="L25" s="146"/>
      <c r="M25" s="116"/>
      <c r="N25" s="117"/>
    </row>
    <row r="26" spans="2:14" ht="15" customHeight="1" x14ac:dyDescent="0.2">
      <c r="B26" s="112" t="s">
        <v>167</v>
      </c>
      <c r="C26" s="113" t="s">
        <v>80</v>
      </c>
      <c r="D26" s="112" t="s">
        <v>218</v>
      </c>
      <c r="E26" s="113" t="s">
        <v>219</v>
      </c>
      <c r="F26" s="114" t="s">
        <v>101</v>
      </c>
      <c r="G26" s="115"/>
      <c r="H26" s="115"/>
      <c r="I26" s="115"/>
      <c r="J26" s="144">
        <v>0</v>
      </c>
      <c r="K26" s="145">
        <v>706.6</v>
      </c>
      <c r="L26" s="146"/>
      <c r="M26" s="116"/>
      <c r="N26" s="117"/>
    </row>
    <row r="27" spans="2:14" ht="15" customHeight="1" x14ac:dyDescent="0.2">
      <c r="B27" s="112" t="s">
        <v>167</v>
      </c>
      <c r="C27" s="113" t="s">
        <v>80</v>
      </c>
      <c r="D27" s="112" t="s">
        <v>220</v>
      </c>
      <c r="E27" s="113" t="s">
        <v>221</v>
      </c>
      <c r="F27" s="114" t="s">
        <v>101</v>
      </c>
      <c r="G27" s="115"/>
      <c r="H27" s="115"/>
      <c r="I27" s="115"/>
      <c r="J27" s="144">
        <v>0</v>
      </c>
      <c r="K27" s="145">
        <v>641.04999999999995</v>
      </c>
      <c r="L27" s="146"/>
      <c r="M27" s="116"/>
      <c r="N27" s="117"/>
    </row>
    <row r="28" spans="2:14" ht="15" customHeight="1" x14ac:dyDescent="0.2">
      <c r="B28" s="112" t="s">
        <v>167</v>
      </c>
      <c r="C28" s="113" t="s">
        <v>80</v>
      </c>
      <c r="D28" s="112" t="s">
        <v>222</v>
      </c>
      <c r="E28" s="113" t="s">
        <v>223</v>
      </c>
      <c r="F28" s="114" t="s">
        <v>101</v>
      </c>
      <c r="G28" s="115"/>
      <c r="H28" s="115"/>
      <c r="I28" s="115"/>
      <c r="J28" s="144">
        <v>0</v>
      </c>
      <c r="K28" s="145">
        <v>1320.6</v>
      </c>
      <c r="L28" s="146"/>
      <c r="M28" s="116"/>
      <c r="N28" s="117"/>
    </row>
    <row r="29" spans="2:14" ht="15" customHeight="1" x14ac:dyDescent="0.2">
      <c r="B29" s="112" t="s">
        <v>167</v>
      </c>
      <c r="C29" s="113" t="s">
        <v>80</v>
      </c>
      <c r="D29" s="112" t="s">
        <v>224</v>
      </c>
      <c r="E29" s="113" t="s">
        <v>225</v>
      </c>
      <c r="F29" s="114" t="s">
        <v>101</v>
      </c>
      <c r="G29" s="115"/>
      <c r="H29" s="115"/>
      <c r="I29" s="115"/>
      <c r="J29" s="144">
        <v>0</v>
      </c>
      <c r="K29" s="145">
        <v>576.75</v>
      </c>
      <c r="L29" s="146"/>
      <c r="M29" s="116"/>
      <c r="N29" s="117"/>
    </row>
    <row r="30" spans="2:14" ht="15" customHeight="1" x14ac:dyDescent="0.2">
      <c r="B30" s="112" t="s">
        <v>226</v>
      </c>
      <c r="C30" s="113" t="s">
        <v>80</v>
      </c>
      <c r="D30" s="112" t="s">
        <v>227</v>
      </c>
      <c r="E30" s="113" t="s">
        <v>228</v>
      </c>
      <c r="F30" s="114" t="s">
        <v>101</v>
      </c>
      <c r="G30" s="115"/>
      <c r="H30" s="115"/>
      <c r="I30" s="115"/>
      <c r="J30" s="144">
        <v>0</v>
      </c>
      <c r="K30" s="145">
        <v>461.95</v>
      </c>
      <c r="L30" s="146"/>
      <c r="M30" s="116"/>
      <c r="N30" s="117"/>
    </row>
    <row r="31" spans="2:14" ht="16.350000000000001" customHeight="1" x14ac:dyDescent="0.2">
      <c r="B31" s="118" t="s">
        <v>81</v>
      </c>
      <c r="C31" s="119" t="s">
        <v>81</v>
      </c>
      <c r="D31" s="120"/>
      <c r="E31" s="121" t="s">
        <v>81</v>
      </c>
      <c r="F31" s="122" t="s">
        <v>82</v>
      </c>
      <c r="G31" s="123"/>
      <c r="H31" s="123"/>
      <c r="I31" s="123"/>
      <c r="J31" s="147">
        <v>0</v>
      </c>
      <c r="K31" s="148">
        <v>21192.3</v>
      </c>
      <c r="L31" s="134"/>
      <c r="M31" s="124"/>
      <c r="N31" s="125"/>
    </row>
    <row r="32" spans="2:14" ht="187.35" customHeight="1" x14ac:dyDescent="0.2">
      <c r="J32" s="135"/>
      <c r="K32" s="135"/>
      <c r="L32" s="135"/>
    </row>
    <row r="33" spans="10:13" ht="15" x14ac:dyDescent="0.25">
      <c r="J33" s="136" t="s">
        <v>83</v>
      </c>
      <c r="K33" s="136"/>
      <c r="L33" s="136">
        <v>21192.3</v>
      </c>
      <c r="M33" s="129"/>
    </row>
    <row r="34" spans="10:13" ht="15" x14ac:dyDescent="0.25">
      <c r="J34" s="136"/>
      <c r="K34" s="136"/>
      <c r="L34" s="136"/>
      <c r="M34" s="129"/>
    </row>
    <row r="35" spans="10:13" ht="15" x14ac:dyDescent="0.25">
      <c r="J35" s="137" t="s">
        <v>84</v>
      </c>
      <c r="K35" s="137"/>
      <c r="L35" s="137"/>
      <c r="M35" s="131"/>
    </row>
    <row r="36" spans="10:13" ht="15" x14ac:dyDescent="0.25">
      <c r="J36" s="136"/>
      <c r="K36" s="136"/>
      <c r="L36" s="136"/>
      <c r="M36" s="129"/>
    </row>
    <row r="37" spans="10:13" ht="15.75" thickBot="1" x14ac:dyDescent="0.3">
      <c r="J37" s="138" t="s">
        <v>85</v>
      </c>
      <c r="K37" s="138"/>
      <c r="L37" s="138">
        <f>L33-L35</f>
        <v>21192.3</v>
      </c>
      <c r="M37" s="130"/>
    </row>
    <row r="38" spans="10:13" ht="15" thickTop="1" x14ac:dyDescent="0.2"/>
  </sheetData>
  <mergeCells count="73">
    <mergeCell ref="F30:I30"/>
    <mergeCell ref="K30:L30"/>
    <mergeCell ref="M30:N30"/>
    <mergeCell ref="C31:D31"/>
    <mergeCell ref="F31:I31"/>
    <mergeCell ref="K31:L31"/>
    <mergeCell ref="M31:N31"/>
    <mergeCell ref="F29:I29"/>
    <mergeCell ref="K29:L29"/>
    <mergeCell ref="M29:N29"/>
    <mergeCell ref="F27:I27"/>
    <mergeCell ref="K27:L27"/>
    <mergeCell ref="M27:N27"/>
    <mergeCell ref="F28:I28"/>
    <mergeCell ref="K28:L28"/>
    <mergeCell ref="M28:N28"/>
    <mergeCell ref="F25:I25"/>
    <mergeCell ref="K25:L25"/>
    <mergeCell ref="M25:N25"/>
    <mergeCell ref="F26:I26"/>
    <mergeCell ref="K26:L26"/>
    <mergeCell ref="M26:N26"/>
    <mergeCell ref="F23:I23"/>
    <mergeCell ref="K23:L23"/>
    <mergeCell ref="M23:N23"/>
    <mergeCell ref="F24:I24"/>
    <mergeCell ref="K24:L24"/>
    <mergeCell ref="M24:N24"/>
    <mergeCell ref="F21:I21"/>
    <mergeCell ref="K21:L21"/>
    <mergeCell ref="M21:N21"/>
    <mergeCell ref="F22:I22"/>
    <mergeCell ref="K22:L22"/>
    <mergeCell ref="M22:N22"/>
    <mergeCell ref="F19:I19"/>
    <mergeCell ref="K19:L19"/>
    <mergeCell ref="M19:N19"/>
    <mergeCell ref="F20:I20"/>
    <mergeCell ref="K20:L20"/>
    <mergeCell ref="M20:N20"/>
    <mergeCell ref="F17:I17"/>
    <mergeCell ref="K17:L17"/>
    <mergeCell ref="M17:N17"/>
    <mergeCell ref="F18:I18"/>
    <mergeCell ref="K18:L18"/>
    <mergeCell ref="M18:N18"/>
    <mergeCell ref="F15:I15"/>
    <mergeCell ref="K15:L15"/>
    <mergeCell ref="M15:N15"/>
    <mergeCell ref="F16:I16"/>
    <mergeCell ref="K16:L16"/>
    <mergeCell ref="M16:N16"/>
    <mergeCell ref="F13:I13"/>
    <mergeCell ref="K13:L13"/>
    <mergeCell ref="M13:N13"/>
    <mergeCell ref="F14:I14"/>
    <mergeCell ref="K14:L14"/>
    <mergeCell ref="M14:N14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9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179</v>
      </c>
      <c r="C8" s="100"/>
      <c r="D8" s="100"/>
      <c r="E8" s="100"/>
      <c r="F8" s="99" t="s">
        <v>180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181</v>
      </c>
      <c r="C11" s="113" t="s">
        <v>80</v>
      </c>
      <c r="D11" s="126" t="s">
        <v>182</v>
      </c>
      <c r="E11" s="113" t="s">
        <v>183</v>
      </c>
      <c r="F11" s="114" t="s">
        <v>101</v>
      </c>
      <c r="G11" s="115"/>
      <c r="H11" s="115"/>
      <c r="I11" s="115"/>
      <c r="J11" s="144">
        <v>0</v>
      </c>
      <c r="K11" s="145">
        <v>4762</v>
      </c>
      <c r="L11" s="146"/>
      <c r="M11" s="116"/>
      <c r="N11" s="117"/>
    </row>
    <row r="12" spans="2:25" ht="16.350000000000001" customHeight="1" x14ac:dyDescent="0.2">
      <c r="B12" s="118" t="s">
        <v>81</v>
      </c>
      <c r="C12" s="119" t="s">
        <v>81</v>
      </c>
      <c r="D12" s="120"/>
      <c r="E12" s="121" t="s">
        <v>81</v>
      </c>
      <c r="F12" s="122" t="s">
        <v>82</v>
      </c>
      <c r="G12" s="123"/>
      <c r="H12" s="123"/>
      <c r="I12" s="123"/>
      <c r="J12" s="147">
        <v>0</v>
      </c>
      <c r="K12" s="148">
        <v>4762</v>
      </c>
      <c r="L12" s="134"/>
      <c r="M12" s="124"/>
      <c r="N12" s="125"/>
    </row>
    <row r="13" spans="2:25" ht="409.5" customHeight="1" x14ac:dyDescent="0.2">
      <c r="J13" s="135"/>
      <c r="K13" s="135"/>
      <c r="L13" s="135"/>
    </row>
    <row r="14" spans="2:25" ht="15" x14ac:dyDescent="0.25">
      <c r="J14" s="136" t="s">
        <v>83</v>
      </c>
      <c r="K14" s="136"/>
      <c r="L14" s="136">
        <v>4762</v>
      </c>
      <c r="M14" s="129"/>
    </row>
    <row r="15" spans="2:25" ht="15" x14ac:dyDescent="0.25">
      <c r="J15" s="136"/>
      <c r="K15" s="136"/>
      <c r="L15" s="136"/>
      <c r="M15" s="129"/>
    </row>
    <row r="16" spans="2:25" ht="15" x14ac:dyDescent="0.25">
      <c r="J16" s="137" t="s">
        <v>84</v>
      </c>
      <c r="K16" s="137"/>
      <c r="L16" s="137"/>
      <c r="M16" s="131"/>
    </row>
    <row r="17" spans="10:13" ht="15" x14ac:dyDescent="0.25">
      <c r="J17" s="136"/>
      <c r="K17" s="136"/>
      <c r="L17" s="136"/>
      <c r="M17" s="129"/>
    </row>
    <row r="18" spans="10:13" ht="15.75" thickBot="1" x14ac:dyDescent="0.3">
      <c r="J18" s="138" t="s">
        <v>85</v>
      </c>
      <c r="K18" s="138"/>
      <c r="L18" s="138">
        <f>L14-L16</f>
        <v>4762</v>
      </c>
      <c r="M18" s="130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0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172</v>
      </c>
      <c r="C8" s="100"/>
      <c r="D8" s="100"/>
      <c r="E8" s="100"/>
      <c r="F8" s="99" t="s">
        <v>48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173</v>
      </c>
      <c r="C11" s="113" t="s">
        <v>80</v>
      </c>
      <c r="D11" s="126" t="s">
        <v>174</v>
      </c>
      <c r="E11" s="113" t="s">
        <v>175</v>
      </c>
      <c r="F11" s="114" t="s">
        <v>101</v>
      </c>
      <c r="G11" s="115"/>
      <c r="H11" s="115"/>
      <c r="I11" s="115"/>
      <c r="J11" s="144">
        <v>0</v>
      </c>
      <c r="K11" s="145">
        <v>35000</v>
      </c>
      <c r="L11" s="146"/>
      <c r="M11" s="116"/>
      <c r="N11" s="117"/>
    </row>
    <row r="12" spans="2:25" ht="15" customHeight="1" x14ac:dyDescent="0.2">
      <c r="B12" s="112" t="s">
        <v>176</v>
      </c>
      <c r="C12" s="113" t="s">
        <v>80</v>
      </c>
      <c r="D12" s="126" t="s">
        <v>177</v>
      </c>
      <c r="E12" s="113" t="s">
        <v>178</v>
      </c>
      <c r="F12" s="114" t="s">
        <v>101</v>
      </c>
      <c r="G12" s="115"/>
      <c r="H12" s="115"/>
      <c r="I12" s="115"/>
      <c r="J12" s="144">
        <v>0</v>
      </c>
      <c r="K12" s="145">
        <v>4480</v>
      </c>
      <c r="L12" s="146"/>
      <c r="M12" s="116"/>
      <c r="N12" s="117"/>
    </row>
    <row r="13" spans="2:25" ht="16.350000000000001" customHeight="1" x14ac:dyDescent="0.2">
      <c r="B13" s="118" t="s">
        <v>81</v>
      </c>
      <c r="C13" s="119" t="s">
        <v>81</v>
      </c>
      <c r="D13" s="120"/>
      <c r="E13" s="121" t="s">
        <v>81</v>
      </c>
      <c r="F13" s="122" t="s">
        <v>82</v>
      </c>
      <c r="G13" s="123"/>
      <c r="H13" s="123"/>
      <c r="I13" s="123"/>
      <c r="J13" s="147">
        <v>0</v>
      </c>
      <c r="K13" s="148">
        <v>39480</v>
      </c>
      <c r="L13" s="134"/>
      <c r="M13" s="124"/>
      <c r="N13" s="125"/>
    </row>
    <row r="14" spans="2:25" ht="409.5" customHeight="1" x14ac:dyDescent="0.2">
      <c r="J14" s="135"/>
      <c r="K14" s="135"/>
      <c r="L14" s="135"/>
    </row>
    <row r="15" spans="2:25" ht="15" x14ac:dyDescent="0.25">
      <c r="J15" s="136" t="s">
        <v>83</v>
      </c>
      <c r="K15" s="136"/>
      <c r="L15" s="136">
        <v>39480</v>
      </c>
      <c r="M15" s="129"/>
    </row>
    <row r="16" spans="2:25" ht="15" x14ac:dyDescent="0.25">
      <c r="J16" s="136"/>
      <c r="K16" s="136"/>
      <c r="L16" s="136"/>
      <c r="M16" s="129"/>
    </row>
    <row r="17" spans="10:13" ht="15" x14ac:dyDescent="0.25">
      <c r="J17" s="137" t="s">
        <v>84</v>
      </c>
      <c r="K17" s="137"/>
      <c r="L17" s="137"/>
      <c r="M17" s="131"/>
    </row>
    <row r="18" spans="10:13" ht="15" x14ac:dyDescent="0.25">
      <c r="J18" s="136"/>
      <c r="K18" s="136"/>
      <c r="L18" s="136"/>
      <c r="M18" s="129"/>
    </row>
    <row r="19" spans="10:13" ht="15.75" thickBot="1" x14ac:dyDescent="0.3">
      <c r="J19" s="138" t="s">
        <v>85</v>
      </c>
      <c r="K19" s="138"/>
      <c r="L19" s="138">
        <f>L15-L17</f>
        <v>39480</v>
      </c>
      <c r="M19" s="130"/>
    </row>
    <row r="20" spans="10:13" ht="15" thickTop="1" x14ac:dyDescent="0.2"/>
  </sheetData>
  <mergeCells count="19">
    <mergeCell ref="C13:D13"/>
    <mergeCell ref="F13:I13"/>
    <mergeCell ref="K13:L13"/>
    <mergeCell ref="M13:N13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6"/>
  <sheetViews>
    <sheetView topLeftCell="A5"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150</v>
      </c>
      <c r="C8" s="100"/>
      <c r="D8" s="100"/>
      <c r="E8" s="100"/>
      <c r="F8" s="99" t="s">
        <v>151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152</v>
      </c>
      <c r="C11" s="113" t="s">
        <v>80</v>
      </c>
      <c r="D11" s="126" t="s">
        <v>153</v>
      </c>
      <c r="E11" s="113" t="s">
        <v>154</v>
      </c>
      <c r="F11" s="114" t="s">
        <v>101</v>
      </c>
      <c r="G11" s="115"/>
      <c r="H11" s="115"/>
      <c r="I11" s="115"/>
      <c r="J11" s="144">
        <v>0</v>
      </c>
      <c r="K11" s="145">
        <v>247</v>
      </c>
      <c r="L11" s="146"/>
      <c r="M11" s="116"/>
      <c r="N11" s="117"/>
    </row>
    <row r="12" spans="2:25" ht="15" customHeight="1" x14ac:dyDescent="0.2">
      <c r="B12" s="112" t="s">
        <v>155</v>
      </c>
      <c r="C12" s="113" t="s">
        <v>80</v>
      </c>
      <c r="D12" s="126" t="s">
        <v>156</v>
      </c>
      <c r="E12" s="113" t="s">
        <v>157</v>
      </c>
      <c r="F12" s="114" t="s">
        <v>101</v>
      </c>
      <c r="G12" s="115"/>
      <c r="H12" s="115"/>
      <c r="I12" s="115"/>
      <c r="J12" s="144">
        <v>0</v>
      </c>
      <c r="K12" s="145">
        <v>4034</v>
      </c>
      <c r="L12" s="146"/>
      <c r="M12" s="116"/>
      <c r="N12" s="117"/>
    </row>
    <row r="13" spans="2:25" ht="15" customHeight="1" x14ac:dyDescent="0.2">
      <c r="B13" s="112" t="s">
        <v>79</v>
      </c>
      <c r="C13" s="113" t="s">
        <v>80</v>
      </c>
      <c r="D13" s="126" t="s">
        <v>158</v>
      </c>
      <c r="E13" s="113" t="s">
        <v>159</v>
      </c>
      <c r="F13" s="114" t="s">
        <v>101</v>
      </c>
      <c r="G13" s="115"/>
      <c r="H13" s="115"/>
      <c r="I13" s="115"/>
      <c r="J13" s="144">
        <v>0</v>
      </c>
      <c r="K13" s="145">
        <v>575</v>
      </c>
      <c r="L13" s="146"/>
      <c r="M13" s="116"/>
      <c r="N13" s="117"/>
    </row>
    <row r="14" spans="2:25" ht="15" customHeight="1" x14ac:dyDescent="0.2">
      <c r="B14" s="112" t="s">
        <v>79</v>
      </c>
      <c r="C14" s="113" t="s">
        <v>80</v>
      </c>
      <c r="D14" s="126" t="s">
        <v>160</v>
      </c>
      <c r="E14" s="113" t="s">
        <v>159</v>
      </c>
      <c r="F14" s="114" t="s">
        <v>101</v>
      </c>
      <c r="G14" s="115"/>
      <c r="H14" s="115"/>
      <c r="I14" s="115"/>
      <c r="J14" s="144">
        <v>0</v>
      </c>
      <c r="K14" s="145">
        <v>977</v>
      </c>
      <c r="L14" s="146"/>
      <c r="M14" s="116"/>
      <c r="N14" s="117"/>
    </row>
    <row r="15" spans="2:25" ht="15" customHeight="1" x14ac:dyDescent="0.2">
      <c r="B15" s="112" t="s">
        <v>161</v>
      </c>
      <c r="C15" s="113" t="s">
        <v>80</v>
      </c>
      <c r="D15" s="126" t="s">
        <v>162</v>
      </c>
      <c r="E15" s="113" t="s">
        <v>163</v>
      </c>
      <c r="F15" s="114" t="s">
        <v>101</v>
      </c>
      <c r="G15" s="115"/>
      <c r="H15" s="115"/>
      <c r="I15" s="115"/>
      <c r="J15" s="144">
        <v>0</v>
      </c>
      <c r="K15" s="145">
        <v>467</v>
      </c>
      <c r="L15" s="146"/>
      <c r="M15" s="116"/>
      <c r="N15" s="117"/>
    </row>
    <row r="16" spans="2:25" ht="15" customHeight="1" x14ac:dyDescent="0.2">
      <c r="B16" s="112" t="s">
        <v>164</v>
      </c>
      <c r="C16" s="113" t="s">
        <v>80</v>
      </c>
      <c r="D16" s="126" t="s">
        <v>165</v>
      </c>
      <c r="E16" s="113" t="s">
        <v>166</v>
      </c>
      <c r="F16" s="114" t="s">
        <v>101</v>
      </c>
      <c r="G16" s="115"/>
      <c r="H16" s="115"/>
      <c r="I16" s="115"/>
      <c r="J16" s="144">
        <v>0</v>
      </c>
      <c r="K16" s="145">
        <v>107</v>
      </c>
      <c r="L16" s="146"/>
      <c r="M16" s="116"/>
      <c r="N16" s="117"/>
    </row>
    <row r="17" spans="2:14" ht="15" customHeight="1" x14ac:dyDescent="0.2">
      <c r="B17" s="112" t="s">
        <v>167</v>
      </c>
      <c r="C17" s="113" t="s">
        <v>80</v>
      </c>
      <c r="D17" s="126" t="s">
        <v>168</v>
      </c>
      <c r="E17" s="113" t="s">
        <v>169</v>
      </c>
      <c r="F17" s="114" t="s">
        <v>101</v>
      </c>
      <c r="G17" s="115"/>
      <c r="H17" s="115"/>
      <c r="I17" s="115"/>
      <c r="J17" s="144">
        <v>0</v>
      </c>
      <c r="K17" s="145">
        <v>1085</v>
      </c>
      <c r="L17" s="146"/>
      <c r="M17" s="116"/>
      <c r="N17" s="117"/>
    </row>
    <row r="18" spans="2:14" ht="15" customHeight="1" x14ac:dyDescent="0.2">
      <c r="B18" s="112" t="s">
        <v>116</v>
      </c>
      <c r="C18" s="113" t="s">
        <v>80</v>
      </c>
      <c r="D18" s="112" t="s">
        <v>170</v>
      </c>
      <c r="E18" s="113" t="s">
        <v>171</v>
      </c>
      <c r="F18" s="114" t="s">
        <v>101</v>
      </c>
      <c r="G18" s="115"/>
      <c r="H18" s="115"/>
      <c r="I18" s="115"/>
      <c r="J18" s="144">
        <v>0</v>
      </c>
      <c r="K18" s="145">
        <v>164</v>
      </c>
      <c r="L18" s="146"/>
      <c r="M18" s="116"/>
      <c r="N18" s="117"/>
    </row>
    <row r="19" spans="2:14" ht="16.350000000000001" customHeight="1" x14ac:dyDescent="0.2">
      <c r="B19" s="118" t="s">
        <v>81</v>
      </c>
      <c r="C19" s="119" t="s">
        <v>81</v>
      </c>
      <c r="D19" s="120"/>
      <c r="E19" s="121" t="s">
        <v>81</v>
      </c>
      <c r="F19" s="122" t="s">
        <v>82</v>
      </c>
      <c r="G19" s="123"/>
      <c r="H19" s="123"/>
      <c r="I19" s="123"/>
      <c r="J19" s="147">
        <v>0</v>
      </c>
      <c r="K19" s="148">
        <v>7656</v>
      </c>
      <c r="L19" s="134"/>
      <c r="M19" s="124"/>
      <c r="N19" s="125"/>
    </row>
    <row r="20" spans="2:14" ht="409.5" customHeight="1" x14ac:dyDescent="0.2">
      <c r="J20" s="135"/>
      <c r="K20" s="135"/>
      <c r="L20" s="135"/>
    </row>
    <row r="21" spans="2:14" ht="15" x14ac:dyDescent="0.25">
      <c r="J21" s="136" t="s">
        <v>83</v>
      </c>
      <c r="K21" s="136"/>
      <c r="L21" s="136">
        <v>7656</v>
      </c>
      <c r="M21" s="129"/>
    </row>
    <row r="22" spans="2:14" ht="15" x14ac:dyDescent="0.25">
      <c r="J22" s="136"/>
      <c r="K22" s="136"/>
      <c r="L22" s="136"/>
      <c r="M22" s="129"/>
    </row>
    <row r="23" spans="2:14" ht="15" x14ac:dyDescent="0.25">
      <c r="J23" s="137" t="s">
        <v>84</v>
      </c>
      <c r="K23" s="137"/>
      <c r="L23" s="137"/>
      <c r="M23" s="131"/>
    </row>
    <row r="24" spans="2:14" ht="15" x14ac:dyDescent="0.25">
      <c r="J24" s="136"/>
      <c r="K24" s="136"/>
      <c r="L24" s="136"/>
      <c r="M24" s="129"/>
    </row>
    <row r="25" spans="2:14" ht="15.75" thickBot="1" x14ac:dyDescent="0.3">
      <c r="J25" s="138" t="s">
        <v>85</v>
      </c>
      <c r="K25" s="138"/>
      <c r="L25" s="138">
        <f>L21-L23</f>
        <v>7656</v>
      </c>
      <c r="M25" s="130"/>
    </row>
    <row r="26" spans="2:14" ht="15" thickTop="1" x14ac:dyDescent="0.2"/>
  </sheetData>
  <mergeCells count="37">
    <mergeCell ref="C19:D19"/>
    <mergeCell ref="F19:I19"/>
    <mergeCell ref="K19:L19"/>
    <mergeCell ref="M19:N19"/>
    <mergeCell ref="F18:I18"/>
    <mergeCell ref="K18:L18"/>
    <mergeCell ref="M18:N18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148</v>
      </c>
      <c r="C8" s="100"/>
      <c r="D8" s="100"/>
      <c r="E8" s="100"/>
      <c r="F8" s="99" t="s">
        <v>149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0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140</v>
      </c>
      <c r="C8" s="100"/>
      <c r="D8" s="100"/>
      <c r="E8" s="100"/>
      <c r="F8" s="99" t="s">
        <v>141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142</v>
      </c>
      <c r="C11" s="113" t="s">
        <v>80</v>
      </c>
      <c r="D11" s="126" t="s">
        <v>143</v>
      </c>
      <c r="E11" s="113" t="s">
        <v>144</v>
      </c>
      <c r="F11" s="114" t="s">
        <v>101</v>
      </c>
      <c r="G11" s="115"/>
      <c r="H11" s="115"/>
      <c r="I11" s="115"/>
      <c r="J11" s="144">
        <v>0</v>
      </c>
      <c r="K11" s="145">
        <v>19100</v>
      </c>
      <c r="L11" s="146"/>
      <c r="M11" s="116"/>
      <c r="N11" s="117"/>
    </row>
    <row r="12" spans="2:25" ht="15" customHeight="1" x14ac:dyDescent="0.2">
      <c r="B12" s="112" t="s">
        <v>145</v>
      </c>
      <c r="C12" s="113" t="s">
        <v>80</v>
      </c>
      <c r="D12" s="126" t="s">
        <v>146</v>
      </c>
      <c r="E12" s="113" t="s">
        <v>147</v>
      </c>
      <c r="F12" s="114" t="s">
        <v>101</v>
      </c>
      <c r="G12" s="115"/>
      <c r="H12" s="115"/>
      <c r="I12" s="115"/>
      <c r="J12" s="144">
        <v>0</v>
      </c>
      <c r="K12" s="145">
        <v>291.60000000000002</v>
      </c>
      <c r="L12" s="146"/>
      <c r="M12" s="116"/>
      <c r="N12" s="117"/>
    </row>
    <row r="13" spans="2:25" ht="16.350000000000001" customHeight="1" x14ac:dyDescent="0.2">
      <c r="B13" s="118" t="s">
        <v>81</v>
      </c>
      <c r="C13" s="119" t="s">
        <v>81</v>
      </c>
      <c r="D13" s="120"/>
      <c r="E13" s="121" t="s">
        <v>81</v>
      </c>
      <c r="F13" s="122" t="s">
        <v>82</v>
      </c>
      <c r="G13" s="123"/>
      <c r="H13" s="123"/>
      <c r="I13" s="123"/>
      <c r="J13" s="147">
        <v>0</v>
      </c>
      <c r="K13" s="148">
        <v>19391.599999999999</v>
      </c>
      <c r="L13" s="134"/>
      <c r="M13" s="124"/>
      <c r="N13" s="125"/>
    </row>
    <row r="14" spans="2:25" ht="409.5" customHeight="1" x14ac:dyDescent="0.2">
      <c r="J14" s="135"/>
      <c r="K14" s="135"/>
      <c r="L14" s="135"/>
    </row>
    <row r="15" spans="2:25" ht="15" x14ac:dyDescent="0.25">
      <c r="J15" s="136" t="s">
        <v>83</v>
      </c>
      <c r="K15" s="136"/>
      <c r="L15" s="136">
        <v>19391.599999999999</v>
      </c>
      <c r="M15" s="129"/>
    </row>
    <row r="16" spans="2:25" ht="15" x14ac:dyDescent="0.25">
      <c r="J16" s="136"/>
      <c r="K16" s="136"/>
      <c r="L16" s="136"/>
      <c r="M16" s="129"/>
    </row>
    <row r="17" spans="10:13" ht="15" x14ac:dyDescent="0.25">
      <c r="J17" s="137" t="s">
        <v>84</v>
      </c>
      <c r="K17" s="137"/>
      <c r="L17" s="137"/>
      <c r="M17" s="131"/>
    </row>
    <row r="18" spans="10:13" ht="15" x14ac:dyDescent="0.25">
      <c r="J18" s="136"/>
      <c r="K18" s="136"/>
      <c r="L18" s="136"/>
      <c r="M18" s="129"/>
    </row>
    <row r="19" spans="10:13" ht="15.75" thickBot="1" x14ac:dyDescent="0.3">
      <c r="J19" s="138" t="s">
        <v>85</v>
      </c>
      <c r="K19" s="138"/>
      <c r="L19" s="138">
        <f>L15-L17</f>
        <v>19391.599999999999</v>
      </c>
      <c r="M19" s="130"/>
    </row>
    <row r="20" spans="10:13" ht="15" thickTop="1" x14ac:dyDescent="0.2"/>
  </sheetData>
  <mergeCells count="19">
    <mergeCell ref="C13:D13"/>
    <mergeCell ref="F13:I13"/>
    <mergeCell ref="K13:L13"/>
    <mergeCell ref="M13:N13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138</v>
      </c>
      <c r="C8" s="100"/>
      <c r="D8" s="100"/>
      <c r="E8" s="100"/>
      <c r="F8" s="99" t="s">
        <v>139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136</v>
      </c>
      <c r="C8" s="100"/>
      <c r="D8" s="100"/>
      <c r="E8" s="100"/>
      <c r="F8" s="99" t="s">
        <v>137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134</v>
      </c>
      <c r="C8" s="100"/>
      <c r="D8" s="100"/>
      <c r="E8" s="100"/>
      <c r="F8" s="99" t="s">
        <v>135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132</v>
      </c>
      <c r="C8" s="100"/>
      <c r="D8" s="100"/>
      <c r="E8" s="100"/>
      <c r="F8" s="99" t="s">
        <v>133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1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123</v>
      </c>
      <c r="C8" s="100"/>
      <c r="D8" s="100"/>
      <c r="E8" s="100"/>
      <c r="F8" s="99" t="s">
        <v>124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125</v>
      </c>
      <c r="C11" s="113" t="s">
        <v>80</v>
      </c>
      <c r="D11" s="126" t="s">
        <v>126</v>
      </c>
      <c r="E11" s="113" t="s">
        <v>127</v>
      </c>
      <c r="F11" s="114" t="s">
        <v>101</v>
      </c>
      <c r="G11" s="115"/>
      <c r="H11" s="115"/>
      <c r="I11" s="115"/>
      <c r="J11" s="144">
        <v>0</v>
      </c>
      <c r="K11" s="145">
        <v>8200</v>
      </c>
      <c r="L11" s="146"/>
      <c r="M11" s="116"/>
      <c r="N11" s="117"/>
    </row>
    <row r="12" spans="2:25" ht="15" customHeight="1" x14ac:dyDescent="0.2">
      <c r="B12" s="112" t="s">
        <v>116</v>
      </c>
      <c r="C12" s="113" t="s">
        <v>80</v>
      </c>
      <c r="D12" s="126" t="s">
        <v>128</v>
      </c>
      <c r="E12" s="113" t="s">
        <v>129</v>
      </c>
      <c r="F12" s="114" t="s">
        <v>101</v>
      </c>
      <c r="G12" s="115"/>
      <c r="H12" s="115"/>
      <c r="I12" s="115"/>
      <c r="J12" s="144">
        <v>0</v>
      </c>
      <c r="K12" s="145">
        <v>20499.75</v>
      </c>
      <c r="L12" s="146"/>
      <c r="M12" s="116"/>
      <c r="N12" s="117"/>
    </row>
    <row r="13" spans="2:25" ht="15" customHeight="1" x14ac:dyDescent="0.2">
      <c r="B13" s="112" t="s">
        <v>116</v>
      </c>
      <c r="C13" s="113" t="s">
        <v>80</v>
      </c>
      <c r="D13" s="126" t="s">
        <v>130</v>
      </c>
      <c r="E13" s="113" t="s">
        <v>131</v>
      </c>
      <c r="F13" s="114" t="s">
        <v>101</v>
      </c>
      <c r="G13" s="115"/>
      <c r="H13" s="115"/>
      <c r="I13" s="115"/>
      <c r="J13" s="144">
        <v>0</v>
      </c>
      <c r="K13" s="145">
        <v>328</v>
      </c>
      <c r="L13" s="146"/>
      <c r="M13" s="116"/>
      <c r="N13" s="117"/>
    </row>
    <row r="14" spans="2:25" ht="16.350000000000001" customHeight="1" x14ac:dyDescent="0.2">
      <c r="B14" s="118" t="s">
        <v>81</v>
      </c>
      <c r="C14" s="119" t="s">
        <v>81</v>
      </c>
      <c r="D14" s="120"/>
      <c r="E14" s="121" t="s">
        <v>81</v>
      </c>
      <c r="F14" s="122" t="s">
        <v>82</v>
      </c>
      <c r="G14" s="123"/>
      <c r="H14" s="123"/>
      <c r="I14" s="123"/>
      <c r="J14" s="147">
        <v>0</v>
      </c>
      <c r="K14" s="148">
        <v>29027.75</v>
      </c>
      <c r="L14" s="134"/>
      <c r="M14" s="124"/>
      <c r="N14" s="125"/>
    </row>
    <row r="15" spans="2:25" ht="409.5" customHeight="1" x14ac:dyDescent="0.2">
      <c r="J15" s="135"/>
      <c r="K15" s="135"/>
      <c r="L15" s="135"/>
    </row>
    <row r="16" spans="2:25" ht="15" x14ac:dyDescent="0.25">
      <c r="J16" s="136" t="s">
        <v>83</v>
      </c>
      <c r="K16" s="136"/>
      <c r="L16" s="136">
        <v>29027.75</v>
      </c>
      <c r="M16" s="129"/>
    </row>
    <row r="17" spans="10:13" ht="15" x14ac:dyDescent="0.25">
      <c r="J17" s="136"/>
      <c r="K17" s="136"/>
      <c r="L17" s="136"/>
      <c r="M17" s="129"/>
    </row>
    <row r="18" spans="10:13" ht="15" x14ac:dyDescent="0.25">
      <c r="J18" s="137" t="s">
        <v>84</v>
      </c>
      <c r="K18" s="137"/>
      <c r="L18" s="137"/>
      <c r="M18" s="131"/>
    </row>
    <row r="19" spans="10:13" ht="15" x14ac:dyDescent="0.25">
      <c r="J19" s="136"/>
      <c r="K19" s="136"/>
      <c r="L19" s="136"/>
      <c r="M19" s="129"/>
    </row>
    <row r="20" spans="10:13" ht="15.75" thickBot="1" x14ac:dyDescent="0.3">
      <c r="J20" s="138" t="s">
        <v>85</v>
      </c>
      <c r="K20" s="138"/>
      <c r="L20" s="138">
        <f>L16-L18</f>
        <v>29027.75</v>
      </c>
      <c r="M20" s="130"/>
    </row>
    <row r="21" spans="10:13" ht="15" thickTop="1" x14ac:dyDescent="0.2"/>
  </sheetData>
  <mergeCells count="22">
    <mergeCell ref="C14:D14"/>
    <mergeCell ref="F14:I14"/>
    <mergeCell ref="K14:L14"/>
    <mergeCell ref="M14:N14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8"/>
  <sheetViews>
    <sheetView topLeftCell="A7"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96</v>
      </c>
      <c r="C8" s="100"/>
      <c r="D8" s="100"/>
      <c r="E8" s="100"/>
      <c r="F8" s="99" t="s">
        <v>97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09" t="s">
        <v>77</v>
      </c>
      <c r="K10" s="110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5" customHeight="1" x14ac:dyDescent="0.2">
      <c r="B11" s="112" t="s">
        <v>98</v>
      </c>
      <c r="C11" s="113" t="s">
        <v>80</v>
      </c>
      <c r="D11" s="126" t="s">
        <v>99</v>
      </c>
      <c r="E11" s="113" t="s">
        <v>100</v>
      </c>
      <c r="F11" s="114" t="s">
        <v>101</v>
      </c>
      <c r="G11" s="115"/>
      <c r="H11" s="115"/>
      <c r="I11" s="115"/>
      <c r="J11" s="144">
        <v>0</v>
      </c>
      <c r="K11" s="145">
        <v>215</v>
      </c>
      <c r="L11" s="146"/>
      <c r="M11" s="116"/>
      <c r="N11" s="117"/>
    </row>
    <row r="12" spans="2:25" ht="15" customHeight="1" x14ac:dyDescent="0.2">
      <c r="B12" s="112" t="s">
        <v>98</v>
      </c>
      <c r="C12" s="113" t="s">
        <v>80</v>
      </c>
      <c r="D12" s="126" t="s">
        <v>102</v>
      </c>
      <c r="E12" s="113" t="s">
        <v>103</v>
      </c>
      <c r="F12" s="114" t="s">
        <v>101</v>
      </c>
      <c r="G12" s="115"/>
      <c r="H12" s="115"/>
      <c r="I12" s="115"/>
      <c r="J12" s="144">
        <v>0</v>
      </c>
      <c r="K12" s="145">
        <v>690</v>
      </c>
      <c r="L12" s="146"/>
      <c r="M12" s="116"/>
      <c r="N12" s="117"/>
    </row>
    <row r="13" spans="2:25" ht="15" customHeight="1" x14ac:dyDescent="0.2">
      <c r="B13" s="112" t="s">
        <v>98</v>
      </c>
      <c r="C13" s="113" t="s">
        <v>80</v>
      </c>
      <c r="D13" s="112" t="s">
        <v>104</v>
      </c>
      <c r="E13" s="113" t="s">
        <v>105</v>
      </c>
      <c r="F13" s="114" t="s">
        <v>101</v>
      </c>
      <c r="G13" s="115"/>
      <c r="H13" s="115"/>
      <c r="I13" s="115"/>
      <c r="J13" s="144">
        <v>0</v>
      </c>
      <c r="K13" s="145">
        <v>867</v>
      </c>
      <c r="L13" s="146"/>
      <c r="M13" s="116"/>
      <c r="N13" s="117"/>
    </row>
    <row r="14" spans="2:25" ht="15" customHeight="1" x14ac:dyDescent="0.2">
      <c r="B14" s="112" t="s">
        <v>98</v>
      </c>
      <c r="C14" s="113" t="s">
        <v>80</v>
      </c>
      <c r="D14" s="112" t="s">
        <v>106</v>
      </c>
      <c r="E14" s="113" t="s">
        <v>107</v>
      </c>
      <c r="F14" s="114" t="s">
        <v>101</v>
      </c>
      <c r="G14" s="115"/>
      <c r="H14" s="115"/>
      <c r="I14" s="115"/>
      <c r="J14" s="144">
        <v>0</v>
      </c>
      <c r="K14" s="145">
        <v>69</v>
      </c>
      <c r="L14" s="146"/>
      <c r="M14" s="116"/>
      <c r="N14" s="117"/>
    </row>
    <row r="15" spans="2:25" ht="15" customHeight="1" x14ac:dyDescent="0.2">
      <c r="B15" s="112" t="s">
        <v>98</v>
      </c>
      <c r="C15" s="113" t="s">
        <v>80</v>
      </c>
      <c r="D15" s="112" t="s">
        <v>108</v>
      </c>
      <c r="E15" s="113" t="s">
        <v>109</v>
      </c>
      <c r="F15" s="114" t="s">
        <v>101</v>
      </c>
      <c r="G15" s="115"/>
      <c r="H15" s="115"/>
      <c r="I15" s="115"/>
      <c r="J15" s="144">
        <v>0</v>
      </c>
      <c r="K15" s="145">
        <v>172</v>
      </c>
      <c r="L15" s="146"/>
      <c r="M15" s="116"/>
      <c r="N15" s="117"/>
    </row>
    <row r="16" spans="2:25" ht="15" customHeight="1" x14ac:dyDescent="0.2">
      <c r="B16" s="112" t="s">
        <v>98</v>
      </c>
      <c r="C16" s="113" t="s">
        <v>80</v>
      </c>
      <c r="D16" s="112" t="s">
        <v>110</v>
      </c>
      <c r="E16" s="113" t="s">
        <v>111</v>
      </c>
      <c r="F16" s="114" t="s">
        <v>101</v>
      </c>
      <c r="G16" s="115"/>
      <c r="H16" s="115"/>
      <c r="I16" s="115"/>
      <c r="J16" s="144">
        <v>0</v>
      </c>
      <c r="K16" s="145">
        <v>93</v>
      </c>
      <c r="L16" s="146"/>
      <c r="M16" s="116"/>
      <c r="N16" s="117"/>
    </row>
    <row r="17" spans="2:14" ht="15" customHeight="1" x14ac:dyDescent="0.2">
      <c r="B17" s="112" t="s">
        <v>98</v>
      </c>
      <c r="C17" s="113" t="s">
        <v>80</v>
      </c>
      <c r="D17" s="112" t="s">
        <v>112</v>
      </c>
      <c r="E17" s="113" t="s">
        <v>113</v>
      </c>
      <c r="F17" s="114" t="s">
        <v>101</v>
      </c>
      <c r="G17" s="115"/>
      <c r="H17" s="115"/>
      <c r="I17" s="115"/>
      <c r="J17" s="144">
        <v>0</v>
      </c>
      <c r="K17" s="145">
        <v>166</v>
      </c>
      <c r="L17" s="146"/>
      <c r="M17" s="116"/>
      <c r="N17" s="117"/>
    </row>
    <row r="18" spans="2:14" ht="15" customHeight="1" x14ac:dyDescent="0.2">
      <c r="B18" s="112" t="s">
        <v>98</v>
      </c>
      <c r="C18" s="113" t="s">
        <v>80</v>
      </c>
      <c r="D18" s="112" t="s">
        <v>114</v>
      </c>
      <c r="E18" s="113" t="s">
        <v>115</v>
      </c>
      <c r="F18" s="114" t="s">
        <v>101</v>
      </c>
      <c r="G18" s="115"/>
      <c r="H18" s="115"/>
      <c r="I18" s="115"/>
      <c r="J18" s="144">
        <v>0</v>
      </c>
      <c r="K18" s="145">
        <v>166</v>
      </c>
      <c r="L18" s="146"/>
      <c r="M18" s="116"/>
      <c r="N18" s="117"/>
    </row>
    <row r="19" spans="2:14" ht="15" customHeight="1" x14ac:dyDescent="0.2">
      <c r="B19" s="112" t="s">
        <v>116</v>
      </c>
      <c r="C19" s="113" t="s">
        <v>80</v>
      </c>
      <c r="D19" s="112" t="s">
        <v>117</v>
      </c>
      <c r="E19" s="113" t="s">
        <v>118</v>
      </c>
      <c r="F19" s="114" t="s">
        <v>101</v>
      </c>
      <c r="G19" s="115"/>
      <c r="H19" s="115"/>
      <c r="I19" s="115"/>
      <c r="J19" s="144">
        <v>0</v>
      </c>
      <c r="K19" s="145">
        <v>47</v>
      </c>
      <c r="L19" s="146"/>
      <c r="M19" s="116"/>
      <c r="N19" s="117"/>
    </row>
    <row r="20" spans="2:14" ht="15" customHeight="1" x14ac:dyDescent="0.2">
      <c r="B20" s="112" t="s">
        <v>119</v>
      </c>
      <c r="C20" s="113" t="s">
        <v>80</v>
      </c>
      <c r="D20" s="112" t="s">
        <v>120</v>
      </c>
      <c r="E20" s="113" t="s">
        <v>121</v>
      </c>
      <c r="F20" s="114" t="s">
        <v>101</v>
      </c>
      <c r="G20" s="115"/>
      <c r="H20" s="115"/>
      <c r="I20" s="115"/>
      <c r="J20" s="144">
        <v>0</v>
      </c>
      <c r="K20" s="145">
        <v>166</v>
      </c>
      <c r="L20" s="146"/>
      <c r="M20" s="116"/>
      <c r="N20" s="117"/>
    </row>
    <row r="21" spans="2:14" ht="16.350000000000001" customHeight="1" x14ac:dyDescent="0.2">
      <c r="B21" s="118" t="s">
        <v>81</v>
      </c>
      <c r="C21" s="119" t="s">
        <v>81</v>
      </c>
      <c r="D21" s="120"/>
      <c r="E21" s="121" t="s">
        <v>81</v>
      </c>
      <c r="F21" s="122" t="s">
        <v>82</v>
      </c>
      <c r="G21" s="123"/>
      <c r="H21" s="123"/>
      <c r="I21" s="123"/>
      <c r="J21" s="147">
        <v>0</v>
      </c>
      <c r="K21" s="148">
        <v>2651</v>
      </c>
      <c r="L21" s="134"/>
      <c r="M21" s="124"/>
      <c r="N21" s="125"/>
    </row>
    <row r="22" spans="2:14" ht="409.5" customHeight="1" x14ac:dyDescent="0.2">
      <c r="J22" s="135"/>
      <c r="K22" s="135"/>
      <c r="L22" s="135"/>
    </row>
    <row r="23" spans="2:14" ht="15" x14ac:dyDescent="0.25">
      <c r="J23" s="136" t="s">
        <v>83</v>
      </c>
      <c r="K23" s="136"/>
      <c r="L23" s="136">
        <v>2651</v>
      </c>
      <c r="M23" s="129"/>
    </row>
    <row r="24" spans="2:14" ht="15" x14ac:dyDescent="0.25">
      <c r="J24" s="136"/>
      <c r="K24" s="136"/>
      <c r="L24" s="136"/>
      <c r="M24" s="129"/>
    </row>
    <row r="25" spans="2:14" ht="15" x14ac:dyDescent="0.25">
      <c r="J25" s="137" t="s">
        <v>84</v>
      </c>
      <c r="K25" s="137"/>
      <c r="L25" s="137"/>
      <c r="M25" s="131"/>
    </row>
    <row r="26" spans="2:14" ht="15" x14ac:dyDescent="0.25">
      <c r="J26" s="136"/>
      <c r="K26" s="136"/>
      <c r="L26" s="136"/>
      <c r="M26" s="129"/>
    </row>
    <row r="27" spans="2:14" ht="15.75" thickBot="1" x14ac:dyDescent="0.3">
      <c r="J27" s="138" t="s">
        <v>85</v>
      </c>
      <c r="K27" s="138"/>
      <c r="L27" s="138">
        <f>L23-L25</f>
        <v>2651</v>
      </c>
      <c r="M27" s="130"/>
    </row>
    <row r="28" spans="2:14" ht="15" thickTop="1" x14ac:dyDescent="0.2"/>
  </sheetData>
  <mergeCells count="43">
    <mergeCell ref="C21:D21"/>
    <mergeCell ref="F21:I21"/>
    <mergeCell ref="K21:L21"/>
    <mergeCell ref="M21:N21"/>
    <mergeCell ref="F19:I19"/>
    <mergeCell ref="K19:L19"/>
    <mergeCell ref="M19:N19"/>
    <mergeCell ref="F20:I20"/>
    <mergeCell ref="K20:L20"/>
    <mergeCell ref="M20:N20"/>
    <mergeCell ref="F18:I18"/>
    <mergeCell ref="K18:L18"/>
    <mergeCell ref="M18:N18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93" customWidth="1"/>
    <col min="2" max="2" width="7.42578125" style="93" customWidth="1"/>
    <col min="3" max="3" width="3.85546875" style="93" customWidth="1"/>
    <col min="4" max="4" width="5.85546875" style="93" customWidth="1"/>
    <col min="5" max="6" width="10.5703125" style="93" customWidth="1"/>
    <col min="7" max="7" width="12.7109375" style="93" customWidth="1"/>
    <col min="8" max="8" width="0.85546875" style="93" customWidth="1"/>
    <col min="9" max="9" width="7" style="93" customWidth="1"/>
    <col min="10" max="10" width="14.28515625" style="93" customWidth="1"/>
    <col min="11" max="11" width="4.7109375" style="93" customWidth="1"/>
    <col min="12" max="12" width="14.7109375" style="93" customWidth="1"/>
    <col min="13" max="13" width="10.140625" style="93" customWidth="1"/>
    <col min="14" max="14" width="4.85546875" style="93" customWidth="1"/>
    <col min="15" max="15" width="11.42578125" style="93"/>
    <col min="16" max="17" width="10.140625" style="139" bestFit="1" customWidth="1"/>
    <col min="18" max="18" width="21.85546875" style="139" bestFit="1" customWidth="1"/>
    <col min="19" max="19" width="11.140625" style="139" bestFit="1" customWidth="1"/>
    <col min="20" max="20" width="8.140625" style="139" bestFit="1" customWidth="1"/>
    <col min="21" max="21" width="8.85546875" style="139" bestFit="1" customWidth="1"/>
    <col min="22" max="22" width="6.5703125" style="139" bestFit="1" customWidth="1"/>
    <col min="23" max="23" width="21.85546875" style="139" bestFit="1" customWidth="1"/>
    <col min="24" max="24" width="17.42578125" style="139" bestFit="1" customWidth="1"/>
    <col min="25" max="25" width="30.28515625" style="139" bestFit="1" customWidth="1"/>
    <col min="26" max="16384" width="11.42578125" style="93"/>
  </cols>
  <sheetData>
    <row r="1" spans="2:25" ht="51" customHeight="1" x14ac:dyDescent="0.2"/>
    <row r="2" spans="2:25" ht="13.35" customHeight="1" x14ac:dyDescent="0.2">
      <c r="B2" s="94" t="s">
        <v>64</v>
      </c>
      <c r="C2" s="95"/>
      <c r="D2" s="95"/>
      <c r="E2" s="95"/>
      <c r="F2" s="95"/>
      <c r="G2" s="95"/>
      <c r="I2" s="96" t="s">
        <v>65</v>
      </c>
      <c r="J2" s="95"/>
      <c r="K2" s="95"/>
      <c r="L2" s="95"/>
      <c r="M2" s="95"/>
      <c r="N2" s="95"/>
    </row>
    <row r="3" spans="2:25" ht="0.95" customHeight="1" x14ac:dyDescent="0.2">
      <c r="B3" s="95"/>
      <c r="C3" s="95"/>
      <c r="D3" s="95"/>
      <c r="E3" s="95"/>
      <c r="F3" s="95"/>
      <c r="G3" s="95"/>
    </row>
    <row r="4" spans="2:25" ht="7.9" customHeight="1" x14ac:dyDescent="0.2"/>
    <row r="5" spans="2:25" ht="5.0999999999999996" customHeight="1" x14ac:dyDescent="0.2"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</row>
    <row r="6" spans="2:25" ht="13.35" customHeight="1" x14ac:dyDescent="0.2">
      <c r="B6" s="98" t="s">
        <v>66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2:25" ht="20.65" customHeight="1" x14ac:dyDescent="0.2"/>
    <row r="8" spans="2:25" ht="21.4" customHeight="1" x14ac:dyDescent="0.2">
      <c r="B8" s="99" t="s">
        <v>67</v>
      </c>
      <c r="C8" s="100"/>
      <c r="D8" s="100"/>
      <c r="E8" s="100"/>
      <c r="F8" s="99" t="s">
        <v>68</v>
      </c>
      <c r="G8" s="100"/>
      <c r="H8" s="100"/>
      <c r="I8" s="100"/>
      <c r="J8" s="101" t="s">
        <v>69</v>
      </c>
      <c r="K8" s="101" t="s">
        <v>70</v>
      </c>
      <c r="L8" s="102" t="s">
        <v>71</v>
      </c>
      <c r="M8" s="100"/>
      <c r="N8" s="103" t="s">
        <v>72</v>
      </c>
    </row>
    <row r="9" spans="2:25" ht="3.4" customHeight="1" x14ac:dyDescent="0.2"/>
    <row r="10" spans="2:25" ht="16.350000000000001" customHeight="1" x14ac:dyDescent="0.2">
      <c r="B10" s="104" t="s">
        <v>73</v>
      </c>
      <c r="C10" s="105" t="s">
        <v>74</v>
      </c>
      <c r="D10" s="106"/>
      <c r="E10" s="107" t="s">
        <v>75</v>
      </c>
      <c r="F10" s="107" t="s">
        <v>76</v>
      </c>
      <c r="G10" s="108"/>
      <c r="H10" s="108"/>
      <c r="I10" s="108"/>
      <c r="J10" s="127" t="s">
        <v>77</v>
      </c>
      <c r="K10" s="128" t="s">
        <v>78</v>
      </c>
      <c r="L10" s="106"/>
      <c r="M10" s="110" t="s">
        <v>86</v>
      </c>
      <c r="N10" s="111"/>
      <c r="P10" s="140" t="s">
        <v>87</v>
      </c>
      <c r="Q10" s="141" t="s">
        <v>88</v>
      </c>
      <c r="R10" s="141" t="s">
        <v>89</v>
      </c>
      <c r="S10" s="141" t="s">
        <v>90</v>
      </c>
      <c r="T10" s="141" t="s">
        <v>91</v>
      </c>
      <c r="U10" s="142" t="s">
        <v>1</v>
      </c>
      <c r="V10" s="141" t="s">
        <v>92</v>
      </c>
      <c r="W10" s="143" t="s">
        <v>93</v>
      </c>
      <c r="X10" s="140" t="s">
        <v>94</v>
      </c>
      <c r="Y10" s="140" t="s">
        <v>95</v>
      </c>
    </row>
    <row r="11" spans="2:25" ht="16.350000000000001" customHeight="1" x14ac:dyDescent="0.2">
      <c r="B11" s="118" t="s">
        <v>81</v>
      </c>
      <c r="C11" s="119" t="s">
        <v>81</v>
      </c>
      <c r="D11" s="120"/>
      <c r="E11" s="121" t="s">
        <v>81</v>
      </c>
      <c r="F11" s="122" t="s">
        <v>82</v>
      </c>
      <c r="G11" s="123"/>
      <c r="H11" s="123"/>
      <c r="I11" s="123"/>
      <c r="J11" s="132">
        <v>0</v>
      </c>
      <c r="K11" s="133">
        <v>0</v>
      </c>
      <c r="L11" s="134"/>
      <c r="M11" s="124"/>
      <c r="N11" s="125"/>
    </row>
    <row r="12" spans="2:25" ht="409.5" customHeight="1" x14ac:dyDescent="0.2">
      <c r="J12" s="135"/>
      <c r="K12" s="135"/>
      <c r="L12" s="135"/>
    </row>
    <row r="13" spans="2:25" ht="15" x14ac:dyDescent="0.25">
      <c r="J13" s="136" t="s">
        <v>83</v>
      </c>
      <c r="K13" s="136"/>
      <c r="L13" s="136">
        <v>0</v>
      </c>
      <c r="M13" s="129"/>
    </row>
    <row r="14" spans="2:25" ht="15" x14ac:dyDescent="0.25">
      <c r="J14" s="136"/>
      <c r="K14" s="136"/>
      <c r="L14" s="136"/>
      <c r="M14" s="129"/>
    </row>
    <row r="15" spans="2:25" ht="15" x14ac:dyDescent="0.25">
      <c r="J15" s="137" t="s">
        <v>84</v>
      </c>
      <c r="K15" s="137"/>
      <c r="L15" s="137"/>
      <c r="M15" s="131"/>
    </row>
    <row r="16" spans="2:25" ht="15" x14ac:dyDescent="0.25">
      <c r="J16" s="136"/>
      <c r="K16" s="136"/>
      <c r="L16" s="136"/>
      <c r="M16" s="129"/>
    </row>
    <row r="17" spans="10:13" ht="15.75" thickBot="1" x14ac:dyDescent="0.3">
      <c r="J17" s="138" t="s">
        <v>85</v>
      </c>
      <c r="K17" s="138"/>
      <c r="L17" s="138">
        <f>L13-L15</f>
        <v>0</v>
      </c>
      <c r="M17" s="130"/>
    </row>
    <row r="18" spans="10:13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6"/>
  <sheetViews>
    <sheetView topLeftCell="A4" workbookViewId="0">
      <selection activeCell="I38" sqref="I38"/>
    </sheetView>
  </sheetViews>
  <sheetFormatPr baseColWidth="10" defaultRowHeight="12.75" x14ac:dyDescent="0.2"/>
  <cols>
    <col min="1" max="16384" width="11.42578125" style="50"/>
  </cols>
  <sheetData>
    <row r="2" spans="1:5" ht="15" x14ac:dyDescent="0.2">
      <c r="A2" s="92" t="s">
        <v>15</v>
      </c>
      <c r="B2" s="92"/>
      <c r="C2" s="92"/>
      <c r="D2" s="92"/>
    </row>
    <row r="4" spans="1:5" ht="13.5" thickBot="1" x14ac:dyDescent="0.25"/>
    <row r="5" spans="1:5" ht="13.5" thickBot="1" x14ac:dyDescent="0.25">
      <c r="A5" s="51" t="s">
        <v>16</v>
      </c>
    </row>
    <row r="6" spans="1:5" ht="27" thickBot="1" x14ac:dyDescent="0.3">
      <c r="A6" s="52" t="s">
        <v>17</v>
      </c>
      <c r="B6" s="53" t="s">
        <v>18</v>
      </c>
      <c r="C6" s="53" t="s">
        <v>19</v>
      </c>
      <c r="D6" s="54" t="s">
        <v>1</v>
      </c>
      <c r="E6" s="55" t="s">
        <v>20</v>
      </c>
    </row>
    <row r="7" spans="1:5" x14ac:dyDescent="0.2">
      <c r="A7" s="56">
        <v>0</v>
      </c>
      <c r="B7" s="57">
        <v>300</v>
      </c>
      <c r="C7" s="58">
        <v>0</v>
      </c>
      <c r="D7" s="57">
        <v>0</v>
      </c>
      <c r="E7" s="59">
        <v>0</v>
      </c>
    </row>
    <row r="8" spans="1:5" x14ac:dyDescent="0.2">
      <c r="A8" s="60">
        <v>301</v>
      </c>
      <c r="B8" s="61">
        <v>100000</v>
      </c>
      <c r="C8" s="62">
        <v>0.05</v>
      </c>
      <c r="D8" s="63"/>
      <c r="E8" s="64">
        <f>B8*C8</f>
        <v>5000</v>
      </c>
    </row>
    <row r="9" spans="1:5" ht="12.75" customHeight="1" x14ac:dyDescent="0.2">
      <c r="A9" s="60">
        <v>100001</v>
      </c>
      <c r="B9" s="61">
        <v>300000</v>
      </c>
      <c r="C9" s="62">
        <v>4.4999999999999998E-2</v>
      </c>
      <c r="D9" s="63"/>
      <c r="E9" s="64">
        <f>B9*C9</f>
        <v>13500</v>
      </c>
    </row>
    <row r="10" spans="1:5" ht="12.75" customHeight="1" x14ac:dyDescent="0.2">
      <c r="A10" s="60">
        <v>300001</v>
      </c>
      <c r="B10" s="61">
        <v>500000</v>
      </c>
      <c r="C10" s="62">
        <v>0.04</v>
      </c>
      <c r="D10" s="63"/>
      <c r="E10" s="64">
        <f>B10*C10</f>
        <v>20000</v>
      </c>
    </row>
    <row r="11" spans="1:5" x14ac:dyDescent="0.2">
      <c r="A11" s="60">
        <v>500001</v>
      </c>
      <c r="B11" s="61">
        <v>700000</v>
      </c>
      <c r="C11" s="62">
        <v>3.5000000000000003E-2</v>
      </c>
      <c r="D11" s="63"/>
      <c r="E11" s="64">
        <f>B11*C11</f>
        <v>24500.000000000004</v>
      </c>
    </row>
    <row r="12" spans="1:5" x14ac:dyDescent="0.2">
      <c r="A12" s="60">
        <v>700001</v>
      </c>
      <c r="B12" s="61">
        <v>900000</v>
      </c>
      <c r="C12" s="62">
        <v>0.03</v>
      </c>
      <c r="D12" s="63"/>
      <c r="E12" s="64">
        <f>B12*C12</f>
        <v>27000</v>
      </c>
    </row>
    <row r="13" spans="1:5" ht="13.5" thickBot="1" x14ac:dyDescent="0.25">
      <c r="A13" s="65">
        <v>900001</v>
      </c>
      <c r="B13" s="66" t="s">
        <v>21</v>
      </c>
      <c r="C13" s="67">
        <v>2.5000000000000001E-2</v>
      </c>
      <c r="D13" s="68"/>
      <c r="E13" s="69"/>
    </row>
    <row r="14" spans="1:5" x14ac:dyDescent="0.2">
      <c r="A14" s="70"/>
      <c r="B14" s="70"/>
      <c r="C14" s="71"/>
      <c r="D14" s="72"/>
      <c r="E14" s="73"/>
    </row>
    <row r="15" spans="1:5" x14ac:dyDescent="0.2">
      <c r="A15" s="70"/>
      <c r="B15" s="70"/>
      <c r="C15" s="71"/>
      <c r="D15" s="72"/>
      <c r="E15" s="73"/>
    </row>
    <row r="16" spans="1:5" x14ac:dyDescent="0.2">
      <c r="A16" s="70"/>
      <c r="B16" s="70"/>
      <c r="C16" s="71"/>
      <c r="D16" s="72"/>
      <c r="E16" s="73"/>
    </row>
    <row r="17" spans="1:5" x14ac:dyDescent="0.2">
      <c r="A17" s="70"/>
      <c r="B17" s="70"/>
      <c r="C17" s="71"/>
      <c r="D17" s="72"/>
      <c r="E17" s="73"/>
    </row>
    <row r="18" spans="1:5" x14ac:dyDescent="0.2">
      <c r="A18" s="70"/>
      <c r="B18" s="70"/>
      <c r="C18" s="71"/>
      <c r="D18" s="72"/>
      <c r="E18" s="73"/>
    </row>
    <row r="19" spans="1:5" x14ac:dyDescent="0.2">
      <c r="A19" s="70"/>
      <c r="B19" s="70"/>
      <c r="C19" s="71"/>
      <c r="D19" s="72"/>
      <c r="E19" s="72"/>
    </row>
    <row r="20" spans="1:5" x14ac:dyDescent="0.2">
      <c r="A20" s="72"/>
      <c r="B20" s="72"/>
      <c r="C20" s="71"/>
      <c r="D20" s="72"/>
      <c r="E20" s="73"/>
    </row>
    <row r="22" spans="1:5" ht="13.5" thickBot="1" x14ac:dyDescent="0.25"/>
    <row r="23" spans="1:5" ht="13.5" thickBot="1" x14ac:dyDescent="0.25">
      <c r="A23" s="51" t="s">
        <v>22</v>
      </c>
    </row>
    <row r="24" spans="1:5" ht="27" thickBot="1" x14ac:dyDescent="0.3">
      <c r="A24" s="52" t="s">
        <v>17</v>
      </c>
      <c r="B24" s="53" t="s">
        <v>18</v>
      </c>
      <c r="C24" s="53" t="s">
        <v>19</v>
      </c>
      <c r="D24" s="54" t="s">
        <v>1</v>
      </c>
      <c r="E24" s="55" t="s">
        <v>20</v>
      </c>
    </row>
    <row r="25" spans="1:5" x14ac:dyDescent="0.2">
      <c r="A25" s="74">
        <v>0</v>
      </c>
      <c r="B25" s="75">
        <v>300</v>
      </c>
      <c r="C25" s="76">
        <v>0</v>
      </c>
      <c r="D25" s="75">
        <v>0</v>
      </c>
      <c r="E25" s="77">
        <v>0</v>
      </c>
    </row>
    <row r="26" spans="1:5" x14ac:dyDescent="0.2">
      <c r="A26" s="60">
        <v>301</v>
      </c>
      <c r="B26" s="61">
        <v>100000</v>
      </c>
      <c r="C26" s="62">
        <v>4.7500000000000001E-2</v>
      </c>
      <c r="D26" s="63"/>
      <c r="E26" s="64">
        <f>B26*C26</f>
        <v>4750</v>
      </c>
    </row>
    <row r="27" spans="1:5" x14ac:dyDescent="0.2">
      <c r="A27" s="60">
        <v>101000</v>
      </c>
      <c r="B27" s="61">
        <v>300000</v>
      </c>
      <c r="C27" s="62">
        <v>4.2500000000000003E-2</v>
      </c>
      <c r="D27" s="63"/>
      <c r="E27" s="64">
        <f>B27*C27</f>
        <v>12750.000000000002</v>
      </c>
    </row>
    <row r="28" spans="1:5" x14ac:dyDescent="0.2">
      <c r="A28" s="60">
        <v>301000</v>
      </c>
      <c r="B28" s="61">
        <v>500000</v>
      </c>
      <c r="C28" s="62">
        <v>3.7499999999999999E-2</v>
      </c>
      <c r="D28" s="63"/>
      <c r="E28" s="64">
        <f>B28*C28</f>
        <v>18750</v>
      </c>
    </row>
    <row r="29" spans="1:5" x14ac:dyDescent="0.2">
      <c r="A29" s="60">
        <v>501000</v>
      </c>
      <c r="B29" s="61">
        <v>700000</v>
      </c>
      <c r="C29" s="62">
        <v>3.2500000000000001E-2</v>
      </c>
      <c r="D29" s="63"/>
      <c r="E29" s="64">
        <f>B29*C29</f>
        <v>22750</v>
      </c>
    </row>
    <row r="30" spans="1:5" x14ac:dyDescent="0.2">
      <c r="A30" s="60">
        <v>701000</v>
      </c>
      <c r="B30" s="61">
        <v>900000</v>
      </c>
      <c r="C30" s="62">
        <v>2.75E-2</v>
      </c>
      <c r="D30" s="63"/>
      <c r="E30" s="64">
        <f>B30*C30</f>
        <v>24750</v>
      </c>
    </row>
    <row r="31" spans="1:5" ht="13.5" thickBot="1" x14ac:dyDescent="0.25">
      <c r="A31" s="65">
        <v>901000</v>
      </c>
      <c r="B31" s="66" t="s">
        <v>21</v>
      </c>
      <c r="C31" s="67">
        <v>2.2499999999999999E-2</v>
      </c>
      <c r="D31" s="68"/>
      <c r="E31" s="69"/>
    </row>
    <row r="32" spans="1:5" x14ac:dyDescent="0.2">
      <c r="A32" s="70"/>
      <c r="B32" s="70"/>
      <c r="C32" s="71"/>
      <c r="D32" s="72"/>
      <c r="E32" s="73"/>
    </row>
    <row r="33" spans="1:5" x14ac:dyDescent="0.2">
      <c r="A33" s="70"/>
      <c r="B33" s="70"/>
      <c r="C33" s="71"/>
      <c r="D33" s="72"/>
      <c r="E33" s="72"/>
    </row>
    <row r="34" spans="1:5" x14ac:dyDescent="0.2">
      <c r="A34" s="72"/>
      <c r="B34" s="72"/>
      <c r="C34" s="71"/>
      <c r="D34" s="72"/>
      <c r="E34" s="73"/>
    </row>
    <row r="35" spans="1:5" x14ac:dyDescent="0.2">
      <c r="A35" s="72"/>
      <c r="B35" s="72"/>
      <c r="C35" s="71"/>
      <c r="D35" s="72"/>
      <c r="E35" s="73"/>
    </row>
    <row r="37" spans="1:5" ht="13.5" thickBot="1" x14ac:dyDescent="0.25"/>
    <row r="38" spans="1:5" ht="13.5" thickBot="1" x14ac:dyDescent="0.25">
      <c r="A38" s="51" t="s">
        <v>23</v>
      </c>
    </row>
    <row r="39" spans="1:5" ht="27" thickBot="1" x14ac:dyDescent="0.3">
      <c r="A39" s="52" t="s">
        <v>17</v>
      </c>
      <c r="B39" s="53" t="s">
        <v>18</v>
      </c>
      <c r="C39" s="53" t="s">
        <v>19</v>
      </c>
      <c r="D39" s="54" t="s">
        <v>1</v>
      </c>
      <c r="E39" s="55" t="s">
        <v>20</v>
      </c>
    </row>
    <row r="40" spans="1:5" x14ac:dyDescent="0.2">
      <c r="A40" s="74">
        <v>0</v>
      </c>
      <c r="B40" s="75">
        <v>300</v>
      </c>
      <c r="C40" s="76">
        <v>0</v>
      </c>
      <c r="D40" s="75">
        <v>0</v>
      </c>
      <c r="E40" s="77">
        <v>0</v>
      </c>
    </row>
    <row r="41" spans="1:5" x14ac:dyDescent="0.2">
      <c r="A41" s="60">
        <v>301</v>
      </c>
      <c r="B41" s="61">
        <v>100000</v>
      </c>
      <c r="C41" s="62">
        <v>4.5999999999999999E-2</v>
      </c>
      <c r="D41" s="63"/>
      <c r="E41" s="64">
        <f>B41*C41</f>
        <v>4600</v>
      </c>
    </row>
    <row r="42" spans="1:5" x14ac:dyDescent="0.2">
      <c r="A42" s="60">
        <v>101000</v>
      </c>
      <c r="B42" s="61">
        <v>300000</v>
      </c>
      <c r="C42" s="62">
        <v>4.1000000000000002E-2</v>
      </c>
      <c r="D42" s="63"/>
      <c r="E42" s="64">
        <f>B42*C42</f>
        <v>12300</v>
      </c>
    </row>
    <row r="43" spans="1:5" x14ac:dyDescent="0.2">
      <c r="A43" s="60">
        <v>301000</v>
      </c>
      <c r="B43" s="61">
        <v>500000</v>
      </c>
      <c r="C43" s="62">
        <v>3.5999999999999997E-2</v>
      </c>
      <c r="D43" s="63"/>
      <c r="E43" s="64">
        <f>B43*C43</f>
        <v>18000</v>
      </c>
    </row>
    <row r="44" spans="1:5" x14ac:dyDescent="0.2">
      <c r="A44" s="60">
        <v>501000</v>
      </c>
      <c r="B44" s="61">
        <v>700000</v>
      </c>
      <c r="C44" s="62">
        <v>3.1E-2</v>
      </c>
      <c r="D44" s="63"/>
      <c r="E44" s="64">
        <f>B44*C44</f>
        <v>21700</v>
      </c>
    </row>
    <row r="45" spans="1:5" x14ac:dyDescent="0.2">
      <c r="A45" s="60">
        <v>701000</v>
      </c>
      <c r="B45" s="61">
        <v>900000</v>
      </c>
      <c r="C45" s="62">
        <v>2.5999999999999999E-2</v>
      </c>
      <c r="D45" s="63"/>
      <c r="E45" s="64">
        <f>B45*C45</f>
        <v>23400</v>
      </c>
    </row>
    <row r="46" spans="1:5" ht="13.5" thickBot="1" x14ac:dyDescent="0.25">
      <c r="A46" s="65">
        <v>901000</v>
      </c>
      <c r="B46" s="66" t="s">
        <v>21</v>
      </c>
      <c r="C46" s="67">
        <v>2.1000000000000001E-2</v>
      </c>
      <c r="D46" s="68"/>
      <c r="E46" s="69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31</vt:i4>
      </vt:variant>
      <vt:variant>
        <vt:lpstr>Plages nommées</vt:lpstr>
      </vt:variant>
      <vt:variant>
        <vt:i4>1</vt:i4>
      </vt:variant>
    </vt:vector>
  </HeadingPairs>
  <TitlesOfParts>
    <vt:vector size="32" baseType="lpstr">
      <vt:lpstr>Pourcentage et liste entreprise</vt:lpstr>
      <vt:lpstr>BC Déco Choffray</vt:lpstr>
      <vt:lpstr>Berra</vt:lpstr>
      <vt:lpstr>Cofely</vt:lpstr>
      <vt:lpstr>Domofen</vt:lpstr>
      <vt:lpstr>Electricité des Hêtres</vt:lpstr>
      <vt:lpstr>Electro Pro</vt:lpstr>
      <vt:lpstr>Fazio &amp; Rante</vt:lpstr>
      <vt:lpstr>Getaz Romang</vt:lpstr>
      <vt:lpstr>Grenacher</vt:lpstr>
      <vt:lpstr>Jacot chauffage SA</vt:lpstr>
      <vt:lpstr>Jardin Passion Sàrl</vt:lpstr>
      <vt:lpstr>Jura Néon</vt:lpstr>
      <vt:lpstr>Kaufmann</vt:lpstr>
      <vt:lpstr>Marbrerie Mathez</vt:lpstr>
      <vt:lpstr>Minerba SA</vt:lpstr>
      <vt:lpstr>Nogueira SA</vt:lpstr>
      <vt:lpstr>Nussbaum</vt:lpstr>
      <vt:lpstr>Obrist &amp; Cie</vt:lpstr>
      <vt:lpstr>Ortlieb &amp; Hirschy SA</vt:lpstr>
      <vt:lpstr>Perrazolo</vt:lpstr>
      <vt:lpstr>Perrucchini</vt:lpstr>
      <vt:lpstr>Portabri</vt:lpstr>
      <vt:lpstr>RFC Chauffage</vt:lpstr>
      <vt:lpstr>Roland's coolbright</vt:lpstr>
      <vt:lpstr>S. Fachinetti</vt:lpstr>
      <vt:lpstr>Sol&amp;Lit</vt:lpstr>
      <vt:lpstr>Steiner SA</vt:lpstr>
      <vt:lpstr>Therm Services</vt:lpstr>
      <vt:lpstr>Vitrerie Bel-Air</vt:lpstr>
      <vt:lpstr>Taux Bons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2015-09-19T19:20:35Z</cp:lastPrinted>
  <dcterms:created xsi:type="dcterms:W3CDTF">2009-08-17T07:44:45Z</dcterms:created>
  <dcterms:modified xsi:type="dcterms:W3CDTF">2015-12-07T08:39:41Z</dcterms:modified>
</cp:coreProperties>
</file>